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memoriales\2014-00138\Nueva carpeta (2)\"/>
    </mc:Choice>
  </mc:AlternateContent>
  <xr:revisionPtr revIDLastSave="0" documentId="8_{1651880B-B247-4977-8B01-A319000FBDD6}" xr6:coauthVersionLast="47" xr6:coauthVersionMax="47" xr10:uidLastSave="{00000000-0000-0000-0000-000000000000}"/>
  <bookViews>
    <workbookView xWindow="0" yWindow="0" windowWidth="28800" windowHeight="12225" firstSheet="1" activeTab="1" xr2:uid="{C57DE028-EC4F-497A-9FF8-ABB8C19993D5}"/>
  </bookViews>
  <sheets>
    <sheet name="RESUMEN" sheetId="9" r:id="rId1"/>
    <sheet name="CALIFICACIÓN Y GRADUACIÓN" sheetId="1" r:id="rId2"/>
    <sheet name="INT_5TA_CLASE" sheetId="8" r:id="rId3"/>
    <sheet name="INTERESES " sheetId="6" r:id="rId4"/>
    <sheet name="Intereses moratorios" sheetId="7" r:id="rId5"/>
  </sheets>
  <externalReferences>
    <externalReference r:id="rId6"/>
    <externalReference r:id="rId7"/>
  </externalReferences>
  <definedNames>
    <definedName name="_xlnm._FilterDatabase" localSheetId="1" hidden="1">'CALIFICACIÓN Y GRADUACIÓN'!$C$7:$M$334</definedName>
    <definedName name="_xlnm.Print_Area" localSheetId="1">'CALIFICACIÓN Y GRADUACIÓN'!$C$2:$M$238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5" i="1" l="1"/>
  <c r="J95" i="1"/>
  <c r="H95" i="1"/>
  <c r="H97" i="1"/>
  <c r="H99" i="1"/>
  <c r="D99" i="1"/>
  <c r="D97" i="1"/>
  <c r="D95" i="1"/>
  <c r="J122" i="1"/>
  <c r="J123" i="1" s="1"/>
  <c r="BH3" i="8"/>
  <c r="J90" i="1" l="1"/>
  <c r="J121" i="1"/>
  <c r="J124" i="1" s="1"/>
  <c r="J98" i="1"/>
  <c r="J99" i="1" s="1"/>
  <c r="J96" i="1"/>
  <c r="J97" i="1" l="1"/>
  <c r="J102" i="1" s="1"/>
  <c r="J109" i="1" s="1"/>
  <c r="D195" i="1"/>
  <c r="H148" i="1"/>
  <c r="H150" i="1"/>
  <c r="D150" i="1"/>
  <c r="D148" i="1"/>
  <c r="D135" i="1"/>
  <c r="D137" i="1"/>
  <c r="H137" i="1"/>
  <c r="H135" i="1"/>
  <c r="H123" i="1"/>
  <c r="H121" i="1"/>
  <c r="H124" i="1" l="1"/>
  <c r="H193" i="1"/>
  <c r="H146" i="1"/>
  <c r="H143" i="1"/>
  <c r="H140" i="1"/>
  <c r="D193" i="1"/>
  <c r="D146" i="1"/>
  <c r="D143" i="1"/>
  <c r="D140" i="1"/>
  <c r="D123" i="1"/>
  <c r="D121" i="1"/>
  <c r="D89" i="1"/>
  <c r="D80" i="1"/>
  <c r="D70" i="1"/>
  <c r="D61" i="1"/>
  <c r="D52" i="1"/>
  <c r="D42" i="1"/>
  <c r="D33" i="1"/>
  <c r="D23" i="1"/>
  <c r="D14" i="1"/>
  <c r="H196" i="1" l="1"/>
  <c r="I194" i="1"/>
  <c r="P194" i="1" s="1"/>
  <c r="Q194" i="1" s="1"/>
  <c r="P134" i="1"/>
  <c r="Q134" i="1" s="1"/>
  <c r="P136" i="1"/>
  <c r="Q136" i="1" s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P186" i="1"/>
  <c r="Q186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49" i="1"/>
  <c r="Q149" i="1" s="1"/>
  <c r="P147" i="1"/>
  <c r="Q147" i="1" s="1"/>
  <c r="P145" i="1"/>
  <c r="Q145" i="1" s="1"/>
  <c r="P144" i="1"/>
  <c r="Q144" i="1" s="1"/>
  <c r="P142" i="1"/>
  <c r="Q142" i="1" s="1"/>
  <c r="P141" i="1"/>
  <c r="Q141" i="1" s="1"/>
  <c r="P139" i="1"/>
  <c r="Q139" i="1" s="1"/>
  <c r="P138" i="1"/>
  <c r="Q138" i="1" s="1"/>
  <c r="E4" i="8"/>
  <c r="A6" i="6"/>
  <c r="B6" i="6" s="1"/>
  <c r="D6" i="6" s="1"/>
  <c r="A298" i="6"/>
  <c r="B298" i="6" s="1"/>
  <c r="D298" i="6" s="1"/>
  <c r="E298" i="6" s="1"/>
  <c r="F298" i="6" s="1"/>
  <c r="A297" i="6"/>
  <c r="B297" i="6" s="1"/>
  <c r="D297" i="6" s="1"/>
  <c r="E297" i="6" s="1"/>
  <c r="F297" i="6" s="1"/>
  <c r="A296" i="6"/>
  <c r="B296" i="6" s="1"/>
  <c r="D296" i="6" s="1"/>
  <c r="E296" i="6" s="1"/>
  <c r="F296" i="6" s="1"/>
  <c r="A295" i="6"/>
  <c r="B295" i="6" s="1"/>
  <c r="D295" i="6" s="1"/>
  <c r="E295" i="6" s="1"/>
  <c r="F295" i="6" s="1"/>
  <c r="A294" i="6"/>
  <c r="B294" i="6" s="1"/>
  <c r="D294" i="6" s="1"/>
  <c r="E294" i="6" s="1"/>
  <c r="F294" i="6" s="1"/>
  <c r="A293" i="6"/>
  <c r="B293" i="6" s="1"/>
  <c r="D293" i="6" s="1"/>
  <c r="E293" i="6" s="1"/>
  <c r="F293" i="6" s="1"/>
  <c r="A292" i="6"/>
  <c r="B292" i="6" s="1"/>
  <c r="D292" i="6" s="1"/>
  <c r="E292" i="6" s="1"/>
  <c r="F292" i="6" s="1"/>
  <c r="A291" i="6"/>
  <c r="B291" i="6" s="1"/>
  <c r="D291" i="6" s="1"/>
  <c r="E291" i="6" s="1"/>
  <c r="F291" i="6" s="1"/>
  <c r="A290" i="6"/>
  <c r="B290" i="6" s="1"/>
  <c r="D290" i="6" s="1"/>
  <c r="E290" i="6" s="1"/>
  <c r="F290" i="6" s="1"/>
  <c r="A289" i="6"/>
  <c r="B289" i="6" s="1"/>
  <c r="D289" i="6" s="1"/>
  <c r="E289" i="6" s="1"/>
  <c r="F289" i="6" s="1"/>
  <c r="A288" i="6"/>
  <c r="B288" i="6" s="1"/>
  <c r="D288" i="6" s="1"/>
  <c r="E288" i="6" s="1"/>
  <c r="F288" i="6" s="1"/>
  <c r="A287" i="6"/>
  <c r="B287" i="6" s="1"/>
  <c r="D287" i="6" s="1"/>
  <c r="E287" i="6" s="1"/>
  <c r="F287" i="6" s="1"/>
  <c r="A286" i="6"/>
  <c r="B286" i="6" s="1"/>
  <c r="D286" i="6" s="1"/>
  <c r="E286" i="6" s="1"/>
  <c r="F286" i="6" s="1"/>
  <c r="A285" i="6"/>
  <c r="B285" i="6" s="1"/>
  <c r="D285" i="6" s="1"/>
  <c r="E285" i="6" s="1"/>
  <c r="F285" i="6" s="1"/>
  <c r="A284" i="6"/>
  <c r="B284" i="6" s="1"/>
  <c r="D284" i="6" s="1"/>
  <c r="E284" i="6" s="1"/>
  <c r="F284" i="6" s="1"/>
  <c r="A283" i="6"/>
  <c r="B283" i="6" s="1"/>
  <c r="D283" i="6" s="1"/>
  <c r="E283" i="6" s="1"/>
  <c r="F283" i="6" s="1"/>
  <c r="A282" i="6"/>
  <c r="B282" i="6" s="1"/>
  <c r="D282" i="6" s="1"/>
  <c r="E282" i="6" s="1"/>
  <c r="F282" i="6" s="1"/>
  <c r="A281" i="6"/>
  <c r="B281" i="6" s="1"/>
  <c r="D281" i="6" s="1"/>
  <c r="E281" i="6" s="1"/>
  <c r="F281" i="6" s="1"/>
  <c r="A280" i="6"/>
  <c r="B280" i="6" s="1"/>
  <c r="D280" i="6" s="1"/>
  <c r="E280" i="6" s="1"/>
  <c r="F280" i="6" s="1"/>
  <c r="A279" i="6"/>
  <c r="B279" i="6" s="1"/>
  <c r="D279" i="6" s="1"/>
  <c r="E279" i="6" s="1"/>
  <c r="F279" i="6" s="1"/>
  <c r="A278" i="6"/>
  <c r="B278" i="6" s="1"/>
  <c r="D278" i="6" s="1"/>
  <c r="E278" i="6" s="1"/>
  <c r="F278" i="6" s="1"/>
  <c r="A277" i="6"/>
  <c r="B277" i="6" s="1"/>
  <c r="D277" i="6" s="1"/>
  <c r="E277" i="6" s="1"/>
  <c r="F277" i="6" s="1"/>
  <c r="A276" i="6"/>
  <c r="B276" i="6" s="1"/>
  <c r="D276" i="6" s="1"/>
  <c r="E276" i="6" s="1"/>
  <c r="F276" i="6" s="1"/>
  <c r="A275" i="6"/>
  <c r="B275" i="6" s="1"/>
  <c r="D275" i="6" s="1"/>
  <c r="E275" i="6" s="1"/>
  <c r="F275" i="6" s="1"/>
  <c r="A274" i="6"/>
  <c r="B274" i="6" s="1"/>
  <c r="D274" i="6" s="1"/>
  <c r="E274" i="6" s="1"/>
  <c r="F274" i="6" s="1"/>
  <c r="A273" i="6"/>
  <c r="B273" i="6" s="1"/>
  <c r="D273" i="6" s="1"/>
  <c r="E273" i="6" s="1"/>
  <c r="F273" i="6" s="1"/>
  <c r="A272" i="6"/>
  <c r="B272" i="6" s="1"/>
  <c r="D272" i="6" s="1"/>
  <c r="E272" i="6" s="1"/>
  <c r="F272" i="6" s="1"/>
  <c r="A271" i="6"/>
  <c r="B271" i="6" s="1"/>
  <c r="D271" i="6" s="1"/>
  <c r="E271" i="6" s="1"/>
  <c r="F271" i="6" s="1"/>
  <c r="A270" i="6"/>
  <c r="B270" i="6" s="1"/>
  <c r="D270" i="6" s="1"/>
  <c r="E270" i="6" s="1"/>
  <c r="F270" i="6" s="1"/>
  <c r="A269" i="6"/>
  <c r="B269" i="6" s="1"/>
  <c r="D269" i="6" s="1"/>
  <c r="E269" i="6" s="1"/>
  <c r="F269" i="6" s="1"/>
  <c r="A268" i="6"/>
  <c r="B268" i="6" s="1"/>
  <c r="D268" i="6" s="1"/>
  <c r="E268" i="6" s="1"/>
  <c r="F268" i="6" s="1"/>
  <c r="A267" i="6"/>
  <c r="B267" i="6" s="1"/>
  <c r="D267" i="6" s="1"/>
  <c r="E267" i="6" s="1"/>
  <c r="F267" i="6" s="1"/>
  <c r="A266" i="6"/>
  <c r="B266" i="6" s="1"/>
  <c r="D266" i="6" s="1"/>
  <c r="E266" i="6" s="1"/>
  <c r="F266" i="6" s="1"/>
  <c r="A265" i="6"/>
  <c r="B265" i="6" s="1"/>
  <c r="D265" i="6" s="1"/>
  <c r="E265" i="6" s="1"/>
  <c r="F265" i="6" s="1"/>
  <c r="A264" i="6"/>
  <c r="B264" i="6" s="1"/>
  <c r="D264" i="6" s="1"/>
  <c r="E264" i="6" s="1"/>
  <c r="F264" i="6" s="1"/>
  <c r="A263" i="6"/>
  <c r="B263" i="6" s="1"/>
  <c r="D263" i="6" s="1"/>
  <c r="E263" i="6" s="1"/>
  <c r="F263" i="6" s="1"/>
  <c r="A262" i="6"/>
  <c r="B262" i="6" s="1"/>
  <c r="D262" i="6" s="1"/>
  <c r="E262" i="6" s="1"/>
  <c r="F262" i="6" s="1"/>
  <c r="A261" i="6"/>
  <c r="B261" i="6" s="1"/>
  <c r="D261" i="6" s="1"/>
  <c r="E261" i="6" s="1"/>
  <c r="F261" i="6" s="1"/>
  <c r="A260" i="6"/>
  <c r="B260" i="6" s="1"/>
  <c r="D260" i="6" s="1"/>
  <c r="E260" i="6" s="1"/>
  <c r="F260" i="6" s="1"/>
  <c r="A259" i="6"/>
  <c r="B259" i="6" s="1"/>
  <c r="D259" i="6" s="1"/>
  <c r="E259" i="6" s="1"/>
  <c r="F259" i="6" s="1"/>
  <c r="A258" i="6"/>
  <c r="B258" i="6" s="1"/>
  <c r="D258" i="6" s="1"/>
  <c r="E258" i="6" s="1"/>
  <c r="F258" i="6" s="1"/>
  <c r="A257" i="6"/>
  <c r="B257" i="6" s="1"/>
  <c r="D257" i="6" s="1"/>
  <c r="E257" i="6" s="1"/>
  <c r="F257" i="6" s="1"/>
  <c r="A256" i="6"/>
  <c r="B256" i="6" s="1"/>
  <c r="D256" i="6" s="1"/>
  <c r="E256" i="6" s="1"/>
  <c r="F256" i="6" s="1"/>
  <c r="A255" i="6"/>
  <c r="B255" i="6" s="1"/>
  <c r="D255" i="6" s="1"/>
  <c r="E255" i="6" s="1"/>
  <c r="F255" i="6" s="1"/>
  <c r="A254" i="6"/>
  <c r="B254" i="6" s="1"/>
  <c r="D254" i="6" s="1"/>
  <c r="E254" i="6" s="1"/>
  <c r="F254" i="6" s="1"/>
  <c r="A253" i="6"/>
  <c r="B253" i="6" s="1"/>
  <c r="D253" i="6" s="1"/>
  <c r="E253" i="6" s="1"/>
  <c r="F253" i="6" s="1"/>
  <c r="A252" i="6"/>
  <c r="B252" i="6" s="1"/>
  <c r="D252" i="6" s="1"/>
  <c r="E252" i="6" s="1"/>
  <c r="F252" i="6" s="1"/>
  <c r="A251" i="6"/>
  <c r="B251" i="6" s="1"/>
  <c r="D251" i="6" s="1"/>
  <c r="E251" i="6" s="1"/>
  <c r="F251" i="6" s="1"/>
  <c r="A250" i="6"/>
  <c r="B250" i="6" s="1"/>
  <c r="D250" i="6" s="1"/>
  <c r="E250" i="6" s="1"/>
  <c r="F250" i="6" s="1"/>
  <c r="A249" i="6"/>
  <c r="B249" i="6" s="1"/>
  <c r="D249" i="6" s="1"/>
  <c r="E249" i="6" s="1"/>
  <c r="F249" i="6" s="1"/>
  <c r="A248" i="6"/>
  <c r="B248" i="6" s="1"/>
  <c r="D248" i="6" s="1"/>
  <c r="E248" i="6" s="1"/>
  <c r="F248" i="6" s="1"/>
  <c r="A247" i="6"/>
  <c r="B247" i="6" s="1"/>
  <c r="D247" i="6" s="1"/>
  <c r="E247" i="6" s="1"/>
  <c r="F247" i="6" s="1"/>
  <c r="A246" i="6"/>
  <c r="B246" i="6" s="1"/>
  <c r="D246" i="6" s="1"/>
  <c r="E246" i="6" s="1"/>
  <c r="F246" i="6" s="1"/>
  <c r="A245" i="6"/>
  <c r="B245" i="6" s="1"/>
  <c r="D245" i="6" s="1"/>
  <c r="E245" i="6" s="1"/>
  <c r="F245" i="6" s="1"/>
  <c r="A244" i="6"/>
  <c r="B244" i="6" s="1"/>
  <c r="D244" i="6" s="1"/>
  <c r="E244" i="6" s="1"/>
  <c r="F244" i="6" s="1"/>
  <c r="A243" i="6"/>
  <c r="B243" i="6" s="1"/>
  <c r="D243" i="6" s="1"/>
  <c r="E243" i="6" s="1"/>
  <c r="F243" i="6" s="1"/>
  <c r="A242" i="6"/>
  <c r="B242" i="6" s="1"/>
  <c r="D242" i="6" s="1"/>
  <c r="E242" i="6" s="1"/>
  <c r="F242" i="6" s="1"/>
  <c r="A241" i="6"/>
  <c r="B241" i="6" s="1"/>
  <c r="D241" i="6" s="1"/>
  <c r="E241" i="6" s="1"/>
  <c r="F241" i="6" s="1"/>
  <c r="A240" i="6"/>
  <c r="B240" i="6" s="1"/>
  <c r="D240" i="6" s="1"/>
  <c r="E240" i="6" s="1"/>
  <c r="F240" i="6" s="1"/>
  <c r="A239" i="6"/>
  <c r="B239" i="6" s="1"/>
  <c r="D239" i="6" s="1"/>
  <c r="E239" i="6" s="1"/>
  <c r="F239" i="6" s="1"/>
  <c r="A238" i="6"/>
  <c r="B238" i="6" s="1"/>
  <c r="D238" i="6" s="1"/>
  <c r="E238" i="6" s="1"/>
  <c r="F238" i="6" s="1"/>
  <c r="A237" i="6"/>
  <c r="B237" i="6" s="1"/>
  <c r="D237" i="6" s="1"/>
  <c r="E237" i="6" s="1"/>
  <c r="F237" i="6" s="1"/>
  <c r="A236" i="6"/>
  <c r="B236" i="6" s="1"/>
  <c r="D236" i="6" s="1"/>
  <c r="E236" i="6" s="1"/>
  <c r="F236" i="6" s="1"/>
  <c r="A235" i="6"/>
  <c r="B235" i="6" s="1"/>
  <c r="D235" i="6" s="1"/>
  <c r="E235" i="6" s="1"/>
  <c r="F235" i="6" s="1"/>
  <c r="A234" i="6"/>
  <c r="B234" i="6" s="1"/>
  <c r="D234" i="6" s="1"/>
  <c r="E234" i="6" s="1"/>
  <c r="F234" i="6" s="1"/>
  <c r="A233" i="6"/>
  <c r="B233" i="6" s="1"/>
  <c r="D233" i="6" s="1"/>
  <c r="E233" i="6" s="1"/>
  <c r="F233" i="6" s="1"/>
  <c r="A232" i="6"/>
  <c r="B232" i="6" s="1"/>
  <c r="D232" i="6" s="1"/>
  <c r="E232" i="6" s="1"/>
  <c r="F232" i="6" s="1"/>
  <c r="A231" i="6"/>
  <c r="B231" i="6" s="1"/>
  <c r="D231" i="6" s="1"/>
  <c r="E231" i="6" s="1"/>
  <c r="F231" i="6" s="1"/>
  <c r="A230" i="6"/>
  <c r="B230" i="6" s="1"/>
  <c r="D230" i="6" s="1"/>
  <c r="E230" i="6" s="1"/>
  <c r="F230" i="6" s="1"/>
  <c r="A229" i="6"/>
  <c r="B229" i="6" s="1"/>
  <c r="D229" i="6" s="1"/>
  <c r="E229" i="6" s="1"/>
  <c r="F229" i="6" s="1"/>
  <c r="A228" i="6"/>
  <c r="B228" i="6" s="1"/>
  <c r="D228" i="6" s="1"/>
  <c r="E228" i="6" s="1"/>
  <c r="F228" i="6" s="1"/>
  <c r="A227" i="6"/>
  <c r="B227" i="6" s="1"/>
  <c r="D227" i="6" s="1"/>
  <c r="E227" i="6" s="1"/>
  <c r="F227" i="6" s="1"/>
  <c r="A226" i="6"/>
  <c r="B226" i="6" s="1"/>
  <c r="D226" i="6" s="1"/>
  <c r="E226" i="6" s="1"/>
  <c r="F226" i="6" s="1"/>
  <c r="A225" i="6"/>
  <c r="B225" i="6" s="1"/>
  <c r="D225" i="6" s="1"/>
  <c r="E225" i="6" s="1"/>
  <c r="F225" i="6" s="1"/>
  <c r="A224" i="6"/>
  <c r="B224" i="6" s="1"/>
  <c r="D224" i="6" s="1"/>
  <c r="E224" i="6" s="1"/>
  <c r="F224" i="6" s="1"/>
  <c r="A223" i="6"/>
  <c r="B223" i="6" s="1"/>
  <c r="D223" i="6" s="1"/>
  <c r="E223" i="6" s="1"/>
  <c r="F223" i="6" s="1"/>
  <c r="A222" i="6"/>
  <c r="B222" i="6" s="1"/>
  <c r="D222" i="6" s="1"/>
  <c r="E222" i="6" s="1"/>
  <c r="F222" i="6" s="1"/>
  <c r="A221" i="6"/>
  <c r="B221" i="6" s="1"/>
  <c r="D221" i="6" s="1"/>
  <c r="E221" i="6" s="1"/>
  <c r="F221" i="6" s="1"/>
  <c r="A220" i="6"/>
  <c r="B220" i="6" s="1"/>
  <c r="D220" i="6" s="1"/>
  <c r="E220" i="6" s="1"/>
  <c r="F220" i="6" s="1"/>
  <c r="A219" i="6"/>
  <c r="B219" i="6" s="1"/>
  <c r="D219" i="6" s="1"/>
  <c r="E219" i="6" s="1"/>
  <c r="F219" i="6" s="1"/>
  <c r="A218" i="6"/>
  <c r="B218" i="6" s="1"/>
  <c r="D218" i="6" s="1"/>
  <c r="E218" i="6" s="1"/>
  <c r="F218" i="6" s="1"/>
  <c r="A217" i="6"/>
  <c r="B217" i="6" s="1"/>
  <c r="D217" i="6" s="1"/>
  <c r="E217" i="6" s="1"/>
  <c r="F217" i="6" s="1"/>
  <c r="A216" i="6"/>
  <c r="B216" i="6" s="1"/>
  <c r="D216" i="6" s="1"/>
  <c r="E216" i="6" s="1"/>
  <c r="F216" i="6" s="1"/>
  <c r="A215" i="6"/>
  <c r="B215" i="6" s="1"/>
  <c r="D215" i="6" s="1"/>
  <c r="E215" i="6" s="1"/>
  <c r="F215" i="6" s="1"/>
  <c r="A214" i="6"/>
  <c r="B214" i="6" s="1"/>
  <c r="D214" i="6" s="1"/>
  <c r="E214" i="6" s="1"/>
  <c r="F214" i="6" s="1"/>
  <c r="A213" i="6"/>
  <c r="B213" i="6" s="1"/>
  <c r="D213" i="6" s="1"/>
  <c r="E213" i="6" s="1"/>
  <c r="F213" i="6" s="1"/>
  <c r="A212" i="6"/>
  <c r="B212" i="6" s="1"/>
  <c r="D212" i="6" s="1"/>
  <c r="E212" i="6" s="1"/>
  <c r="F212" i="6" s="1"/>
  <c r="A211" i="6"/>
  <c r="B211" i="6" s="1"/>
  <c r="D211" i="6" s="1"/>
  <c r="E211" i="6" s="1"/>
  <c r="F211" i="6" s="1"/>
  <c r="A210" i="6"/>
  <c r="B210" i="6" s="1"/>
  <c r="D210" i="6" s="1"/>
  <c r="E210" i="6" s="1"/>
  <c r="F210" i="6" s="1"/>
  <c r="A209" i="6"/>
  <c r="B209" i="6" s="1"/>
  <c r="D209" i="6" s="1"/>
  <c r="E209" i="6" s="1"/>
  <c r="F209" i="6" s="1"/>
  <c r="A208" i="6"/>
  <c r="B208" i="6" s="1"/>
  <c r="D208" i="6" s="1"/>
  <c r="E208" i="6" s="1"/>
  <c r="F208" i="6" s="1"/>
  <c r="A207" i="6"/>
  <c r="B207" i="6" s="1"/>
  <c r="D207" i="6" s="1"/>
  <c r="E207" i="6" s="1"/>
  <c r="F207" i="6" s="1"/>
  <c r="A206" i="6"/>
  <c r="B206" i="6" s="1"/>
  <c r="D206" i="6" s="1"/>
  <c r="E206" i="6" s="1"/>
  <c r="F206" i="6" s="1"/>
  <c r="A205" i="6"/>
  <c r="B205" i="6" s="1"/>
  <c r="D205" i="6" s="1"/>
  <c r="E205" i="6" s="1"/>
  <c r="F205" i="6" s="1"/>
  <c r="A204" i="6"/>
  <c r="B204" i="6" s="1"/>
  <c r="D204" i="6" s="1"/>
  <c r="E204" i="6" s="1"/>
  <c r="F204" i="6" s="1"/>
  <c r="A203" i="6"/>
  <c r="B203" i="6" s="1"/>
  <c r="D203" i="6" s="1"/>
  <c r="E203" i="6" s="1"/>
  <c r="F203" i="6" s="1"/>
  <c r="A202" i="6"/>
  <c r="B202" i="6" s="1"/>
  <c r="D202" i="6" s="1"/>
  <c r="E202" i="6" s="1"/>
  <c r="F202" i="6" s="1"/>
  <c r="A201" i="6"/>
  <c r="B201" i="6" s="1"/>
  <c r="D201" i="6" s="1"/>
  <c r="E201" i="6" s="1"/>
  <c r="F201" i="6" s="1"/>
  <c r="A200" i="6"/>
  <c r="B200" i="6" s="1"/>
  <c r="D200" i="6" s="1"/>
  <c r="E200" i="6" s="1"/>
  <c r="F200" i="6" s="1"/>
  <c r="A199" i="6"/>
  <c r="B199" i="6" s="1"/>
  <c r="D199" i="6" s="1"/>
  <c r="E199" i="6" s="1"/>
  <c r="F199" i="6" s="1"/>
  <c r="A198" i="6"/>
  <c r="B198" i="6" s="1"/>
  <c r="D198" i="6" s="1"/>
  <c r="E198" i="6" s="1"/>
  <c r="F198" i="6" s="1"/>
  <c r="A197" i="6"/>
  <c r="B197" i="6" s="1"/>
  <c r="D197" i="6" s="1"/>
  <c r="E197" i="6" s="1"/>
  <c r="F197" i="6" s="1"/>
  <c r="A196" i="6"/>
  <c r="B196" i="6" s="1"/>
  <c r="D196" i="6" s="1"/>
  <c r="E196" i="6" s="1"/>
  <c r="F196" i="6" s="1"/>
  <c r="A195" i="6"/>
  <c r="B195" i="6" s="1"/>
  <c r="D195" i="6" s="1"/>
  <c r="E195" i="6" s="1"/>
  <c r="F195" i="6" s="1"/>
  <c r="A194" i="6"/>
  <c r="B194" i="6" s="1"/>
  <c r="D194" i="6" s="1"/>
  <c r="E194" i="6" s="1"/>
  <c r="F194" i="6" s="1"/>
  <c r="A193" i="6"/>
  <c r="B193" i="6" s="1"/>
  <c r="D193" i="6" s="1"/>
  <c r="E193" i="6" s="1"/>
  <c r="F193" i="6" s="1"/>
  <c r="A192" i="6"/>
  <c r="B192" i="6" s="1"/>
  <c r="D192" i="6" s="1"/>
  <c r="E192" i="6" s="1"/>
  <c r="F192" i="6" s="1"/>
  <c r="A191" i="6"/>
  <c r="B191" i="6" s="1"/>
  <c r="D191" i="6" s="1"/>
  <c r="E191" i="6" s="1"/>
  <c r="F191" i="6" s="1"/>
  <c r="A190" i="6"/>
  <c r="B190" i="6" s="1"/>
  <c r="D190" i="6" s="1"/>
  <c r="E190" i="6" s="1"/>
  <c r="F190" i="6" s="1"/>
  <c r="A189" i="6"/>
  <c r="B189" i="6" s="1"/>
  <c r="D189" i="6" s="1"/>
  <c r="E189" i="6" s="1"/>
  <c r="F189" i="6" s="1"/>
  <c r="A188" i="6"/>
  <c r="B188" i="6" s="1"/>
  <c r="D188" i="6" s="1"/>
  <c r="E188" i="6" s="1"/>
  <c r="F188" i="6" s="1"/>
  <c r="A187" i="6"/>
  <c r="B187" i="6" s="1"/>
  <c r="D187" i="6" s="1"/>
  <c r="E187" i="6" s="1"/>
  <c r="F187" i="6" s="1"/>
  <c r="A186" i="6"/>
  <c r="B186" i="6" s="1"/>
  <c r="D186" i="6" s="1"/>
  <c r="E186" i="6" s="1"/>
  <c r="F186" i="6" s="1"/>
  <c r="A185" i="6"/>
  <c r="B185" i="6" s="1"/>
  <c r="D185" i="6" s="1"/>
  <c r="E185" i="6" s="1"/>
  <c r="F185" i="6" s="1"/>
  <c r="A184" i="6"/>
  <c r="B184" i="6" s="1"/>
  <c r="D184" i="6" s="1"/>
  <c r="E184" i="6" s="1"/>
  <c r="F184" i="6" s="1"/>
  <c r="A183" i="6"/>
  <c r="B183" i="6" s="1"/>
  <c r="D183" i="6" s="1"/>
  <c r="E183" i="6" s="1"/>
  <c r="F183" i="6" s="1"/>
  <c r="A182" i="6"/>
  <c r="B182" i="6" s="1"/>
  <c r="D182" i="6" s="1"/>
  <c r="E182" i="6" s="1"/>
  <c r="F182" i="6" s="1"/>
  <c r="A181" i="6"/>
  <c r="B181" i="6" s="1"/>
  <c r="D181" i="6" s="1"/>
  <c r="E181" i="6" s="1"/>
  <c r="F181" i="6" s="1"/>
  <c r="A180" i="6"/>
  <c r="B180" i="6" s="1"/>
  <c r="D180" i="6" s="1"/>
  <c r="E180" i="6" s="1"/>
  <c r="F180" i="6" s="1"/>
  <c r="A179" i="6"/>
  <c r="B179" i="6" s="1"/>
  <c r="D179" i="6" s="1"/>
  <c r="E179" i="6" s="1"/>
  <c r="F179" i="6" s="1"/>
  <c r="A178" i="6"/>
  <c r="B178" i="6" s="1"/>
  <c r="D178" i="6" s="1"/>
  <c r="E178" i="6" s="1"/>
  <c r="F178" i="6" s="1"/>
  <c r="A177" i="6"/>
  <c r="B177" i="6" s="1"/>
  <c r="D177" i="6" s="1"/>
  <c r="E177" i="6" s="1"/>
  <c r="F177" i="6" s="1"/>
  <c r="A176" i="6"/>
  <c r="B176" i="6" s="1"/>
  <c r="D176" i="6" s="1"/>
  <c r="E176" i="6" s="1"/>
  <c r="F176" i="6" s="1"/>
  <c r="A175" i="6"/>
  <c r="B175" i="6" s="1"/>
  <c r="D175" i="6" s="1"/>
  <c r="E175" i="6" s="1"/>
  <c r="F175" i="6" s="1"/>
  <c r="A174" i="6"/>
  <c r="B174" i="6" s="1"/>
  <c r="D174" i="6" s="1"/>
  <c r="E174" i="6" s="1"/>
  <c r="F174" i="6" s="1"/>
  <c r="A173" i="6"/>
  <c r="B173" i="6" s="1"/>
  <c r="D173" i="6" s="1"/>
  <c r="E173" i="6" s="1"/>
  <c r="F173" i="6" s="1"/>
  <c r="A172" i="6"/>
  <c r="B172" i="6" s="1"/>
  <c r="D172" i="6" s="1"/>
  <c r="E172" i="6" s="1"/>
  <c r="F172" i="6" s="1"/>
  <c r="A171" i="6"/>
  <c r="B171" i="6" s="1"/>
  <c r="D171" i="6" s="1"/>
  <c r="E171" i="6" s="1"/>
  <c r="F171" i="6" s="1"/>
  <c r="A170" i="6"/>
  <c r="B170" i="6" s="1"/>
  <c r="D170" i="6" s="1"/>
  <c r="E170" i="6" s="1"/>
  <c r="F170" i="6" s="1"/>
  <c r="A169" i="6"/>
  <c r="B169" i="6" s="1"/>
  <c r="D169" i="6" s="1"/>
  <c r="E169" i="6" s="1"/>
  <c r="F169" i="6" s="1"/>
  <c r="A168" i="6"/>
  <c r="B168" i="6" s="1"/>
  <c r="D168" i="6" s="1"/>
  <c r="E168" i="6" s="1"/>
  <c r="F168" i="6" s="1"/>
  <c r="A167" i="6"/>
  <c r="B167" i="6" s="1"/>
  <c r="D167" i="6" s="1"/>
  <c r="E167" i="6" s="1"/>
  <c r="F167" i="6" s="1"/>
  <c r="A166" i="6"/>
  <c r="B166" i="6" s="1"/>
  <c r="D166" i="6" s="1"/>
  <c r="E166" i="6" s="1"/>
  <c r="F166" i="6" s="1"/>
  <c r="A165" i="6"/>
  <c r="B165" i="6" s="1"/>
  <c r="D165" i="6" s="1"/>
  <c r="E165" i="6" s="1"/>
  <c r="F165" i="6" s="1"/>
  <c r="A164" i="6"/>
  <c r="B164" i="6" s="1"/>
  <c r="D164" i="6" s="1"/>
  <c r="E164" i="6" s="1"/>
  <c r="F164" i="6" s="1"/>
  <c r="A163" i="6"/>
  <c r="B163" i="6" s="1"/>
  <c r="D163" i="6" s="1"/>
  <c r="E163" i="6" s="1"/>
  <c r="F163" i="6" s="1"/>
  <c r="A162" i="6"/>
  <c r="B162" i="6" s="1"/>
  <c r="D162" i="6" s="1"/>
  <c r="E162" i="6" s="1"/>
  <c r="F162" i="6" s="1"/>
  <c r="A161" i="6"/>
  <c r="B161" i="6" s="1"/>
  <c r="D161" i="6" s="1"/>
  <c r="E161" i="6" s="1"/>
  <c r="F161" i="6" s="1"/>
  <c r="A160" i="6"/>
  <c r="B160" i="6" s="1"/>
  <c r="D160" i="6" s="1"/>
  <c r="E160" i="6" s="1"/>
  <c r="F160" i="6" s="1"/>
  <c r="A159" i="6"/>
  <c r="B159" i="6" s="1"/>
  <c r="D159" i="6" s="1"/>
  <c r="E159" i="6" s="1"/>
  <c r="F159" i="6" s="1"/>
  <c r="A158" i="6"/>
  <c r="B158" i="6" s="1"/>
  <c r="D158" i="6" s="1"/>
  <c r="E158" i="6" s="1"/>
  <c r="F158" i="6" s="1"/>
  <c r="A157" i="6"/>
  <c r="B157" i="6" s="1"/>
  <c r="D157" i="6" s="1"/>
  <c r="E157" i="6" s="1"/>
  <c r="F157" i="6" s="1"/>
  <c r="A156" i="6"/>
  <c r="B156" i="6" s="1"/>
  <c r="D156" i="6" s="1"/>
  <c r="E156" i="6" s="1"/>
  <c r="F156" i="6" s="1"/>
  <c r="A155" i="6"/>
  <c r="B155" i="6" s="1"/>
  <c r="D155" i="6" s="1"/>
  <c r="E155" i="6" s="1"/>
  <c r="F155" i="6" s="1"/>
  <c r="A154" i="6"/>
  <c r="B154" i="6" s="1"/>
  <c r="D154" i="6" s="1"/>
  <c r="E154" i="6" s="1"/>
  <c r="F154" i="6" s="1"/>
  <c r="A153" i="6"/>
  <c r="B153" i="6" s="1"/>
  <c r="D153" i="6" s="1"/>
  <c r="E153" i="6" s="1"/>
  <c r="F153" i="6" s="1"/>
  <c r="A152" i="6"/>
  <c r="B152" i="6" s="1"/>
  <c r="D152" i="6" s="1"/>
  <c r="E152" i="6" s="1"/>
  <c r="F152" i="6" s="1"/>
  <c r="A151" i="6"/>
  <c r="B151" i="6" s="1"/>
  <c r="D151" i="6" s="1"/>
  <c r="E151" i="6" s="1"/>
  <c r="F151" i="6" s="1"/>
  <c r="A150" i="6"/>
  <c r="B150" i="6" s="1"/>
  <c r="D150" i="6" s="1"/>
  <c r="E150" i="6" s="1"/>
  <c r="F150" i="6" s="1"/>
  <c r="A149" i="6"/>
  <c r="B149" i="6" s="1"/>
  <c r="D149" i="6" s="1"/>
  <c r="E149" i="6" s="1"/>
  <c r="F149" i="6" s="1"/>
  <c r="A148" i="6"/>
  <c r="B148" i="6" s="1"/>
  <c r="D148" i="6" s="1"/>
  <c r="E148" i="6" s="1"/>
  <c r="F148" i="6" s="1"/>
  <c r="A147" i="6"/>
  <c r="B147" i="6" s="1"/>
  <c r="D147" i="6" s="1"/>
  <c r="E147" i="6" s="1"/>
  <c r="F147" i="6" s="1"/>
  <c r="A146" i="6"/>
  <c r="B146" i="6" s="1"/>
  <c r="D146" i="6" s="1"/>
  <c r="E146" i="6" s="1"/>
  <c r="F146" i="6" s="1"/>
  <c r="A145" i="6"/>
  <c r="B145" i="6" s="1"/>
  <c r="D145" i="6" s="1"/>
  <c r="E145" i="6" s="1"/>
  <c r="F145" i="6" s="1"/>
  <c r="A144" i="6"/>
  <c r="B144" i="6" s="1"/>
  <c r="D144" i="6" s="1"/>
  <c r="E144" i="6" s="1"/>
  <c r="F144" i="6" s="1"/>
  <c r="A143" i="6"/>
  <c r="B143" i="6" s="1"/>
  <c r="D143" i="6" s="1"/>
  <c r="E143" i="6" s="1"/>
  <c r="F143" i="6" s="1"/>
  <c r="A142" i="6"/>
  <c r="B142" i="6" s="1"/>
  <c r="D142" i="6" s="1"/>
  <c r="E142" i="6" s="1"/>
  <c r="F142" i="6" s="1"/>
  <c r="A141" i="6"/>
  <c r="B141" i="6" s="1"/>
  <c r="D141" i="6" s="1"/>
  <c r="E141" i="6" s="1"/>
  <c r="F141" i="6" s="1"/>
  <c r="A140" i="6"/>
  <c r="B140" i="6" s="1"/>
  <c r="D140" i="6" s="1"/>
  <c r="E140" i="6" s="1"/>
  <c r="F140" i="6" s="1"/>
  <c r="A139" i="6"/>
  <c r="B139" i="6" s="1"/>
  <c r="D139" i="6" s="1"/>
  <c r="E139" i="6" s="1"/>
  <c r="F139" i="6" s="1"/>
  <c r="A138" i="6"/>
  <c r="B138" i="6" s="1"/>
  <c r="D138" i="6" s="1"/>
  <c r="E138" i="6" s="1"/>
  <c r="F138" i="6" s="1"/>
  <c r="A137" i="6"/>
  <c r="B137" i="6" s="1"/>
  <c r="D137" i="6" s="1"/>
  <c r="E137" i="6" s="1"/>
  <c r="F137" i="6" s="1"/>
  <c r="A136" i="6"/>
  <c r="B136" i="6" s="1"/>
  <c r="D136" i="6" s="1"/>
  <c r="E136" i="6" s="1"/>
  <c r="F136" i="6" s="1"/>
  <c r="A135" i="6"/>
  <c r="B135" i="6" s="1"/>
  <c r="D135" i="6" s="1"/>
  <c r="E135" i="6" s="1"/>
  <c r="F135" i="6" s="1"/>
  <c r="A134" i="6"/>
  <c r="B134" i="6" s="1"/>
  <c r="D134" i="6" s="1"/>
  <c r="E134" i="6" s="1"/>
  <c r="F134" i="6" s="1"/>
  <c r="A133" i="6"/>
  <c r="B133" i="6" s="1"/>
  <c r="D133" i="6" s="1"/>
  <c r="E133" i="6" s="1"/>
  <c r="F133" i="6" s="1"/>
  <c r="A132" i="6"/>
  <c r="B132" i="6" s="1"/>
  <c r="D132" i="6" s="1"/>
  <c r="E132" i="6" s="1"/>
  <c r="F132" i="6" s="1"/>
  <c r="A131" i="6"/>
  <c r="B131" i="6" s="1"/>
  <c r="D131" i="6" s="1"/>
  <c r="E131" i="6" s="1"/>
  <c r="F131" i="6" s="1"/>
  <c r="A130" i="6"/>
  <c r="B130" i="6" s="1"/>
  <c r="D130" i="6" s="1"/>
  <c r="E130" i="6" s="1"/>
  <c r="F130" i="6" s="1"/>
  <c r="A129" i="6"/>
  <c r="B129" i="6" s="1"/>
  <c r="D129" i="6" s="1"/>
  <c r="E129" i="6" s="1"/>
  <c r="F129" i="6" s="1"/>
  <c r="A128" i="6"/>
  <c r="B128" i="6" s="1"/>
  <c r="D128" i="6" s="1"/>
  <c r="E128" i="6" s="1"/>
  <c r="F128" i="6" s="1"/>
  <c r="A127" i="6"/>
  <c r="B127" i="6" s="1"/>
  <c r="D127" i="6" s="1"/>
  <c r="E127" i="6" s="1"/>
  <c r="F127" i="6" s="1"/>
  <c r="A126" i="6"/>
  <c r="B126" i="6" s="1"/>
  <c r="D126" i="6" s="1"/>
  <c r="E126" i="6" s="1"/>
  <c r="F126" i="6" s="1"/>
  <c r="A125" i="6"/>
  <c r="B125" i="6" s="1"/>
  <c r="D125" i="6" s="1"/>
  <c r="E125" i="6" s="1"/>
  <c r="F125" i="6" s="1"/>
  <c r="A124" i="6"/>
  <c r="B124" i="6" s="1"/>
  <c r="D124" i="6" s="1"/>
  <c r="E124" i="6" s="1"/>
  <c r="F124" i="6" s="1"/>
  <c r="A123" i="6"/>
  <c r="B123" i="6" s="1"/>
  <c r="D123" i="6" s="1"/>
  <c r="E123" i="6" s="1"/>
  <c r="F123" i="6" s="1"/>
  <c r="A122" i="6"/>
  <c r="B122" i="6" s="1"/>
  <c r="D122" i="6" s="1"/>
  <c r="E122" i="6" s="1"/>
  <c r="F122" i="6" s="1"/>
  <c r="A121" i="6"/>
  <c r="B121" i="6" s="1"/>
  <c r="D121" i="6" s="1"/>
  <c r="E121" i="6" s="1"/>
  <c r="F121" i="6" s="1"/>
  <c r="A120" i="6"/>
  <c r="B120" i="6" s="1"/>
  <c r="D120" i="6" s="1"/>
  <c r="E120" i="6" s="1"/>
  <c r="F120" i="6" s="1"/>
  <c r="A119" i="6"/>
  <c r="B119" i="6" s="1"/>
  <c r="D119" i="6" s="1"/>
  <c r="E119" i="6" s="1"/>
  <c r="F119" i="6" s="1"/>
  <c r="A118" i="6"/>
  <c r="B118" i="6" s="1"/>
  <c r="D118" i="6" s="1"/>
  <c r="E118" i="6" s="1"/>
  <c r="F118" i="6" s="1"/>
  <c r="A117" i="6"/>
  <c r="B117" i="6" s="1"/>
  <c r="D117" i="6" s="1"/>
  <c r="E117" i="6" s="1"/>
  <c r="F117" i="6" s="1"/>
  <c r="A116" i="6"/>
  <c r="B116" i="6" s="1"/>
  <c r="D116" i="6" s="1"/>
  <c r="E116" i="6" s="1"/>
  <c r="F116" i="6" s="1"/>
  <c r="A115" i="6"/>
  <c r="B115" i="6" s="1"/>
  <c r="D115" i="6" s="1"/>
  <c r="E115" i="6" s="1"/>
  <c r="F115" i="6" s="1"/>
  <c r="A114" i="6"/>
  <c r="B114" i="6" s="1"/>
  <c r="D114" i="6" s="1"/>
  <c r="E114" i="6" s="1"/>
  <c r="F114" i="6" s="1"/>
  <c r="A113" i="6"/>
  <c r="B113" i="6" s="1"/>
  <c r="D113" i="6" s="1"/>
  <c r="E113" i="6" s="1"/>
  <c r="F113" i="6" s="1"/>
  <c r="A112" i="6"/>
  <c r="B112" i="6" s="1"/>
  <c r="D112" i="6" s="1"/>
  <c r="E112" i="6" s="1"/>
  <c r="F112" i="6" s="1"/>
  <c r="A111" i="6"/>
  <c r="B111" i="6" s="1"/>
  <c r="D111" i="6" s="1"/>
  <c r="E111" i="6" s="1"/>
  <c r="F111" i="6" s="1"/>
  <c r="A110" i="6"/>
  <c r="B110" i="6" s="1"/>
  <c r="D110" i="6" s="1"/>
  <c r="E110" i="6" s="1"/>
  <c r="F110" i="6" s="1"/>
  <c r="A109" i="6"/>
  <c r="B109" i="6" s="1"/>
  <c r="A108" i="6"/>
  <c r="B108" i="6" s="1"/>
  <c r="A107" i="6"/>
  <c r="B107" i="6" s="1"/>
  <c r="A106" i="6"/>
  <c r="B106" i="6" s="1"/>
  <c r="A105" i="6"/>
  <c r="B105" i="6" s="1"/>
  <c r="A104" i="6"/>
  <c r="B104" i="6" s="1"/>
  <c r="A103" i="6"/>
  <c r="B103" i="6" s="1"/>
  <c r="A102" i="6"/>
  <c r="B102" i="6" s="1"/>
  <c r="A101" i="6"/>
  <c r="B101" i="6" s="1"/>
  <c r="A100" i="6"/>
  <c r="B100" i="6" s="1"/>
  <c r="A99" i="6"/>
  <c r="B99" i="6" s="1"/>
  <c r="A98" i="6"/>
  <c r="B98" i="6" s="1"/>
  <c r="A97" i="6"/>
  <c r="B97" i="6" s="1"/>
  <c r="A96" i="6"/>
  <c r="B96" i="6" s="1"/>
  <c r="A95" i="6"/>
  <c r="B95" i="6" s="1"/>
  <c r="A94" i="6"/>
  <c r="B94" i="6" s="1"/>
  <c r="A93" i="6"/>
  <c r="B93" i="6" s="1"/>
  <c r="A92" i="6"/>
  <c r="B92" i="6" s="1"/>
  <c r="A91" i="6"/>
  <c r="B91" i="6" s="1"/>
  <c r="A90" i="6"/>
  <c r="B90" i="6" s="1"/>
  <c r="A89" i="6"/>
  <c r="B89" i="6" s="1"/>
  <c r="A88" i="6"/>
  <c r="B88" i="6" s="1"/>
  <c r="A87" i="6"/>
  <c r="B87" i="6" s="1"/>
  <c r="A86" i="6"/>
  <c r="B86" i="6" s="1"/>
  <c r="A85" i="6"/>
  <c r="B85" i="6" s="1"/>
  <c r="A84" i="6"/>
  <c r="B84" i="6" s="1"/>
  <c r="A83" i="6"/>
  <c r="B83" i="6" s="1"/>
  <c r="A82" i="6"/>
  <c r="B82" i="6" s="1"/>
  <c r="A81" i="6"/>
  <c r="B81" i="6" s="1"/>
  <c r="A80" i="6"/>
  <c r="B80" i="6" s="1"/>
  <c r="A79" i="6"/>
  <c r="B79" i="6" s="1"/>
  <c r="A78" i="6"/>
  <c r="B78" i="6" s="1"/>
  <c r="A77" i="6"/>
  <c r="B77" i="6" s="1"/>
  <c r="A76" i="6"/>
  <c r="B76" i="6" s="1"/>
  <c r="A75" i="6"/>
  <c r="B75" i="6" s="1"/>
  <c r="A74" i="6"/>
  <c r="B74" i="6" s="1"/>
  <c r="A73" i="6"/>
  <c r="B73" i="6" s="1"/>
  <c r="A72" i="6"/>
  <c r="B72" i="6" s="1"/>
  <c r="A71" i="6"/>
  <c r="B71" i="6" s="1"/>
  <c r="A70" i="6"/>
  <c r="B70" i="6" s="1"/>
  <c r="A69" i="6"/>
  <c r="B69" i="6" s="1"/>
  <c r="A68" i="6"/>
  <c r="B68" i="6" s="1"/>
  <c r="A67" i="6"/>
  <c r="B67" i="6" s="1"/>
  <c r="A66" i="6"/>
  <c r="B66" i="6" s="1"/>
  <c r="A65" i="6"/>
  <c r="B65" i="6" s="1"/>
  <c r="A64" i="6"/>
  <c r="B64" i="6" s="1"/>
  <c r="A63" i="6"/>
  <c r="B63" i="6" s="1"/>
  <c r="A62" i="6"/>
  <c r="B62" i="6" s="1"/>
  <c r="A61" i="6"/>
  <c r="B61" i="6" s="1"/>
  <c r="A60" i="6"/>
  <c r="B60" i="6" s="1"/>
  <c r="A59" i="6"/>
  <c r="B59" i="6" s="1"/>
  <c r="A58" i="6"/>
  <c r="B58" i="6" s="1"/>
  <c r="A57" i="6"/>
  <c r="B57" i="6" s="1"/>
  <c r="A56" i="6"/>
  <c r="B56" i="6" s="1"/>
  <c r="A55" i="6"/>
  <c r="B55" i="6" s="1"/>
  <c r="A54" i="6"/>
  <c r="B54" i="6" s="1"/>
  <c r="A53" i="6"/>
  <c r="B53" i="6" s="1"/>
  <c r="A52" i="6"/>
  <c r="B52" i="6" s="1"/>
  <c r="A51" i="6"/>
  <c r="B51" i="6" s="1"/>
  <c r="A50" i="6"/>
  <c r="B50" i="6" s="1"/>
  <c r="A49" i="6"/>
  <c r="B49" i="6" s="1"/>
  <c r="A48" i="6"/>
  <c r="B48" i="6" s="1"/>
  <c r="A47" i="6"/>
  <c r="B47" i="6" s="1"/>
  <c r="A46" i="6"/>
  <c r="B46" i="6" s="1"/>
  <c r="A45" i="6"/>
  <c r="B45" i="6" s="1"/>
  <c r="A44" i="6"/>
  <c r="B44" i="6" s="1"/>
  <c r="A43" i="6"/>
  <c r="B43" i="6" s="1"/>
  <c r="A42" i="6"/>
  <c r="B42" i="6" s="1"/>
  <c r="A41" i="6"/>
  <c r="B41" i="6" s="1"/>
  <c r="A40" i="6"/>
  <c r="B40" i="6" s="1"/>
  <c r="A39" i="6"/>
  <c r="B39" i="6" s="1"/>
  <c r="A38" i="6"/>
  <c r="B38" i="6" s="1"/>
  <c r="A37" i="6"/>
  <c r="B37" i="6" s="1"/>
  <c r="A36" i="6"/>
  <c r="B36" i="6" s="1"/>
  <c r="A35" i="6"/>
  <c r="B35" i="6" s="1"/>
  <c r="A34" i="6"/>
  <c r="B34" i="6" s="1"/>
  <c r="A33" i="6"/>
  <c r="B33" i="6" s="1"/>
  <c r="A32" i="6"/>
  <c r="B32" i="6" s="1"/>
  <c r="A31" i="6"/>
  <c r="B31" i="6" s="1"/>
  <c r="A30" i="6"/>
  <c r="B30" i="6" s="1"/>
  <c r="A29" i="6"/>
  <c r="B29" i="6" s="1"/>
  <c r="A28" i="6"/>
  <c r="B28" i="6" s="1"/>
  <c r="A27" i="6"/>
  <c r="B27" i="6" s="1"/>
  <c r="A26" i="6"/>
  <c r="B26" i="6" s="1"/>
  <c r="A25" i="6"/>
  <c r="B25" i="6" s="1"/>
  <c r="A24" i="6"/>
  <c r="B24" i="6" s="1"/>
  <c r="A23" i="6"/>
  <c r="B23" i="6" s="1"/>
  <c r="A22" i="6"/>
  <c r="B22" i="6" s="1"/>
  <c r="A21" i="6"/>
  <c r="B21" i="6" s="1"/>
  <c r="A20" i="6"/>
  <c r="B20" i="6" s="1"/>
  <c r="A19" i="6"/>
  <c r="B19" i="6" s="1"/>
  <c r="A18" i="6"/>
  <c r="B18" i="6" s="1"/>
  <c r="A17" i="6"/>
  <c r="B17" i="6" s="1"/>
  <c r="A16" i="6"/>
  <c r="B16" i="6" s="1"/>
  <c r="A15" i="6"/>
  <c r="B15" i="6" s="1"/>
  <c r="A14" i="6"/>
  <c r="B14" i="6" s="1"/>
  <c r="A13" i="6"/>
  <c r="B13" i="6" s="1"/>
  <c r="A12" i="6"/>
  <c r="B12" i="6" s="1"/>
  <c r="A11" i="6"/>
  <c r="B11" i="6" s="1"/>
  <c r="A10" i="6"/>
  <c r="B10" i="6" s="1"/>
  <c r="A9" i="6"/>
  <c r="B9" i="6" s="1"/>
  <c r="A8" i="6"/>
  <c r="B8" i="6" s="1"/>
  <c r="A7" i="6"/>
  <c r="B7" i="6" s="1"/>
  <c r="P133" i="1"/>
  <c r="P132" i="1"/>
  <c r="P131" i="1"/>
  <c r="P130" i="1"/>
  <c r="P129" i="1"/>
  <c r="P128" i="1"/>
  <c r="P127" i="1"/>
  <c r="P126" i="1"/>
  <c r="P125" i="1"/>
  <c r="P124" i="1"/>
  <c r="P123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8" i="1"/>
  <c r="P96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79" i="1"/>
  <c r="P78" i="1"/>
  <c r="P77" i="1"/>
  <c r="P76" i="1"/>
  <c r="P75" i="1"/>
  <c r="P74" i="1"/>
  <c r="P73" i="1"/>
  <c r="P72" i="1"/>
  <c r="P71" i="1"/>
  <c r="P69" i="1"/>
  <c r="P68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2" i="1"/>
  <c r="P21" i="1"/>
  <c r="P20" i="1"/>
  <c r="P19" i="1"/>
  <c r="P18" i="1"/>
  <c r="P17" i="1"/>
  <c r="P16" i="1"/>
  <c r="P15" i="1"/>
  <c r="P13" i="1"/>
  <c r="P12" i="1"/>
  <c r="P11" i="1"/>
  <c r="P10" i="1"/>
  <c r="P9" i="1"/>
  <c r="P8" i="1"/>
  <c r="K89" i="1"/>
  <c r="E4" i="6"/>
  <c r="D7" i="6" l="1"/>
  <c r="D8" i="6" s="1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E5" i="7"/>
  <c r="E4" i="7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BJ3" i="8" s="1"/>
  <c r="N197" i="1"/>
  <c r="BI3" i="8" s="1"/>
  <c r="N196" i="1"/>
  <c r="N194" i="1"/>
  <c r="BG3" i="8" s="1"/>
  <c r="N192" i="1"/>
  <c r="BF3" i="8" s="1"/>
  <c r="N191" i="1"/>
  <c r="BE3" i="8" s="1"/>
  <c r="N190" i="1"/>
  <c r="BD3" i="8" s="1"/>
  <c r="N189" i="1"/>
  <c r="BC3" i="8" s="1"/>
  <c r="N188" i="1"/>
  <c r="BB3" i="8" s="1"/>
  <c r="N187" i="1"/>
  <c r="BA3" i="8" s="1"/>
  <c r="N186" i="1"/>
  <c r="AZ3" i="8" s="1"/>
  <c r="N185" i="1"/>
  <c r="AY3" i="8" s="1"/>
  <c r="N184" i="1"/>
  <c r="AX3" i="8" s="1"/>
  <c r="N183" i="1"/>
  <c r="AW3" i="8" s="1"/>
  <c r="N182" i="1"/>
  <c r="AV3" i="8" s="1"/>
  <c r="N181" i="1"/>
  <c r="AU3" i="8" s="1"/>
  <c r="N180" i="1"/>
  <c r="AT3" i="8" s="1"/>
  <c r="N179" i="1"/>
  <c r="AS3" i="8" s="1"/>
  <c r="N178" i="1"/>
  <c r="AR3" i="8" s="1"/>
  <c r="N177" i="1"/>
  <c r="AQ3" i="8" s="1"/>
  <c r="N176" i="1"/>
  <c r="AP3" i="8" s="1"/>
  <c r="N175" i="1"/>
  <c r="AO3" i="8" s="1"/>
  <c r="N174" i="1"/>
  <c r="AN3" i="8" s="1"/>
  <c r="N173" i="1"/>
  <c r="AM3" i="8" s="1"/>
  <c r="N172" i="1"/>
  <c r="AL3" i="8" s="1"/>
  <c r="N171" i="1"/>
  <c r="AK3" i="8" s="1"/>
  <c r="N170" i="1"/>
  <c r="AJ3" i="8" s="1"/>
  <c r="N169" i="1"/>
  <c r="AI3" i="8" s="1"/>
  <c r="N168" i="1"/>
  <c r="AH3" i="8" s="1"/>
  <c r="N167" i="1"/>
  <c r="AG3" i="8" s="1"/>
  <c r="N166" i="1"/>
  <c r="AF3" i="8" s="1"/>
  <c r="N165" i="1"/>
  <c r="AE3" i="8" s="1"/>
  <c r="N164" i="1"/>
  <c r="AD3" i="8" s="1"/>
  <c r="N163" i="1"/>
  <c r="AC3" i="8" s="1"/>
  <c r="N162" i="1"/>
  <c r="AB3" i="8" s="1"/>
  <c r="N161" i="1"/>
  <c r="AA3" i="8" s="1"/>
  <c r="N160" i="1"/>
  <c r="Z3" i="8" s="1"/>
  <c r="N159" i="1"/>
  <c r="Y3" i="8" s="1"/>
  <c r="N158" i="1"/>
  <c r="X3" i="8" s="1"/>
  <c r="N157" i="1"/>
  <c r="W3" i="8" s="1"/>
  <c r="N156" i="1"/>
  <c r="V3" i="8" s="1"/>
  <c r="N155" i="1"/>
  <c r="U3" i="8" s="1"/>
  <c r="N154" i="1"/>
  <c r="T3" i="8" s="1"/>
  <c r="N153" i="1"/>
  <c r="S3" i="8" s="1"/>
  <c r="N152" i="1"/>
  <c r="R3" i="8" s="1"/>
  <c r="N151" i="1"/>
  <c r="Q3" i="8" s="1"/>
  <c r="N149" i="1"/>
  <c r="P3" i="8" s="1"/>
  <c r="N147" i="1"/>
  <c r="O3" i="8" s="1"/>
  <c r="N145" i="1"/>
  <c r="N3" i="8" s="1"/>
  <c r="N144" i="1"/>
  <c r="M3" i="8" s="1"/>
  <c r="N142" i="1"/>
  <c r="L3" i="8" s="1"/>
  <c r="N141" i="1"/>
  <c r="K3" i="8" s="1"/>
  <c r="N139" i="1"/>
  <c r="J3" i="8" s="1"/>
  <c r="N138" i="1"/>
  <c r="I3" i="8" s="1"/>
  <c r="N136" i="1"/>
  <c r="H3" i="8" s="1"/>
  <c r="N134" i="1"/>
  <c r="G3" i="8" s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8" i="1"/>
  <c r="N96" i="1"/>
  <c r="N94" i="1"/>
  <c r="N93" i="1"/>
  <c r="N92" i="1"/>
  <c r="N91" i="1"/>
  <c r="N90" i="1"/>
  <c r="N89" i="1"/>
  <c r="N88" i="1"/>
  <c r="N87" i="1"/>
  <c r="BR3" i="6" s="1"/>
  <c r="N86" i="1"/>
  <c r="BQ3" i="6" s="1"/>
  <c r="N85" i="1"/>
  <c r="BP3" i="6" s="1"/>
  <c r="N84" i="1"/>
  <c r="BO3" i="6" s="1"/>
  <c r="N83" i="1"/>
  <c r="BN3" i="6" s="1"/>
  <c r="N82" i="1"/>
  <c r="BM3" i="6" s="1"/>
  <c r="N81" i="1"/>
  <c r="BL3" i="6" s="1"/>
  <c r="N79" i="1"/>
  <c r="N78" i="1"/>
  <c r="BK3" i="6" s="1"/>
  <c r="N77" i="1"/>
  <c r="BJ3" i="6" s="1"/>
  <c r="N76" i="1"/>
  <c r="BI3" i="6" s="1"/>
  <c r="N75" i="1"/>
  <c r="BH3" i="6" s="1"/>
  <c r="N74" i="1"/>
  <c r="BG3" i="6" s="1"/>
  <c r="N73" i="1"/>
  <c r="BF3" i="6" s="1"/>
  <c r="N72" i="1"/>
  <c r="BE3" i="6" s="1"/>
  <c r="N71" i="1"/>
  <c r="BD3" i="6" s="1"/>
  <c r="N69" i="1"/>
  <c r="N68" i="1"/>
  <c r="BC3" i="6" s="1"/>
  <c r="N67" i="1"/>
  <c r="BB3" i="6" s="1"/>
  <c r="N66" i="1"/>
  <c r="BA3" i="6" s="1"/>
  <c r="N65" i="1"/>
  <c r="AZ3" i="6" s="1"/>
  <c r="N64" i="1"/>
  <c r="AY3" i="6" s="1"/>
  <c r="N63" i="1"/>
  <c r="AX3" i="6" s="1"/>
  <c r="N62" i="1"/>
  <c r="AW3" i="6" s="1"/>
  <c r="N60" i="1"/>
  <c r="N59" i="1"/>
  <c r="AV3" i="6" s="1"/>
  <c r="N58" i="1"/>
  <c r="AU3" i="6" s="1"/>
  <c r="N57" i="1"/>
  <c r="AT3" i="6" s="1"/>
  <c r="N56" i="1"/>
  <c r="AS3" i="6" s="1"/>
  <c r="N55" i="1"/>
  <c r="AR3" i="6" s="1"/>
  <c r="N54" i="1"/>
  <c r="AQ3" i="6" s="1"/>
  <c r="N53" i="1"/>
  <c r="AP3" i="6" s="1"/>
  <c r="N51" i="1"/>
  <c r="N50" i="1"/>
  <c r="AO3" i="6" s="1"/>
  <c r="N49" i="1"/>
  <c r="AN3" i="6" s="1"/>
  <c r="N48" i="1"/>
  <c r="AM3" i="6" s="1"/>
  <c r="N47" i="1"/>
  <c r="AL3" i="6" s="1"/>
  <c r="N46" i="1"/>
  <c r="AK3" i="6" s="1"/>
  <c r="N45" i="1"/>
  <c r="AJ3" i="6" s="1"/>
  <c r="N44" i="1"/>
  <c r="AI3" i="6" s="1"/>
  <c r="N43" i="1"/>
  <c r="AH3" i="6" s="1"/>
  <c r="N41" i="1"/>
  <c r="N40" i="1"/>
  <c r="AG3" i="6" s="1"/>
  <c r="N39" i="1"/>
  <c r="AF3" i="6" s="1"/>
  <c r="N38" i="1"/>
  <c r="AE3" i="6" s="1"/>
  <c r="N37" i="1"/>
  <c r="AD3" i="6" s="1"/>
  <c r="N36" i="1"/>
  <c r="AC3" i="6" s="1"/>
  <c r="N35" i="1"/>
  <c r="AB3" i="6" s="1"/>
  <c r="N34" i="1"/>
  <c r="AA3" i="6" s="1"/>
  <c r="N32" i="1"/>
  <c r="N31" i="1"/>
  <c r="Z3" i="6" s="1"/>
  <c r="N30" i="1"/>
  <c r="Y3" i="6" s="1"/>
  <c r="N29" i="1"/>
  <c r="X3" i="6" s="1"/>
  <c r="N28" i="1"/>
  <c r="W3" i="6" s="1"/>
  <c r="N27" i="1"/>
  <c r="V3" i="6" s="1"/>
  <c r="N26" i="1"/>
  <c r="U3" i="6" s="1"/>
  <c r="N25" i="1"/>
  <c r="T3" i="6" s="1"/>
  <c r="N24" i="1"/>
  <c r="S3" i="6" s="1"/>
  <c r="N22" i="1"/>
  <c r="N21" i="1"/>
  <c r="R3" i="6" s="1"/>
  <c r="N20" i="1"/>
  <c r="Q3" i="6" s="1"/>
  <c r="N19" i="1"/>
  <c r="P3" i="6" s="1"/>
  <c r="N18" i="1"/>
  <c r="O3" i="6" s="1"/>
  <c r="N17" i="1"/>
  <c r="N3" i="6" s="1"/>
  <c r="N16" i="1"/>
  <c r="M3" i="6" s="1"/>
  <c r="N15" i="1"/>
  <c r="L3" i="6" s="1"/>
  <c r="N13" i="1"/>
  <c r="N12" i="1"/>
  <c r="K3" i="6" s="1"/>
  <c r="N11" i="1"/>
  <c r="J3" i="6" s="1"/>
  <c r="N10" i="1"/>
  <c r="I3" i="6" s="1"/>
  <c r="N9" i="1"/>
  <c r="H3" i="6" s="1"/>
  <c r="N8" i="1"/>
  <c r="G3" i="6" s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39" i="1"/>
  <c r="O238" i="1"/>
  <c r="O237" i="1"/>
  <c r="O236" i="1"/>
  <c r="O235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6" i="1"/>
  <c r="O215" i="1"/>
  <c r="O214" i="1"/>
  <c r="O213" i="1"/>
  <c r="O212" i="1"/>
  <c r="O211" i="1"/>
  <c r="O210" i="1"/>
  <c r="O209" i="1"/>
  <c r="O208" i="1"/>
  <c r="O207" i="1"/>
  <c r="O206" i="1"/>
  <c r="O204" i="1"/>
  <c r="O203" i="1"/>
  <c r="O202" i="1"/>
  <c r="O201" i="1"/>
  <c r="O200" i="1"/>
  <c r="O199" i="1"/>
  <c r="O197" i="1"/>
  <c r="O194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49" i="1"/>
  <c r="O147" i="1"/>
  <c r="O145" i="1"/>
  <c r="O144" i="1"/>
  <c r="O142" i="1"/>
  <c r="O141" i="1"/>
  <c r="O139" i="1"/>
  <c r="O138" i="1"/>
  <c r="O136" i="1"/>
  <c r="O134" i="1"/>
  <c r="O133" i="1"/>
  <c r="O132" i="1"/>
  <c r="O131" i="1"/>
  <c r="O129" i="1"/>
  <c r="O128" i="1"/>
  <c r="O127" i="1"/>
  <c r="O126" i="1"/>
  <c r="O125" i="1"/>
  <c r="O124" i="1"/>
  <c r="O123" i="1"/>
  <c r="O122" i="1"/>
  <c r="BH4" i="8" s="1"/>
  <c r="O120" i="1"/>
  <c r="O119" i="1"/>
  <c r="O118" i="1"/>
  <c r="O117" i="1"/>
  <c r="O116" i="1"/>
  <c r="O115" i="1"/>
  <c r="O114" i="1"/>
  <c r="O113" i="1"/>
  <c r="O112" i="1"/>
  <c r="O111" i="1"/>
  <c r="O110" i="1"/>
  <c r="O108" i="1"/>
  <c r="O106" i="1"/>
  <c r="O105" i="1"/>
  <c r="O104" i="1"/>
  <c r="O103" i="1"/>
  <c r="O101" i="1"/>
  <c r="O100" i="1"/>
  <c r="O98" i="1"/>
  <c r="O96" i="1"/>
  <c r="O94" i="1"/>
  <c r="O93" i="1"/>
  <c r="O92" i="1"/>
  <c r="O91" i="1"/>
  <c r="O87" i="1"/>
  <c r="O86" i="1"/>
  <c r="O85" i="1"/>
  <c r="O84" i="1"/>
  <c r="O83" i="1"/>
  <c r="O82" i="1"/>
  <c r="O81" i="1"/>
  <c r="O78" i="1"/>
  <c r="O77" i="1"/>
  <c r="O76" i="1"/>
  <c r="O75" i="1"/>
  <c r="O74" i="1"/>
  <c r="O73" i="1"/>
  <c r="O72" i="1"/>
  <c r="O71" i="1"/>
  <c r="O68" i="1"/>
  <c r="O67" i="1"/>
  <c r="O66" i="1"/>
  <c r="O65" i="1"/>
  <c r="O64" i="1"/>
  <c r="O63" i="1"/>
  <c r="O62" i="1"/>
  <c r="O59" i="1"/>
  <c r="O58" i="1"/>
  <c r="O57" i="1"/>
  <c r="O56" i="1"/>
  <c r="O55" i="1"/>
  <c r="O54" i="1"/>
  <c r="O53" i="1"/>
  <c r="O50" i="1"/>
  <c r="O49" i="1"/>
  <c r="O48" i="1"/>
  <c r="O47" i="1"/>
  <c r="O46" i="1"/>
  <c r="O45" i="1"/>
  <c r="O44" i="1"/>
  <c r="O43" i="1"/>
  <c r="O40" i="1"/>
  <c r="O39" i="1"/>
  <c r="O38" i="1"/>
  <c r="O37" i="1"/>
  <c r="O36" i="1"/>
  <c r="O35" i="1"/>
  <c r="O34" i="1"/>
  <c r="O31" i="1"/>
  <c r="O30" i="1"/>
  <c r="O29" i="1"/>
  <c r="O28" i="1"/>
  <c r="O27" i="1"/>
  <c r="O26" i="1"/>
  <c r="O25" i="1"/>
  <c r="O24" i="1"/>
  <c r="O21" i="1"/>
  <c r="O20" i="1"/>
  <c r="O19" i="1"/>
  <c r="O18" i="1"/>
  <c r="O17" i="1"/>
  <c r="O16" i="1"/>
  <c r="O15" i="1"/>
  <c r="O12" i="1"/>
  <c r="O11" i="1"/>
  <c r="O10" i="1"/>
  <c r="O9" i="1"/>
  <c r="O8" i="1"/>
  <c r="C298" i="6"/>
  <c r="C297" i="6"/>
  <c r="C296" i="6"/>
  <c r="C295" i="6"/>
  <c r="C291" i="6"/>
  <c r="C290" i="6"/>
  <c r="C289" i="6"/>
  <c r="C287" i="6"/>
  <c r="C285" i="6"/>
  <c r="C283" i="6"/>
  <c r="C282" i="6"/>
  <c r="C281" i="6"/>
  <c r="C280" i="6"/>
  <c r="C279" i="6"/>
  <c r="C277" i="6"/>
  <c r="C275" i="6"/>
  <c r="C274" i="6"/>
  <c r="C273" i="6"/>
  <c r="C269" i="6"/>
  <c r="C268" i="6"/>
  <c r="C267" i="6"/>
  <c r="C266" i="6"/>
  <c r="C265" i="6"/>
  <c r="C264" i="6"/>
  <c r="C262" i="6"/>
  <c r="C261" i="6"/>
  <c r="C260" i="6"/>
  <c r="C258" i="6"/>
  <c r="C257" i="6"/>
  <c r="C255" i="6"/>
  <c r="C254" i="6"/>
  <c r="C253" i="6"/>
  <c r="C249" i="6"/>
  <c r="C248" i="6"/>
  <c r="C247" i="6"/>
  <c r="C246" i="6"/>
  <c r="C245" i="6"/>
  <c r="C241" i="6"/>
  <c r="C239" i="6"/>
  <c r="C237" i="6"/>
  <c r="C233" i="6"/>
  <c r="C232" i="6"/>
  <c r="C229" i="6"/>
  <c r="C225" i="6"/>
  <c r="C222" i="6"/>
  <c r="C221" i="6"/>
  <c r="C220" i="6"/>
  <c r="C219" i="6"/>
  <c r="C218" i="6"/>
  <c r="C217" i="6"/>
  <c r="C216" i="6"/>
  <c r="C215" i="6"/>
  <c r="C214" i="6"/>
  <c r="C213" i="6"/>
  <c r="C210" i="6"/>
  <c r="C207" i="6"/>
  <c r="C206" i="6"/>
  <c r="C205" i="6"/>
  <c r="C204" i="6"/>
  <c r="C202" i="6"/>
  <c r="C201" i="6"/>
  <c r="C199" i="6"/>
  <c r="C198" i="6"/>
  <c r="C197" i="6"/>
  <c r="C195" i="6"/>
  <c r="C194" i="6"/>
  <c r="C193" i="6"/>
  <c r="C191" i="6"/>
  <c r="C190" i="6"/>
  <c r="C189" i="6"/>
  <c r="C187" i="6"/>
  <c r="C185" i="6"/>
  <c r="C183" i="6"/>
  <c r="C182" i="6"/>
  <c r="C181" i="6"/>
  <c r="C179" i="6"/>
  <c r="C178" i="6"/>
  <c r="C175" i="6"/>
  <c r="C174" i="6"/>
  <c r="C171" i="6"/>
  <c r="C170" i="6"/>
  <c r="C169" i="6"/>
  <c r="C167" i="6"/>
  <c r="C166" i="6"/>
  <c r="C165" i="6"/>
  <c r="C163" i="6"/>
  <c r="C162" i="6"/>
  <c r="C161" i="6"/>
  <c r="C159" i="6"/>
  <c r="C157" i="6"/>
  <c r="C154" i="6"/>
  <c r="C153" i="6"/>
  <c r="C152" i="6"/>
  <c r="C151" i="6"/>
  <c r="C149" i="6"/>
  <c r="C148" i="6"/>
  <c r="C146" i="6"/>
  <c r="C145" i="6"/>
  <c r="C144" i="6"/>
  <c r="C143" i="6"/>
  <c r="C141" i="6"/>
  <c r="C140" i="6"/>
  <c r="C138" i="6"/>
  <c r="C137" i="6"/>
  <c r="C136" i="6"/>
  <c r="C135" i="6"/>
  <c r="C133" i="6"/>
  <c r="C131" i="6"/>
  <c r="C129" i="6"/>
  <c r="C128" i="6"/>
  <c r="C127" i="6"/>
  <c r="C125" i="6"/>
  <c r="C124" i="6"/>
  <c r="C123" i="6"/>
  <c r="C121" i="6"/>
  <c r="C120" i="6"/>
  <c r="C117" i="6"/>
  <c r="C113" i="6"/>
  <c r="C112" i="6"/>
  <c r="C111" i="6"/>
  <c r="C109" i="6"/>
  <c r="C105" i="6"/>
  <c r="C103" i="6"/>
  <c r="C102" i="6"/>
  <c r="C101" i="6"/>
  <c r="C99" i="6"/>
  <c r="C97" i="6"/>
  <c r="C96" i="6"/>
  <c r="C95" i="6"/>
  <c r="C94" i="6"/>
  <c r="C93" i="6"/>
  <c r="C91" i="6"/>
  <c r="C89" i="6"/>
  <c r="C88" i="6"/>
  <c r="C87" i="6"/>
  <c r="C86" i="6"/>
  <c r="C85" i="6"/>
  <c r="C81" i="6"/>
  <c r="C80" i="6"/>
  <c r="C79" i="6"/>
  <c r="C78" i="6"/>
  <c r="C77" i="6"/>
  <c r="C73" i="6"/>
  <c r="C72" i="6"/>
  <c r="C71" i="6"/>
  <c r="C70" i="6"/>
  <c r="C69" i="6"/>
  <c r="C67" i="6"/>
  <c r="C66" i="6"/>
  <c r="C65" i="6"/>
  <c r="C64" i="6"/>
  <c r="C63" i="6"/>
  <c r="C61" i="6"/>
  <c r="C60" i="6"/>
  <c r="C59" i="6"/>
  <c r="C58" i="6"/>
  <c r="C57" i="6"/>
  <c r="C56" i="6"/>
  <c r="C55" i="6"/>
  <c r="C53" i="6"/>
  <c r="C50" i="6"/>
  <c r="C49" i="6"/>
  <c r="C48" i="6"/>
  <c r="C47" i="6"/>
  <c r="C46" i="6"/>
  <c r="C45" i="6"/>
  <c r="C44" i="6"/>
  <c r="C42" i="6"/>
  <c r="C40" i="6"/>
  <c r="C39" i="6"/>
  <c r="C38" i="6"/>
  <c r="C37" i="6"/>
  <c r="C36" i="6"/>
  <c r="C35" i="6"/>
  <c r="C34" i="6"/>
  <c r="C30" i="6"/>
  <c r="C29" i="6"/>
  <c r="C26" i="6"/>
  <c r="C25" i="6"/>
  <c r="C24" i="6"/>
  <c r="C22" i="6"/>
  <c r="C21" i="6"/>
  <c r="C20" i="6"/>
  <c r="C19" i="6"/>
  <c r="C18" i="6"/>
  <c r="C14" i="6"/>
  <c r="C13" i="6"/>
  <c r="C12" i="6"/>
  <c r="C10" i="6"/>
  <c r="C9" i="6"/>
  <c r="C8" i="6"/>
  <c r="C7" i="6"/>
  <c r="C6" i="6"/>
  <c r="H88" i="1"/>
  <c r="H79" i="1"/>
  <c r="H69" i="1"/>
  <c r="H60" i="1"/>
  <c r="H51" i="1"/>
  <c r="H41" i="1"/>
  <c r="H22" i="1"/>
  <c r="H13" i="1"/>
  <c r="O51" i="1" l="1"/>
  <c r="H52" i="1"/>
  <c r="O60" i="1"/>
  <c r="H61" i="1"/>
  <c r="O61" i="1" s="1"/>
  <c r="O69" i="1"/>
  <c r="H70" i="1"/>
  <c r="O41" i="1"/>
  <c r="H42" i="1"/>
  <c r="O79" i="1"/>
  <c r="H80" i="1"/>
  <c r="O22" i="1"/>
  <c r="H23" i="1"/>
  <c r="O23" i="1" s="1"/>
  <c r="O88" i="1"/>
  <c r="H89" i="1"/>
  <c r="O13" i="1"/>
  <c r="H14" i="1"/>
  <c r="O14" i="1" s="1"/>
  <c r="O4" i="6"/>
  <c r="Q4" i="6"/>
  <c r="AE4" i="6"/>
  <c r="BK4" i="6"/>
  <c r="BH4" i="6"/>
  <c r="BQ4" i="6"/>
  <c r="BP4" i="6"/>
  <c r="K2" i="8"/>
  <c r="BC4" i="6"/>
  <c r="G4" i="8"/>
  <c r="G2" i="8"/>
  <c r="H4" i="8"/>
  <c r="I2" i="8"/>
  <c r="I4" i="8"/>
  <c r="J4" i="8"/>
  <c r="J2" i="8"/>
  <c r="BH2" i="8" s="1"/>
  <c r="BI2" i="8" s="1"/>
  <c r="K4" i="8"/>
  <c r="H2" i="8"/>
  <c r="BO4" i="8"/>
  <c r="AY4" i="8"/>
  <c r="AI4" i="8"/>
  <c r="S4" i="8"/>
  <c r="BM4" i="8"/>
  <c r="AW4" i="8"/>
  <c r="AG4" i="8"/>
  <c r="Q4" i="8"/>
  <c r="BO2" i="8"/>
  <c r="BG2" i="8"/>
  <c r="AY2" i="8"/>
  <c r="AQ2" i="8"/>
  <c r="AI2" i="8"/>
  <c r="AA2" i="8"/>
  <c r="S2" i="8"/>
  <c r="AK4" i="8"/>
  <c r="L2" i="8"/>
  <c r="BL4" i="8"/>
  <c r="AV4" i="8"/>
  <c r="AF4" i="8"/>
  <c r="P4" i="8"/>
  <c r="BK4" i="8"/>
  <c r="AU4" i="8"/>
  <c r="AE4" i="8"/>
  <c r="O4" i="8"/>
  <c r="BN2" i="8"/>
  <c r="BF2" i="8"/>
  <c r="AX2" i="8"/>
  <c r="AP2" i="8"/>
  <c r="AH2" i="8"/>
  <c r="Z2" i="8"/>
  <c r="R2" i="8"/>
  <c r="AX4" i="8"/>
  <c r="AJ2" i="8"/>
  <c r="AT4" i="8"/>
  <c r="AD4" i="8"/>
  <c r="N4" i="8"/>
  <c r="AR4" i="8"/>
  <c r="AB4" i="8"/>
  <c r="L4" i="8"/>
  <c r="BM2" i="8"/>
  <c r="BE2" i="8"/>
  <c r="AW2" i="8"/>
  <c r="AO2" i="8"/>
  <c r="AG2" i="8"/>
  <c r="Y2" i="8"/>
  <c r="Q2" i="8"/>
  <c r="U4" i="8"/>
  <c r="AR2" i="8"/>
  <c r="AS4" i="8"/>
  <c r="AC4" i="8"/>
  <c r="M4" i="8"/>
  <c r="BF4" i="8"/>
  <c r="AP4" i="8"/>
  <c r="Z4" i="8"/>
  <c r="BL2" i="8"/>
  <c r="BD2" i="8"/>
  <c r="AV2" i="8"/>
  <c r="AN2" i="8"/>
  <c r="AF2" i="8"/>
  <c r="X2" i="8"/>
  <c r="P2" i="8"/>
  <c r="AH4" i="8"/>
  <c r="BG4" i="8"/>
  <c r="AQ4" i="8"/>
  <c r="AA4" i="8"/>
  <c r="BE4" i="8"/>
  <c r="AO4" i="8"/>
  <c r="Y4" i="8"/>
  <c r="BK2" i="8"/>
  <c r="BC2" i="8"/>
  <c r="AU2" i="8"/>
  <c r="AM2" i="8"/>
  <c r="AE2" i="8"/>
  <c r="W2" i="8"/>
  <c r="O2" i="8"/>
  <c r="BN4" i="8"/>
  <c r="BP2" i="8"/>
  <c r="T2" i="8"/>
  <c r="BD4" i="8"/>
  <c r="AN4" i="8"/>
  <c r="X4" i="8"/>
  <c r="BC4" i="8"/>
  <c r="AM4" i="8"/>
  <c r="W4" i="8"/>
  <c r="BR2" i="8"/>
  <c r="BB2" i="8"/>
  <c r="AT2" i="8"/>
  <c r="AL2" i="8"/>
  <c r="AD2" i="8"/>
  <c r="V2" i="8"/>
  <c r="N2" i="8"/>
  <c r="BQ4" i="8"/>
  <c r="R4" i="8"/>
  <c r="AB2" i="8"/>
  <c r="BR4" i="8"/>
  <c r="BB4" i="8"/>
  <c r="AL4" i="8"/>
  <c r="V4" i="8"/>
  <c r="BP4" i="8"/>
  <c r="AZ4" i="8"/>
  <c r="AJ4" i="8"/>
  <c r="T4" i="8"/>
  <c r="BQ2" i="8"/>
  <c r="BA2" i="8"/>
  <c r="AS2" i="8"/>
  <c r="AK2" i="8"/>
  <c r="AC2" i="8"/>
  <c r="U2" i="8"/>
  <c r="M2" i="8"/>
  <c r="BA4" i="8"/>
  <c r="AZ2" i="8"/>
  <c r="W4" i="6"/>
  <c r="AC4" i="6"/>
  <c r="AZ4" i="6"/>
  <c r="AK4" i="6"/>
  <c r="BA4" i="6"/>
  <c r="R4" i="6"/>
  <c r="AH4" i="6"/>
  <c r="BF4" i="6"/>
  <c r="AA4" i="6"/>
  <c r="BG4" i="6"/>
  <c r="M4" i="6"/>
  <c r="Z4" i="6"/>
  <c r="BO4" i="6"/>
  <c r="AM4" i="6"/>
  <c r="Y4" i="6"/>
  <c r="AG4" i="6"/>
  <c r="AO4" i="6"/>
  <c r="AW4" i="6"/>
  <c r="BE4" i="6"/>
  <c r="BM4" i="6"/>
  <c r="H4" i="6"/>
  <c r="BN4" i="6"/>
  <c r="S4" i="6"/>
  <c r="AQ4" i="6"/>
  <c r="J4" i="6"/>
  <c r="AP4" i="6"/>
  <c r="T4" i="6"/>
  <c r="AR4" i="6"/>
  <c r="I4" i="6"/>
  <c r="AI4" i="6"/>
  <c r="U4" i="6"/>
  <c r="AS4" i="6"/>
  <c r="K4" i="6"/>
  <c r="AX4" i="6"/>
  <c r="L4" i="6"/>
  <c r="AY4" i="6"/>
  <c r="AB4" i="6"/>
  <c r="V4" i="6"/>
  <c r="AD4" i="6"/>
  <c r="AL4" i="6"/>
  <c r="AT4" i="6"/>
  <c r="BB4" i="6"/>
  <c r="BJ4" i="6"/>
  <c r="BR4" i="6"/>
  <c r="AU4" i="6"/>
  <c r="N4" i="6"/>
  <c r="BI4" i="6"/>
  <c r="AJ4" i="6"/>
  <c r="P4" i="6"/>
  <c r="X4" i="6"/>
  <c r="AF4" i="6"/>
  <c r="AN4" i="6"/>
  <c r="AV4" i="6"/>
  <c r="BD4" i="6"/>
  <c r="BL4" i="6"/>
  <c r="D9" i="6"/>
  <c r="G4" i="6"/>
  <c r="J22" i="1"/>
  <c r="K22" i="1" s="1"/>
  <c r="J79" i="1"/>
  <c r="K79" i="1" s="1"/>
  <c r="J41" i="1"/>
  <c r="K41" i="1" s="1"/>
  <c r="J51" i="1"/>
  <c r="K51" i="1" s="1"/>
  <c r="J60" i="1"/>
  <c r="K60" i="1" s="1"/>
  <c r="J69" i="1"/>
  <c r="K69" i="1" s="1"/>
  <c r="J32" i="1"/>
  <c r="K32" i="1" s="1"/>
  <c r="J13" i="1"/>
  <c r="K13" i="1" s="1"/>
  <c r="J88" i="1"/>
  <c r="K88" i="1" s="1"/>
  <c r="G127" i="6"/>
  <c r="K127" i="6" s="1"/>
  <c r="O127" i="6" s="1"/>
  <c r="S127" i="6" s="1"/>
  <c r="W127" i="6" s="1"/>
  <c r="AA127" i="6" s="1"/>
  <c r="AE127" i="6" s="1"/>
  <c r="AI127" i="6" s="1"/>
  <c r="AM127" i="6" s="1"/>
  <c r="AQ127" i="6" s="1"/>
  <c r="AU127" i="6" s="1"/>
  <c r="AY127" i="6" s="1"/>
  <c r="BC127" i="6" s="1"/>
  <c r="BG127" i="6" s="1"/>
  <c r="BK127" i="6" s="1"/>
  <c r="BO127" i="6" s="1"/>
  <c r="G269" i="6"/>
  <c r="K269" i="6" s="1"/>
  <c r="O269" i="6" s="1"/>
  <c r="S269" i="6" s="1"/>
  <c r="W269" i="6" s="1"/>
  <c r="AA269" i="6" s="1"/>
  <c r="AE269" i="6" s="1"/>
  <c r="AI269" i="6" s="1"/>
  <c r="AM269" i="6" s="1"/>
  <c r="AQ269" i="6" s="1"/>
  <c r="AU269" i="6" s="1"/>
  <c r="AY269" i="6" s="1"/>
  <c r="BC269" i="6" s="1"/>
  <c r="BG269" i="6" s="1"/>
  <c r="BK269" i="6" s="1"/>
  <c r="BO269" i="6" s="1"/>
  <c r="C68" i="6"/>
  <c r="G255" i="6"/>
  <c r="K255" i="6" s="1"/>
  <c r="O255" i="6" s="1"/>
  <c r="S255" i="6" s="1"/>
  <c r="W255" i="6" s="1"/>
  <c r="AA255" i="6" s="1"/>
  <c r="AE255" i="6" s="1"/>
  <c r="AI255" i="6" s="1"/>
  <c r="AM255" i="6" s="1"/>
  <c r="AQ255" i="6" s="1"/>
  <c r="AU255" i="6" s="1"/>
  <c r="AY255" i="6" s="1"/>
  <c r="BC255" i="6" s="1"/>
  <c r="BG255" i="6" s="1"/>
  <c r="BK255" i="6" s="1"/>
  <c r="BO255" i="6" s="1"/>
  <c r="G155" i="6"/>
  <c r="K155" i="6" s="1"/>
  <c r="O155" i="6" s="1"/>
  <c r="S155" i="6" s="1"/>
  <c r="W155" i="6" s="1"/>
  <c r="AA155" i="6" s="1"/>
  <c r="AE155" i="6" s="1"/>
  <c r="AI155" i="6" s="1"/>
  <c r="AM155" i="6" s="1"/>
  <c r="AQ155" i="6" s="1"/>
  <c r="AU155" i="6" s="1"/>
  <c r="AY155" i="6" s="1"/>
  <c r="BC155" i="6" s="1"/>
  <c r="BG155" i="6" s="1"/>
  <c r="BK155" i="6" s="1"/>
  <c r="BO155" i="6" s="1"/>
  <c r="C155" i="6"/>
  <c r="C256" i="6"/>
  <c r="G270" i="6"/>
  <c r="K270" i="6" s="1"/>
  <c r="O270" i="6" s="1"/>
  <c r="S270" i="6" s="1"/>
  <c r="W270" i="6" s="1"/>
  <c r="AA270" i="6" s="1"/>
  <c r="AE270" i="6" s="1"/>
  <c r="AI270" i="6" s="1"/>
  <c r="AM270" i="6" s="1"/>
  <c r="AQ270" i="6" s="1"/>
  <c r="AU270" i="6" s="1"/>
  <c r="AY270" i="6" s="1"/>
  <c r="BC270" i="6" s="1"/>
  <c r="BG270" i="6" s="1"/>
  <c r="BK270" i="6" s="1"/>
  <c r="BO270" i="6" s="1"/>
  <c r="C270" i="6"/>
  <c r="G278" i="6"/>
  <c r="K278" i="6" s="1"/>
  <c r="O278" i="6" s="1"/>
  <c r="S278" i="6" s="1"/>
  <c r="W278" i="6" s="1"/>
  <c r="AA278" i="6" s="1"/>
  <c r="AE278" i="6" s="1"/>
  <c r="AI278" i="6" s="1"/>
  <c r="AM278" i="6" s="1"/>
  <c r="AQ278" i="6" s="1"/>
  <c r="AU278" i="6" s="1"/>
  <c r="AY278" i="6" s="1"/>
  <c r="BC278" i="6" s="1"/>
  <c r="BG278" i="6" s="1"/>
  <c r="BK278" i="6" s="1"/>
  <c r="BO278" i="6" s="1"/>
  <c r="C278" i="6"/>
  <c r="H293" i="6"/>
  <c r="L293" i="6" s="1"/>
  <c r="P293" i="6" s="1"/>
  <c r="T293" i="6" s="1"/>
  <c r="X293" i="6" s="1"/>
  <c r="AB293" i="6" s="1"/>
  <c r="AF293" i="6" s="1"/>
  <c r="AJ293" i="6" s="1"/>
  <c r="AN293" i="6" s="1"/>
  <c r="AR293" i="6" s="1"/>
  <c r="AV293" i="6" s="1"/>
  <c r="AZ293" i="6" s="1"/>
  <c r="BD293" i="6" s="1"/>
  <c r="BH293" i="6" s="1"/>
  <c r="BL293" i="6" s="1"/>
  <c r="BP293" i="6" s="1"/>
  <c r="C293" i="6"/>
  <c r="G132" i="6"/>
  <c r="K132" i="6" s="1"/>
  <c r="O132" i="6" s="1"/>
  <c r="S132" i="6" s="1"/>
  <c r="W132" i="6" s="1"/>
  <c r="AA132" i="6" s="1"/>
  <c r="AE132" i="6" s="1"/>
  <c r="AI132" i="6" s="1"/>
  <c r="AM132" i="6" s="1"/>
  <c r="AQ132" i="6" s="1"/>
  <c r="AU132" i="6" s="1"/>
  <c r="AY132" i="6" s="1"/>
  <c r="BC132" i="6" s="1"/>
  <c r="BG132" i="6" s="1"/>
  <c r="BK132" i="6" s="1"/>
  <c r="BO132" i="6" s="1"/>
  <c r="C132" i="6"/>
  <c r="C240" i="6"/>
  <c r="G186" i="6"/>
  <c r="K186" i="6" s="1"/>
  <c r="O186" i="6" s="1"/>
  <c r="S186" i="6" s="1"/>
  <c r="W186" i="6" s="1"/>
  <c r="AA186" i="6" s="1"/>
  <c r="AE186" i="6" s="1"/>
  <c r="AI186" i="6" s="1"/>
  <c r="AM186" i="6" s="1"/>
  <c r="AQ186" i="6" s="1"/>
  <c r="AU186" i="6" s="1"/>
  <c r="AY186" i="6" s="1"/>
  <c r="BC186" i="6" s="1"/>
  <c r="BG186" i="6" s="1"/>
  <c r="BK186" i="6" s="1"/>
  <c r="BO186" i="6" s="1"/>
  <c r="C186" i="6"/>
  <c r="G119" i="6"/>
  <c r="K119" i="6" s="1"/>
  <c r="O119" i="6" s="1"/>
  <c r="S119" i="6" s="1"/>
  <c r="W119" i="6" s="1"/>
  <c r="AA119" i="6" s="1"/>
  <c r="AE119" i="6" s="1"/>
  <c r="AI119" i="6" s="1"/>
  <c r="AM119" i="6" s="1"/>
  <c r="AQ119" i="6" s="1"/>
  <c r="AU119" i="6" s="1"/>
  <c r="AY119" i="6" s="1"/>
  <c r="BC119" i="6" s="1"/>
  <c r="BG119" i="6" s="1"/>
  <c r="BK119" i="6" s="1"/>
  <c r="BO119" i="6" s="1"/>
  <c r="C119" i="6"/>
  <c r="G134" i="6"/>
  <c r="K134" i="6" s="1"/>
  <c r="O134" i="6" s="1"/>
  <c r="S134" i="6" s="1"/>
  <c r="W134" i="6" s="1"/>
  <c r="AA134" i="6" s="1"/>
  <c r="AE134" i="6" s="1"/>
  <c r="AI134" i="6" s="1"/>
  <c r="AM134" i="6" s="1"/>
  <c r="AQ134" i="6" s="1"/>
  <c r="AU134" i="6" s="1"/>
  <c r="AY134" i="6" s="1"/>
  <c r="BC134" i="6" s="1"/>
  <c r="BG134" i="6" s="1"/>
  <c r="BK134" i="6" s="1"/>
  <c r="BO134" i="6" s="1"/>
  <c r="C134" i="6"/>
  <c r="G142" i="6"/>
  <c r="K142" i="6" s="1"/>
  <c r="O142" i="6" s="1"/>
  <c r="S142" i="6" s="1"/>
  <c r="W142" i="6" s="1"/>
  <c r="AA142" i="6" s="1"/>
  <c r="AE142" i="6" s="1"/>
  <c r="AI142" i="6" s="1"/>
  <c r="AM142" i="6" s="1"/>
  <c r="AQ142" i="6" s="1"/>
  <c r="AU142" i="6" s="1"/>
  <c r="AY142" i="6" s="1"/>
  <c r="BC142" i="6" s="1"/>
  <c r="BG142" i="6" s="1"/>
  <c r="BK142" i="6" s="1"/>
  <c r="BO142" i="6" s="1"/>
  <c r="C142" i="6"/>
  <c r="G150" i="6"/>
  <c r="K150" i="6" s="1"/>
  <c r="O150" i="6" s="1"/>
  <c r="S150" i="6" s="1"/>
  <c r="W150" i="6" s="1"/>
  <c r="AA150" i="6" s="1"/>
  <c r="AE150" i="6" s="1"/>
  <c r="AI150" i="6" s="1"/>
  <c r="AM150" i="6" s="1"/>
  <c r="AQ150" i="6" s="1"/>
  <c r="AU150" i="6" s="1"/>
  <c r="AY150" i="6" s="1"/>
  <c r="BC150" i="6" s="1"/>
  <c r="BG150" i="6" s="1"/>
  <c r="BK150" i="6" s="1"/>
  <c r="BO150" i="6" s="1"/>
  <c r="C150" i="6"/>
  <c r="G164" i="6"/>
  <c r="K164" i="6" s="1"/>
  <c r="O164" i="6" s="1"/>
  <c r="S164" i="6" s="1"/>
  <c r="W164" i="6" s="1"/>
  <c r="AA164" i="6" s="1"/>
  <c r="AE164" i="6" s="1"/>
  <c r="AI164" i="6" s="1"/>
  <c r="AM164" i="6" s="1"/>
  <c r="AQ164" i="6" s="1"/>
  <c r="AU164" i="6" s="1"/>
  <c r="AY164" i="6" s="1"/>
  <c r="BC164" i="6" s="1"/>
  <c r="BG164" i="6" s="1"/>
  <c r="BK164" i="6" s="1"/>
  <c r="BO164" i="6" s="1"/>
  <c r="C164" i="6"/>
  <c r="G203" i="6"/>
  <c r="K203" i="6" s="1"/>
  <c r="O203" i="6" s="1"/>
  <c r="S203" i="6" s="1"/>
  <c r="W203" i="6" s="1"/>
  <c r="AA203" i="6" s="1"/>
  <c r="AE203" i="6" s="1"/>
  <c r="AI203" i="6" s="1"/>
  <c r="AM203" i="6" s="1"/>
  <c r="AQ203" i="6" s="1"/>
  <c r="AU203" i="6" s="1"/>
  <c r="AY203" i="6" s="1"/>
  <c r="BC203" i="6" s="1"/>
  <c r="BG203" i="6" s="1"/>
  <c r="BK203" i="6" s="1"/>
  <c r="BO203" i="6" s="1"/>
  <c r="C203" i="6"/>
  <c r="G226" i="6"/>
  <c r="K226" i="6" s="1"/>
  <c r="O226" i="6" s="1"/>
  <c r="S226" i="6" s="1"/>
  <c r="W226" i="6" s="1"/>
  <c r="AA226" i="6" s="1"/>
  <c r="AE226" i="6" s="1"/>
  <c r="AI226" i="6" s="1"/>
  <c r="AM226" i="6" s="1"/>
  <c r="AQ226" i="6" s="1"/>
  <c r="AU226" i="6" s="1"/>
  <c r="AY226" i="6" s="1"/>
  <c r="BC226" i="6" s="1"/>
  <c r="BG226" i="6" s="1"/>
  <c r="BK226" i="6" s="1"/>
  <c r="BO226" i="6" s="1"/>
  <c r="C226" i="6"/>
  <c r="G234" i="6"/>
  <c r="K234" i="6" s="1"/>
  <c r="O234" i="6" s="1"/>
  <c r="S234" i="6" s="1"/>
  <c r="W234" i="6" s="1"/>
  <c r="AA234" i="6" s="1"/>
  <c r="AE234" i="6" s="1"/>
  <c r="AI234" i="6" s="1"/>
  <c r="AM234" i="6" s="1"/>
  <c r="AQ234" i="6" s="1"/>
  <c r="AU234" i="6" s="1"/>
  <c r="AY234" i="6" s="1"/>
  <c r="BC234" i="6" s="1"/>
  <c r="BG234" i="6" s="1"/>
  <c r="BK234" i="6" s="1"/>
  <c r="BO234" i="6" s="1"/>
  <c r="C234" i="6"/>
  <c r="G242" i="6"/>
  <c r="K242" i="6" s="1"/>
  <c r="O242" i="6" s="1"/>
  <c r="S242" i="6" s="1"/>
  <c r="W242" i="6" s="1"/>
  <c r="AA242" i="6" s="1"/>
  <c r="AE242" i="6" s="1"/>
  <c r="AI242" i="6" s="1"/>
  <c r="AM242" i="6" s="1"/>
  <c r="AQ242" i="6" s="1"/>
  <c r="AU242" i="6" s="1"/>
  <c r="AY242" i="6" s="1"/>
  <c r="BC242" i="6" s="1"/>
  <c r="BG242" i="6" s="1"/>
  <c r="BK242" i="6" s="1"/>
  <c r="BO242" i="6" s="1"/>
  <c r="C242" i="6"/>
  <c r="G250" i="6"/>
  <c r="K250" i="6" s="1"/>
  <c r="O250" i="6" s="1"/>
  <c r="S250" i="6" s="1"/>
  <c r="W250" i="6" s="1"/>
  <c r="AA250" i="6" s="1"/>
  <c r="AE250" i="6" s="1"/>
  <c r="AI250" i="6" s="1"/>
  <c r="AM250" i="6" s="1"/>
  <c r="AQ250" i="6" s="1"/>
  <c r="AU250" i="6" s="1"/>
  <c r="AY250" i="6" s="1"/>
  <c r="BC250" i="6" s="1"/>
  <c r="BG250" i="6" s="1"/>
  <c r="BK250" i="6" s="1"/>
  <c r="BO250" i="6" s="1"/>
  <c r="C250" i="6"/>
  <c r="G264" i="6"/>
  <c r="K264" i="6" s="1"/>
  <c r="O264" i="6" s="1"/>
  <c r="S264" i="6" s="1"/>
  <c r="W264" i="6" s="1"/>
  <c r="AA264" i="6" s="1"/>
  <c r="AE264" i="6" s="1"/>
  <c r="AI264" i="6" s="1"/>
  <c r="AM264" i="6" s="1"/>
  <c r="AQ264" i="6" s="1"/>
  <c r="AU264" i="6" s="1"/>
  <c r="AY264" i="6" s="1"/>
  <c r="BC264" i="6" s="1"/>
  <c r="BG264" i="6" s="1"/>
  <c r="BK264" i="6" s="1"/>
  <c r="BO264" i="6" s="1"/>
  <c r="H271" i="6"/>
  <c r="L271" i="6" s="1"/>
  <c r="P271" i="6" s="1"/>
  <c r="T271" i="6" s="1"/>
  <c r="X271" i="6" s="1"/>
  <c r="AB271" i="6" s="1"/>
  <c r="AF271" i="6" s="1"/>
  <c r="AJ271" i="6" s="1"/>
  <c r="AN271" i="6" s="1"/>
  <c r="AR271" i="6" s="1"/>
  <c r="AV271" i="6" s="1"/>
  <c r="AZ271" i="6" s="1"/>
  <c r="BD271" i="6" s="1"/>
  <c r="BH271" i="6" s="1"/>
  <c r="BL271" i="6" s="1"/>
  <c r="BP271" i="6" s="1"/>
  <c r="C271" i="6"/>
  <c r="G286" i="6"/>
  <c r="K286" i="6" s="1"/>
  <c r="O286" i="6" s="1"/>
  <c r="S286" i="6" s="1"/>
  <c r="W286" i="6" s="1"/>
  <c r="AA286" i="6" s="1"/>
  <c r="AE286" i="6" s="1"/>
  <c r="AI286" i="6" s="1"/>
  <c r="AM286" i="6" s="1"/>
  <c r="AQ286" i="6" s="1"/>
  <c r="AU286" i="6" s="1"/>
  <c r="AY286" i="6" s="1"/>
  <c r="BC286" i="6" s="1"/>
  <c r="BG286" i="6" s="1"/>
  <c r="BK286" i="6" s="1"/>
  <c r="BO286" i="6" s="1"/>
  <c r="C286" i="6"/>
  <c r="G294" i="6"/>
  <c r="K294" i="6" s="1"/>
  <c r="O294" i="6" s="1"/>
  <c r="S294" i="6" s="1"/>
  <c r="W294" i="6" s="1"/>
  <c r="AA294" i="6" s="1"/>
  <c r="AE294" i="6" s="1"/>
  <c r="AI294" i="6" s="1"/>
  <c r="AM294" i="6" s="1"/>
  <c r="AQ294" i="6" s="1"/>
  <c r="AU294" i="6" s="1"/>
  <c r="AY294" i="6" s="1"/>
  <c r="BC294" i="6" s="1"/>
  <c r="BG294" i="6" s="1"/>
  <c r="BK294" i="6" s="1"/>
  <c r="BO294" i="6" s="1"/>
  <c r="C294" i="6"/>
  <c r="C62" i="6"/>
  <c r="C27" i="6"/>
  <c r="G118" i="6"/>
  <c r="K118" i="6" s="1"/>
  <c r="O118" i="6" s="1"/>
  <c r="S118" i="6" s="1"/>
  <c r="W118" i="6" s="1"/>
  <c r="AA118" i="6" s="1"/>
  <c r="AE118" i="6" s="1"/>
  <c r="AI118" i="6" s="1"/>
  <c r="AM118" i="6" s="1"/>
  <c r="AQ118" i="6" s="1"/>
  <c r="AU118" i="6" s="1"/>
  <c r="AY118" i="6" s="1"/>
  <c r="BC118" i="6" s="1"/>
  <c r="BG118" i="6" s="1"/>
  <c r="BK118" i="6" s="1"/>
  <c r="BO118" i="6" s="1"/>
  <c r="C118" i="6"/>
  <c r="G156" i="6"/>
  <c r="K156" i="6" s="1"/>
  <c r="O156" i="6" s="1"/>
  <c r="S156" i="6" s="1"/>
  <c r="W156" i="6" s="1"/>
  <c r="AA156" i="6" s="1"/>
  <c r="AE156" i="6" s="1"/>
  <c r="AI156" i="6" s="1"/>
  <c r="AM156" i="6" s="1"/>
  <c r="AQ156" i="6" s="1"/>
  <c r="AU156" i="6" s="1"/>
  <c r="AY156" i="6" s="1"/>
  <c r="BC156" i="6" s="1"/>
  <c r="BG156" i="6" s="1"/>
  <c r="BK156" i="6" s="1"/>
  <c r="BO156" i="6" s="1"/>
  <c r="C156" i="6"/>
  <c r="G209" i="6"/>
  <c r="K209" i="6" s="1"/>
  <c r="O209" i="6" s="1"/>
  <c r="S209" i="6" s="1"/>
  <c r="W209" i="6" s="1"/>
  <c r="AA209" i="6" s="1"/>
  <c r="AE209" i="6" s="1"/>
  <c r="AI209" i="6" s="1"/>
  <c r="AM209" i="6" s="1"/>
  <c r="AQ209" i="6" s="1"/>
  <c r="AU209" i="6" s="1"/>
  <c r="AY209" i="6" s="1"/>
  <c r="BC209" i="6" s="1"/>
  <c r="BG209" i="6" s="1"/>
  <c r="BK209" i="6" s="1"/>
  <c r="BO209" i="6" s="1"/>
  <c r="C209" i="6"/>
  <c r="C104" i="6"/>
  <c r="G158" i="6"/>
  <c r="K158" i="6" s="1"/>
  <c r="O158" i="6" s="1"/>
  <c r="S158" i="6" s="1"/>
  <c r="W158" i="6" s="1"/>
  <c r="AA158" i="6" s="1"/>
  <c r="AE158" i="6" s="1"/>
  <c r="AI158" i="6" s="1"/>
  <c r="AM158" i="6" s="1"/>
  <c r="AQ158" i="6" s="1"/>
  <c r="AU158" i="6" s="1"/>
  <c r="AY158" i="6" s="1"/>
  <c r="BC158" i="6" s="1"/>
  <c r="BG158" i="6" s="1"/>
  <c r="BK158" i="6" s="1"/>
  <c r="BO158" i="6" s="1"/>
  <c r="C158" i="6"/>
  <c r="G172" i="6"/>
  <c r="K172" i="6" s="1"/>
  <c r="O172" i="6" s="1"/>
  <c r="S172" i="6" s="1"/>
  <c r="W172" i="6" s="1"/>
  <c r="AA172" i="6" s="1"/>
  <c r="AE172" i="6" s="1"/>
  <c r="AI172" i="6" s="1"/>
  <c r="AM172" i="6" s="1"/>
  <c r="AQ172" i="6" s="1"/>
  <c r="AU172" i="6" s="1"/>
  <c r="AY172" i="6" s="1"/>
  <c r="BC172" i="6" s="1"/>
  <c r="BG172" i="6" s="1"/>
  <c r="BK172" i="6" s="1"/>
  <c r="BO172" i="6" s="1"/>
  <c r="C172" i="6"/>
  <c r="G180" i="6"/>
  <c r="K180" i="6" s="1"/>
  <c r="O180" i="6" s="1"/>
  <c r="S180" i="6" s="1"/>
  <c r="W180" i="6" s="1"/>
  <c r="AA180" i="6" s="1"/>
  <c r="AE180" i="6" s="1"/>
  <c r="AI180" i="6" s="1"/>
  <c r="AM180" i="6" s="1"/>
  <c r="AQ180" i="6" s="1"/>
  <c r="AU180" i="6" s="1"/>
  <c r="AY180" i="6" s="1"/>
  <c r="BC180" i="6" s="1"/>
  <c r="BG180" i="6" s="1"/>
  <c r="BK180" i="6" s="1"/>
  <c r="BO180" i="6" s="1"/>
  <c r="C180" i="6"/>
  <c r="G188" i="6"/>
  <c r="K188" i="6" s="1"/>
  <c r="O188" i="6" s="1"/>
  <c r="S188" i="6" s="1"/>
  <c r="W188" i="6" s="1"/>
  <c r="AA188" i="6" s="1"/>
  <c r="AE188" i="6" s="1"/>
  <c r="AI188" i="6" s="1"/>
  <c r="AM188" i="6" s="1"/>
  <c r="AQ188" i="6" s="1"/>
  <c r="AU188" i="6" s="1"/>
  <c r="AY188" i="6" s="1"/>
  <c r="BC188" i="6" s="1"/>
  <c r="BG188" i="6" s="1"/>
  <c r="BK188" i="6" s="1"/>
  <c r="BO188" i="6" s="1"/>
  <c r="C188" i="6"/>
  <c r="G196" i="6"/>
  <c r="K196" i="6" s="1"/>
  <c r="O196" i="6" s="1"/>
  <c r="S196" i="6" s="1"/>
  <c r="W196" i="6" s="1"/>
  <c r="AA196" i="6" s="1"/>
  <c r="AE196" i="6" s="1"/>
  <c r="AI196" i="6" s="1"/>
  <c r="AM196" i="6" s="1"/>
  <c r="AQ196" i="6" s="1"/>
  <c r="AU196" i="6" s="1"/>
  <c r="AY196" i="6" s="1"/>
  <c r="BC196" i="6" s="1"/>
  <c r="BG196" i="6" s="1"/>
  <c r="BK196" i="6" s="1"/>
  <c r="BO196" i="6" s="1"/>
  <c r="C196" i="6"/>
  <c r="G211" i="6"/>
  <c r="K211" i="6" s="1"/>
  <c r="O211" i="6" s="1"/>
  <c r="S211" i="6" s="1"/>
  <c r="W211" i="6" s="1"/>
  <c r="AA211" i="6" s="1"/>
  <c r="AE211" i="6" s="1"/>
  <c r="AI211" i="6" s="1"/>
  <c r="AM211" i="6" s="1"/>
  <c r="AQ211" i="6" s="1"/>
  <c r="AU211" i="6" s="1"/>
  <c r="AY211" i="6" s="1"/>
  <c r="BC211" i="6" s="1"/>
  <c r="BG211" i="6" s="1"/>
  <c r="BK211" i="6" s="1"/>
  <c r="BO211" i="6" s="1"/>
  <c r="C211" i="6"/>
  <c r="G227" i="6"/>
  <c r="K227" i="6" s="1"/>
  <c r="O227" i="6" s="1"/>
  <c r="S227" i="6" s="1"/>
  <c r="W227" i="6" s="1"/>
  <c r="AA227" i="6" s="1"/>
  <c r="AE227" i="6" s="1"/>
  <c r="AI227" i="6" s="1"/>
  <c r="AM227" i="6" s="1"/>
  <c r="AQ227" i="6" s="1"/>
  <c r="AU227" i="6" s="1"/>
  <c r="AY227" i="6" s="1"/>
  <c r="BC227" i="6" s="1"/>
  <c r="BG227" i="6" s="1"/>
  <c r="BK227" i="6" s="1"/>
  <c r="BO227" i="6" s="1"/>
  <c r="C227" i="6"/>
  <c r="G235" i="6"/>
  <c r="K235" i="6" s="1"/>
  <c r="O235" i="6" s="1"/>
  <c r="S235" i="6" s="1"/>
  <c r="W235" i="6" s="1"/>
  <c r="AA235" i="6" s="1"/>
  <c r="AE235" i="6" s="1"/>
  <c r="AI235" i="6" s="1"/>
  <c r="AM235" i="6" s="1"/>
  <c r="AQ235" i="6" s="1"/>
  <c r="AU235" i="6" s="1"/>
  <c r="AY235" i="6" s="1"/>
  <c r="BC235" i="6" s="1"/>
  <c r="BG235" i="6" s="1"/>
  <c r="BK235" i="6" s="1"/>
  <c r="BO235" i="6" s="1"/>
  <c r="C235" i="6"/>
  <c r="G243" i="6"/>
  <c r="K243" i="6" s="1"/>
  <c r="O243" i="6" s="1"/>
  <c r="S243" i="6" s="1"/>
  <c r="W243" i="6" s="1"/>
  <c r="AA243" i="6" s="1"/>
  <c r="AE243" i="6" s="1"/>
  <c r="AI243" i="6" s="1"/>
  <c r="AM243" i="6" s="1"/>
  <c r="AQ243" i="6" s="1"/>
  <c r="AU243" i="6" s="1"/>
  <c r="AY243" i="6" s="1"/>
  <c r="BC243" i="6" s="1"/>
  <c r="BG243" i="6" s="1"/>
  <c r="BK243" i="6" s="1"/>
  <c r="BO243" i="6" s="1"/>
  <c r="C243" i="6"/>
  <c r="G251" i="6"/>
  <c r="K251" i="6" s="1"/>
  <c r="O251" i="6" s="1"/>
  <c r="S251" i="6" s="1"/>
  <c r="W251" i="6" s="1"/>
  <c r="AA251" i="6" s="1"/>
  <c r="AE251" i="6" s="1"/>
  <c r="AI251" i="6" s="1"/>
  <c r="AM251" i="6" s="1"/>
  <c r="AQ251" i="6" s="1"/>
  <c r="AU251" i="6" s="1"/>
  <c r="AY251" i="6" s="1"/>
  <c r="BC251" i="6" s="1"/>
  <c r="BG251" i="6" s="1"/>
  <c r="BK251" i="6" s="1"/>
  <c r="BO251" i="6" s="1"/>
  <c r="C251" i="6"/>
  <c r="G272" i="6"/>
  <c r="K272" i="6" s="1"/>
  <c r="O272" i="6" s="1"/>
  <c r="S272" i="6" s="1"/>
  <c r="W272" i="6" s="1"/>
  <c r="AA272" i="6" s="1"/>
  <c r="AE272" i="6" s="1"/>
  <c r="AI272" i="6" s="1"/>
  <c r="AM272" i="6" s="1"/>
  <c r="AQ272" i="6" s="1"/>
  <c r="AU272" i="6" s="1"/>
  <c r="AY272" i="6" s="1"/>
  <c r="BC272" i="6" s="1"/>
  <c r="BG272" i="6" s="1"/>
  <c r="BK272" i="6" s="1"/>
  <c r="BO272" i="6" s="1"/>
  <c r="C272" i="6"/>
  <c r="C41" i="6"/>
  <c r="C54" i="6"/>
  <c r="C52" i="6"/>
  <c r="H224" i="6"/>
  <c r="L224" i="6" s="1"/>
  <c r="P224" i="6" s="1"/>
  <c r="T224" i="6" s="1"/>
  <c r="X224" i="6" s="1"/>
  <c r="AB224" i="6" s="1"/>
  <c r="AF224" i="6" s="1"/>
  <c r="AJ224" i="6" s="1"/>
  <c r="AN224" i="6" s="1"/>
  <c r="AR224" i="6" s="1"/>
  <c r="AV224" i="6" s="1"/>
  <c r="AZ224" i="6" s="1"/>
  <c r="BD224" i="6" s="1"/>
  <c r="BH224" i="6" s="1"/>
  <c r="BL224" i="6" s="1"/>
  <c r="BP224" i="6" s="1"/>
  <c r="C224" i="6"/>
  <c r="H263" i="6"/>
  <c r="L263" i="6" s="1"/>
  <c r="P263" i="6" s="1"/>
  <c r="T263" i="6" s="1"/>
  <c r="X263" i="6" s="1"/>
  <c r="AB263" i="6" s="1"/>
  <c r="AF263" i="6" s="1"/>
  <c r="AJ263" i="6" s="1"/>
  <c r="AN263" i="6" s="1"/>
  <c r="AR263" i="6" s="1"/>
  <c r="AV263" i="6" s="1"/>
  <c r="AZ263" i="6" s="1"/>
  <c r="BD263" i="6" s="1"/>
  <c r="BH263" i="6" s="1"/>
  <c r="BL263" i="6" s="1"/>
  <c r="BP263" i="6" s="1"/>
  <c r="C263" i="6"/>
  <c r="C51" i="6"/>
  <c r="H173" i="6"/>
  <c r="L173" i="6" s="1"/>
  <c r="P173" i="6" s="1"/>
  <c r="T173" i="6" s="1"/>
  <c r="X173" i="6" s="1"/>
  <c r="AB173" i="6" s="1"/>
  <c r="AF173" i="6" s="1"/>
  <c r="AJ173" i="6" s="1"/>
  <c r="AN173" i="6" s="1"/>
  <c r="AR173" i="6" s="1"/>
  <c r="AV173" i="6" s="1"/>
  <c r="AZ173" i="6" s="1"/>
  <c r="BD173" i="6" s="1"/>
  <c r="BH173" i="6" s="1"/>
  <c r="BL173" i="6" s="1"/>
  <c r="BP173" i="6" s="1"/>
  <c r="C173" i="6"/>
  <c r="G212" i="6"/>
  <c r="K212" i="6" s="1"/>
  <c r="O212" i="6" s="1"/>
  <c r="S212" i="6" s="1"/>
  <c r="W212" i="6" s="1"/>
  <c r="AA212" i="6" s="1"/>
  <c r="AE212" i="6" s="1"/>
  <c r="AI212" i="6" s="1"/>
  <c r="AM212" i="6" s="1"/>
  <c r="AQ212" i="6" s="1"/>
  <c r="AU212" i="6" s="1"/>
  <c r="AY212" i="6" s="1"/>
  <c r="BC212" i="6" s="1"/>
  <c r="BG212" i="6" s="1"/>
  <c r="BK212" i="6" s="1"/>
  <c r="BO212" i="6" s="1"/>
  <c r="C212" i="6"/>
  <c r="C228" i="6"/>
  <c r="G236" i="6"/>
  <c r="K236" i="6" s="1"/>
  <c r="O236" i="6" s="1"/>
  <c r="S236" i="6" s="1"/>
  <c r="W236" i="6" s="1"/>
  <c r="AA236" i="6" s="1"/>
  <c r="AE236" i="6" s="1"/>
  <c r="AI236" i="6" s="1"/>
  <c r="AM236" i="6" s="1"/>
  <c r="AQ236" i="6" s="1"/>
  <c r="AU236" i="6" s="1"/>
  <c r="AY236" i="6" s="1"/>
  <c r="BC236" i="6" s="1"/>
  <c r="BG236" i="6" s="1"/>
  <c r="BK236" i="6" s="1"/>
  <c r="BO236" i="6" s="1"/>
  <c r="C236" i="6"/>
  <c r="J244" i="6"/>
  <c r="N244" i="6" s="1"/>
  <c r="R244" i="6" s="1"/>
  <c r="V244" i="6" s="1"/>
  <c r="Z244" i="6" s="1"/>
  <c r="AD244" i="6" s="1"/>
  <c r="AH244" i="6" s="1"/>
  <c r="AL244" i="6" s="1"/>
  <c r="AP244" i="6" s="1"/>
  <c r="AT244" i="6" s="1"/>
  <c r="AX244" i="6" s="1"/>
  <c r="BB244" i="6" s="1"/>
  <c r="BF244" i="6" s="1"/>
  <c r="BJ244" i="6" s="1"/>
  <c r="BN244" i="6" s="1"/>
  <c r="BR244" i="6" s="1"/>
  <c r="C244" i="6"/>
  <c r="H252" i="6"/>
  <c r="L252" i="6" s="1"/>
  <c r="P252" i="6" s="1"/>
  <c r="T252" i="6" s="1"/>
  <c r="X252" i="6" s="1"/>
  <c r="AB252" i="6" s="1"/>
  <c r="AF252" i="6" s="1"/>
  <c r="AJ252" i="6" s="1"/>
  <c r="AN252" i="6" s="1"/>
  <c r="AR252" i="6" s="1"/>
  <c r="AV252" i="6" s="1"/>
  <c r="AZ252" i="6" s="1"/>
  <c r="BD252" i="6" s="1"/>
  <c r="BH252" i="6" s="1"/>
  <c r="BL252" i="6" s="1"/>
  <c r="BP252" i="6" s="1"/>
  <c r="C252" i="6"/>
  <c r="G259" i="6"/>
  <c r="K259" i="6" s="1"/>
  <c r="O259" i="6" s="1"/>
  <c r="S259" i="6" s="1"/>
  <c r="W259" i="6" s="1"/>
  <c r="AA259" i="6" s="1"/>
  <c r="AE259" i="6" s="1"/>
  <c r="AI259" i="6" s="1"/>
  <c r="AM259" i="6" s="1"/>
  <c r="AQ259" i="6" s="1"/>
  <c r="AU259" i="6" s="1"/>
  <c r="AY259" i="6" s="1"/>
  <c r="BC259" i="6" s="1"/>
  <c r="BG259" i="6" s="1"/>
  <c r="BK259" i="6" s="1"/>
  <c r="BO259" i="6" s="1"/>
  <c r="C259" i="6"/>
  <c r="J280" i="6"/>
  <c r="N280" i="6" s="1"/>
  <c r="R280" i="6" s="1"/>
  <c r="V280" i="6" s="1"/>
  <c r="Z280" i="6" s="1"/>
  <c r="AD280" i="6" s="1"/>
  <c r="AH280" i="6" s="1"/>
  <c r="AL280" i="6" s="1"/>
  <c r="AP280" i="6" s="1"/>
  <c r="AT280" i="6" s="1"/>
  <c r="AX280" i="6" s="1"/>
  <c r="BB280" i="6" s="1"/>
  <c r="BF280" i="6" s="1"/>
  <c r="BJ280" i="6" s="1"/>
  <c r="BN280" i="6" s="1"/>
  <c r="BR280" i="6" s="1"/>
  <c r="G288" i="6"/>
  <c r="K288" i="6" s="1"/>
  <c r="O288" i="6" s="1"/>
  <c r="S288" i="6" s="1"/>
  <c r="W288" i="6" s="1"/>
  <c r="AA288" i="6" s="1"/>
  <c r="AE288" i="6" s="1"/>
  <c r="AI288" i="6" s="1"/>
  <c r="AM288" i="6" s="1"/>
  <c r="AQ288" i="6" s="1"/>
  <c r="AU288" i="6" s="1"/>
  <c r="AY288" i="6" s="1"/>
  <c r="BC288" i="6" s="1"/>
  <c r="BG288" i="6" s="1"/>
  <c r="BK288" i="6" s="1"/>
  <c r="BO288" i="6" s="1"/>
  <c r="C288" i="6"/>
  <c r="C33" i="6"/>
  <c r="C32" i="6"/>
  <c r="C31" i="6"/>
  <c r="C11" i="6"/>
  <c r="G177" i="6"/>
  <c r="K177" i="6" s="1"/>
  <c r="O177" i="6" s="1"/>
  <c r="S177" i="6" s="1"/>
  <c r="W177" i="6" s="1"/>
  <c r="AA177" i="6" s="1"/>
  <c r="AE177" i="6" s="1"/>
  <c r="AI177" i="6" s="1"/>
  <c r="AM177" i="6" s="1"/>
  <c r="AQ177" i="6" s="1"/>
  <c r="AU177" i="6" s="1"/>
  <c r="AY177" i="6" s="1"/>
  <c r="BC177" i="6" s="1"/>
  <c r="BG177" i="6" s="1"/>
  <c r="BK177" i="6" s="1"/>
  <c r="BO177" i="6" s="1"/>
  <c r="C177" i="6"/>
  <c r="G208" i="6"/>
  <c r="K208" i="6" s="1"/>
  <c r="O208" i="6" s="1"/>
  <c r="S208" i="6" s="1"/>
  <c r="W208" i="6" s="1"/>
  <c r="AA208" i="6" s="1"/>
  <c r="AE208" i="6" s="1"/>
  <c r="AI208" i="6" s="1"/>
  <c r="AM208" i="6" s="1"/>
  <c r="AQ208" i="6" s="1"/>
  <c r="AU208" i="6" s="1"/>
  <c r="AY208" i="6" s="1"/>
  <c r="BC208" i="6" s="1"/>
  <c r="BG208" i="6" s="1"/>
  <c r="BK208" i="6" s="1"/>
  <c r="BO208" i="6" s="1"/>
  <c r="C208" i="6"/>
  <c r="G284" i="6"/>
  <c r="K284" i="6" s="1"/>
  <c r="O284" i="6" s="1"/>
  <c r="S284" i="6" s="1"/>
  <c r="W284" i="6" s="1"/>
  <c r="AA284" i="6" s="1"/>
  <c r="AE284" i="6" s="1"/>
  <c r="AI284" i="6" s="1"/>
  <c r="AM284" i="6" s="1"/>
  <c r="AQ284" i="6" s="1"/>
  <c r="AU284" i="6" s="1"/>
  <c r="AY284" i="6" s="1"/>
  <c r="BC284" i="6" s="1"/>
  <c r="BG284" i="6" s="1"/>
  <c r="BK284" i="6" s="1"/>
  <c r="BO284" i="6" s="1"/>
  <c r="C284" i="6"/>
  <c r="C74" i="6"/>
  <c r="C82" i="6"/>
  <c r="C90" i="6"/>
  <c r="C98" i="6"/>
  <c r="C106" i="6"/>
  <c r="G114" i="6"/>
  <c r="K114" i="6" s="1"/>
  <c r="O114" i="6" s="1"/>
  <c r="S114" i="6" s="1"/>
  <c r="W114" i="6" s="1"/>
  <c r="AA114" i="6" s="1"/>
  <c r="AE114" i="6" s="1"/>
  <c r="AI114" i="6" s="1"/>
  <c r="AM114" i="6" s="1"/>
  <c r="AQ114" i="6" s="1"/>
  <c r="AU114" i="6" s="1"/>
  <c r="AY114" i="6" s="1"/>
  <c r="BC114" i="6" s="1"/>
  <c r="BG114" i="6" s="1"/>
  <c r="BK114" i="6" s="1"/>
  <c r="BO114" i="6" s="1"/>
  <c r="C114" i="6"/>
  <c r="G122" i="6"/>
  <c r="K122" i="6" s="1"/>
  <c r="O122" i="6" s="1"/>
  <c r="S122" i="6" s="1"/>
  <c r="W122" i="6" s="1"/>
  <c r="AA122" i="6" s="1"/>
  <c r="AE122" i="6" s="1"/>
  <c r="AI122" i="6" s="1"/>
  <c r="AM122" i="6" s="1"/>
  <c r="AQ122" i="6" s="1"/>
  <c r="AU122" i="6" s="1"/>
  <c r="AY122" i="6" s="1"/>
  <c r="BC122" i="6" s="1"/>
  <c r="BG122" i="6" s="1"/>
  <c r="BK122" i="6" s="1"/>
  <c r="BO122" i="6" s="1"/>
  <c r="C122" i="6"/>
  <c r="G152" i="6"/>
  <c r="K152" i="6" s="1"/>
  <c r="O152" i="6" s="1"/>
  <c r="S152" i="6" s="1"/>
  <c r="W152" i="6" s="1"/>
  <c r="AA152" i="6" s="1"/>
  <c r="AE152" i="6" s="1"/>
  <c r="AI152" i="6" s="1"/>
  <c r="AM152" i="6" s="1"/>
  <c r="AQ152" i="6" s="1"/>
  <c r="AU152" i="6" s="1"/>
  <c r="AY152" i="6" s="1"/>
  <c r="BC152" i="6" s="1"/>
  <c r="BG152" i="6" s="1"/>
  <c r="BK152" i="6" s="1"/>
  <c r="BO152" i="6" s="1"/>
  <c r="H160" i="6"/>
  <c r="L160" i="6" s="1"/>
  <c r="P160" i="6" s="1"/>
  <c r="T160" i="6" s="1"/>
  <c r="X160" i="6" s="1"/>
  <c r="AB160" i="6" s="1"/>
  <c r="AF160" i="6" s="1"/>
  <c r="AJ160" i="6" s="1"/>
  <c r="AN160" i="6" s="1"/>
  <c r="AR160" i="6" s="1"/>
  <c r="AV160" i="6" s="1"/>
  <c r="AZ160" i="6" s="1"/>
  <c r="BD160" i="6" s="1"/>
  <c r="BH160" i="6" s="1"/>
  <c r="BL160" i="6" s="1"/>
  <c r="BP160" i="6" s="1"/>
  <c r="C160" i="6"/>
  <c r="G166" i="6"/>
  <c r="K166" i="6" s="1"/>
  <c r="O166" i="6" s="1"/>
  <c r="S166" i="6" s="1"/>
  <c r="W166" i="6" s="1"/>
  <c r="AA166" i="6" s="1"/>
  <c r="AE166" i="6" s="1"/>
  <c r="AI166" i="6" s="1"/>
  <c r="AM166" i="6" s="1"/>
  <c r="AQ166" i="6" s="1"/>
  <c r="AU166" i="6" s="1"/>
  <c r="AY166" i="6" s="1"/>
  <c r="BC166" i="6" s="1"/>
  <c r="BG166" i="6" s="1"/>
  <c r="BK166" i="6" s="1"/>
  <c r="BO166" i="6" s="1"/>
  <c r="G205" i="6"/>
  <c r="K205" i="6" s="1"/>
  <c r="O205" i="6" s="1"/>
  <c r="S205" i="6" s="1"/>
  <c r="W205" i="6" s="1"/>
  <c r="AA205" i="6" s="1"/>
  <c r="AE205" i="6" s="1"/>
  <c r="AI205" i="6" s="1"/>
  <c r="AM205" i="6" s="1"/>
  <c r="AQ205" i="6" s="1"/>
  <c r="AU205" i="6" s="1"/>
  <c r="AY205" i="6" s="1"/>
  <c r="BC205" i="6" s="1"/>
  <c r="BG205" i="6" s="1"/>
  <c r="BK205" i="6" s="1"/>
  <c r="BO205" i="6" s="1"/>
  <c r="C23" i="6"/>
  <c r="G292" i="6"/>
  <c r="K292" i="6" s="1"/>
  <c r="O292" i="6" s="1"/>
  <c r="S292" i="6" s="1"/>
  <c r="W292" i="6" s="1"/>
  <c r="AA292" i="6" s="1"/>
  <c r="AE292" i="6" s="1"/>
  <c r="AI292" i="6" s="1"/>
  <c r="AM292" i="6" s="1"/>
  <c r="AQ292" i="6" s="1"/>
  <c r="AU292" i="6" s="1"/>
  <c r="AY292" i="6" s="1"/>
  <c r="BC292" i="6" s="1"/>
  <c r="BG292" i="6" s="1"/>
  <c r="BK292" i="6" s="1"/>
  <c r="BO292" i="6" s="1"/>
  <c r="C292" i="6"/>
  <c r="G126" i="6"/>
  <c r="K126" i="6" s="1"/>
  <c r="O126" i="6" s="1"/>
  <c r="S126" i="6" s="1"/>
  <c r="W126" i="6" s="1"/>
  <c r="AA126" i="6" s="1"/>
  <c r="AE126" i="6" s="1"/>
  <c r="AI126" i="6" s="1"/>
  <c r="AM126" i="6" s="1"/>
  <c r="AQ126" i="6" s="1"/>
  <c r="AU126" i="6" s="1"/>
  <c r="AY126" i="6" s="1"/>
  <c r="BC126" i="6" s="1"/>
  <c r="BG126" i="6" s="1"/>
  <c r="BK126" i="6" s="1"/>
  <c r="BO126" i="6" s="1"/>
  <c r="C126" i="6"/>
  <c r="C75" i="6"/>
  <c r="C83" i="6"/>
  <c r="C107" i="6"/>
  <c r="G115" i="6"/>
  <c r="K115" i="6" s="1"/>
  <c r="O115" i="6" s="1"/>
  <c r="S115" i="6" s="1"/>
  <c r="W115" i="6" s="1"/>
  <c r="AA115" i="6" s="1"/>
  <c r="AE115" i="6" s="1"/>
  <c r="AI115" i="6" s="1"/>
  <c r="AM115" i="6" s="1"/>
  <c r="AQ115" i="6" s="1"/>
  <c r="AU115" i="6" s="1"/>
  <c r="AY115" i="6" s="1"/>
  <c r="BC115" i="6" s="1"/>
  <c r="BG115" i="6" s="1"/>
  <c r="BK115" i="6" s="1"/>
  <c r="BO115" i="6" s="1"/>
  <c r="C115" i="6"/>
  <c r="G130" i="6"/>
  <c r="K130" i="6" s="1"/>
  <c r="O130" i="6" s="1"/>
  <c r="S130" i="6" s="1"/>
  <c r="W130" i="6" s="1"/>
  <c r="AA130" i="6" s="1"/>
  <c r="AE130" i="6" s="1"/>
  <c r="AI130" i="6" s="1"/>
  <c r="AM130" i="6" s="1"/>
  <c r="AQ130" i="6" s="1"/>
  <c r="AU130" i="6" s="1"/>
  <c r="AY130" i="6" s="1"/>
  <c r="BC130" i="6" s="1"/>
  <c r="BG130" i="6" s="1"/>
  <c r="BK130" i="6" s="1"/>
  <c r="BO130" i="6" s="1"/>
  <c r="C130" i="6"/>
  <c r="G230" i="6"/>
  <c r="K230" i="6" s="1"/>
  <c r="O230" i="6" s="1"/>
  <c r="S230" i="6" s="1"/>
  <c r="W230" i="6" s="1"/>
  <c r="AA230" i="6" s="1"/>
  <c r="AE230" i="6" s="1"/>
  <c r="AI230" i="6" s="1"/>
  <c r="AM230" i="6" s="1"/>
  <c r="AQ230" i="6" s="1"/>
  <c r="AU230" i="6" s="1"/>
  <c r="AY230" i="6" s="1"/>
  <c r="BC230" i="6" s="1"/>
  <c r="BG230" i="6" s="1"/>
  <c r="BK230" i="6" s="1"/>
  <c r="BO230" i="6" s="1"/>
  <c r="C230" i="6"/>
  <c r="G238" i="6"/>
  <c r="K238" i="6" s="1"/>
  <c r="O238" i="6" s="1"/>
  <c r="S238" i="6" s="1"/>
  <c r="W238" i="6" s="1"/>
  <c r="AA238" i="6" s="1"/>
  <c r="AE238" i="6" s="1"/>
  <c r="AI238" i="6" s="1"/>
  <c r="AM238" i="6" s="1"/>
  <c r="AQ238" i="6" s="1"/>
  <c r="AU238" i="6" s="1"/>
  <c r="AY238" i="6" s="1"/>
  <c r="BC238" i="6" s="1"/>
  <c r="BG238" i="6" s="1"/>
  <c r="BK238" i="6" s="1"/>
  <c r="BO238" i="6" s="1"/>
  <c r="C238" i="6"/>
  <c r="C17" i="6"/>
  <c r="C16" i="6"/>
  <c r="C15" i="6"/>
  <c r="C28" i="6"/>
  <c r="C110" i="6"/>
  <c r="C76" i="6"/>
  <c r="C84" i="6"/>
  <c r="C92" i="6"/>
  <c r="C100" i="6"/>
  <c r="C108" i="6"/>
  <c r="G116" i="6"/>
  <c r="K116" i="6" s="1"/>
  <c r="O116" i="6" s="1"/>
  <c r="S116" i="6" s="1"/>
  <c r="W116" i="6" s="1"/>
  <c r="AA116" i="6" s="1"/>
  <c r="AE116" i="6" s="1"/>
  <c r="AI116" i="6" s="1"/>
  <c r="AM116" i="6" s="1"/>
  <c r="AQ116" i="6" s="1"/>
  <c r="AU116" i="6" s="1"/>
  <c r="AY116" i="6" s="1"/>
  <c r="BC116" i="6" s="1"/>
  <c r="BG116" i="6" s="1"/>
  <c r="BK116" i="6" s="1"/>
  <c r="BO116" i="6" s="1"/>
  <c r="C116" i="6"/>
  <c r="G139" i="6"/>
  <c r="K139" i="6" s="1"/>
  <c r="O139" i="6" s="1"/>
  <c r="S139" i="6" s="1"/>
  <c r="W139" i="6" s="1"/>
  <c r="AA139" i="6" s="1"/>
  <c r="AE139" i="6" s="1"/>
  <c r="AI139" i="6" s="1"/>
  <c r="AM139" i="6" s="1"/>
  <c r="AQ139" i="6" s="1"/>
  <c r="AU139" i="6" s="1"/>
  <c r="AY139" i="6" s="1"/>
  <c r="BC139" i="6" s="1"/>
  <c r="BG139" i="6" s="1"/>
  <c r="BK139" i="6" s="1"/>
  <c r="BO139" i="6" s="1"/>
  <c r="C139" i="6"/>
  <c r="G147" i="6"/>
  <c r="K147" i="6" s="1"/>
  <c r="O147" i="6" s="1"/>
  <c r="S147" i="6" s="1"/>
  <c r="W147" i="6" s="1"/>
  <c r="AA147" i="6" s="1"/>
  <c r="AE147" i="6" s="1"/>
  <c r="AI147" i="6" s="1"/>
  <c r="AM147" i="6" s="1"/>
  <c r="AQ147" i="6" s="1"/>
  <c r="AU147" i="6" s="1"/>
  <c r="AY147" i="6" s="1"/>
  <c r="BC147" i="6" s="1"/>
  <c r="BG147" i="6" s="1"/>
  <c r="BK147" i="6" s="1"/>
  <c r="BO147" i="6" s="1"/>
  <c r="C147" i="6"/>
  <c r="G161" i="6"/>
  <c r="K161" i="6" s="1"/>
  <c r="O161" i="6" s="1"/>
  <c r="S161" i="6" s="1"/>
  <c r="W161" i="6" s="1"/>
  <c r="AA161" i="6" s="1"/>
  <c r="AE161" i="6" s="1"/>
  <c r="AI161" i="6" s="1"/>
  <c r="AM161" i="6" s="1"/>
  <c r="AQ161" i="6" s="1"/>
  <c r="AU161" i="6" s="1"/>
  <c r="AY161" i="6" s="1"/>
  <c r="BC161" i="6" s="1"/>
  <c r="BG161" i="6" s="1"/>
  <c r="BK161" i="6" s="1"/>
  <c r="BO161" i="6" s="1"/>
  <c r="G168" i="6"/>
  <c r="K168" i="6" s="1"/>
  <c r="O168" i="6" s="1"/>
  <c r="S168" i="6" s="1"/>
  <c r="W168" i="6" s="1"/>
  <c r="AA168" i="6" s="1"/>
  <c r="AE168" i="6" s="1"/>
  <c r="AI168" i="6" s="1"/>
  <c r="AM168" i="6" s="1"/>
  <c r="AQ168" i="6" s="1"/>
  <c r="AU168" i="6" s="1"/>
  <c r="AY168" i="6" s="1"/>
  <c r="BC168" i="6" s="1"/>
  <c r="BG168" i="6" s="1"/>
  <c r="BK168" i="6" s="1"/>
  <c r="BO168" i="6" s="1"/>
  <c r="C168" i="6"/>
  <c r="G176" i="6"/>
  <c r="K176" i="6" s="1"/>
  <c r="O176" i="6" s="1"/>
  <c r="S176" i="6" s="1"/>
  <c r="W176" i="6" s="1"/>
  <c r="AA176" i="6" s="1"/>
  <c r="AE176" i="6" s="1"/>
  <c r="AI176" i="6" s="1"/>
  <c r="AM176" i="6" s="1"/>
  <c r="AQ176" i="6" s="1"/>
  <c r="AU176" i="6" s="1"/>
  <c r="AY176" i="6" s="1"/>
  <c r="BC176" i="6" s="1"/>
  <c r="BG176" i="6" s="1"/>
  <c r="BK176" i="6" s="1"/>
  <c r="BO176" i="6" s="1"/>
  <c r="C176" i="6"/>
  <c r="G184" i="6"/>
  <c r="K184" i="6" s="1"/>
  <c r="O184" i="6" s="1"/>
  <c r="S184" i="6" s="1"/>
  <c r="W184" i="6" s="1"/>
  <c r="AA184" i="6" s="1"/>
  <c r="AE184" i="6" s="1"/>
  <c r="AI184" i="6" s="1"/>
  <c r="AM184" i="6" s="1"/>
  <c r="AQ184" i="6" s="1"/>
  <c r="AU184" i="6" s="1"/>
  <c r="AY184" i="6" s="1"/>
  <c r="BC184" i="6" s="1"/>
  <c r="BG184" i="6" s="1"/>
  <c r="BK184" i="6" s="1"/>
  <c r="BO184" i="6" s="1"/>
  <c r="C184" i="6"/>
  <c r="G192" i="6"/>
  <c r="K192" i="6" s="1"/>
  <c r="O192" i="6" s="1"/>
  <c r="S192" i="6" s="1"/>
  <c r="W192" i="6" s="1"/>
  <c r="AA192" i="6" s="1"/>
  <c r="AE192" i="6" s="1"/>
  <c r="AI192" i="6" s="1"/>
  <c r="AM192" i="6" s="1"/>
  <c r="AQ192" i="6" s="1"/>
  <c r="AU192" i="6" s="1"/>
  <c r="AY192" i="6" s="1"/>
  <c r="BC192" i="6" s="1"/>
  <c r="BG192" i="6" s="1"/>
  <c r="BK192" i="6" s="1"/>
  <c r="BO192" i="6" s="1"/>
  <c r="C192" i="6"/>
  <c r="G200" i="6"/>
  <c r="K200" i="6" s="1"/>
  <c r="O200" i="6" s="1"/>
  <c r="S200" i="6" s="1"/>
  <c r="W200" i="6" s="1"/>
  <c r="AA200" i="6" s="1"/>
  <c r="AE200" i="6" s="1"/>
  <c r="AI200" i="6" s="1"/>
  <c r="AM200" i="6" s="1"/>
  <c r="AQ200" i="6" s="1"/>
  <c r="AU200" i="6" s="1"/>
  <c r="AY200" i="6" s="1"/>
  <c r="BC200" i="6" s="1"/>
  <c r="BG200" i="6" s="1"/>
  <c r="BK200" i="6" s="1"/>
  <c r="BO200" i="6" s="1"/>
  <c r="C200" i="6"/>
  <c r="G223" i="6"/>
  <c r="K223" i="6" s="1"/>
  <c r="O223" i="6" s="1"/>
  <c r="S223" i="6" s="1"/>
  <c r="W223" i="6" s="1"/>
  <c r="AA223" i="6" s="1"/>
  <c r="AE223" i="6" s="1"/>
  <c r="AI223" i="6" s="1"/>
  <c r="AM223" i="6" s="1"/>
  <c r="AQ223" i="6" s="1"/>
  <c r="AU223" i="6" s="1"/>
  <c r="AY223" i="6" s="1"/>
  <c r="BC223" i="6" s="1"/>
  <c r="BG223" i="6" s="1"/>
  <c r="BK223" i="6" s="1"/>
  <c r="BO223" i="6" s="1"/>
  <c r="C223" i="6"/>
  <c r="G231" i="6"/>
  <c r="K231" i="6" s="1"/>
  <c r="O231" i="6" s="1"/>
  <c r="S231" i="6" s="1"/>
  <c r="W231" i="6" s="1"/>
  <c r="AA231" i="6" s="1"/>
  <c r="AE231" i="6" s="1"/>
  <c r="AI231" i="6" s="1"/>
  <c r="AM231" i="6" s="1"/>
  <c r="AQ231" i="6" s="1"/>
  <c r="AU231" i="6" s="1"/>
  <c r="AY231" i="6" s="1"/>
  <c r="BC231" i="6" s="1"/>
  <c r="BG231" i="6" s="1"/>
  <c r="BK231" i="6" s="1"/>
  <c r="BO231" i="6" s="1"/>
  <c r="C231" i="6"/>
  <c r="H276" i="6"/>
  <c r="L276" i="6" s="1"/>
  <c r="P276" i="6" s="1"/>
  <c r="T276" i="6" s="1"/>
  <c r="X276" i="6" s="1"/>
  <c r="AB276" i="6" s="1"/>
  <c r="AF276" i="6" s="1"/>
  <c r="AJ276" i="6" s="1"/>
  <c r="AN276" i="6" s="1"/>
  <c r="AR276" i="6" s="1"/>
  <c r="AV276" i="6" s="1"/>
  <c r="AZ276" i="6" s="1"/>
  <c r="BD276" i="6" s="1"/>
  <c r="BH276" i="6" s="1"/>
  <c r="BL276" i="6" s="1"/>
  <c r="BP276" i="6" s="1"/>
  <c r="C276" i="6"/>
  <c r="C43" i="6"/>
  <c r="H186" i="6"/>
  <c r="L186" i="6" s="1"/>
  <c r="P186" i="6" s="1"/>
  <c r="T186" i="6" s="1"/>
  <c r="X186" i="6" s="1"/>
  <c r="AB186" i="6" s="1"/>
  <c r="AF186" i="6" s="1"/>
  <c r="AJ186" i="6" s="1"/>
  <c r="AN186" i="6" s="1"/>
  <c r="AR186" i="6" s="1"/>
  <c r="AV186" i="6" s="1"/>
  <c r="AZ186" i="6" s="1"/>
  <c r="BD186" i="6" s="1"/>
  <c r="BH186" i="6" s="1"/>
  <c r="BL186" i="6" s="1"/>
  <c r="BP186" i="6" s="1"/>
  <c r="H250" i="6"/>
  <c r="L250" i="6" s="1"/>
  <c r="P250" i="6" s="1"/>
  <c r="T250" i="6" s="1"/>
  <c r="X250" i="6" s="1"/>
  <c r="AB250" i="6" s="1"/>
  <c r="AF250" i="6" s="1"/>
  <c r="AJ250" i="6" s="1"/>
  <c r="AN250" i="6" s="1"/>
  <c r="AR250" i="6" s="1"/>
  <c r="AV250" i="6" s="1"/>
  <c r="AZ250" i="6" s="1"/>
  <c r="BD250" i="6" s="1"/>
  <c r="BH250" i="6" s="1"/>
  <c r="BL250" i="6" s="1"/>
  <c r="BP250" i="6" s="1"/>
  <c r="G240" i="6"/>
  <c r="K240" i="6" s="1"/>
  <c r="O240" i="6" s="1"/>
  <c r="S240" i="6" s="1"/>
  <c r="W240" i="6" s="1"/>
  <c r="AA240" i="6" s="1"/>
  <c r="AE240" i="6" s="1"/>
  <c r="AI240" i="6" s="1"/>
  <c r="AM240" i="6" s="1"/>
  <c r="AQ240" i="6" s="1"/>
  <c r="AU240" i="6" s="1"/>
  <c r="AY240" i="6" s="1"/>
  <c r="BC240" i="6" s="1"/>
  <c r="BG240" i="6" s="1"/>
  <c r="BK240" i="6" s="1"/>
  <c r="BO240" i="6" s="1"/>
  <c r="H240" i="6"/>
  <c r="L240" i="6" s="1"/>
  <c r="P240" i="6" s="1"/>
  <c r="T240" i="6" s="1"/>
  <c r="X240" i="6" s="1"/>
  <c r="AB240" i="6" s="1"/>
  <c r="AF240" i="6" s="1"/>
  <c r="AJ240" i="6" s="1"/>
  <c r="AN240" i="6" s="1"/>
  <c r="AR240" i="6" s="1"/>
  <c r="AV240" i="6" s="1"/>
  <c r="AZ240" i="6" s="1"/>
  <c r="BD240" i="6" s="1"/>
  <c r="BH240" i="6" s="1"/>
  <c r="BL240" i="6" s="1"/>
  <c r="BP240" i="6" s="1"/>
  <c r="H203" i="6"/>
  <c r="L203" i="6" s="1"/>
  <c r="P203" i="6" s="1"/>
  <c r="T203" i="6" s="1"/>
  <c r="X203" i="6" s="1"/>
  <c r="AB203" i="6" s="1"/>
  <c r="AF203" i="6" s="1"/>
  <c r="AJ203" i="6" s="1"/>
  <c r="AN203" i="6" s="1"/>
  <c r="AR203" i="6" s="1"/>
  <c r="AV203" i="6" s="1"/>
  <c r="AZ203" i="6" s="1"/>
  <c r="BD203" i="6" s="1"/>
  <c r="BH203" i="6" s="1"/>
  <c r="BL203" i="6" s="1"/>
  <c r="BP203" i="6" s="1"/>
  <c r="H132" i="6"/>
  <c r="L132" i="6" s="1"/>
  <c r="P132" i="6" s="1"/>
  <c r="T132" i="6" s="1"/>
  <c r="X132" i="6" s="1"/>
  <c r="AB132" i="6" s="1"/>
  <c r="AF132" i="6" s="1"/>
  <c r="AJ132" i="6" s="1"/>
  <c r="AN132" i="6" s="1"/>
  <c r="AR132" i="6" s="1"/>
  <c r="AV132" i="6" s="1"/>
  <c r="AZ132" i="6" s="1"/>
  <c r="BD132" i="6" s="1"/>
  <c r="BH132" i="6" s="1"/>
  <c r="BL132" i="6" s="1"/>
  <c r="BP132" i="6" s="1"/>
  <c r="G256" i="6"/>
  <c r="K256" i="6" s="1"/>
  <c r="O256" i="6" s="1"/>
  <c r="S256" i="6" s="1"/>
  <c r="W256" i="6" s="1"/>
  <c r="AA256" i="6" s="1"/>
  <c r="AE256" i="6" s="1"/>
  <c r="AI256" i="6" s="1"/>
  <c r="AM256" i="6" s="1"/>
  <c r="AQ256" i="6" s="1"/>
  <c r="AU256" i="6" s="1"/>
  <c r="AY256" i="6" s="1"/>
  <c r="BC256" i="6" s="1"/>
  <c r="BG256" i="6" s="1"/>
  <c r="BK256" i="6" s="1"/>
  <c r="BO256" i="6" s="1"/>
  <c r="H256" i="6"/>
  <c r="L256" i="6" s="1"/>
  <c r="P256" i="6" s="1"/>
  <c r="T256" i="6" s="1"/>
  <c r="X256" i="6" s="1"/>
  <c r="AB256" i="6" s="1"/>
  <c r="AF256" i="6" s="1"/>
  <c r="AJ256" i="6" s="1"/>
  <c r="AN256" i="6" s="1"/>
  <c r="AR256" i="6" s="1"/>
  <c r="AV256" i="6" s="1"/>
  <c r="AZ256" i="6" s="1"/>
  <c r="BD256" i="6" s="1"/>
  <c r="BH256" i="6" s="1"/>
  <c r="BL256" i="6" s="1"/>
  <c r="BP256" i="6" s="1"/>
  <c r="H269" i="6"/>
  <c r="L269" i="6" s="1"/>
  <c r="P269" i="6" s="1"/>
  <c r="T269" i="6" s="1"/>
  <c r="X269" i="6" s="1"/>
  <c r="AB269" i="6" s="1"/>
  <c r="AF269" i="6" s="1"/>
  <c r="AJ269" i="6" s="1"/>
  <c r="AN269" i="6" s="1"/>
  <c r="AR269" i="6" s="1"/>
  <c r="AV269" i="6" s="1"/>
  <c r="AZ269" i="6" s="1"/>
  <c r="BD269" i="6" s="1"/>
  <c r="BH269" i="6" s="1"/>
  <c r="BL269" i="6" s="1"/>
  <c r="BP269" i="6" s="1"/>
  <c r="H118" i="6"/>
  <c r="L118" i="6" s="1"/>
  <c r="P118" i="6" s="1"/>
  <c r="T118" i="6" s="1"/>
  <c r="X118" i="6" s="1"/>
  <c r="AB118" i="6" s="1"/>
  <c r="AF118" i="6" s="1"/>
  <c r="AJ118" i="6" s="1"/>
  <c r="AN118" i="6" s="1"/>
  <c r="AR118" i="6" s="1"/>
  <c r="AV118" i="6" s="1"/>
  <c r="AZ118" i="6" s="1"/>
  <c r="BD118" i="6" s="1"/>
  <c r="BH118" i="6" s="1"/>
  <c r="BL118" i="6" s="1"/>
  <c r="BP118" i="6" s="1"/>
  <c r="H134" i="6"/>
  <c r="L134" i="6" s="1"/>
  <c r="P134" i="6" s="1"/>
  <c r="T134" i="6" s="1"/>
  <c r="X134" i="6" s="1"/>
  <c r="AB134" i="6" s="1"/>
  <c r="AF134" i="6" s="1"/>
  <c r="AJ134" i="6" s="1"/>
  <c r="AN134" i="6" s="1"/>
  <c r="AR134" i="6" s="1"/>
  <c r="AV134" i="6" s="1"/>
  <c r="AZ134" i="6" s="1"/>
  <c r="BD134" i="6" s="1"/>
  <c r="BH134" i="6" s="1"/>
  <c r="BL134" i="6" s="1"/>
  <c r="BP134" i="6" s="1"/>
  <c r="H234" i="6"/>
  <c r="L234" i="6" s="1"/>
  <c r="P234" i="6" s="1"/>
  <c r="T234" i="6" s="1"/>
  <c r="X234" i="6" s="1"/>
  <c r="AB234" i="6" s="1"/>
  <c r="AF234" i="6" s="1"/>
  <c r="AJ234" i="6" s="1"/>
  <c r="AN234" i="6" s="1"/>
  <c r="AR234" i="6" s="1"/>
  <c r="AV234" i="6" s="1"/>
  <c r="AZ234" i="6" s="1"/>
  <c r="BD234" i="6" s="1"/>
  <c r="BH234" i="6" s="1"/>
  <c r="BL234" i="6" s="1"/>
  <c r="BP234" i="6" s="1"/>
  <c r="H270" i="6"/>
  <c r="L270" i="6" s="1"/>
  <c r="P270" i="6" s="1"/>
  <c r="T270" i="6" s="1"/>
  <c r="X270" i="6" s="1"/>
  <c r="AB270" i="6" s="1"/>
  <c r="AF270" i="6" s="1"/>
  <c r="AJ270" i="6" s="1"/>
  <c r="AN270" i="6" s="1"/>
  <c r="AR270" i="6" s="1"/>
  <c r="AV270" i="6" s="1"/>
  <c r="AZ270" i="6" s="1"/>
  <c r="BD270" i="6" s="1"/>
  <c r="BH270" i="6" s="1"/>
  <c r="BL270" i="6" s="1"/>
  <c r="BP270" i="6" s="1"/>
  <c r="H127" i="6"/>
  <c r="L127" i="6" s="1"/>
  <c r="P127" i="6" s="1"/>
  <c r="T127" i="6" s="1"/>
  <c r="X127" i="6" s="1"/>
  <c r="AB127" i="6" s="1"/>
  <c r="AF127" i="6" s="1"/>
  <c r="AJ127" i="6" s="1"/>
  <c r="AN127" i="6" s="1"/>
  <c r="AR127" i="6" s="1"/>
  <c r="AV127" i="6" s="1"/>
  <c r="AZ127" i="6" s="1"/>
  <c r="BD127" i="6" s="1"/>
  <c r="BH127" i="6" s="1"/>
  <c r="BL127" i="6" s="1"/>
  <c r="BP127" i="6" s="1"/>
  <c r="J277" i="6"/>
  <c r="N277" i="6" s="1"/>
  <c r="R277" i="6" s="1"/>
  <c r="V277" i="6" s="1"/>
  <c r="Z277" i="6" s="1"/>
  <c r="AD277" i="6" s="1"/>
  <c r="AH277" i="6" s="1"/>
  <c r="AL277" i="6" s="1"/>
  <c r="AP277" i="6" s="1"/>
  <c r="AT277" i="6" s="1"/>
  <c r="AX277" i="6" s="1"/>
  <c r="BB277" i="6" s="1"/>
  <c r="BF277" i="6" s="1"/>
  <c r="BJ277" i="6" s="1"/>
  <c r="BN277" i="6" s="1"/>
  <c r="BR277" i="6" s="1"/>
  <c r="I289" i="6"/>
  <c r="M289" i="6" s="1"/>
  <c r="Q289" i="6" s="1"/>
  <c r="U289" i="6" s="1"/>
  <c r="Y289" i="6" s="1"/>
  <c r="AC289" i="6" s="1"/>
  <c r="AG289" i="6" s="1"/>
  <c r="AK289" i="6" s="1"/>
  <c r="AO289" i="6" s="1"/>
  <c r="AS289" i="6" s="1"/>
  <c r="AW289" i="6" s="1"/>
  <c r="BA289" i="6" s="1"/>
  <c r="BE289" i="6" s="1"/>
  <c r="BI289" i="6" s="1"/>
  <c r="BM289" i="6" s="1"/>
  <c r="BQ289" i="6" s="1"/>
  <c r="J283" i="6"/>
  <c r="N283" i="6" s="1"/>
  <c r="R283" i="6" s="1"/>
  <c r="V283" i="6" s="1"/>
  <c r="Z283" i="6" s="1"/>
  <c r="AD283" i="6" s="1"/>
  <c r="AH283" i="6" s="1"/>
  <c r="AL283" i="6" s="1"/>
  <c r="AP283" i="6" s="1"/>
  <c r="AT283" i="6" s="1"/>
  <c r="AX283" i="6" s="1"/>
  <c r="BB283" i="6" s="1"/>
  <c r="BF283" i="6" s="1"/>
  <c r="BJ283" i="6" s="1"/>
  <c r="BN283" i="6" s="1"/>
  <c r="BR283" i="6" s="1"/>
  <c r="I170" i="6"/>
  <c r="M170" i="6" s="1"/>
  <c r="Q170" i="6" s="1"/>
  <c r="U170" i="6" s="1"/>
  <c r="Y170" i="6" s="1"/>
  <c r="AC170" i="6" s="1"/>
  <c r="AG170" i="6" s="1"/>
  <c r="AK170" i="6" s="1"/>
  <c r="AO170" i="6" s="1"/>
  <c r="AS170" i="6" s="1"/>
  <c r="AW170" i="6" s="1"/>
  <c r="BA170" i="6" s="1"/>
  <c r="BE170" i="6" s="1"/>
  <c r="BI170" i="6" s="1"/>
  <c r="BM170" i="6" s="1"/>
  <c r="BQ170" i="6" s="1"/>
  <c r="I181" i="6"/>
  <c r="M181" i="6" s="1"/>
  <c r="Q181" i="6" s="1"/>
  <c r="U181" i="6" s="1"/>
  <c r="Y181" i="6" s="1"/>
  <c r="AC181" i="6" s="1"/>
  <c r="AG181" i="6" s="1"/>
  <c r="AK181" i="6" s="1"/>
  <c r="AO181" i="6" s="1"/>
  <c r="AS181" i="6" s="1"/>
  <c r="AW181" i="6" s="1"/>
  <c r="BA181" i="6" s="1"/>
  <c r="BE181" i="6" s="1"/>
  <c r="BI181" i="6" s="1"/>
  <c r="BM181" i="6" s="1"/>
  <c r="BQ181" i="6" s="1"/>
  <c r="J273" i="6"/>
  <c r="N273" i="6" s="1"/>
  <c r="R273" i="6" s="1"/>
  <c r="V273" i="6" s="1"/>
  <c r="Z273" i="6" s="1"/>
  <c r="AD273" i="6" s="1"/>
  <c r="AH273" i="6" s="1"/>
  <c r="AL273" i="6" s="1"/>
  <c r="AP273" i="6" s="1"/>
  <c r="AT273" i="6" s="1"/>
  <c r="AX273" i="6" s="1"/>
  <c r="BB273" i="6" s="1"/>
  <c r="BF273" i="6" s="1"/>
  <c r="BJ273" i="6" s="1"/>
  <c r="BN273" i="6" s="1"/>
  <c r="BR273" i="6" s="1"/>
  <c r="J291" i="6"/>
  <c r="N291" i="6" s="1"/>
  <c r="R291" i="6" s="1"/>
  <c r="V291" i="6" s="1"/>
  <c r="Z291" i="6" s="1"/>
  <c r="AD291" i="6" s="1"/>
  <c r="AH291" i="6" s="1"/>
  <c r="AL291" i="6" s="1"/>
  <c r="AP291" i="6" s="1"/>
  <c r="AT291" i="6" s="1"/>
  <c r="AX291" i="6" s="1"/>
  <c r="BB291" i="6" s="1"/>
  <c r="BF291" i="6" s="1"/>
  <c r="BJ291" i="6" s="1"/>
  <c r="BN291" i="6" s="1"/>
  <c r="BR291" i="6" s="1"/>
  <c r="J121" i="6"/>
  <c r="N121" i="6" s="1"/>
  <c r="R121" i="6" s="1"/>
  <c r="V121" i="6" s="1"/>
  <c r="Z121" i="6" s="1"/>
  <c r="AD121" i="6" s="1"/>
  <c r="AH121" i="6" s="1"/>
  <c r="AL121" i="6" s="1"/>
  <c r="AP121" i="6" s="1"/>
  <c r="AT121" i="6" s="1"/>
  <c r="AX121" i="6" s="1"/>
  <c r="BB121" i="6" s="1"/>
  <c r="BF121" i="6" s="1"/>
  <c r="BJ121" i="6" s="1"/>
  <c r="BN121" i="6" s="1"/>
  <c r="BR121" i="6" s="1"/>
  <c r="J171" i="6"/>
  <c r="N171" i="6" s="1"/>
  <c r="R171" i="6" s="1"/>
  <c r="V171" i="6" s="1"/>
  <c r="Z171" i="6" s="1"/>
  <c r="AD171" i="6" s="1"/>
  <c r="AH171" i="6" s="1"/>
  <c r="AL171" i="6" s="1"/>
  <c r="AP171" i="6" s="1"/>
  <c r="AT171" i="6" s="1"/>
  <c r="AX171" i="6" s="1"/>
  <c r="BB171" i="6" s="1"/>
  <c r="BF171" i="6" s="1"/>
  <c r="BJ171" i="6" s="1"/>
  <c r="BN171" i="6" s="1"/>
  <c r="BR171" i="6" s="1"/>
  <c r="J143" i="6"/>
  <c r="N143" i="6" s="1"/>
  <c r="R143" i="6" s="1"/>
  <c r="V143" i="6" s="1"/>
  <c r="Z143" i="6" s="1"/>
  <c r="AD143" i="6" s="1"/>
  <c r="AH143" i="6" s="1"/>
  <c r="AL143" i="6" s="1"/>
  <c r="AP143" i="6" s="1"/>
  <c r="AT143" i="6" s="1"/>
  <c r="AX143" i="6" s="1"/>
  <c r="BB143" i="6" s="1"/>
  <c r="BF143" i="6" s="1"/>
  <c r="BJ143" i="6" s="1"/>
  <c r="BN143" i="6" s="1"/>
  <c r="BR143" i="6" s="1"/>
  <c r="I148" i="6"/>
  <c r="M148" i="6" s="1"/>
  <c r="Q148" i="6" s="1"/>
  <c r="U148" i="6" s="1"/>
  <c r="Y148" i="6" s="1"/>
  <c r="AC148" i="6" s="1"/>
  <c r="AG148" i="6" s="1"/>
  <c r="AK148" i="6" s="1"/>
  <c r="AO148" i="6" s="1"/>
  <c r="AS148" i="6" s="1"/>
  <c r="AW148" i="6" s="1"/>
  <c r="BA148" i="6" s="1"/>
  <c r="BE148" i="6" s="1"/>
  <c r="BI148" i="6" s="1"/>
  <c r="BM148" i="6" s="1"/>
  <c r="BQ148" i="6" s="1"/>
  <c r="I165" i="6"/>
  <c r="M165" i="6" s="1"/>
  <c r="Q165" i="6" s="1"/>
  <c r="U165" i="6" s="1"/>
  <c r="Y165" i="6" s="1"/>
  <c r="AC165" i="6" s="1"/>
  <c r="AG165" i="6" s="1"/>
  <c r="AK165" i="6" s="1"/>
  <c r="AO165" i="6" s="1"/>
  <c r="AS165" i="6" s="1"/>
  <c r="AW165" i="6" s="1"/>
  <c r="BA165" i="6" s="1"/>
  <c r="BE165" i="6" s="1"/>
  <c r="BI165" i="6" s="1"/>
  <c r="BM165" i="6" s="1"/>
  <c r="BQ165" i="6" s="1"/>
  <c r="I169" i="6"/>
  <c r="M169" i="6" s="1"/>
  <c r="Q169" i="6" s="1"/>
  <c r="U169" i="6" s="1"/>
  <c r="Y169" i="6" s="1"/>
  <c r="AC169" i="6" s="1"/>
  <c r="AG169" i="6" s="1"/>
  <c r="AK169" i="6" s="1"/>
  <c r="AO169" i="6" s="1"/>
  <c r="AS169" i="6" s="1"/>
  <c r="AW169" i="6" s="1"/>
  <c r="BA169" i="6" s="1"/>
  <c r="BE169" i="6" s="1"/>
  <c r="BI169" i="6" s="1"/>
  <c r="BM169" i="6" s="1"/>
  <c r="BQ169" i="6" s="1"/>
  <c r="J162" i="6"/>
  <c r="N162" i="6" s="1"/>
  <c r="R162" i="6" s="1"/>
  <c r="V162" i="6" s="1"/>
  <c r="Z162" i="6" s="1"/>
  <c r="AD162" i="6" s="1"/>
  <c r="AH162" i="6" s="1"/>
  <c r="AL162" i="6" s="1"/>
  <c r="AP162" i="6" s="1"/>
  <c r="AT162" i="6" s="1"/>
  <c r="AX162" i="6" s="1"/>
  <c r="BB162" i="6" s="1"/>
  <c r="BF162" i="6" s="1"/>
  <c r="BJ162" i="6" s="1"/>
  <c r="BN162" i="6" s="1"/>
  <c r="BR162" i="6" s="1"/>
  <c r="J182" i="6"/>
  <c r="N182" i="6" s="1"/>
  <c r="R182" i="6" s="1"/>
  <c r="V182" i="6" s="1"/>
  <c r="Z182" i="6" s="1"/>
  <c r="AD182" i="6" s="1"/>
  <c r="AH182" i="6" s="1"/>
  <c r="AL182" i="6" s="1"/>
  <c r="AP182" i="6" s="1"/>
  <c r="AT182" i="6" s="1"/>
  <c r="AX182" i="6" s="1"/>
  <c r="BB182" i="6" s="1"/>
  <c r="BF182" i="6" s="1"/>
  <c r="BJ182" i="6" s="1"/>
  <c r="BN182" i="6" s="1"/>
  <c r="BR182" i="6" s="1"/>
  <c r="I123" i="6"/>
  <c r="M123" i="6" s="1"/>
  <c r="Q123" i="6" s="1"/>
  <c r="U123" i="6" s="1"/>
  <c r="Y123" i="6" s="1"/>
  <c r="AC123" i="6" s="1"/>
  <c r="AG123" i="6" s="1"/>
  <c r="AK123" i="6" s="1"/>
  <c r="AO123" i="6" s="1"/>
  <c r="AS123" i="6" s="1"/>
  <c r="AW123" i="6" s="1"/>
  <c r="BA123" i="6" s="1"/>
  <c r="BE123" i="6" s="1"/>
  <c r="BI123" i="6" s="1"/>
  <c r="BM123" i="6" s="1"/>
  <c r="BQ123" i="6" s="1"/>
  <c r="I135" i="6"/>
  <c r="M135" i="6" s="1"/>
  <c r="Q135" i="6" s="1"/>
  <c r="U135" i="6" s="1"/>
  <c r="Y135" i="6" s="1"/>
  <c r="AC135" i="6" s="1"/>
  <c r="AG135" i="6" s="1"/>
  <c r="AK135" i="6" s="1"/>
  <c r="AO135" i="6" s="1"/>
  <c r="AS135" i="6" s="1"/>
  <c r="AW135" i="6" s="1"/>
  <c r="BA135" i="6" s="1"/>
  <c r="BE135" i="6" s="1"/>
  <c r="BI135" i="6" s="1"/>
  <c r="BM135" i="6" s="1"/>
  <c r="BQ135" i="6" s="1"/>
  <c r="J140" i="6"/>
  <c r="N140" i="6" s="1"/>
  <c r="R140" i="6" s="1"/>
  <c r="V140" i="6" s="1"/>
  <c r="Z140" i="6" s="1"/>
  <c r="AD140" i="6" s="1"/>
  <c r="AH140" i="6" s="1"/>
  <c r="AL140" i="6" s="1"/>
  <c r="AP140" i="6" s="1"/>
  <c r="AT140" i="6" s="1"/>
  <c r="AX140" i="6" s="1"/>
  <c r="BB140" i="6" s="1"/>
  <c r="BF140" i="6" s="1"/>
  <c r="BJ140" i="6" s="1"/>
  <c r="BN140" i="6" s="1"/>
  <c r="BR140" i="6" s="1"/>
  <c r="J151" i="6"/>
  <c r="N151" i="6" s="1"/>
  <c r="R151" i="6" s="1"/>
  <c r="V151" i="6" s="1"/>
  <c r="Z151" i="6" s="1"/>
  <c r="AD151" i="6" s="1"/>
  <c r="AH151" i="6" s="1"/>
  <c r="AL151" i="6" s="1"/>
  <c r="AP151" i="6" s="1"/>
  <c r="AT151" i="6" s="1"/>
  <c r="AX151" i="6" s="1"/>
  <c r="BB151" i="6" s="1"/>
  <c r="BF151" i="6" s="1"/>
  <c r="BJ151" i="6" s="1"/>
  <c r="BN151" i="6" s="1"/>
  <c r="BR151" i="6" s="1"/>
  <c r="J163" i="6"/>
  <c r="N163" i="6" s="1"/>
  <c r="R163" i="6" s="1"/>
  <c r="V163" i="6" s="1"/>
  <c r="Z163" i="6" s="1"/>
  <c r="AD163" i="6" s="1"/>
  <c r="AH163" i="6" s="1"/>
  <c r="AL163" i="6" s="1"/>
  <c r="AP163" i="6" s="1"/>
  <c r="AT163" i="6" s="1"/>
  <c r="AX163" i="6" s="1"/>
  <c r="BB163" i="6" s="1"/>
  <c r="BF163" i="6" s="1"/>
  <c r="BJ163" i="6" s="1"/>
  <c r="BN163" i="6" s="1"/>
  <c r="BR163" i="6" s="1"/>
  <c r="I247" i="6"/>
  <c r="M247" i="6" s="1"/>
  <c r="Q247" i="6" s="1"/>
  <c r="U247" i="6" s="1"/>
  <c r="Y247" i="6" s="1"/>
  <c r="AC247" i="6" s="1"/>
  <c r="AG247" i="6" s="1"/>
  <c r="AK247" i="6" s="1"/>
  <c r="AO247" i="6" s="1"/>
  <c r="AS247" i="6" s="1"/>
  <c r="AW247" i="6" s="1"/>
  <c r="BA247" i="6" s="1"/>
  <c r="BE247" i="6" s="1"/>
  <c r="BI247" i="6" s="1"/>
  <c r="BM247" i="6" s="1"/>
  <c r="BQ247" i="6" s="1"/>
  <c r="I260" i="6"/>
  <c r="M260" i="6" s="1"/>
  <c r="Q260" i="6" s="1"/>
  <c r="U260" i="6" s="1"/>
  <c r="Y260" i="6" s="1"/>
  <c r="AC260" i="6" s="1"/>
  <c r="AG260" i="6" s="1"/>
  <c r="AK260" i="6" s="1"/>
  <c r="AO260" i="6" s="1"/>
  <c r="AS260" i="6" s="1"/>
  <c r="AW260" i="6" s="1"/>
  <c r="BA260" i="6" s="1"/>
  <c r="BE260" i="6" s="1"/>
  <c r="BI260" i="6" s="1"/>
  <c r="BM260" i="6" s="1"/>
  <c r="BQ260" i="6" s="1"/>
  <c r="I213" i="6"/>
  <c r="M213" i="6" s="1"/>
  <c r="Q213" i="6" s="1"/>
  <c r="U213" i="6" s="1"/>
  <c r="Y213" i="6" s="1"/>
  <c r="AC213" i="6" s="1"/>
  <c r="AG213" i="6" s="1"/>
  <c r="AK213" i="6" s="1"/>
  <c r="AO213" i="6" s="1"/>
  <c r="AS213" i="6" s="1"/>
  <c r="AW213" i="6" s="1"/>
  <c r="BA213" i="6" s="1"/>
  <c r="BE213" i="6" s="1"/>
  <c r="BI213" i="6" s="1"/>
  <c r="BM213" i="6" s="1"/>
  <c r="BQ213" i="6" s="1"/>
  <c r="I265" i="6"/>
  <c r="M265" i="6" s="1"/>
  <c r="Q265" i="6" s="1"/>
  <c r="U265" i="6" s="1"/>
  <c r="Y265" i="6" s="1"/>
  <c r="AC265" i="6" s="1"/>
  <c r="AG265" i="6" s="1"/>
  <c r="AK265" i="6" s="1"/>
  <c r="AO265" i="6" s="1"/>
  <c r="AS265" i="6" s="1"/>
  <c r="AW265" i="6" s="1"/>
  <c r="BA265" i="6" s="1"/>
  <c r="BE265" i="6" s="1"/>
  <c r="BI265" i="6" s="1"/>
  <c r="BM265" i="6" s="1"/>
  <c r="BQ265" i="6" s="1"/>
  <c r="J201" i="6"/>
  <c r="N201" i="6" s="1"/>
  <c r="R201" i="6" s="1"/>
  <c r="V201" i="6" s="1"/>
  <c r="Z201" i="6" s="1"/>
  <c r="AD201" i="6" s="1"/>
  <c r="AH201" i="6" s="1"/>
  <c r="AL201" i="6" s="1"/>
  <c r="AP201" i="6" s="1"/>
  <c r="AT201" i="6" s="1"/>
  <c r="AX201" i="6" s="1"/>
  <c r="BB201" i="6" s="1"/>
  <c r="BF201" i="6" s="1"/>
  <c r="BJ201" i="6" s="1"/>
  <c r="BN201" i="6" s="1"/>
  <c r="BR201" i="6" s="1"/>
  <c r="I239" i="6"/>
  <c r="M239" i="6" s="1"/>
  <c r="Q239" i="6" s="1"/>
  <c r="U239" i="6" s="1"/>
  <c r="Y239" i="6" s="1"/>
  <c r="AC239" i="6" s="1"/>
  <c r="AG239" i="6" s="1"/>
  <c r="AK239" i="6" s="1"/>
  <c r="AO239" i="6" s="1"/>
  <c r="AS239" i="6" s="1"/>
  <c r="AW239" i="6" s="1"/>
  <c r="BA239" i="6" s="1"/>
  <c r="BE239" i="6" s="1"/>
  <c r="BI239" i="6" s="1"/>
  <c r="BM239" i="6" s="1"/>
  <c r="BQ239" i="6" s="1"/>
  <c r="I124" i="6"/>
  <c r="M124" i="6" s="1"/>
  <c r="Q124" i="6" s="1"/>
  <c r="U124" i="6" s="1"/>
  <c r="Y124" i="6" s="1"/>
  <c r="AC124" i="6" s="1"/>
  <c r="AG124" i="6" s="1"/>
  <c r="AK124" i="6" s="1"/>
  <c r="AO124" i="6" s="1"/>
  <c r="AS124" i="6" s="1"/>
  <c r="AW124" i="6" s="1"/>
  <c r="BA124" i="6" s="1"/>
  <c r="BE124" i="6" s="1"/>
  <c r="BI124" i="6" s="1"/>
  <c r="BM124" i="6" s="1"/>
  <c r="BQ124" i="6" s="1"/>
  <c r="J204" i="6"/>
  <c r="N204" i="6" s="1"/>
  <c r="R204" i="6" s="1"/>
  <c r="V204" i="6" s="1"/>
  <c r="Z204" i="6" s="1"/>
  <c r="AD204" i="6" s="1"/>
  <c r="AH204" i="6" s="1"/>
  <c r="AL204" i="6" s="1"/>
  <c r="AP204" i="6" s="1"/>
  <c r="AT204" i="6" s="1"/>
  <c r="AX204" i="6" s="1"/>
  <c r="BB204" i="6" s="1"/>
  <c r="BF204" i="6" s="1"/>
  <c r="BJ204" i="6" s="1"/>
  <c r="BN204" i="6" s="1"/>
  <c r="BR204" i="6" s="1"/>
  <c r="J254" i="6"/>
  <c r="N254" i="6" s="1"/>
  <c r="R254" i="6" s="1"/>
  <c r="V254" i="6" s="1"/>
  <c r="Z254" i="6" s="1"/>
  <c r="AD254" i="6" s="1"/>
  <c r="AH254" i="6" s="1"/>
  <c r="AL254" i="6" s="1"/>
  <c r="AP254" i="6" s="1"/>
  <c r="AT254" i="6" s="1"/>
  <c r="AX254" i="6" s="1"/>
  <c r="BB254" i="6" s="1"/>
  <c r="BF254" i="6" s="1"/>
  <c r="BJ254" i="6" s="1"/>
  <c r="BN254" i="6" s="1"/>
  <c r="BR254" i="6" s="1"/>
  <c r="J220" i="6"/>
  <c r="N220" i="6" s="1"/>
  <c r="R220" i="6" s="1"/>
  <c r="V220" i="6" s="1"/>
  <c r="Z220" i="6" s="1"/>
  <c r="AD220" i="6" s="1"/>
  <c r="AH220" i="6" s="1"/>
  <c r="AL220" i="6" s="1"/>
  <c r="AP220" i="6" s="1"/>
  <c r="AT220" i="6" s="1"/>
  <c r="AX220" i="6" s="1"/>
  <c r="BB220" i="6" s="1"/>
  <c r="BF220" i="6" s="1"/>
  <c r="BJ220" i="6" s="1"/>
  <c r="BN220" i="6" s="1"/>
  <c r="BR220" i="6" s="1"/>
  <c r="I189" i="6"/>
  <c r="M189" i="6" s="1"/>
  <c r="Q189" i="6" s="1"/>
  <c r="U189" i="6" s="1"/>
  <c r="Y189" i="6" s="1"/>
  <c r="AC189" i="6" s="1"/>
  <c r="AG189" i="6" s="1"/>
  <c r="AK189" i="6" s="1"/>
  <c r="AO189" i="6" s="1"/>
  <c r="AS189" i="6" s="1"/>
  <c r="AW189" i="6" s="1"/>
  <c r="BA189" i="6" s="1"/>
  <c r="BE189" i="6" s="1"/>
  <c r="BI189" i="6" s="1"/>
  <c r="BM189" i="6" s="1"/>
  <c r="BQ189" i="6" s="1"/>
  <c r="J197" i="6"/>
  <c r="N197" i="6" s="1"/>
  <c r="R197" i="6" s="1"/>
  <c r="V197" i="6" s="1"/>
  <c r="Z197" i="6" s="1"/>
  <c r="AD197" i="6" s="1"/>
  <c r="AH197" i="6" s="1"/>
  <c r="AL197" i="6" s="1"/>
  <c r="AP197" i="6" s="1"/>
  <c r="AT197" i="6" s="1"/>
  <c r="AX197" i="6" s="1"/>
  <c r="BB197" i="6" s="1"/>
  <c r="BF197" i="6" s="1"/>
  <c r="BJ197" i="6" s="1"/>
  <c r="BN197" i="6" s="1"/>
  <c r="BR197" i="6" s="1"/>
  <c r="I185" i="6"/>
  <c r="M185" i="6" s="1"/>
  <c r="Q185" i="6" s="1"/>
  <c r="U185" i="6" s="1"/>
  <c r="Y185" i="6" s="1"/>
  <c r="AC185" i="6" s="1"/>
  <c r="AG185" i="6" s="1"/>
  <c r="AK185" i="6" s="1"/>
  <c r="AO185" i="6" s="1"/>
  <c r="AS185" i="6" s="1"/>
  <c r="AW185" i="6" s="1"/>
  <c r="BA185" i="6" s="1"/>
  <c r="BE185" i="6" s="1"/>
  <c r="BI185" i="6" s="1"/>
  <c r="BM185" i="6" s="1"/>
  <c r="BQ185" i="6" s="1"/>
  <c r="I136" i="6"/>
  <c r="M136" i="6" s="1"/>
  <c r="Q136" i="6" s="1"/>
  <c r="U136" i="6" s="1"/>
  <c r="Y136" i="6" s="1"/>
  <c r="AC136" i="6" s="1"/>
  <c r="AG136" i="6" s="1"/>
  <c r="AK136" i="6" s="1"/>
  <c r="AO136" i="6" s="1"/>
  <c r="AS136" i="6" s="1"/>
  <c r="AW136" i="6" s="1"/>
  <c r="BA136" i="6" s="1"/>
  <c r="BE136" i="6" s="1"/>
  <c r="BI136" i="6" s="1"/>
  <c r="BM136" i="6" s="1"/>
  <c r="BQ136" i="6" s="1"/>
  <c r="H279" i="6"/>
  <c r="L279" i="6" s="1"/>
  <c r="P279" i="6" s="1"/>
  <c r="T279" i="6" s="1"/>
  <c r="X279" i="6" s="1"/>
  <c r="AB279" i="6" s="1"/>
  <c r="AF279" i="6" s="1"/>
  <c r="AJ279" i="6" s="1"/>
  <c r="AN279" i="6" s="1"/>
  <c r="AR279" i="6" s="1"/>
  <c r="AV279" i="6" s="1"/>
  <c r="AZ279" i="6" s="1"/>
  <c r="BD279" i="6" s="1"/>
  <c r="BH279" i="6" s="1"/>
  <c r="BL279" i="6" s="1"/>
  <c r="BP279" i="6" s="1"/>
  <c r="G271" i="6"/>
  <c r="K271" i="6" s="1"/>
  <c r="O271" i="6" s="1"/>
  <c r="S271" i="6" s="1"/>
  <c r="W271" i="6" s="1"/>
  <c r="AA271" i="6" s="1"/>
  <c r="AE271" i="6" s="1"/>
  <c r="AI271" i="6" s="1"/>
  <c r="AM271" i="6" s="1"/>
  <c r="AQ271" i="6" s="1"/>
  <c r="AU271" i="6" s="1"/>
  <c r="AY271" i="6" s="1"/>
  <c r="BC271" i="6" s="1"/>
  <c r="BG271" i="6" s="1"/>
  <c r="BK271" i="6" s="1"/>
  <c r="BO271" i="6" s="1"/>
  <c r="J219" i="6"/>
  <c r="N219" i="6" s="1"/>
  <c r="R219" i="6" s="1"/>
  <c r="V219" i="6" s="1"/>
  <c r="Z219" i="6" s="1"/>
  <c r="AD219" i="6" s="1"/>
  <c r="AH219" i="6" s="1"/>
  <c r="AL219" i="6" s="1"/>
  <c r="AP219" i="6" s="1"/>
  <c r="AT219" i="6" s="1"/>
  <c r="AX219" i="6" s="1"/>
  <c r="BB219" i="6" s="1"/>
  <c r="BF219" i="6" s="1"/>
  <c r="BJ219" i="6" s="1"/>
  <c r="BN219" i="6" s="1"/>
  <c r="BR219" i="6" s="1"/>
  <c r="H287" i="6"/>
  <c r="L287" i="6" s="1"/>
  <c r="P287" i="6" s="1"/>
  <c r="T287" i="6" s="1"/>
  <c r="X287" i="6" s="1"/>
  <c r="AB287" i="6" s="1"/>
  <c r="AF287" i="6" s="1"/>
  <c r="AJ287" i="6" s="1"/>
  <c r="AN287" i="6" s="1"/>
  <c r="AR287" i="6" s="1"/>
  <c r="AV287" i="6" s="1"/>
  <c r="AZ287" i="6" s="1"/>
  <c r="BD287" i="6" s="1"/>
  <c r="BH287" i="6" s="1"/>
  <c r="BL287" i="6" s="1"/>
  <c r="BP287" i="6" s="1"/>
  <c r="H295" i="6"/>
  <c r="L295" i="6" s="1"/>
  <c r="P295" i="6" s="1"/>
  <c r="T295" i="6" s="1"/>
  <c r="X295" i="6" s="1"/>
  <c r="AB295" i="6" s="1"/>
  <c r="AF295" i="6" s="1"/>
  <c r="AJ295" i="6" s="1"/>
  <c r="AN295" i="6" s="1"/>
  <c r="AR295" i="6" s="1"/>
  <c r="AV295" i="6" s="1"/>
  <c r="AZ295" i="6" s="1"/>
  <c r="BD295" i="6" s="1"/>
  <c r="BH295" i="6" s="1"/>
  <c r="BL295" i="6" s="1"/>
  <c r="BP295" i="6" s="1"/>
  <c r="J129" i="6"/>
  <c r="N129" i="6" s="1"/>
  <c r="R129" i="6" s="1"/>
  <c r="V129" i="6" s="1"/>
  <c r="Z129" i="6" s="1"/>
  <c r="AD129" i="6" s="1"/>
  <c r="AH129" i="6" s="1"/>
  <c r="AL129" i="6" s="1"/>
  <c r="AP129" i="6" s="1"/>
  <c r="AT129" i="6" s="1"/>
  <c r="AX129" i="6" s="1"/>
  <c r="BB129" i="6" s="1"/>
  <c r="BF129" i="6" s="1"/>
  <c r="BJ129" i="6" s="1"/>
  <c r="BN129" i="6" s="1"/>
  <c r="BR129" i="6" s="1"/>
  <c r="J285" i="6"/>
  <c r="N285" i="6" s="1"/>
  <c r="R285" i="6" s="1"/>
  <c r="V285" i="6" s="1"/>
  <c r="Z285" i="6" s="1"/>
  <c r="AD285" i="6" s="1"/>
  <c r="AH285" i="6" s="1"/>
  <c r="AL285" i="6" s="1"/>
  <c r="AP285" i="6" s="1"/>
  <c r="AT285" i="6" s="1"/>
  <c r="AX285" i="6" s="1"/>
  <c r="BB285" i="6" s="1"/>
  <c r="BF285" i="6" s="1"/>
  <c r="BJ285" i="6" s="1"/>
  <c r="BN285" i="6" s="1"/>
  <c r="BR285" i="6" s="1"/>
  <c r="J179" i="6"/>
  <c r="N179" i="6" s="1"/>
  <c r="R179" i="6" s="1"/>
  <c r="V179" i="6" s="1"/>
  <c r="Z179" i="6" s="1"/>
  <c r="AD179" i="6" s="1"/>
  <c r="AH179" i="6" s="1"/>
  <c r="AL179" i="6" s="1"/>
  <c r="AP179" i="6" s="1"/>
  <c r="AT179" i="6" s="1"/>
  <c r="AX179" i="6" s="1"/>
  <c r="BB179" i="6" s="1"/>
  <c r="BF179" i="6" s="1"/>
  <c r="BJ179" i="6" s="1"/>
  <c r="BN179" i="6" s="1"/>
  <c r="BR179" i="6" s="1"/>
  <c r="J194" i="6"/>
  <c r="N194" i="6" s="1"/>
  <c r="R194" i="6" s="1"/>
  <c r="V194" i="6" s="1"/>
  <c r="Z194" i="6" s="1"/>
  <c r="AD194" i="6" s="1"/>
  <c r="AH194" i="6" s="1"/>
  <c r="AL194" i="6" s="1"/>
  <c r="AP194" i="6" s="1"/>
  <c r="AT194" i="6" s="1"/>
  <c r="AX194" i="6" s="1"/>
  <c r="BB194" i="6" s="1"/>
  <c r="BF194" i="6" s="1"/>
  <c r="BJ194" i="6" s="1"/>
  <c r="BN194" i="6" s="1"/>
  <c r="BR194" i="6" s="1"/>
  <c r="H198" i="6"/>
  <c r="L198" i="6" s="1"/>
  <c r="P198" i="6" s="1"/>
  <c r="T198" i="6" s="1"/>
  <c r="X198" i="6" s="1"/>
  <c r="AB198" i="6" s="1"/>
  <c r="AF198" i="6" s="1"/>
  <c r="AJ198" i="6" s="1"/>
  <c r="AN198" i="6" s="1"/>
  <c r="AR198" i="6" s="1"/>
  <c r="AV198" i="6" s="1"/>
  <c r="AZ198" i="6" s="1"/>
  <c r="BD198" i="6" s="1"/>
  <c r="BH198" i="6" s="1"/>
  <c r="BL198" i="6" s="1"/>
  <c r="BP198" i="6" s="1"/>
  <c r="J122" i="6"/>
  <c r="N122" i="6" s="1"/>
  <c r="R122" i="6" s="1"/>
  <c r="V122" i="6" s="1"/>
  <c r="Z122" i="6" s="1"/>
  <c r="AD122" i="6" s="1"/>
  <c r="AH122" i="6" s="1"/>
  <c r="AL122" i="6" s="1"/>
  <c r="AP122" i="6" s="1"/>
  <c r="AT122" i="6" s="1"/>
  <c r="AX122" i="6" s="1"/>
  <c r="BB122" i="6" s="1"/>
  <c r="BF122" i="6" s="1"/>
  <c r="BJ122" i="6" s="1"/>
  <c r="BN122" i="6" s="1"/>
  <c r="BR122" i="6" s="1"/>
  <c r="I122" i="6"/>
  <c r="M122" i="6" s="1"/>
  <c r="Q122" i="6" s="1"/>
  <c r="U122" i="6" s="1"/>
  <c r="Y122" i="6" s="1"/>
  <c r="AC122" i="6" s="1"/>
  <c r="AG122" i="6" s="1"/>
  <c r="AK122" i="6" s="1"/>
  <c r="AO122" i="6" s="1"/>
  <c r="AS122" i="6" s="1"/>
  <c r="AW122" i="6" s="1"/>
  <c r="BA122" i="6" s="1"/>
  <c r="BE122" i="6" s="1"/>
  <c r="BI122" i="6" s="1"/>
  <c r="BM122" i="6" s="1"/>
  <c r="BQ122" i="6" s="1"/>
  <c r="J150" i="6"/>
  <c r="N150" i="6" s="1"/>
  <c r="R150" i="6" s="1"/>
  <c r="V150" i="6" s="1"/>
  <c r="Z150" i="6" s="1"/>
  <c r="AD150" i="6" s="1"/>
  <c r="AH150" i="6" s="1"/>
  <c r="AL150" i="6" s="1"/>
  <c r="AP150" i="6" s="1"/>
  <c r="AT150" i="6" s="1"/>
  <c r="AX150" i="6" s="1"/>
  <c r="BB150" i="6" s="1"/>
  <c r="BF150" i="6" s="1"/>
  <c r="BJ150" i="6" s="1"/>
  <c r="BN150" i="6" s="1"/>
  <c r="BR150" i="6" s="1"/>
  <c r="I150" i="6"/>
  <c r="M150" i="6" s="1"/>
  <c r="Q150" i="6" s="1"/>
  <c r="U150" i="6" s="1"/>
  <c r="Y150" i="6" s="1"/>
  <c r="AC150" i="6" s="1"/>
  <c r="AG150" i="6" s="1"/>
  <c r="AK150" i="6" s="1"/>
  <c r="AO150" i="6" s="1"/>
  <c r="AS150" i="6" s="1"/>
  <c r="AW150" i="6" s="1"/>
  <c r="BA150" i="6" s="1"/>
  <c r="BE150" i="6" s="1"/>
  <c r="BI150" i="6" s="1"/>
  <c r="BM150" i="6" s="1"/>
  <c r="BQ150" i="6" s="1"/>
  <c r="I115" i="6"/>
  <c r="M115" i="6" s="1"/>
  <c r="Q115" i="6" s="1"/>
  <c r="U115" i="6" s="1"/>
  <c r="Y115" i="6" s="1"/>
  <c r="AC115" i="6" s="1"/>
  <c r="AG115" i="6" s="1"/>
  <c r="AK115" i="6" s="1"/>
  <c r="AO115" i="6" s="1"/>
  <c r="AS115" i="6" s="1"/>
  <c r="AW115" i="6" s="1"/>
  <c r="BA115" i="6" s="1"/>
  <c r="BE115" i="6" s="1"/>
  <c r="BI115" i="6" s="1"/>
  <c r="BM115" i="6" s="1"/>
  <c r="BQ115" i="6" s="1"/>
  <c r="J115" i="6"/>
  <c r="N115" i="6" s="1"/>
  <c r="R115" i="6" s="1"/>
  <c r="V115" i="6" s="1"/>
  <c r="Z115" i="6" s="1"/>
  <c r="AD115" i="6" s="1"/>
  <c r="AH115" i="6" s="1"/>
  <c r="AL115" i="6" s="1"/>
  <c r="AP115" i="6" s="1"/>
  <c r="AT115" i="6" s="1"/>
  <c r="AX115" i="6" s="1"/>
  <c r="BB115" i="6" s="1"/>
  <c r="BF115" i="6" s="1"/>
  <c r="BJ115" i="6" s="1"/>
  <c r="BN115" i="6" s="1"/>
  <c r="BR115" i="6" s="1"/>
  <c r="J118" i="6"/>
  <c r="N118" i="6" s="1"/>
  <c r="R118" i="6" s="1"/>
  <c r="V118" i="6" s="1"/>
  <c r="Z118" i="6" s="1"/>
  <c r="AD118" i="6" s="1"/>
  <c r="AH118" i="6" s="1"/>
  <c r="AL118" i="6" s="1"/>
  <c r="AP118" i="6" s="1"/>
  <c r="AT118" i="6" s="1"/>
  <c r="AX118" i="6" s="1"/>
  <c r="BB118" i="6" s="1"/>
  <c r="BF118" i="6" s="1"/>
  <c r="BJ118" i="6" s="1"/>
  <c r="BN118" i="6" s="1"/>
  <c r="BR118" i="6" s="1"/>
  <c r="I118" i="6"/>
  <c r="M118" i="6" s="1"/>
  <c r="Q118" i="6" s="1"/>
  <c r="U118" i="6" s="1"/>
  <c r="Y118" i="6" s="1"/>
  <c r="AC118" i="6" s="1"/>
  <c r="AG118" i="6" s="1"/>
  <c r="AK118" i="6" s="1"/>
  <c r="AO118" i="6" s="1"/>
  <c r="AS118" i="6" s="1"/>
  <c r="AW118" i="6" s="1"/>
  <c r="BA118" i="6" s="1"/>
  <c r="BE118" i="6" s="1"/>
  <c r="BI118" i="6" s="1"/>
  <c r="BM118" i="6" s="1"/>
  <c r="BQ118" i="6" s="1"/>
  <c r="J126" i="6"/>
  <c r="N126" i="6" s="1"/>
  <c r="R126" i="6" s="1"/>
  <c r="V126" i="6" s="1"/>
  <c r="Z126" i="6" s="1"/>
  <c r="AD126" i="6" s="1"/>
  <c r="AH126" i="6" s="1"/>
  <c r="AL126" i="6" s="1"/>
  <c r="AP126" i="6" s="1"/>
  <c r="AT126" i="6" s="1"/>
  <c r="AX126" i="6" s="1"/>
  <c r="BB126" i="6" s="1"/>
  <c r="BF126" i="6" s="1"/>
  <c r="BJ126" i="6" s="1"/>
  <c r="BN126" i="6" s="1"/>
  <c r="BR126" i="6" s="1"/>
  <c r="I126" i="6"/>
  <c r="M126" i="6" s="1"/>
  <c r="Q126" i="6" s="1"/>
  <c r="U126" i="6" s="1"/>
  <c r="Y126" i="6" s="1"/>
  <c r="AC126" i="6" s="1"/>
  <c r="AG126" i="6" s="1"/>
  <c r="AK126" i="6" s="1"/>
  <c r="AO126" i="6" s="1"/>
  <c r="AS126" i="6" s="1"/>
  <c r="AW126" i="6" s="1"/>
  <c r="BA126" i="6" s="1"/>
  <c r="BE126" i="6" s="1"/>
  <c r="BI126" i="6" s="1"/>
  <c r="BM126" i="6" s="1"/>
  <c r="BQ126" i="6" s="1"/>
  <c r="I127" i="6"/>
  <c r="M127" i="6" s="1"/>
  <c r="Q127" i="6" s="1"/>
  <c r="U127" i="6" s="1"/>
  <c r="Y127" i="6" s="1"/>
  <c r="AC127" i="6" s="1"/>
  <c r="AG127" i="6" s="1"/>
  <c r="AK127" i="6" s="1"/>
  <c r="AO127" i="6" s="1"/>
  <c r="AS127" i="6" s="1"/>
  <c r="AW127" i="6" s="1"/>
  <c r="BA127" i="6" s="1"/>
  <c r="BE127" i="6" s="1"/>
  <c r="BI127" i="6" s="1"/>
  <c r="BM127" i="6" s="1"/>
  <c r="BQ127" i="6" s="1"/>
  <c r="J134" i="6"/>
  <c r="N134" i="6" s="1"/>
  <c r="R134" i="6" s="1"/>
  <c r="V134" i="6" s="1"/>
  <c r="Z134" i="6" s="1"/>
  <c r="AD134" i="6" s="1"/>
  <c r="AH134" i="6" s="1"/>
  <c r="AL134" i="6" s="1"/>
  <c r="AP134" i="6" s="1"/>
  <c r="AT134" i="6" s="1"/>
  <c r="AX134" i="6" s="1"/>
  <c r="BB134" i="6" s="1"/>
  <c r="BF134" i="6" s="1"/>
  <c r="BJ134" i="6" s="1"/>
  <c r="BN134" i="6" s="1"/>
  <c r="BR134" i="6" s="1"/>
  <c r="I134" i="6"/>
  <c r="M134" i="6" s="1"/>
  <c r="Q134" i="6" s="1"/>
  <c r="U134" i="6" s="1"/>
  <c r="Y134" i="6" s="1"/>
  <c r="AC134" i="6" s="1"/>
  <c r="AG134" i="6" s="1"/>
  <c r="AK134" i="6" s="1"/>
  <c r="AO134" i="6" s="1"/>
  <c r="AS134" i="6" s="1"/>
  <c r="AW134" i="6" s="1"/>
  <c r="BA134" i="6" s="1"/>
  <c r="BE134" i="6" s="1"/>
  <c r="BI134" i="6" s="1"/>
  <c r="BM134" i="6" s="1"/>
  <c r="BQ134" i="6" s="1"/>
  <c r="J203" i="6"/>
  <c r="N203" i="6" s="1"/>
  <c r="R203" i="6" s="1"/>
  <c r="V203" i="6" s="1"/>
  <c r="Z203" i="6" s="1"/>
  <c r="AD203" i="6" s="1"/>
  <c r="AH203" i="6" s="1"/>
  <c r="AL203" i="6" s="1"/>
  <c r="AP203" i="6" s="1"/>
  <c r="AT203" i="6" s="1"/>
  <c r="AX203" i="6" s="1"/>
  <c r="BB203" i="6" s="1"/>
  <c r="BF203" i="6" s="1"/>
  <c r="BJ203" i="6" s="1"/>
  <c r="BN203" i="6" s="1"/>
  <c r="BR203" i="6" s="1"/>
  <c r="I203" i="6"/>
  <c r="M203" i="6" s="1"/>
  <c r="Q203" i="6" s="1"/>
  <c r="U203" i="6" s="1"/>
  <c r="Y203" i="6" s="1"/>
  <c r="AC203" i="6" s="1"/>
  <c r="AG203" i="6" s="1"/>
  <c r="AK203" i="6" s="1"/>
  <c r="AO203" i="6" s="1"/>
  <c r="AS203" i="6" s="1"/>
  <c r="AW203" i="6" s="1"/>
  <c r="BA203" i="6" s="1"/>
  <c r="BE203" i="6" s="1"/>
  <c r="BI203" i="6" s="1"/>
  <c r="BM203" i="6" s="1"/>
  <c r="BQ203" i="6" s="1"/>
  <c r="J169" i="6"/>
  <c r="N169" i="6" s="1"/>
  <c r="R169" i="6" s="1"/>
  <c r="V169" i="6" s="1"/>
  <c r="Z169" i="6" s="1"/>
  <c r="AD169" i="6" s="1"/>
  <c r="AH169" i="6" s="1"/>
  <c r="AL169" i="6" s="1"/>
  <c r="AP169" i="6" s="1"/>
  <c r="AT169" i="6" s="1"/>
  <c r="AX169" i="6" s="1"/>
  <c r="BB169" i="6" s="1"/>
  <c r="BF169" i="6" s="1"/>
  <c r="BJ169" i="6" s="1"/>
  <c r="BN169" i="6" s="1"/>
  <c r="BR169" i="6" s="1"/>
  <c r="I116" i="6"/>
  <c r="M116" i="6" s="1"/>
  <c r="Q116" i="6" s="1"/>
  <c r="U116" i="6" s="1"/>
  <c r="Y116" i="6" s="1"/>
  <c r="AC116" i="6" s="1"/>
  <c r="AG116" i="6" s="1"/>
  <c r="AK116" i="6" s="1"/>
  <c r="AO116" i="6" s="1"/>
  <c r="AS116" i="6" s="1"/>
  <c r="AW116" i="6" s="1"/>
  <c r="BA116" i="6" s="1"/>
  <c r="BE116" i="6" s="1"/>
  <c r="BI116" i="6" s="1"/>
  <c r="BM116" i="6" s="1"/>
  <c r="BQ116" i="6" s="1"/>
  <c r="I132" i="6"/>
  <c r="M132" i="6" s="1"/>
  <c r="Q132" i="6" s="1"/>
  <c r="U132" i="6" s="1"/>
  <c r="Y132" i="6" s="1"/>
  <c r="AC132" i="6" s="1"/>
  <c r="AG132" i="6" s="1"/>
  <c r="AK132" i="6" s="1"/>
  <c r="AO132" i="6" s="1"/>
  <c r="AS132" i="6" s="1"/>
  <c r="AW132" i="6" s="1"/>
  <c r="BA132" i="6" s="1"/>
  <c r="BE132" i="6" s="1"/>
  <c r="BI132" i="6" s="1"/>
  <c r="BM132" i="6" s="1"/>
  <c r="BQ132" i="6" s="1"/>
  <c r="J132" i="6"/>
  <c r="N132" i="6" s="1"/>
  <c r="R132" i="6" s="1"/>
  <c r="V132" i="6" s="1"/>
  <c r="Z132" i="6" s="1"/>
  <c r="AD132" i="6" s="1"/>
  <c r="AH132" i="6" s="1"/>
  <c r="AL132" i="6" s="1"/>
  <c r="AP132" i="6" s="1"/>
  <c r="AT132" i="6" s="1"/>
  <c r="AX132" i="6" s="1"/>
  <c r="BB132" i="6" s="1"/>
  <c r="BF132" i="6" s="1"/>
  <c r="BJ132" i="6" s="1"/>
  <c r="BN132" i="6" s="1"/>
  <c r="BR132" i="6" s="1"/>
  <c r="J186" i="6"/>
  <c r="N186" i="6" s="1"/>
  <c r="R186" i="6" s="1"/>
  <c r="V186" i="6" s="1"/>
  <c r="Z186" i="6" s="1"/>
  <c r="AD186" i="6" s="1"/>
  <c r="AH186" i="6" s="1"/>
  <c r="AL186" i="6" s="1"/>
  <c r="AP186" i="6" s="1"/>
  <c r="AT186" i="6" s="1"/>
  <c r="AX186" i="6" s="1"/>
  <c r="BB186" i="6" s="1"/>
  <c r="BF186" i="6" s="1"/>
  <c r="BJ186" i="6" s="1"/>
  <c r="BN186" i="6" s="1"/>
  <c r="BR186" i="6" s="1"/>
  <c r="I186" i="6"/>
  <c r="M186" i="6" s="1"/>
  <c r="Q186" i="6" s="1"/>
  <c r="U186" i="6" s="1"/>
  <c r="Y186" i="6" s="1"/>
  <c r="AC186" i="6" s="1"/>
  <c r="AG186" i="6" s="1"/>
  <c r="AK186" i="6" s="1"/>
  <c r="AO186" i="6" s="1"/>
  <c r="AS186" i="6" s="1"/>
  <c r="AW186" i="6" s="1"/>
  <c r="BA186" i="6" s="1"/>
  <c r="BE186" i="6" s="1"/>
  <c r="BI186" i="6" s="1"/>
  <c r="BM186" i="6" s="1"/>
  <c r="BQ186" i="6" s="1"/>
  <c r="J188" i="6"/>
  <c r="N188" i="6" s="1"/>
  <c r="R188" i="6" s="1"/>
  <c r="V188" i="6" s="1"/>
  <c r="Z188" i="6" s="1"/>
  <c r="AD188" i="6" s="1"/>
  <c r="AH188" i="6" s="1"/>
  <c r="AL188" i="6" s="1"/>
  <c r="AP188" i="6" s="1"/>
  <c r="AT188" i="6" s="1"/>
  <c r="AX188" i="6" s="1"/>
  <c r="BB188" i="6" s="1"/>
  <c r="BF188" i="6" s="1"/>
  <c r="BJ188" i="6" s="1"/>
  <c r="BN188" i="6" s="1"/>
  <c r="BR188" i="6" s="1"/>
  <c r="I188" i="6"/>
  <c r="M188" i="6" s="1"/>
  <c r="Q188" i="6" s="1"/>
  <c r="U188" i="6" s="1"/>
  <c r="Y188" i="6" s="1"/>
  <c r="AC188" i="6" s="1"/>
  <c r="AG188" i="6" s="1"/>
  <c r="AK188" i="6" s="1"/>
  <c r="AO188" i="6" s="1"/>
  <c r="AS188" i="6" s="1"/>
  <c r="AW188" i="6" s="1"/>
  <c r="BA188" i="6" s="1"/>
  <c r="BE188" i="6" s="1"/>
  <c r="BI188" i="6" s="1"/>
  <c r="BM188" i="6" s="1"/>
  <c r="BQ188" i="6" s="1"/>
  <c r="I192" i="6"/>
  <c r="M192" i="6" s="1"/>
  <c r="Q192" i="6" s="1"/>
  <c r="U192" i="6" s="1"/>
  <c r="Y192" i="6" s="1"/>
  <c r="AC192" i="6" s="1"/>
  <c r="AG192" i="6" s="1"/>
  <c r="AK192" i="6" s="1"/>
  <c r="AO192" i="6" s="1"/>
  <c r="AS192" i="6" s="1"/>
  <c r="AW192" i="6" s="1"/>
  <c r="BA192" i="6" s="1"/>
  <c r="BE192" i="6" s="1"/>
  <c r="BI192" i="6" s="1"/>
  <c r="BM192" i="6" s="1"/>
  <c r="BQ192" i="6" s="1"/>
  <c r="I205" i="6"/>
  <c r="M205" i="6" s="1"/>
  <c r="Q205" i="6" s="1"/>
  <c r="U205" i="6" s="1"/>
  <c r="Y205" i="6" s="1"/>
  <c r="AC205" i="6" s="1"/>
  <c r="AG205" i="6" s="1"/>
  <c r="AK205" i="6" s="1"/>
  <c r="AO205" i="6" s="1"/>
  <c r="AS205" i="6" s="1"/>
  <c r="AW205" i="6" s="1"/>
  <c r="BA205" i="6" s="1"/>
  <c r="BE205" i="6" s="1"/>
  <c r="BI205" i="6" s="1"/>
  <c r="BM205" i="6" s="1"/>
  <c r="BQ205" i="6" s="1"/>
  <c r="I235" i="6"/>
  <c r="M235" i="6" s="1"/>
  <c r="Q235" i="6" s="1"/>
  <c r="U235" i="6" s="1"/>
  <c r="Y235" i="6" s="1"/>
  <c r="AC235" i="6" s="1"/>
  <c r="AG235" i="6" s="1"/>
  <c r="AK235" i="6" s="1"/>
  <c r="AO235" i="6" s="1"/>
  <c r="AS235" i="6" s="1"/>
  <c r="AW235" i="6" s="1"/>
  <c r="BA235" i="6" s="1"/>
  <c r="BE235" i="6" s="1"/>
  <c r="BI235" i="6" s="1"/>
  <c r="BM235" i="6" s="1"/>
  <c r="BQ235" i="6" s="1"/>
  <c r="J235" i="6"/>
  <c r="N235" i="6" s="1"/>
  <c r="R235" i="6" s="1"/>
  <c r="V235" i="6" s="1"/>
  <c r="Z235" i="6" s="1"/>
  <c r="AD235" i="6" s="1"/>
  <c r="AH235" i="6" s="1"/>
  <c r="AL235" i="6" s="1"/>
  <c r="AP235" i="6" s="1"/>
  <c r="AT235" i="6" s="1"/>
  <c r="AX235" i="6" s="1"/>
  <c r="BB235" i="6" s="1"/>
  <c r="BF235" i="6" s="1"/>
  <c r="BJ235" i="6" s="1"/>
  <c r="BN235" i="6" s="1"/>
  <c r="BR235" i="6" s="1"/>
  <c r="I223" i="6"/>
  <c r="M223" i="6" s="1"/>
  <c r="Q223" i="6" s="1"/>
  <c r="U223" i="6" s="1"/>
  <c r="Y223" i="6" s="1"/>
  <c r="AC223" i="6" s="1"/>
  <c r="AG223" i="6" s="1"/>
  <c r="AK223" i="6" s="1"/>
  <c r="AO223" i="6" s="1"/>
  <c r="AS223" i="6" s="1"/>
  <c r="AW223" i="6" s="1"/>
  <c r="BA223" i="6" s="1"/>
  <c r="BE223" i="6" s="1"/>
  <c r="BI223" i="6" s="1"/>
  <c r="BM223" i="6" s="1"/>
  <c r="BQ223" i="6" s="1"/>
  <c r="J223" i="6"/>
  <c r="N223" i="6" s="1"/>
  <c r="R223" i="6" s="1"/>
  <c r="V223" i="6" s="1"/>
  <c r="Z223" i="6" s="1"/>
  <c r="AD223" i="6" s="1"/>
  <c r="AH223" i="6" s="1"/>
  <c r="AL223" i="6" s="1"/>
  <c r="AP223" i="6" s="1"/>
  <c r="AT223" i="6" s="1"/>
  <c r="AX223" i="6" s="1"/>
  <c r="BB223" i="6" s="1"/>
  <c r="BF223" i="6" s="1"/>
  <c r="BJ223" i="6" s="1"/>
  <c r="BN223" i="6" s="1"/>
  <c r="BR223" i="6" s="1"/>
  <c r="J240" i="6"/>
  <c r="N240" i="6" s="1"/>
  <c r="R240" i="6" s="1"/>
  <c r="V240" i="6" s="1"/>
  <c r="Z240" i="6" s="1"/>
  <c r="AD240" i="6" s="1"/>
  <c r="AH240" i="6" s="1"/>
  <c r="AL240" i="6" s="1"/>
  <c r="AP240" i="6" s="1"/>
  <c r="AT240" i="6" s="1"/>
  <c r="AX240" i="6" s="1"/>
  <c r="BB240" i="6" s="1"/>
  <c r="BF240" i="6" s="1"/>
  <c r="BJ240" i="6" s="1"/>
  <c r="BN240" i="6" s="1"/>
  <c r="BR240" i="6" s="1"/>
  <c r="I240" i="6"/>
  <c r="M240" i="6" s="1"/>
  <c r="Q240" i="6" s="1"/>
  <c r="U240" i="6" s="1"/>
  <c r="Y240" i="6" s="1"/>
  <c r="AC240" i="6" s="1"/>
  <c r="AG240" i="6" s="1"/>
  <c r="AK240" i="6" s="1"/>
  <c r="AO240" i="6" s="1"/>
  <c r="AS240" i="6" s="1"/>
  <c r="AW240" i="6" s="1"/>
  <c r="BA240" i="6" s="1"/>
  <c r="BE240" i="6" s="1"/>
  <c r="BI240" i="6" s="1"/>
  <c r="BM240" i="6" s="1"/>
  <c r="BQ240" i="6" s="1"/>
  <c r="J213" i="6"/>
  <c r="N213" i="6" s="1"/>
  <c r="R213" i="6" s="1"/>
  <c r="V213" i="6" s="1"/>
  <c r="Z213" i="6" s="1"/>
  <c r="AD213" i="6" s="1"/>
  <c r="AH213" i="6" s="1"/>
  <c r="AL213" i="6" s="1"/>
  <c r="AP213" i="6" s="1"/>
  <c r="AT213" i="6" s="1"/>
  <c r="AX213" i="6" s="1"/>
  <c r="BB213" i="6" s="1"/>
  <c r="BF213" i="6" s="1"/>
  <c r="BJ213" i="6" s="1"/>
  <c r="BN213" i="6" s="1"/>
  <c r="BR213" i="6" s="1"/>
  <c r="J250" i="6"/>
  <c r="N250" i="6" s="1"/>
  <c r="R250" i="6" s="1"/>
  <c r="V250" i="6" s="1"/>
  <c r="Z250" i="6" s="1"/>
  <c r="AD250" i="6" s="1"/>
  <c r="AH250" i="6" s="1"/>
  <c r="AL250" i="6" s="1"/>
  <c r="AP250" i="6" s="1"/>
  <c r="AT250" i="6" s="1"/>
  <c r="AX250" i="6" s="1"/>
  <c r="BB250" i="6" s="1"/>
  <c r="BF250" i="6" s="1"/>
  <c r="BJ250" i="6" s="1"/>
  <c r="BN250" i="6" s="1"/>
  <c r="BR250" i="6" s="1"/>
  <c r="I250" i="6"/>
  <c r="M250" i="6" s="1"/>
  <c r="Q250" i="6" s="1"/>
  <c r="U250" i="6" s="1"/>
  <c r="Y250" i="6" s="1"/>
  <c r="AC250" i="6" s="1"/>
  <c r="AG250" i="6" s="1"/>
  <c r="AK250" i="6" s="1"/>
  <c r="AO250" i="6" s="1"/>
  <c r="AS250" i="6" s="1"/>
  <c r="AW250" i="6" s="1"/>
  <c r="BA250" i="6" s="1"/>
  <c r="BE250" i="6" s="1"/>
  <c r="BI250" i="6" s="1"/>
  <c r="BM250" i="6" s="1"/>
  <c r="BQ250" i="6" s="1"/>
  <c r="I254" i="6"/>
  <c r="M254" i="6" s="1"/>
  <c r="Q254" i="6" s="1"/>
  <c r="U254" i="6" s="1"/>
  <c r="Y254" i="6" s="1"/>
  <c r="AC254" i="6" s="1"/>
  <c r="AG254" i="6" s="1"/>
  <c r="AK254" i="6" s="1"/>
  <c r="AO254" i="6" s="1"/>
  <c r="AS254" i="6" s="1"/>
  <c r="AW254" i="6" s="1"/>
  <c r="BA254" i="6" s="1"/>
  <c r="BE254" i="6" s="1"/>
  <c r="BI254" i="6" s="1"/>
  <c r="BM254" i="6" s="1"/>
  <c r="BQ254" i="6" s="1"/>
  <c r="J212" i="6"/>
  <c r="N212" i="6" s="1"/>
  <c r="R212" i="6" s="1"/>
  <c r="V212" i="6" s="1"/>
  <c r="Z212" i="6" s="1"/>
  <c r="AD212" i="6" s="1"/>
  <c r="AH212" i="6" s="1"/>
  <c r="AL212" i="6" s="1"/>
  <c r="AP212" i="6" s="1"/>
  <c r="AT212" i="6" s="1"/>
  <c r="AX212" i="6" s="1"/>
  <c r="BB212" i="6" s="1"/>
  <c r="BF212" i="6" s="1"/>
  <c r="BJ212" i="6" s="1"/>
  <c r="BN212" i="6" s="1"/>
  <c r="BR212" i="6" s="1"/>
  <c r="I212" i="6"/>
  <c r="M212" i="6" s="1"/>
  <c r="Q212" i="6" s="1"/>
  <c r="U212" i="6" s="1"/>
  <c r="Y212" i="6" s="1"/>
  <c r="AC212" i="6" s="1"/>
  <c r="AG212" i="6" s="1"/>
  <c r="AK212" i="6" s="1"/>
  <c r="AO212" i="6" s="1"/>
  <c r="AS212" i="6" s="1"/>
  <c r="AW212" i="6" s="1"/>
  <c r="BA212" i="6" s="1"/>
  <c r="BE212" i="6" s="1"/>
  <c r="BI212" i="6" s="1"/>
  <c r="BM212" i="6" s="1"/>
  <c r="BQ212" i="6" s="1"/>
  <c r="I224" i="6"/>
  <c r="M224" i="6" s="1"/>
  <c r="Q224" i="6" s="1"/>
  <c r="U224" i="6" s="1"/>
  <c r="Y224" i="6" s="1"/>
  <c r="AC224" i="6" s="1"/>
  <c r="AG224" i="6" s="1"/>
  <c r="AK224" i="6" s="1"/>
  <c r="AO224" i="6" s="1"/>
  <c r="AS224" i="6" s="1"/>
  <c r="AW224" i="6" s="1"/>
  <c r="BA224" i="6" s="1"/>
  <c r="BE224" i="6" s="1"/>
  <c r="BI224" i="6" s="1"/>
  <c r="BM224" i="6" s="1"/>
  <c r="BQ224" i="6" s="1"/>
  <c r="J228" i="6"/>
  <c r="N228" i="6" s="1"/>
  <c r="R228" i="6" s="1"/>
  <c r="V228" i="6" s="1"/>
  <c r="Z228" i="6" s="1"/>
  <c r="AD228" i="6" s="1"/>
  <c r="AH228" i="6" s="1"/>
  <c r="AL228" i="6" s="1"/>
  <c r="AP228" i="6" s="1"/>
  <c r="AT228" i="6" s="1"/>
  <c r="AX228" i="6" s="1"/>
  <c r="BB228" i="6" s="1"/>
  <c r="BF228" i="6" s="1"/>
  <c r="BJ228" i="6" s="1"/>
  <c r="BN228" i="6" s="1"/>
  <c r="BR228" i="6" s="1"/>
  <c r="I228" i="6"/>
  <c r="M228" i="6" s="1"/>
  <c r="Q228" i="6" s="1"/>
  <c r="U228" i="6" s="1"/>
  <c r="Y228" i="6" s="1"/>
  <c r="AC228" i="6" s="1"/>
  <c r="AG228" i="6" s="1"/>
  <c r="AK228" i="6" s="1"/>
  <c r="AO228" i="6" s="1"/>
  <c r="AS228" i="6" s="1"/>
  <c r="AW228" i="6" s="1"/>
  <c r="BA228" i="6" s="1"/>
  <c r="BE228" i="6" s="1"/>
  <c r="BI228" i="6" s="1"/>
  <c r="BM228" i="6" s="1"/>
  <c r="BQ228" i="6" s="1"/>
  <c r="J276" i="6"/>
  <c r="N276" i="6" s="1"/>
  <c r="R276" i="6" s="1"/>
  <c r="V276" i="6" s="1"/>
  <c r="Z276" i="6" s="1"/>
  <c r="AD276" i="6" s="1"/>
  <c r="AH276" i="6" s="1"/>
  <c r="AL276" i="6" s="1"/>
  <c r="AP276" i="6" s="1"/>
  <c r="AT276" i="6" s="1"/>
  <c r="AX276" i="6" s="1"/>
  <c r="BB276" i="6" s="1"/>
  <c r="BF276" i="6" s="1"/>
  <c r="BJ276" i="6" s="1"/>
  <c r="BN276" i="6" s="1"/>
  <c r="BR276" i="6" s="1"/>
  <c r="I276" i="6"/>
  <c r="M276" i="6" s="1"/>
  <c r="Q276" i="6" s="1"/>
  <c r="U276" i="6" s="1"/>
  <c r="Y276" i="6" s="1"/>
  <c r="AC276" i="6" s="1"/>
  <c r="AG276" i="6" s="1"/>
  <c r="AK276" i="6" s="1"/>
  <c r="AO276" i="6" s="1"/>
  <c r="AS276" i="6" s="1"/>
  <c r="AW276" i="6" s="1"/>
  <c r="BA276" i="6" s="1"/>
  <c r="BE276" i="6" s="1"/>
  <c r="BI276" i="6" s="1"/>
  <c r="BM276" i="6" s="1"/>
  <c r="BQ276" i="6" s="1"/>
  <c r="I251" i="6"/>
  <c r="M251" i="6" s="1"/>
  <c r="Q251" i="6" s="1"/>
  <c r="U251" i="6" s="1"/>
  <c r="Y251" i="6" s="1"/>
  <c r="AC251" i="6" s="1"/>
  <c r="AG251" i="6" s="1"/>
  <c r="AK251" i="6" s="1"/>
  <c r="AO251" i="6" s="1"/>
  <c r="AS251" i="6" s="1"/>
  <c r="AW251" i="6" s="1"/>
  <c r="BA251" i="6" s="1"/>
  <c r="BE251" i="6" s="1"/>
  <c r="BI251" i="6" s="1"/>
  <c r="BM251" i="6" s="1"/>
  <c r="BQ251" i="6" s="1"/>
  <c r="J256" i="6"/>
  <c r="N256" i="6" s="1"/>
  <c r="R256" i="6" s="1"/>
  <c r="V256" i="6" s="1"/>
  <c r="Z256" i="6" s="1"/>
  <c r="AD256" i="6" s="1"/>
  <c r="AH256" i="6" s="1"/>
  <c r="AL256" i="6" s="1"/>
  <c r="AP256" i="6" s="1"/>
  <c r="AT256" i="6" s="1"/>
  <c r="AX256" i="6" s="1"/>
  <c r="BB256" i="6" s="1"/>
  <c r="BF256" i="6" s="1"/>
  <c r="BJ256" i="6" s="1"/>
  <c r="BN256" i="6" s="1"/>
  <c r="BR256" i="6" s="1"/>
  <c r="I256" i="6"/>
  <c r="M256" i="6" s="1"/>
  <c r="Q256" i="6" s="1"/>
  <c r="U256" i="6" s="1"/>
  <c r="Y256" i="6" s="1"/>
  <c r="AC256" i="6" s="1"/>
  <c r="AG256" i="6" s="1"/>
  <c r="AK256" i="6" s="1"/>
  <c r="AO256" i="6" s="1"/>
  <c r="AS256" i="6" s="1"/>
  <c r="AW256" i="6" s="1"/>
  <c r="BA256" i="6" s="1"/>
  <c r="BE256" i="6" s="1"/>
  <c r="BI256" i="6" s="1"/>
  <c r="BM256" i="6" s="1"/>
  <c r="BQ256" i="6" s="1"/>
  <c r="J265" i="6"/>
  <c r="N265" i="6" s="1"/>
  <c r="R265" i="6" s="1"/>
  <c r="V265" i="6" s="1"/>
  <c r="Z265" i="6" s="1"/>
  <c r="AD265" i="6" s="1"/>
  <c r="AH265" i="6" s="1"/>
  <c r="AL265" i="6" s="1"/>
  <c r="AP265" i="6" s="1"/>
  <c r="AT265" i="6" s="1"/>
  <c r="AX265" i="6" s="1"/>
  <c r="BB265" i="6" s="1"/>
  <c r="BF265" i="6" s="1"/>
  <c r="BJ265" i="6" s="1"/>
  <c r="BN265" i="6" s="1"/>
  <c r="BR265" i="6" s="1"/>
  <c r="J268" i="6"/>
  <c r="N268" i="6" s="1"/>
  <c r="R268" i="6" s="1"/>
  <c r="V268" i="6" s="1"/>
  <c r="Z268" i="6" s="1"/>
  <c r="AD268" i="6" s="1"/>
  <c r="AH268" i="6" s="1"/>
  <c r="AL268" i="6" s="1"/>
  <c r="AP268" i="6" s="1"/>
  <c r="AT268" i="6" s="1"/>
  <c r="AX268" i="6" s="1"/>
  <c r="BB268" i="6" s="1"/>
  <c r="BF268" i="6" s="1"/>
  <c r="BJ268" i="6" s="1"/>
  <c r="BN268" i="6" s="1"/>
  <c r="BR268" i="6" s="1"/>
  <c r="J269" i="6"/>
  <c r="N269" i="6" s="1"/>
  <c r="R269" i="6" s="1"/>
  <c r="V269" i="6" s="1"/>
  <c r="Z269" i="6" s="1"/>
  <c r="AD269" i="6" s="1"/>
  <c r="AH269" i="6" s="1"/>
  <c r="AL269" i="6" s="1"/>
  <c r="AP269" i="6" s="1"/>
  <c r="AT269" i="6" s="1"/>
  <c r="AX269" i="6" s="1"/>
  <c r="BB269" i="6" s="1"/>
  <c r="BF269" i="6" s="1"/>
  <c r="BJ269" i="6" s="1"/>
  <c r="BN269" i="6" s="1"/>
  <c r="BR269" i="6" s="1"/>
  <c r="I269" i="6"/>
  <c r="M269" i="6" s="1"/>
  <c r="Q269" i="6" s="1"/>
  <c r="U269" i="6" s="1"/>
  <c r="Y269" i="6" s="1"/>
  <c r="AC269" i="6" s="1"/>
  <c r="AG269" i="6" s="1"/>
  <c r="AK269" i="6" s="1"/>
  <c r="AO269" i="6" s="1"/>
  <c r="AS269" i="6" s="1"/>
  <c r="AW269" i="6" s="1"/>
  <c r="BA269" i="6" s="1"/>
  <c r="BE269" i="6" s="1"/>
  <c r="BI269" i="6" s="1"/>
  <c r="BM269" i="6" s="1"/>
  <c r="BQ269" i="6" s="1"/>
  <c r="I270" i="6"/>
  <c r="M270" i="6" s="1"/>
  <c r="Q270" i="6" s="1"/>
  <c r="U270" i="6" s="1"/>
  <c r="Y270" i="6" s="1"/>
  <c r="AC270" i="6" s="1"/>
  <c r="AG270" i="6" s="1"/>
  <c r="AK270" i="6" s="1"/>
  <c r="AO270" i="6" s="1"/>
  <c r="AS270" i="6" s="1"/>
  <c r="AW270" i="6" s="1"/>
  <c r="BA270" i="6" s="1"/>
  <c r="BE270" i="6" s="1"/>
  <c r="BI270" i="6" s="1"/>
  <c r="BM270" i="6" s="1"/>
  <c r="BQ270" i="6" s="1"/>
  <c r="J270" i="6"/>
  <c r="N270" i="6" s="1"/>
  <c r="R270" i="6" s="1"/>
  <c r="V270" i="6" s="1"/>
  <c r="Z270" i="6" s="1"/>
  <c r="AD270" i="6" s="1"/>
  <c r="AH270" i="6" s="1"/>
  <c r="AL270" i="6" s="1"/>
  <c r="AP270" i="6" s="1"/>
  <c r="AT270" i="6" s="1"/>
  <c r="AX270" i="6" s="1"/>
  <c r="BB270" i="6" s="1"/>
  <c r="BF270" i="6" s="1"/>
  <c r="BJ270" i="6" s="1"/>
  <c r="BN270" i="6" s="1"/>
  <c r="BR270" i="6" s="1"/>
  <c r="J281" i="6"/>
  <c r="N281" i="6" s="1"/>
  <c r="R281" i="6" s="1"/>
  <c r="V281" i="6" s="1"/>
  <c r="Z281" i="6" s="1"/>
  <c r="AD281" i="6" s="1"/>
  <c r="AH281" i="6" s="1"/>
  <c r="AL281" i="6" s="1"/>
  <c r="AP281" i="6" s="1"/>
  <c r="AT281" i="6" s="1"/>
  <c r="AX281" i="6" s="1"/>
  <c r="BB281" i="6" s="1"/>
  <c r="BF281" i="6" s="1"/>
  <c r="BJ281" i="6" s="1"/>
  <c r="BN281" i="6" s="1"/>
  <c r="BR281" i="6" s="1"/>
  <c r="I281" i="6"/>
  <c r="M281" i="6" s="1"/>
  <c r="Q281" i="6" s="1"/>
  <c r="U281" i="6" s="1"/>
  <c r="Y281" i="6" s="1"/>
  <c r="AC281" i="6" s="1"/>
  <c r="AG281" i="6" s="1"/>
  <c r="AK281" i="6" s="1"/>
  <c r="AO281" i="6" s="1"/>
  <c r="AS281" i="6" s="1"/>
  <c r="AW281" i="6" s="1"/>
  <c r="BA281" i="6" s="1"/>
  <c r="BE281" i="6" s="1"/>
  <c r="BI281" i="6" s="1"/>
  <c r="BM281" i="6" s="1"/>
  <c r="BQ281" i="6" s="1"/>
  <c r="J284" i="6"/>
  <c r="N284" i="6" s="1"/>
  <c r="R284" i="6" s="1"/>
  <c r="V284" i="6" s="1"/>
  <c r="Z284" i="6" s="1"/>
  <c r="AD284" i="6" s="1"/>
  <c r="AH284" i="6" s="1"/>
  <c r="AL284" i="6" s="1"/>
  <c r="AP284" i="6" s="1"/>
  <c r="AT284" i="6" s="1"/>
  <c r="AX284" i="6" s="1"/>
  <c r="BB284" i="6" s="1"/>
  <c r="BF284" i="6" s="1"/>
  <c r="BJ284" i="6" s="1"/>
  <c r="BN284" i="6" s="1"/>
  <c r="BR284" i="6" s="1"/>
  <c r="I271" i="6"/>
  <c r="M271" i="6" s="1"/>
  <c r="Q271" i="6" s="1"/>
  <c r="U271" i="6" s="1"/>
  <c r="Y271" i="6" s="1"/>
  <c r="AC271" i="6" s="1"/>
  <c r="AG271" i="6" s="1"/>
  <c r="AK271" i="6" s="1"/>
  <c r="AO271" i="6" s="1"/>
  <c r="AS271" i="6" s="1"/>
  <c r="AW271" i="6" s="1"/>
  <c r="BA271" i="6" s="1"/>
  <c r="BE271" i="6" s="1"/>
  <c r="BI271" i="6" s="1"/>
  <c r="BM271" i="6" s="1"/>
  <c r="BQ271" i="6" s="1"/>
  <c r="J271" i="6"/>
  <c r="N271" i="6" s="1"/>
  <c r="R271" i="6" s="1"/>
  <c r="V271" i="6" s="1"/>
  <c r="Z271" i="6" s="1"/>
  <c r="AD271" i="6" s="1"/>
  <c r="AH271" i="6" s="1"/>
  <c r="AL271" i="6" s="1"/>
  <c r="AP271" i="6" s="1"/>
  <c r="AT271" i="6" s="1"/>
  <c r="AX271" i="6" s="1"/>
  <c r="BB271" i="6" s="1"/>
  <c r="BF271" i="6" s="1"/>
  <c r="BJ271" i="6" s="1"/>
  <c r="BN271" i="6" s="1"/>
  <c r="BR271" i="6" s="1"/>
  <c r="I259" i="6"/>
  <c r="M259" i="6" s="1"/>
  <c r="Q259" i="6" s="1"/>
  <c r="U259" i="6" s="1"/>
  <c r="Y259" i="6" s="1"/>
  <c r="AC259" i="6" s="1"/>
  <c r="AG259" i="6" s="1"/>
  <c r="AK259" i="6" s="1"/>
  <c r="AO259" i="6" s="1"/>
  <c r="AS259" i="6" s="1"/>
  <c r="AW259" i="6" s="1"/>
  <c r="BA259" i="6" s="1"/>
  <c r="BE259" i="6" s="1"/>
  <c r="BI259" i="6" s="1"/>
  <c r="BM259" i="6" s="1"/>
  <c r="BQ259" i="6" s="1"/>
  <c r="J259" i="6"/>
  <c r="N259" i="6" s="1"/>
  <c r="R259" i="6" s="1"/>
  <c r="V259" i="6" s="1"/>
  <c r="Z259" i="6" s="1"/>
  <c r="AD259" i="6" s="1"/>
  <c r="AH259" i="6" s="1"/>
  <c r="AL259" i="6" s="1"/>
  <c r="AP259" i="6" s="1"/>
  <c r="AT259" i="6" s="1"/>
  <c r="AX259" i="6" s="1"/>
  <c r="BB259" i="6" s="1"/>
  <c r="BF259" i="6" s="1"/>
  <c r="BJ259" i="6" s="1"/>
  <c r="BN259" i="6" s="1"/>
  <c r="BR259" i="6" s="1"/>
  <c r="H32" i="1"/>
  <c r="O89" i="1" l="1"/>
  <c r="O32" i="1"/>
  <c r="H33" i="1"/>
  <c r="O33" i="1" s="1"/>
  <c r="A298" i="8"/>
  <c r="A209" i="8"/>
  <c r="A172" i="8"/>
  <c r="A229" i="8"/>
  <c r="A257" i="8"/>
  <c r="A271" i="8"/>
  <c r="A36" i="8"/>
  <c r="A42" i="8"/>
  <c r="A207" i="8"/>
  <c r="A29" i="8"/>
  <c r="A86" i="8"/>
  <c r="A139" i="8"/>
  <c r="A181" i="8"/>
  <c r="A218" i="8"/>
  <c r="A38" i="8"/>
  <c r="A91" i="8"/>
  <c r="A188" i="8"/>
  <c r="A7" i="8"/>
  <c r="A65" i="8"/>
  <c r="A129" i="8"/>
  <c r="A204" i="8"/>
  <c r="A8" i="8"/>
  <c r="A79" i="8"/>
  <c r="A145" i="8"/>
  <c r="A198" i="8"/>
  <c r="A25" i="8"/>
  <c r="A93" i="8"/>
  <c r="A146" i="8"/>
  <c r="A221" i="8"/>
  <c r="A19" i="8"/>
  <c r="A123" i="8"/>
  <c r="A165" i="8"/>
  <c r="A230" i="8"/>
  <c r="A250" i="8"/>
  <c r="A246" i="8"/>
  <c r="A293" i="8"/>
  <c r="A264" i="8"/>
  <c r="A265" i="8"/>
  <c r="A284" i="8"/>
  <c r="A110" i="8"/>
  <c r="A12" i="8"/>
  <c r="A20" i="8"/>
  <c r="A26" i="8"/>
  <c r="A34" i="8"/>
  <c r="A74" i="8"/>
  <c r="A75" i="8"/>
  <c r="A217" i="8"/>
  <c r="A37" i="8"/>
  <c r="A90" i="8"/>
  <c r="A225" i="8"/>
  <c r="A45" i="8"/>
  <c r="A105" i="8"/>
  <c r="A203" i="8"/>
  <c r="A15" i="8"/>
  <c r="A72" i="8"/>
  <c r="A133" i="8"/>
  <c r="A214" i="8"/>
  <c r="A16" i="8"/>
  <c r="A92" i="8"/>
  <c r="A155" i="8"/>
  <c r="A205" i="8"/>
  <c r="A33" i="8"/>
  <c r="A102" i="8"/>
  <c r="A156" i="8"/>
  <c r="A228" i="8"/>
  <c r="A27" i="8"/>
  <c r="A85" i="8"/>
  <c r="A127" i="8"/>
  <c r="A232" i="8"/>
  <c r="A252" i="8"/>
  <c r="A249" i="8"/>
  <c r="A296" i="8"/>
  <c r="A245" i="8"/>
  <c r="A273" i="8"/>
  <c r="A269" i="8"/>
  <c r="A287" i="8"/>
  <c r="A67" i="8"/>
  <c r="A241" i="8"/>
  <c r="A44" i="8"/>
  <c r="A51" i="8"/>
  <c r="A63" i="8"/>
  <c r="A69" i="8"/>
  <c r="A100" i="8"/>
  <c r="A103" i="8"/>
  <c r="A224" i="8"/>
  <c r="A52" i="8"/>
  <c r="A95" i="8"/>
  <c r="A193" i="8"/>
  <c r="A251" i="8"/>
  <c r="A53" i="8"/>
  <c r="A116" i="8"/>
  <c r="A219" i="8"/>
  <c r="A23" i="8"/>
  <c r="A78" i="8"/>
  <c r="A140" i="8"/>
  <c r="A220" i="8"/>
  <c r="A24" i="8"/>
  <c r="A97" i="8"/>
  <c r="A159" i="8"/>
  <c r="A227" i="8"/>
  <c r="A41" i="8"/>
  <c r="A108" i="8"/>
  <c r="A170" i="8"/>
  <c r="A231" i="8"/>
  <c r="A35" i="8"/>
  <c r="A89" i="8"/>
  <c r="A138" i="8"/>
  <c r="A180" i="8"/>
  <c r="A263" i="8"/>
  <c r="A253" i="8"/>
  <c r="A256" i="8"/>
  <c r="A286" i="8"/>
  <c r="A274" i="8"/>
  <c r="A291" i="8"/>
  <c r="A117" i="8"/>
  <c r="A18" i="8"/>
  <c r="A81" i="8"/>
  <c r="A84" i="8"/>
  <c r="A88" i="8"/>
  <c r="A98" i="8"/>
  <c r="A122" i="8"/>
  <c r="A124" i="8"/>
  <c r="A237" i="8"/>
  <c r="A58" i="8"/>
  <c r="A153" i="8"/>
  <c r="A280" i="8"/>
  <c r="A59" i="8"/>
  <c r="A128" i="8"/>
  <c r="A226" i="8"/>
  <c r="A31" i="8"/>
  <c r="A96" i="8"/>
  <c r="A154" i="8"/>
  <c r="A234" i="8"/>
  <c r="A32" i="8"/>
  <c r="A101" i="8"/>
  <c r="A169" i="8"/>
  <c r="A235" i="8"/>
  <c r="A48" i="8"/>
  <c r="A121" i="8"/>
  <c r="A174" i="8"/>
  <c r="A240" i="8"/>
  <c r="A43" i="8"/>
  <c r="A99" i="8"/>
  <c r="A143" i="8"/>
  <c r="A186" i="8"/>
  <c r="A259" i="8"/>
  <c r="A255" i="8"/>
  <c r="A268" i="8"/>
  <c r="A297" i="8"/>
  <c r="A276" i="8"/>
  <c r="A197" i="8"/>
  <c r="A176" i="8"/>
  <c r="A187" i="8"/>
  <c r="A215" i="8"/>
  <c r="A13" i="8"/>
  <c r="A210" i="8"/>
  <c r="A83" i="8"/>
  <c r="A168" i="8"/>
  <c r="A185" i="8"/>
  <c r="A144" i="8"/>
  <c r="A104" i="8"/>
  <c r="A113" i="8"/>
  <c r="A115" i="8"/>
  <c r="A118" i="8"/>
  <c r="A164" i="8"/>
  <c r="A166" i="8"/>
  <c r="A242" i="8"/>
  <c r="A64" i="8"/>
  <c r="A111" i="8"/>
  <c r="A158" i="8"/>
  <c r="A202" i="8"/>
  <c r="A6" i="8"/>
  <c r="A71" i="8"/>
  <c r="A135" i="8"/>
  <c r="A233" i="8"/>
  <c r="A39" i="8"/>
  <c r="A106" i="8"/>
  <c r="A163" i="8"/>
  <c r="A239" i="8"/>
  <c r="A40" i="8"/>
  <c r="A107" i="8"/>
  <c r="A173" i="8"/>
  <c r="A247" i="8"/>
  <c r="A56" i="8"/>
  <c r="A126" i="8"/>
  <c r="A179" i="8"/>
  <c r="A248" i="8"/>
  <c r="A50" i="8"/>
  <c r="A148" i="8"/>
  <c r="A277" i="8"/>
  <c r="A282" i="8"/>
  <c r="A267" i="8"/>
  <c r="A279" i="8"/>
  <c r="A294" i="8"/>
  <c r="A152" i="8"/>
  <c r="A222" i="8"/>
  <c r="A76" i="8"/>
  <c r="A167" i="8"/>
  <c r="A22" i="8"/>
  <c r="A260" i="8"/>
  <c r="A82" i="8"/>
  <c r="A28" i="8"/>
  <c r="A137" i="8"/>
  <c r="A147" i="8"/>
  <c r="A149" i="8"/>
  <c r="A161" i="8"/>
  <c r="A191" i="8"/>
  <c r="A192" i="8"/>
  <c r="A278" i="8"/>
  <c r="A70" i="8"/>
  <c r="A119" i="8"/>
  <c r="A162" i="8"/>
  <c r="A208" i="8"/>
  <c r="A14" i="8"/>
  <c r="A77" i="8"/>
  <c r="A150" i="8"/>
  <c r="A238" i="8"/>
  <c r="A46" i="8"/>
  <c r="A112" i="8"/>
  <c r="A183" i="8"/>
  <c r="A243" i="8"/>
  <c r="A47" i="8"/>
  <c r="A130" i="8"/>
  <c r="A178" i="8"/>
  <c r="A254" i="8"/>
  <c r="A61" i="8"/>
  <c r="A131" i="8"/>
  <c r="A184" i="8"/>
  <c r="A266" i="8"/>
  <c r="A57" i="8"/>
  <c r="A109" i="8"/>
  <c r="A151" i="8"/>
  <c r="A206" i="8"/>
  <c r="A292" i="8"/>
  <c r="A272" i="8"/>
  <c r="A285" i="8"/>
  <c r="A30" i="8"/>
  <c r="A189" i="8"/>
  <c r="A190" i="8"/>
  <c r="A199" i="8"/>
  <c r="A157" i="8"/>
  <c r="A258" i="8"/>
  <c r="A94" i="8"/>
  <c r="A10" i="8"/>
  <c r="A87" i="8"/>
  <c r="A194" i="8"/>
  <c r="A195" i="8"/>
  <c r="A211" i="8"/>
  <c r="A160" i="8"/>
  <c r="A261" i="8"/>
  <c r="A49" i="8"/>
  <c r="A182" i="8"/>
  <c r="A262" i="8"/>
  <c r="A9" i="8"/>
  <c r="A295" i="8"/>
  <c r="A216" i="8"/>
  <c r="A283" i="8"/>
  <c r="A270" i="8"/>
  <c r="A132" i="8"/>
  <c r="A177" i="8"/>
  <c r="A114" i="8"/>
  <c r="A171" i="8"/>
  <c r="A21" i="8"/>
  <c r="A281" i="8"/>
  <c r="A288" i="8"/>
  <c r="A17" i="8"/>
  <c r="A11" i="8"/>
  <c r="A223" i="8"/>
  <c r="A289" i="8"/>
  <c r="A275" i="8"/>
  <c r="A175" i="8"/>
  <c r="A73" i="8"/>
  <c r="A80" i="8"/>
  <c r="A68" i="8"/>
  <c r="A200" i="8"/>
  <c r="A136" i="8"/>
  <c r="A134" i="8"/>
  <c r="A236" i="8"/>
  <c r="A196" i="8"/>
  <c r="A54" i="8"/>
  <c r="A55" i="8"/>
  <c r="A66" i="8"/>
  <c r="A62" i="8"/>
  <c r="A60" i="8"/>
  <c r="A120" i="8"/>
  <c r="A290" i="8"/>
  <c r="A201" i="8"/>
  <c r="A213" i="8"/>
  <c r="A125" i="8"/>
  <c r="A141" i="8"/>
  <c r="A142" i="8"/>
  <c r="A244" i="8"/>
  <c r="A212" i="8"/>
  <c r="D10" i="6"/>
  <c r="I291" i="6"/>
  <c r="M291" i="6" s="1"/>
  <c r="Q291" i="6" s="1"/>
  <c r="U291" i="6" s="1"/>
  <c r="Y291" i="6" s="1"/>
  <c r="AC291" i="6" s="1"/>
  <c r="AG291" i="6" s="1"/>
  <c r="AK291" i="6" s="1"/>
  <c r="AO291" i="6" s="1"/>
  <c r="AS291" i="6" s="1"/>
  <c r="AW291" i="6" s="1"/>
  <c r="BA291" i="6" s="1"/>
  <c r="BE291" i="6" s="1"/>
  <c r="BI291" i="6" s="1"/>
  <c r="BM291" i="6" s="1"/>
  <c r="BQ291" i="6" s="1"/>
  <c r="J260" i="6"/>
  <c r="N260" i="6" s="1"/>
  <c r="R260" i="6" s="1"/>
  <c r="V260" i="6" s="1"/>
  <c r="Z260" i="6" s="1"/>
  <c r="AD260" i="6" s="1"/>
  <c r="AH260" i="6" s="1"/>
  <c r="AL260" i="6" s="1"/>
  <c r="AP260" i="6" s="1"/>
  <c r="AT260" i="6" s="1"/>
  <c r="AX260" i="6" s="1"/>
  <c r="BB260" i="6" s="1"/>
  <c r="BF260" i="6" s="1"/>
  <c r="BJ260" i="6" s="1"/>
  <c r="BN260" i="6" s="1"/>
  <c r="BR260" i="6" s="1"/>
  <c r="I208" i="6"/>
  <c r="M208" i="6" s="1"/>
  <c r="Q208" i="6" s="1"/>
  <c r="U208" i="6" s="1"/>
  <c r="Y208" i="6" s="1"/>
  <c r="AC208" i="6" s="1"/>
  <c r="AG208" i="6" s="1"/>
  <c r="AK208" i="6" s="1"/>
  <c r="AO208" i="6" s="1"/>
  <c r="AS208" i="6" s="1"/>
  <c r="AW208" i="6" s="1"/>
  <c r="BA208" i="6" s="1"/>
  <c r="BE208" i="6" s="1"/>
  <c r="BI208" i="6" s="1"/>
  <c r="BM208" i="6" s="1"/>
  <c r="BQ208" i="6" s="1"/>
  <c r="J295" i="6"/>
  <c r="N295" i="6" s="1"/>
  <c r="R295" i="6" s="1"/>
  <c r="V295" i="6" s="1"/>
  <c r="Z295" i="6" s="1"/>
  <c r="AD295" i="6" s="1"/>
  <c r="AH295" i="6" s="1"/>
  <c r="AL295" i="6" s="1"/>
  <c r="AP295" i="6" s="1"/>
  <c r="AT295" i="6" s="1"/>
  <c r="AX295" i="6" s="1"/>
  <c r="BB295" i="6" s="1"/>
  <c r="BF295" i="6" s="1"/>
  <c r="BJ295" i="6" s="1"/>
  <c r="BN295" i="6" s="1"/>
  <c r="BR295" i="6" s="1"/>
  <c r="I295" i="6"/>
  <c r="M295" i="6" s="1"/>
  <c r="Q295" i="6" s="1"/>
  <c r="U295" i="6" s="1"/>
  <c r="Y295" i="6" s="1"/>
  <c r="AC295" i="6" s="1"/>
  <c r="AG295" i="6" s="1"/>
  <c r="AK295" i="6" s="1"/>
  <c r="AO295" i="6" s="1"/>
  <c r="AS295" i="6" s="1"/>
  <c r="AW295" i="6" s="1"/>
  <c r="BA295" i="6" s="1"/>
  <c r="BE295" i="6" s="1"/>
  <c r="BI295" i="6" s="1"/>
  <c r="BM295" i="6" s="1"/>
  <c r="BQ295" i="6" s="1"/>
  <c r="J170" i="6"/>
  <c r="N170" i="6" s="1"/>
  <c r="R170" i="6" s="1"/>
  <c r="V170" i="6" s="1"/>
  <c r="Z170" i="6" s="1"/>
  <c r="AD170" i="6" s="1"/>
  <c r="AH170" i="6" s="1"/>
  <c r="AL170" i="6" s="1"/>
  <c r="AP170" i="6" s="1"/>
  <c r="AT170" i="6" s="1"/>
  <c r="AX170" i="6" s="1"/>
  <c r="BB170" i="6" s="1"/>
  <c r="BF170" i="6" s="1"/>
  <c r="BJ170" i="6" s="1"/>
  <c r="BN170" i="6" s="1"/>
  <c r="BR170" i="6" s="1"/>
  <c r="H294" i="6"/>
  <c r="L294" i="6" s="1"/>
  <c r="P294" i="6" s="1"/>
  <c r="T294" i="6" s="1"/>
  <c r="X294" i="6" s="1"/>
  <c r="AB294" i="6" s="1"/>
  <c r="AF294" i="6" s="1"/>
  <c r="AJ294" i="6" s="1"/>
  <c r="AN294" i="6" s="1"/>
  <c r="AR294" i="6" s="1"/>
  <c r="AV294" i="6" s="1"/>
  <c r="AZ294" i="6" s="1"/>
  <c r="BD294" i="6" s="1"/>
  <c r="BH294" i="6" s="1"/>
  <c r="BL294" i="6" s="1"/>
  <c r="BP294" i="6" s="1"/>
  <c r="I209" i="6"/>
  <c r="M209" i="6" s="1"/>
  <c r="Q209" i="6" s="1"/>
  <c r="U209" i="6" s="1"/>
  <c r="Y209" i="6" s="1"/>
  <c r="AC209" i="6" s="1"/>
  <c r="AG209" i="6" s="1"/>
  <c r="AK209" i="6" s="1"/>
  <c r="AO209" i="6" s="1"/>
  <c r="AS209" i="6" s="1"/>
  <c r="AW209" i="6" s="1"/>
  <c r="BA209" i="6" s="1"/>
  <c r="BE209" i="6" s="1"/>
  <c r="BI209" i="6" s="1"/>
  <c r="BM209" i="6" s="1"/>
  <c r="BQ209" i="6" s="1"/>
  <c r="I166" i="6"/>
  <c r="M166" i="6" s="1"/>
  <c r="Q166" i="6" s="1"/>
  <c r="U166" i="6" s="1"/>
  <c r="Y166" i="6" s="1"/>
  <c r="AC166" i="6" s="1"/>
  <c r="AG166" i="6" s="1"/>
  <c r="AK166" i="6" s="1"/>
  <c r="AO166" i="6" s="1"/>
  <c r="AS166" i="6" s="1"/>
  <c r="AW166" i="6" s="1"/>
  <c r="BA166" i="6" s="1"/>
  <c r="BE166" i="6" s="1"/>
  <c r="BI166" i="6" s="1"/>
  <c r="BM166" i="6" s="1"/>
  <c r="BQ166" i="6" s="1"/>
  <c r="J166" i="6"/>
  <c r="N166" i="6" s="1"/>
  <c r="R166" i="6" s="1"/>
  <c r="V166" i="6" s="1"/>
  <c r="Z166" i="6" s="1"/>
  <c r="AD166" i="6" s="1"/>
  <c r="AH166" i="6" s="1"/>
  <c r="AL166" i="6" s="1"/>
  <c r="AP166" i="6" s="1"/>
  <c r="AT166" i="6" s="1"/>
  <c r="AX166" i="6" s="1"/>
  <c r="BB166" i="6" s="1"/>
  <c r="BF166" i="6" s="1"/>
  <c r="BJ166" i="6" s="1"/>
  <c r="BN166" i="6" s="1"/>
  <c r="BR166" i="6" s="1"/>
  <c r="I288" i="6"/>
  <c r="M288" i="6" s="1"/>
  <c r="Q288" i="6" s="1"/>
  <c r="U288" i="6" s="1"/>
  <c r="Y288" i="6" s="1"/>
  <c r="AC288" i="6" s="1"/>
  <c r="AG288" i="6" s="1"/>
  <c r="AK288" i="6" s="1"/>
  <c r="AO288" i="6" s="1"/>
  <c r="AS288" i="6" s="1"/>
  <c r="AW288" i="6" s="1"/>
  <c r="BA288" i="6" s="1"/>
  <c r="BE288" i="6" s="1"/>
  <c r="BI288" i="6" s="1"/>
  <c r="BM288" i="6" s="1"/>
  <c r="BQ288" i="6" s="1"/>
  <c r="J288" i="6"/>
  <c r="N288" i="6" s="1"/>
  <c r="R288" i="6" s="1"/>
  <c r="V288" i="6" s="1"/>
  <c r="Z288" i="6" s="1"/>
  <c r="AD288" i="6" s="1"/>
  <c r="AH288" i="6" s="1"/>
  <c r="AL288" i="6" s="1"/>
  <c r="AP288" i="6" s="1"/>
  <c r="AT288" i="6" s="1"/>
  <c r="AX288" i="6" s="1"/>
  <c r="BB288" i="6" s="1"/>
  <c r="BF288" i="6" s="1"/>
  <c r="BJ288" i="6" s="1"/>
  <c r="BN288" i="6" s="1"/>
  <c r="BR288" i="6" s="1"/>
  <c r="G276" i="6"/>
  <c r="K276" i="6" s="1"/>
  <c r="O276" i="6" s="1"/>
  <c r="S276" i="6" s="1"/>
  <c r="W276" i="6" s="1"/>
  <c r="AA276" i="6" s="1"/>
  <c r="AE276" i="6" s="1"/>
  <c r="AI276" i="6" s="1"/>
  <c r="AM276" i="6" s="1"/>
  <c r="AQ276" i="6" s="1"/>
  <c r="AU276" i="6" s="1"/>
  <c r="AY276" i="6" s="1"/>
  <c r="BC276" i="6" s="1"/>
  <c r="BG276" i="6" s="1"/>
  <c r="BK276" i="6" s="1"/>
  <c r="BO276" i="6" s="1"/>
  <c r="J208" i="6"/>
  <c r="N208" i="6" s="1"/>
  <c r="R208" i="6" s="1"/>
  <c r="V208" i="6" s="1"/>
  <c r="Z208" i="6" s="1"/>
  <c r="AD208" i="6" s="1"/>
  <c r="AH208" i="6" s="1"/>
  <c r="AL208" i="6" s="1"/>
  <c r="AP208" i="6" s="1"/>
  <c r="AT208" i="6" s="1"/>
  <c r="AX208" i="6" s="1"/>
  <c r="BB208" i="6" s="1"/>
  <c r="BF208" i="6" s="1"/>
  <c r="BJ208" i="6" s="1"/>
  <c r="BN208" i="6" s="1"/>
  <c r="BR208" i="6" s="1"/>
  <c r="J192" i="6"/>
  <c r="N192" i="6" s="1"/>
  <c r="R192" i="6" s="1"/>
  <c r="V192" i="6" s="1"/>
  <c r="Z192" i="6" s="1"/>
  <c r="AD192" i="6" s="1"/>
  <c r="AH192" i="6" s="1"/>
  <c r="AL192" i="6" s="1"/>
  <c r="AP192" i="6" s="1"/>
  <c r="AT192" i="6" s="1"/>
  <c r="AX192" i="6" s="1"/>
  <c r="BB192" i="6" s="1"/>
  <c r="BF192" i="6" s="1"/>
  <c r="BJ192" i="6" s="1"/>
  <c r="BN192" i="6" s="1"/>
  <c r="BR192" i="6" s="1"/>
  <c r="H259" i="6"/>
  <c r="L259" i="6" s="1"/>
  <c r="P259" i="6" s="1"/>
  <c r="T259" i="6" s="1"/>
  <c r="X259" i="6" s="1"/>
  <c r="AB259" i="6" s="1"/>
  <c r="AF259" i="6" s="1"/>
  <c r="AJ259" i="6" s="1"/>
  <c r="AN259" i="6" s="1"/>
  <c r="AR259" i="6" s="1"/>
  <c r="AV259" i="6" s="1"/>
  <c r="AZ259" i="6" s="1"/>
  <c r="BD259" i="6" s="1"/>
  <c r="BH259" i="6" s="1"/>
  <c r="BL259" i="6" s="1"/>
  <c r="BP259" i="6" s="1"/>
  <c r="H119" i="6"/>
  <c r="L119" i="6" s="1"/>
  <c r="P119" i="6" s="1"/>
  <c r="T119" i="6" s="1"/>
  <c r="X119" i="6" s="1"/>
  <c r="AB119" i="6" s="1"/>
  <c r="AF119" i="6" s="1"/>
  <c r="AJ119" i="6" s="1"/>
  <c r="AN119" i="6" s="1"/>
  <c r="AR119" i="6" s="1"/>
  <c r="AV119" i="6" s="1"/>
  <c r="AZ119" i="6" s="1"/>
  <c r="BD119" i="6" s="1"/>
  <c r="BH119" i="6" s="1"/>
  <c r="BL119" i="6" s="1"/>
  <c r="BP119" i="6" s="1"/>
  <c r="H212" i="6"/>
  <c r="L212" i="6" s="1"/>
  <c r="P212" i="6" s="1"/>
  <c r="T212" i="6" s="1"/>
  <c r="X212" i="6" s="1"/>
  <c r="AB212" i="6" s="1"/>
  <c r="AF212" i="6" s="1"/>
  <c r="AJ212" i="6" s="1"/>
  <c r="AN212" i="6" s="1"/>
  <c r="AR212" i="6" s="1"/>
  <c r="AV212" i="6" s="1"/>
  <c r="AZ212" i="6" s="1"/>
  <c r="BD212" i="6" s="1"/>
  <c r="BH212" i="6" s="1"/>
  <c r="BL212" i="6" s="1"/>
  <c r="BP212" i="6" s="1"/>
  <c r="I155" i="6"/>
  <c r="M155" i="6" s="1"/>
  <c r="Q155" i="6" s="1"/>
  <c r="U155" i="6" s="1"/>
  <c r="Y155" i="6" s="1"/>
  <c r="AC155" i="6" s="1"/>
  <c r="AG155" i="6" s="1"/>
  <c r="AK155" i="6" s="1"/>
  <c r="AO155" i="6" s="1"/>
  <c r="AS155" i="6" s="1"/>
  <c r="AW155" i="6" s="1"/>
  <c r="BA155" i="6" s="1"/>
  <c r="BE155" i="6" s="1"/>
  <c r="BI155" i="6" s="1"/>
  <c r="BM155" i="6" s="1"/>
  <c r="BQ155" i="6" s="1"/>
  <c r="J123" i="6"/>
  <c r="N123" i="6" s="1"/>
  <c r="R123" i="6" s="1"/>
  <c r="V123" i="6" s="1"/>
  <c r="Z123" i="6" s="1"/>
  <c r="AD123" i="6" s="1"/>
  <c r="AH123" i="6" s="1"/>
  <c r="AL123" i="6" s="1"/>
  <c r="AP123" i="6" s="1"/>
  <c r="AT123" i="6" s="1"/>
  <c r="AX123" i="6" s="1"/>
  <c r="BB123" i="6" s="1"/>
  <c r="BF123" i="6" s="1"/>
  <c r="BJ123" i="6" s="1"/>
  <c r="BN123" i="6" s="1"/>
  <c r="BR123" i="6" s="1"/>
  <c r="H192" i="6"/>
  <c r="L192" i="6" s="1"/>
  <c r="P192" i="6" s="1"/>
  <c r="T192" i="6" s="1"/>
  <c r="X192" i="6" s="1"/>
  <c r="AB192" i="6" s="1"/>
  <c r="AF192" i="6" s="1"/>
  <c r="AJ192" i="6" s="1"/>
  <c r="AN192" i="6" s="1"/>
  <c r="AR192" i="6" s="1"/>
  <c r="AV192" i="6" s="1"/>
  <c r="AZ192" i="6" s="1"/>
  <c r="BD192" i="6" s="1"/>
  <c r="BH192" i="6" s="1"/>
  <c r="BL192" i="6" s="1"/>
  <c r="BP192" i="6" s="1"/>
  <c r="H166" i="6"/>
  <c r="L166" i="6" s="1"/>
  <c r="P166" i="6" s="1"/>
  <c r="T166" i="6" s="1"/>
  <c r="X166" i="6" s="1"/>
  <c r="AB166" i="6" s="1"/>
  <c r="AF166" i="6" s="1"/>
  <c r="AJ166" i="6" s="1"/>
  <c r="AN166" i="6" s="1"/>
  <c r="AR166" i="6" s="1"/>
  <c r="AV166" i="6" s="1"/>
  <c r="AZ166" i="6" s="1"/>
  <c r="BD166" i="6" s="1"/>
  <c r="BH166" i="6" s="1"/>
  <c r="BL166" i="6" s="1"/>
  <c r="BP166" i="6" s="1"/>
  <c r="H188" i="6"/>
  <c r="L188" i="6" s="1"/>
  <c r="P188" i="6" s="1"/>
  <c r="T188" i="6" s="1"/>
  <c r="X188" i="6" s="1"/>
  <c r="AB188" i="6" s="1"/>
  <c r="AF188" i="6" s="1"/>
  <c r="AJ188" i="6" s="1"/>
  <c r="AN188" i="6" s="1"/>
  <c r="AR188" i="6" s="1"/>
  <c r="AV188" i="6" s="1"/>
  <c r="AZ188" i="6" s="1"/>
  <c r="BD188" i="6" s="1"/>
  <c r="BH188" i="6" s="1"/>
  <c r="BL188" i="6" s="1"/>
  <c r="BP188" i="6" s="1"/>
  <c r="J239" i="6"/>
  <c r="N239" i="6" s="1"/>
  <c r="R239" i="6" s="1"/>
  <c r="V239" i="6" s="1"/>
  <c r="Z239" i="6" s="1"/>
  <c r="AD239" i="6" s="1"/>
  <c r="AH239" i="6" s="1"/>
  <c r="AL239" i="6" s="1"/>
  <c r="AP239" i="6" s="1"/>
  <c r="AT239" i="6" s="1"/>
  <c r="AX239" i="6" s="1"/>
  <c r="BB239" i="6" s="1"/>
  <c r="BF239" i="6" s="1"/>
  <c r="BJ239" i="6" s="1"/>
  <c r="BN239" i="6" s="1"/>
  <c r="BR239" i="6" s="1"/>
  <c r="I162" i="6"/>
  <c r="M162" i="6" s="1"/>
  <c r="Q162" i="6" s="1"/>
  <c r="U162" i="6" s="1"/>
  <c r="Y162" i="6" s="1"/>
  <c r="AC162" i="6" s="1"/>
  <c r="AG162" i="6" s="1"/>
  <c r="AK162" i="6" s="1"/>
  <c r="AO162" i="6" s="1"/>
  <c r="AS162" i="6" s="1"/>
  <c r="AW162" i="6" s="1"/>
  <c r="BA162" i="6" s="1"/>
  <c r="BE162" i="6" s="1"/>
  <c r="BI162" i="6" s="1"/>
  <c r="BM162" i="6" s="1"/>
  <c r="BQ162" i="6" s="1"/>
  <c r="J119" i="6"/>
  <c r="N119" i="6" s="1"/>
  <c r="R119" i="6" s="1"/>
  <c r="V119" i="6" s="1"/>
  <c r="Z119" i="6" s="1"/>
  <c r="AD119" i="6" s="1"/>
  <c r="AH119" i="6" s="1"/>
  <c r="AL119" i="6" s="1"/>
  <c r="AP119" i="6" s="1"/>
  <c r="AT119" i="6" s="1"/>
  <c r="AX119" i="6" s="1"/>
  <c r="BB119" i="6" s="1"/>
  <c r="BF119" i="6" s="1"/>
  <c r="BJ119" i="6" s="1"/>
  <c r="BN119" i="6" s="1"/>
  <c r="BR119" i="6" s="1"/>
  <c r="H177" i="6"/>
  <c r="L177" i="6" s="1"/>
  <c r="P177" i="6" s="1"/>
  <c r="T177" i="6" s="1"/>
  <c r="X177" i="6" s="1"/>
  <c r="AB177" i="6" s="1"/>
  <c r="AF177" i="6" s="1"/>
  <c r="AJ177" i="6" s="1"/>
  <c r="AN177" i="6" s="1"/>
  <c r="AR177" i="6" s="1"/>
  <c r="AV177" i="6" s="1"/>
  <c r="AZ177" i="6" s="1"/>
  <c r="BD177" i="6" s="1"/>
  <c r="BH177" i="6" s="1"/>
  <c r="BL177" i="6" s="1"/>
  <c r="BP177" i="6" s="1"/>
  <c r="H236" i="6"/>
  <c r="L236" i="6" s="1"/>
  <c r="P236" i="6" s="1"/>
  <c r="T236" i="6" s="1"/>
  <c r="X236" i="6" s="1"/>
  <c r="AB236" i="6" s="1"/>
  <c r="AF236" i="6" s="1"/>
  <c r="AJ236" i="6" s="1"/>
  <c r="AN236" i="6" s="1"/>
  <c r="AR236" i="6" s="1"/>
  <c r="AV236" i="6" s="1"/>
  <c r="AZ236" i="6" s="1"/>
  <c r="BD236" i="6" s="1"/>
  <c r="BH236" i="6" s="1"/>
  <c r="BL236" i="6" s="1"/>
  <c r="BP236" i="6" s="1"/>
  <c r="H231" i="6"/>
  <c r="L231" i="6" s="1"/>
  <c r="P231" i="6" s="1"/>
  <c r="T231" i="6" s="1"/>
  <c r="X231" i="6" s="1"/>
  <c r="AB231" i="6" s="1"/>
  <c r="AF231" i="6" s="1"/>
  <c r="AJ231" i="6" s="1"/>
  <c r="AN231" i="6" s="1"/>
  <c r="AR231" i="6" s="1"/>
  <c r="AV231" i="6" s="1"/>
  <c r="AZ231" i="6" s="1"/>
  <c r="BD231" i="6" s="1"/>
  <c r="BH231" i="6" s="1"/>
  <c r="BL231" i="6" s="1"/>
  <c r="BP231" i="6" s="1"/>
  <c r="H280" i="6"/>
  <c r="L280" i="6" s="1"/>
  <c r="P280" i="6" s="1"/>
  <c r="T280" i="6" s="1"/>
  <c r="X280" i="6" s="1"/>
  <c r="AB280" i="6" s="1"/>
  <c r="AF280" i="6" s="1"/>
  <c r="AJ280" i="6" s="1"/>
  <c r="AN280" i="6" s="1"/>
  <c r="AR280" i="6" s="1"/>
  <c r="AV280" i="6" s="1"/>
  <c r="AZ280" i="6" s="1"/>
  <c r="BD280" i="6" s="1"/>
  <c r="BH280" i="6" s="1"/>
  <c r="BL280" i="6" s="1"/>
  <c r="BP280" i="6" s="1"/>
  <c r="I184" i="6"/>
  <c r="M184" i="6" s="1"/>
  <c r="Q184" i="6" s="1"/>
  <c r="U184" i="6" s="1"/>
  <c r="Y184" i="6" s="1"/>
  <c r="AC184" i="6" s="1"/>
  <c r="AG184" i="6" s="1"/>
  <c r="AK184" i="6" s="1"/>
  <c r="AO184" i="6" s="1"/>
  <c r="AS184" i="6" s="1"/>
  <c r="AW184" i="6" s="1"/>
  <c r="BA184" i="6" s="1"/>
  <c r="BE184" i="6" s="1"/>
  <c r="BI184" i="6" s="1"/>
  <c r="BM184" i="6" s="1"/>
  <c r="BQ184" i="6" s="1"/>
  <c r="G263" i="6"/>
  <c r="K263" i="6" s="1"/>
  <c r="O263" i="6" s="1"/>
  <c r="S263" i="6" s="1"/>
  <c r="W263" i="6" s="1"/>
  <c r="AA263" i="6" s="1"/>
  <c r="AE263" i="6" s="1"/>
  <c r="AI263" i="6" s="1"/>
  <c r="AM263" i="6" s="1"/>
  <c r="AQ263" i="6" s="1"/>
  <c r="AU263" i="6" s="1"/>
  <c r="AY263" i="6" s="1"/>
  <c r="BC263" i="6" s="1"/>
  <c r="BG263" i="6" s="1"/>
  <c r="BK263" i="6" s="1"/>
  <c r="BO263" i="6" s="1"/>
  <c r="G280" i="6"/>
  <c r="K280" i="6" s="1"/>
  <c r="O280" i="6" s="1"/>
  <c r="S280" i="6" s="1"/>
  <c r="W280" i="6" s="1"/>
  <c r="AA280" i="6" s="1"/>
  <c r="AE280" i="6" s="1"/>
  <c r="AI280" i="6" s="1"/>
  <c r="AM280" i="6" s="1"/>
  <c r="AQ280" i="6" s="1"/>
  <c r="AU280" i="6" s="1"/>
  <c r="AY280" i="6" s="1"/>
  <c r="BC280" i="6" s="1"/>
  <c r="BG280" i="6" s="1"/>
  <c r="BK280" i="6" s="1"/>
  <c r="BO280" i="6" s="1"/>
  <c r="I283" i="6"/>
  <c r="M283" i="6" s="1"/>
  <c r="Q283" i="6" s="1"/>
  <c r="U283" i="6" s="1"/>
  <c r="Y283" i="6" s="1"/>
  <c r="AC283" i="6" s="1"/>
  <c r="AG283" i="6" s="1"/>
  <c r="AK283" i="6" s="1"/>
  <c r="AO283" i="6" s="1"/>
  <c r="AS283" i="6" s="1"/>
  <c r="AW283" i="6" s="1"/>
  <c r="BA283" i="6" s="1"/>
  <c r="BE283" i="6" s="1"/>
  <c r="BI283" i="6" s="1"/>
  <c r="BM283" i="6" s="1"/>
  <c r="BQ283" i="6" s="1"/>
  <c r="H164" i="6"/>
  <c r="L164" i="6" s="1"/>
  <c r="P164" i="6" s="1"/>
  <c r="T164" i="6" s="1"/>
  <c r="X164" i="6" s="1"/>
  <c r="AB164" i="6" s="1"/>
  <c r="AF164" i="6" s="1"/>
  <c r="AJ164" i="6" s="1"/>
  <c r="AN164" i="6" s="1"/>
  <c r="AR164" i="6" s="1"/>
  <c r="AV164" i="6" s="1"/>
  <c r="AZ164" i="6" s="1"/>
  <c r="BD164" i="6" s="1"/>
  <c r="BH164" i="6" s="1"/>
  <c r="BL164" i="6" s="1"/>
  <c r="BP164" i="6" s="1"/>
  <c r="I236" i="6"/>
  <c r="M236" i="6" s="1"/>
  <c r="Q236" i="6" s="1"/>
  <c r="U236" i="6" s="1"/>
  <c r="Y236" i="6" s="1"/>
  <c r="AC236" i="6" s="1"/>
  <c r="AG236" i="6" s="1"/>
  <c r="AK236" i="6" s="1"/>
  <c r="AO236" i="6" s="1"/>
  <c r="AS236" i="6" s="1"/>
  <c r="AW236" i="6" s="1"/>
  <c r="BA236" i="6" s="1"/>
  <c r="BE236" i="6" s="1"/>
  <c r="BI236" i="6" s="1"/>
  <c r="BM236" i="6" s="1"/>
  <c r="BQ236" i="6" s="1"/>
  <c r="J289" i="6"/>
  <c r="N289" i="6" s="1"/>
  <c r="R289" i="6" s="1"/>
  <c r="V289" i="6" s="1"/>
  <c r="Z289" i="6" s="1"/>
  <c r="AD289" i="6" s="1"/>
  <c r="AH289" i="6" s="1"/>
  <c r="AL289" i="6" s="1"/>
  <c r="AP289" i="6" s="1"/>
  <c r="AT289" i="6" s="1"/>
  <c r="AX289" i="6" s="1"/>
  <c r="BB289" i="6" s="1"/>
  <c r="BF289" i="6" s="1"/>
  <c r="BJ289" i="6" s="1"/>
  <c r="BN289" i="6" s="1"/>
  <c r="BR289" i="6" s="1"/>
  <c r="J242" i="6"/>
  <c r="N242" i="6" s="1"/>
  <c r="R242" i="6" s="1"/>
  <c r="V242" i="6" s="1"/>
  <c r="Z242" i="6" s="1"/>
  <c r="AD242" i="6" s="1"/>
  <c r="AH242" i="6" s="1"/>
  <c r="AL242" i="6" s="1"/>
  <c r="AP242" i="6" s="1"/>
  <c r="AT242" i="6" s="1"/>
  <c r="AX242" i="6" s="1"/>
  <c r="BB242" i="6" s="1"/>
  <c r="BF242" i="6" s="1"/>
  <c r="BJ242" i="6" s="1"/>
  <c r="BN242" i="6" s="1"/>
  <c r="BR242" i="6" s="1"/>
  <c r="J227" i="6"/>
  <c r="N227" i="6" s="1"/>
  <c r="R227" i="6" s="1"/>
  <c r="V227" i="6" s="1"/>
  <c r="Z227" i="6" s="1"/>
  <c r="AD227" i="6" s="1"/>
  <c r="AH227" i="6" s="1"/>
  <c r="AL227" i="6" s="1"/>
  <c r="AP227" i="6" s="1"/>
  <c r="AT227" i="6" s="1"/>
  <c r="AX227" i="6" s="1"/>
  <c r="BB227" i="6" s="1"/>
  <c r="BF227" i="6" s="1"/>
  <c r="BJ227" i="6" s="1"/>
  <c r="BN227" i="6" s="1"/>
  <c r="BR227" i="6" s="1"/>
  <c r="I231" i="6"/>
  <c r="M231" i="6" s="1"/>
  <c r="Q231" i="6" s="1"/>
  <c r="U231" i="6" s="1"/>
  <c r="Y231" i="6" s="1"/>
  <c r="AC231" i="6" s="1"/>
  <c r="AG231" i="6" s="1"/>
  <c r="AK231" i="6" s="1"/>
  <c r="AO231" i="6" s="1"/>
  <c r="AS231" i="6" s="1"/>
  <c r="AW231" i="6" s="1"/>
  <c r="BA231" i="6" s="1"/>
  <c r="BE231" i="6" s="1"/>
  <c r="BI231" i="6" s="1"/>
  <c r="BM231" i="6" s="1"/>
  <c r="BQ231" i="6" s="1"/>
  <c r="J184" i="6"/>
  <c r="N184" i="6" s="1"/>
  <c r="R184" i="6" s="1"/>
  <c r="V184" i="6" s="1"/>
  <c r="Z184" i="6" s="1"/>
  <c r="AD184" i="6" s="1"/>
  <c r="AH184" i="6" s="1"/>
  <c r="AL184" i="6" s="1"/>
  <c r="AP184" i="6" s="1"/>
  <c r="AT184" i="6" s="1"/>
  <c r="AX184" i="6" s="1"/>
  <c r="BB184" i="6" s="1"/>
  <c r="BF184" i="6" s="1"/>
  <c r="BJ184" i="6" s="1"/>
  <c r="BN184" i="6" s="1"/>
  <c r="BR184" i="6" s="1"/>
  <c r="H184" i="6"/>
  <c r="L184" i="6" s="1"/>
  <c r="P184" i="6" s="1"/>
  <c r="T184" i="6" s="1"/>
  <c r="X184" i="6" s="1"/>
  <c r="AB184" i="6" s="1"/>
  <c r="AF184" i="6" s="1"/>
  <c r="AJ184" i="6" s="1"/>
  <c r="AN184" i="6" s="1"/>
  <c r="AR184" i="6" s="1"/>
  <c r="AV184" i="6" s="1"/>
  <c r="AZ184" i="6" s="1"/>
  <c r="BD184" i="6" s="1"/>
  <c r="BH184" i="6" s="1"/>
  <c r="BL184" i="6" s="1"/>
  <c r="BP184" i="6" s="1"/>
  <c r="I182" i="6"/>
  <c r="M182" i="6" s="1"/>
  <c r="Q182" i="6" s="1"/>
  <c r="U182" i="6" s="1"/>
  <c r="Y182" i="6" s="1"/>
  <c r="AC182" i="6" s="1"/>
  <c r="AG182" i="6" s="1"/>
  <c r="AK182" i="6" s="1"/>
  <c r="AO182" i="6" s="1"/>
  <c r="AS182" i="6" s="1"/>
  <c r="AW182" i="6" s="1"/>
  <c r="BA182" i="6" s="1"/>
  <c r="BE182" i="6" s="1"/>
  <c r="BI182" i="6" s="1"/>
  <c r="BM182" i="6" s="1"/>
  <c r="BQ182" i="6" s="1"/>
  <c r="I242" i="6"/>
  <c r="M242" i="6" s="1"/>
  <c r="Q242" i="6" s="1"/>
  <c r="U242" i="6" s="1"/>
  <c r="Y242" i="6" s="1"/>
  <c r="AC242" i="6" s="1"/>
  <c r="AG242" i="6" s="1"/>
  <c r="AK242" i="6" s="1"/>
  <c r="AO242" i="6" s="1"/>
  <c r="AS242" i="6" s="1"/>
  <c r="AW242" i="6" s="1"/>
  <c r="BA242" i="6" s="1"/>
  <c r="BE242" i="6" s="1"/>
  <c r="BI242" i="6" s="1"/>
  <c r="BM242" i="6" s="1"/>
  <c r="BQ242" i="6" s="1"/>
  <c r="J236" i="6"/>
  <c r="N236" i="6" s="1"/>
  <c r="R236" i="6" s="1"/>
  <c r="V236" i="6" s="1"/>
  <c r="Z236" i="6" s="1"/>
  <c r="AD236" i="6" s="1"/>
  <c r="AH236" i="6" s="1"/>
  <c r="AL236" i="6" s="1"/>
  <c r="AP236" i="6" s="1"/>
  <c r="AT236" i="6" s="1"/>
  <c r="AX236" i="6" s="1"/>
  <c r="BB236" i="6" s="1"/>
  <c r="BF236" i="6" s="1"/>
  <c r="BJ236" i="6" s="1"/>
  <c r="BN236" i="6" s="1"/>
  <c r="BR236" i="6" s="1"/>
  <c r="J231" i="6"/>
  <c r="N231" i="6" s="1"/>
  <c r="R231" i="6" s="1"/>
  <c r="V231" i="6" s="1"/>
  <c r="Z231" i="6" s="1"/>
  <c r="AD231" i="6" s="1"/>
  <c r="AH231" i="6" s="1"/>
  <c r="AL231" i="6" s="1"/>
  <c r="AP231" i="6" s="1"/>
  <c r="AT231" i="6" s="1"/>
  <c r="AX231" i="6" s="1"/>
  <c r="BB231" i="6" s="1"/>
  <c r="BF231" i="6" s="1"/>
  <c r="BJ231" i="6" s="1"/>
  <c r="BN231" i="6" s="1"/>
  <c r="BR231" i="6" s="1"/>
  <c r="I139" i="6"/>
  <c r="M139" i="6" s="1"/>
  <c r="Q139" i="6" s="1"/>
  <c r="U139" i="6" s="1"/>
  <c r="Y139" i="6" s="1"/>
  <c r="AC139" i="6" s="1"/>
  <c r="AG139" i="6" s="1"/>
  <c r="AK139" i="6" s="1"/>
  <c r="AO139" i="6" s="1"/>
  <c r="AS139" i="6" s="1"/>
  <c r="AW139" i="6" s="1"/>
  <c r="BA139" i="6" s="1"/>
  <c r="BE139" i="6" s="1"/>
  <c r="BI139" i="6" s="1"/>
  <c r="BM139" i="6" s="1"/>
  <c r="BQ139" i="6" s="1"/>
  <c r="H242" i="6"/>
  <c r="L242" i="6" s="1"/>
  <c r="P242" i="6" s="1"/>
  <c r="T242" i="6" s="1"/>
  <c r="X242" i="6" s="1"/>
  <c r="AB242" i="6" s="1"/>
  <c r="AF242" i="6" s="1"/>
  <c r="AJ242" i="6" s="1"/>
  <c r="AN242" i="6" s="1"/>
  <c r="AR242" i="6" s="1"/>
  <c r="AV242" i="6" s="1"/>
  <c r="AZ242" i="6" s="1"/>
  <c r="BD242" i="6" s="1"/>
  <c r="BH242" i="6" s="1"/>
  <c r="BL242" i="6" s="1"/>
  <c r="BP242" i="6" s="1"/>
  <c r="H155" i="6"/>
  <c r="L155" i="6" s="1"/>
  <c r="P155" i="6" s="1"/>
  <c r="T155" i="6" s="1"/>
  <c r="X155" i="6" s="1"/>
  <c r="AB155" i="6" s="1"/>
  <c r="AF155" i="6" s="1"/>
  <c r="AJ155" i="6" s="1"/>
  <c r="AN155" i="6" s="1"/>
  <c r="AR155" i="6" s="1"/>
  <c r="AV155" i="6" s="1"/>
  <c r="AZ155" i="6" s="1"/>
  <c r="BD155" i="6" s="1"/>
  <c r="BH155" i="6" s="1"/>
  <c r="BL155" i="6" s="1"/>
  <c r="BP155" i="6" s="1"/>
  <c r="J164" i="6"/>
  <c r="N164" i="6" s="1"/>
  <c r="R164" i="6" s="1"/>
  <c r="V164" i="6" s="1"/>
  <c r="Z164" i="6" s="1"/>
  <c r="AD164" i="6" s="1"/>
  <c r="AH164" i="6" s="1"/>
  <c r="AL164" i="6" s="1"/>
  <c r="AP164" i="6" s="1"/>
  <c r="AT164" i="6" s="1"/>
  <c r="AX164" i="6" s="1"/>
  <c r="BB164" i="6" s="1"/>
  <c r="BF164" i="6" s="1"/>
  <c r="BJ164" i="6" s="1"/>
  <c r="BN164" i="6" s="1"/>
  <c r="BR164" i="6" s="1"/>
  <c r="I119" i="6"/>
  <c r="M119" i="6" s="1"/>
  <c r="Q119" i="6" s="1"/>
  <c r="U119" i="6" s="1"/>
  <c r="Y119" i="6" s="1"/>
  <c r="AC119" i="6" s="1"/>
  <c r="AG119" i="6" s="1"/>
  <c r="AK119" i="6" s="1"/>
  <c r="AO119" i="6" s="1"/>
  <c r="AS119" i="6" s="1"/>
  <c r="AW119" i="6" s="1"/>
  <c r="BA119" i="6" s="1"/>
  <c r="BE119" i="6" s="1"/>
  <c r="BI119" i="6" s="1"/>
  <c r="BM119" i="6" s="1"/>
  <c r="BQ119" i="6" s="1"/>
  <c r="J263" i="6"/>
  <c r="N263" i="6" s="1"/>
  <c r="R263" i="6" s="1"/>
  <c r="V263" i="6" s="1"/>
  <c r="Z263" i="6" s="1"/>
  <c r="AD263" i="6" s="1"/>
  <c r="AH263" i="6" s="1"/>
  <c r="AL263" i="6" s="1"/>
  <c r="AP263" i="6" s="1"/>
  <c r="AT263" i="6" s="1"/>
  <c r="AX263" i="6" s="1"/>
  <c r="BB263" i="6" s="1"/>
  <c r="BF263" i="6" s="1"/>
  <c r="BJ263" i="6" s="1"/>
  <c r="BN263" i="6" s="1"/>
  <c r="BR263" i="6" s="1"/>
  <c r="I263" i="6"/>
  <c r="M263" i="6" s="1"/>
  <c r="Q263" i="6" s="1"/>
  <c r="U263" i="6" s="1"/>
  <c r="Y263" i="6" s="1"/>
  <c r="AC263" i="6" s="1"/>
  <c r="AG263" i="6" s="1"/>
  <c r="AK263" i="6" s="1"/>
  <c r="AO263" i="6" s="1"/>
  <c r="AS263" i="6" s="1"/>
  <c r="AW263" i="6" s="1"/>
  <c r="BA263" i="6" s="1"/>
  <c r="BE263" i="6" s="1"/>
  <c r="BI263" i="6" s="1"/>
  <c r="BM263" i="6" s="1"/>
  <c r="BQ263" i="6" s="1"/>
  <c r="I280" i="6"/>
  <c r="M280" i="6" s="1"/>
  <c r="Q280" i="6" s="1"/>
  <c r="U280" i="6" s="1"/>
  <c r="Y280" i="6" s="1"/>
  <c r="AC280" i="6" s="1"/>
  <c r="AG280" i="6" s="1"/>
  <c r="AK280" i="6" s="1"/>
  <c r="AO280" i="6" s="1"/>
  <c r="AS280" i="6" s="1"/>
  <c r="AW280" i="6" s="1"/>
  <c r="BA280" i="6" s="1"/>
  <c r="BE280" i="6" s="1"/>
  <c r="BI280" i="6" s="1"/>
  <c r="BM280" i="6" s="1"/>
  <c r="BQ280" i="6" s="1"/>
  <c r="J135" i="6"/>
  <c r="N135" i="6" s="1"/>
  <c r="R135" i="6" s="1"/>
  <c r="V135" i="6" s="1"/>
  <c r="Z135" i="6" s="1"/>
  <c r="AD135" i="6" s="1"/>
  <c r="AH135" i="6" s="1"/>
  <c r="AL135" i="6" s="1"/>
  <c r="AP135" i="6" s="1"/>
  <c r="AT135" i="6" s="1"/>
  <c r="AX135" i="6" s="1"/>
  <c r="BB135" i="6" s="1"/>
  <c r="BF135" i="6" s="1"/>
  <c r="BJ135" i="6" s="1"/>
  <c r="BN135" i="6" s="1"/>
  <c r="BR135" i="6" s="1"/>
  <c r="J155" i="6"/>
  <c r="N155" i="6" s="1"/>
  <c r="R155" i="6" s="1"/>
  <c r="V155" i="6" s="1"/>
  <c r="Z155" i="6" s="1"/>
  <c r="AD155" i="6" s="1"/>
  <c r="AH155" i="6" s="1"/>
  <c r="AL155" i="6" s="1"/>
  <c r="AP155" i="6" s="1"/>
  <c r="AT155" i="6" s="1"/>
  <c r="AX155" i="6" s="1"/>
  <c r="BB155" i="6" s="1"/>
  <c r="BF155" i="6" s="1"/>
  <c r="BJ155" i="6" s="1"/>
  <c r="BN155" i="6" s="1"/>
  <c r="BR155" i="6" s="1"/>
  <c r="J116" i="6"/>
  <c r="N116" i="6" s="1"/>
  <c r="R116" i="6" s="1"/>
  <c r="V116" i="6" s="1"/>
  <c r="Z116" i="6" s="1"/>
  <c r="AD116" i="6" s="1"/>
  <c r="AH116" i="6" s="1"/>
  <c r="AL116" i="6" s="1"/>
  <c r="AP116" i="6" s="1"/>
  <c r="AT116" i="6" s="1"/>
  <c r="AX116" i="6" s="1"/>
  <c r="BB116" i="6" s="1"/>
  <c r="BF116" i="6" s="1"/>
  <c r="BJ116" i="6" s="1"/>
  <c r="BN116" i="6" s="1"/>
  <c r="BR116" i="6" s="1"/>
  <c r="I164" i="6"/>
  <c r="M164" i="6" s="1"/>
  <c r="Q164" i="6" s="1"/>
  <c r="U164" i="6" s="1"/>
  <c r="Y164" i="6" s="1"/>
  <c r="AC164" i="6" s="1"/>
  <c r="AG164" i="6" s="1"/>
  <c r="AK164" i="6" s="1"/>
  <c r="AO164" i="6" s="1"/>
  <c r="AS164" i="6" s="1"/>
  <c r="AW164" i="6" s="1"/>
  <c r="BA164" i="6" s="1"/>
  <c r="BE164" i="6" s="1"/>
  <c r="BI164" i="6" s="1"/>
  <c r="BM164" i="6" s="1"/>
  <c r="BQ164" i="6" s="1"/>
  <c r="H126" i="6"/>
  <c r="L126" i="6" s="1"/>
  <c r="P126" i="6" s="1"/>
  <c r="T126" i="6" s="1"/>
  <c r="X126" i="6" s="1"/>
  <c r="AB126" i="6" s="1"/>
  <c r="AF126" i="6" s="1"/>
  <c r="AJ126" i="6" s="1"/>
  <c r="AN126" i="6" s="1"/>
  <c r="AR126" i="6" s="1"/>
  <c r="AV126" i="6" s="1"/>
  <c r="AZ126" i="6" s="1"/>
  <c r="BD126" i="6" s="1"/>
  <c r="BH126" i="6" s="1"/>
  <c r="BL126" i="6" s="1"/>
  <c r="BP126" i="6" s="1"/>
  <c r="H122" i="6"/>
  <c r="L122" i="6" s="1"/>
  <c r="P122" i="6" s="1"/>
  <c r="T122" i="6" s="1"/>
  <c r="X122" i="6" s="1"/>
  <c r="AB122" i="6" s="1"/>
  <c r="AF122" i="6" s="1"/>
  <c r="AJ122" i="6" s="1"/>
  <c r="AN122" i="6" s="1"/>
  <c r="AR122" i="6" s="1"/>
  <c r="AV122" i="6" s="1"/>
  <c r="AZ122" i="6" s="1"/>
  <c r="BD122" i="6" s="1"/>
  <c r="BH122" i="6" s="1"/>
  <c r="BL122" i="6" s="1"/>
  <c r="BP122" i="6" s="1"/>
  <c r="J264" i="6"/>
  <c r="N264" i="6" s="1"/>
  <c r="R264" i="6" s="1"/>
  <c r="V264" i="6" s="1"/>
  <c r="Z264" i="6" s="1"/>
  <c r="AD264" i="6" s="1"/>
  <c r="AH264" i="6" s="1"/>
  <c r="AL264" i="6" s="1"/>
  <c r="AP264" i="6" s="1"/>
  <c r="AT264" i="6" s="1"/>
  <c r="AX264" i="6" s="1"/>
  <c r="BB264" i="6" s="1"/>
  <c r="BF264" i="6" s="1"/>
  <c r="BJ264" i="6" s="1"/>
  <c r="BN264" i="6" s="1"/>
  <c r="BR264" i="6" s="1"/>
  <c r="J200" i="6"/>
  <c r="N200" i="6" s="1"/>
  <c r="R200" i="6" s="1"/>
  <c r="V200" i="6" s="1"/>
  <c r="Z200" i="6" s="1"/>
  <c r="AD200" i="6" s="1"/>
  <c r="AH200" i="6" s="1"/>
  <c r="AL200" i="6" s="1"/>
  <c r="AP200" i="6" s="1"/>
  <c r="AT200" i="6" s="1"/>
  <c r="AX200" i="6" s="1"/>
  <c r="BB200" i="6" s="1"/>
  <c r="BF200" i="6" s="1"/>
  <c r="BJ200" i="6" s="1"/>
  <c r="BN200" i="6" s="1"/>
  <c r="BR200" i="6" s="1"/>
  <c r="H208" i="6"/>
  <c r="L208" i="6" s="1"/>
  <c r="P208" i="6" s="1"/>
  <c r="T208" i="6" s="1"/>
  <c r="X208" i="6" s="1"/>
  <c r="AB208" i="6" s="1"/>
  <c r="AF208" i="6" s="1"/>
  <c r="AJ208" i="6" s="1"/>
  <c r="AN208" i="6" s="1"/>
  <c r="AR208" i="6" s="1"/>
  <c r="AV208" i="6" s="1"/>
  <c r="AZ208" i="6" s="1"/>
  <c r="BD208" i="6" s="1"/>
  <c r="BH208" i="6" s="1"/>
  <c r="BL208" i="6" s="1"/>
  <c r="BP208" i="6" s="1"/>
  <c r="J185" i="6"/>
  <c r="N185" i="6" s="1"/>
  <c r="R185" i="6" s="1"/>
  <c r="V185" i="6" s="1"/>
  <c r="Z185" i="6" s="1"/>
  <c r="AD185" i="6" s="1"/>
  <c r="AH185" i="6" s="1"/>
  <c r="AL185" i="6" s="1"/>
  <c r="AP185" i="6" s="1"/>
  <c r="AT185" i="6" s="1"/>
  <c r="AX185" i="6" s="1"/>
  <c r="BB185" i="6" s="1"/>
  <c r="BF185" i="6" s="1"/>
  <c r="BJ185" i="6" s="1"/>
  <c r="BN185" i="6" s="1"/>
  <c r="BR185" i="6" s="1"/>
  <c r="G244" i="6"/>
  <c r="K244" i="6" s="1"/>
  <c r="O244" i="6" s="1"/>
  <c r="S244" i="6" s="1"/>
  <c r="W244" i="6" s="1"/>
  <c r="AA244" i="6" s="1"/>
  <c r="AE244" i="6" s="1"/>
  <c r="AI244" i="6" s="1"/>
  <c r="AM244" i="6" s="1"/>
  <c r="AQ244" i="6" s="1"/>
  <c r="AU244" i="6" s="1"/>
  <c r="AY244" i="6" s="1"/>
  <c r="BC244" i="6" s="1"/>
  <c r="BG244" i="6" s="1"/>
  <c r="BK244" i="6" s="1"/>
  <c r="BO244" i="6" s="1"/>
  <c r="H288" i="6"/>
  <c r="L288" i="6" s="1"/>
  <c r="P288" i="6" s="1"/>
  <c r="T288" i="6" s="1"/>
  <c r="X288" i="6" s="1"/>
  <c r="AB288" i="6" s="1"/>
  <c r="AF288" i="6" s="1"/>
  <c r="AJ288" i="6" s="1"/>
  <c r="AN288" i="6" s="1"/>
  <c r="AR288" i="6" s="1"/>
  <c r="AV288" i="6" s="1"/>
  <c r="AZ288" i="6" s="1"/>
  <c r="BD288" i="6" s="1"/>
  <c r="BH288" i="6" s="1"/>
  <c r="BL288" i="6" s="1"/>
  <c r="BP288" i="6" s="1"/>
  <c r="J278" i="6"/>
  <c r="N278" i="6" s="1"/>
  <c r="R278" i="6" s="1"/>
  <c r="V278" i="6" s="1"/>
  <c r="Z278" i="6" s="1"/>
  <c r="AD278" i="6" s="1"/>
  <c r="AH278" i="6" s="1"/>
  <c r="AL278" i="6" s="1"/>
  <c r="AP278" i="6" s="1"/>
  <c r="AT278" i="6" s="1"/>
  <c r="AX278" i="6" s="1"/>
  <c r="BB278" i="6" s="1"/>
  <c r="BF278" i="6" s="1"/>
  <c r="BJ278" i="6" s="1"/>
  <c r="BN278" i="6" s="1"/>
  <c r="BR278" i="6" s="1"/>
  <c r="I226" i="6"/>
  <c r="M226" i="6" s="1"/>
  <c r="Q226" i="6" s="1"/>
  <c r="U226" i="6" s="1"/>
  <c r="Y226" i="6" s="1"/>
  <c r="AC226" i="6" s="1"/>
  <c r="AG226" i="6" s="1"/>
  <c r="AK226" i="6" s="1"/>
  <c r="AO226" i="6" s="1"/>
  <c r="AS226" i="6" s="1"/>
  <c r="AW226" i="6" s="1"/>
  <c r="BA226" i="6" s="1"/>
  <c r="BE226" i="6" s="1"/>
  <c r="BI226" i="6" s="1"/>
  <c r="BM226" i="6" s="1"/>
  <c r="BQ226" i="6" s="1"/>
  <c r="H235" i="6"/>
  <c r="L235" i="6" s="1"/>
  <c r="P235" i="6" s="1"/>
  <c r="T235" i="6" s="1"/>
  <c r="X235" i="6" s="1"/>
  <c r="AB235" i="6" s="1"/>
  <c r="AF235" i="6" s="1"/>
  <c r="AJ235" i="6" s="1"/>
  <c r="AN235" i="6" s="1"/>
  <c r="AR235" i="6" s="1"/>
  <c r="AV235" i="6" s="1"/>
  <c r="AZ235" i="6" s="1"/>
  <c r="BD235" i="6" s="1"/>
  <c r="BH235" i="6" s="1"/>
  <c r="BL235" i="6" s="1"/>
  <c r="BP235" i="6" s="1"/>
  <c r="I264" i="6"/>
  <c r="M264" i="6" s="1"/>
  <c r="Q264" i="6" s="1"/>
  <c r="U264" i="6" s="1"/>
  <c r="Y264" i="6" s="1"/>
  <c r="AC264" i="6" s="1"/>
  <c r="AG264" i="6" s="1"/>
  <c r="AK264" i="6" s="1"/>
  <c r="AO264" i="6" s="1"/>
  <c r="AS264" i="6" s="1"/>
  <c r="AW264" i="6" s="1"/>
  <c r="BA264" i="6" s="1"/>
  <c r="BE264" i="6" s="1"/>
  <c r="BI264" i="6" s="1"/>
  <c r="BM264" i="6" s="1"/>
  <c r="BQ264" i="6" s="1"/>
  <c r="H244" i="6"/>
  <c r="L244" i="6" s="1"/>
  <c r="P244" i="6" s="1"/>
  <c r="T244" i="6" s="1"/>
  <c r="X244" i="6" s="1"/>
  <c r="AB244" i="6" s="1"/>
  <c r="AF244" i="6" s="1"/>
  <c r="AJ244" i="6" s="1"/>
  <c r="AN244" i="6" s="1"/>
  <c r="AR244" i="6" s="1"/>
  <c r="AV244" i="6" s="1"/>
  <c r="AZ244" i="6" s="1"/>
  <c r="BD244" i="6" s="1"/>
  <c r="BH244" i="6" s="1"/>
  <c r="BL244" i="6" s="1"/>
  <c r="BP244" i="6" s="1"/>
  <c r="H278" i="6"/>
  <c r="L278" i="6" s="1"/>
  <c r="P278" i="6" s="1"/>
  <c r="T278" i="6" s="1"/>
  <c r="X278" i="6" s="1"/>
  <c r="AB278" i="6" s="1"/>
  <c r="AF278" i="6" s="1"/>
  <c r="AJ278" i="6" s="1"/>
  <c r="AN278" i="6" s="1"/>
  <c r="AR278" i="6" s="1"/>
  <c r="AV278" i="6" s="1"/>
  <c r="AZ278" i="6" s="1"/>
  <c r="BD278" i="6" s="1"/>
  <c r="BH278" i="6" s="1"/>
  <c r="BL278" i="6" s="1"/>
  <c r="BP278" i="6" s="1"/>
  <c r="I278" i="6"/>
  <c r="M278" i="6" s="1"/>
  <c r="Q278" i="6" s="1"/>
  <c r="U278" i="6" s="1"/>
  <c r="Y278" i="6" s="1"/>
  <c r="AC278" i="6" s="1"/>
  <c r="AG278" i="6" s="1"/>
  <c r="AK278" i="6" s="1"/>
  <c r="AO278" i="6" s="1"/>
  <c r="AS278" i="6" s="1"/>
  <c r="AW278" i="6" s="1"/>
  <c r="BA278" i="6" s="1"/>
  <c r="BE278" i="6" s="1"/>
  <c r="BI278" i="6" s="1"/>
  <c r="BM278" i="6" s="1"/>
  <c r="BQ278" i="6" s="1"/>
  <c r="J226" i="6"/>
  <c r="N226" i="6" s="1"/>
  <c r="R226" i="6" s="1"/>
  <c r="V226" i="6" s="1"/>
  <c r="Z226" i="6" s="1"/>
  <c r="AD226" i="6" s="1"/>
  <c r="AH226" i="6" s="1"/>
  <c r="AL226" i="6" s="1"/>
  <c r="AP226" i="6" s="1"/>
  <c r="AT226" i="6" s="1"/>
  <c r="AX226" i="6" s="1"/>
  <c r="BB226" i="6" s="1"/>
  <c r="BF226" i="6" s="1"/>
  <c r="BJ226" i="6" s="1"/>
  <c r="BN226" i="6" s="1"/>
  <c r="BR226" i="6" s="1"/>
  <c r="I200" i="6"/>
  <c r="M200" i="6" s="1"/>
  <c r="Q200" i="6" s="1"/>
  <c r="U200" i="6" s="1"/>
  <c r="Y200" i="6" s="1"/>
  <c r="AC200" i="6" s="1"/>
  <c r="AG200" i="6" s="1"/>
  <c r="AK200" i="6" s="1"/>
  <c r="AO200" i="6" s="1"/>
  <c r="AS200" i="6" s="1"/>
  <c r="AW200" i="6" s="1"/>
  <c r="BA200" i="6" s="1"/>
  <c r="BE200" i="6" s="1"/>
  <c r="BI200" i="6" s="1"/>
  <c r="BM200" i="6" s="1"/>
  <c r="BQ200" i="6" s="1"/>
  <c r="J181" i="6"/>
  <c r="N181" i="6" s="1"/>
  <c r="R181" i="6" s="1"/>
  <c r="V181" i="6" s="1"/>
  <c r="Z181" i="6" s="1"/>
  <c r="AD181" i="6" s="1"/>
  <c r="AH181" i="6" s="1"/>
  <c r="AL181" i="6" s="1"/>
  <c r="AP181" i="6" s="1"/>
  <c r="AT181" i="6" s="1"/>
  <c r="AX181" i="6" s="1"/>
  <c r="BB181" i="6" s="1"/>
  <c r="BF181" i="6" s="1"/>
  <c r="BJ181" i="6" s="1"/>
  <c r="BN181" i="6" s="1"/>
  <c r="BR181" i="6" s="1"/>
  <c r="I142" i="6"/>
  <c r="M142" i="6" s="1"/>
  <c r="Q142" i="6" s="1"/>
  <c r="U142" i="6" s="1"/>
  <c r="Y142" i="6" s="1"/>
  <c r="AC142" i="6" s="1"/>
  <c r="AG142" i="6" s="1"/>
  <c r="AK142" i="6" s="1"/>
  <c r="AO142" i="6" s="1"/>
  <c r="AS142" i="6" s="1"/>
  <c r="AW142" i="6" s="1"/>
  <c r="BA142" i="6" s="1"/>
  <c r="BE142" i="6" s="1"/>
  <c r="BI142" i="6" s="1"/>
  <c r="BM142" i="6" s="1"/>
  <c r="BQ142" i="6" s="1"/>
  <c r="H226" i="6"/>
  <c r="L226" i="6" s="1"/>
  <c r="P226" i="6" s="1"/>
  <c r="T226" i="6" s="1"/>
  <c r="X226" i="6" s="1"/>
  <c r="AB226" i="6" s="1"/>
  <c r="AF226" i="6" s="1"/>
  <c r="AJ226" i="6" s="1"/>
  <c r="AN226" i="6" s="1"/>
  <c r="AR226" i="6" s="1"/>
  <c r="AV226" i="6" s="1"/>
  <c r="AZ226" i="6" s="1"/>
  <c r="BD226" i="6" s="1"/>
  <c r="BH226" i="6" s="1"/>
  <c r="BL226" i="6" s="1"/>
  <c r="BP226" i="6" s="1"/>
  <c r="J142" i="6"/>
  <c r="N142" i="6" s="1"/>
  <c r="R142" i="6" s="1"/>
  <c r="V142" i="6" s="1"/>
  <c r="Z142" i="6" s="1"/>
  <c r="AD142" i="6" s="1"/>
  <c r="AH142" i="6" s="1"/>
  <c r="AL142" i="6" s="1"/>
  <c r="AP142" i="6" s="1"/>
  <c r="AT142" i="6" s="1"/>
  <c r="AX142" i="6" s="1"/>
  <c r="BB142" i="6" s="1"/>
  <c r="BF142" i="6" s="1"/>
  <c r="BJ142" i="6" s="1"/>
  <c r="BN142" i="6" s="1"/>
  <c r="BR142" i="6" s="1"/>
  <c r="H255" i="6"/>
  <c r="L255" i="6" s="1"/>
  <c r="P255" i="6" s="1"/>
  <c r="T255" i="6" s="1"/>
  <c r="X255" i="6" s="1"/>
  <c r="AB255" i="6" s="1"/>
  <c r="AF255" i="6" s="1"/>
  <c r="AJ255" i="6" s="1"/>
  <c r="AN255" i="6" s="1"/>
  <c r="AR255" i="6" s="1"/>
  <c r="AV255" i="6" s="1"/>
  <c r="AZ255" i="6" s="1"/>
  <c r="BD255" i="6" s="1"/>
  <c r="BH255" i="6" s="1"/>
  <c r="BL255" i="6" s="1"/>
  <c r="BP255" i="6" s="1"/>
  <c r="I151" i="6"/>
  <c r="M151" i="6" s="1"/>
  <c r="Q151" i="6" s="1"/>
  <c r="U151" i="6" s="1"/>
  <c r="Y151" i="6" s="1"/>
  <c r="AC151" i="6" s="1"/>
  <c r="AG151" i="6" s="1"/>
  <c r="AK151" i="6" s="1"/>
  <c r="AO151" i="6" s="1"/>
  <c r="AS151" i="6" s="1"/>
  <c r="AW151" i="6" s="1"/>
  <c r="BA151" i="6" s="1"/>
  <c r="BE151" i="6" s="1"/>
  <c r="BI151" i="6" s="1"/>
  <c r="BM151" i="6" s="1"/>
  <c r="BQ151" i="6" s="1"/>
  <c r="H200" i="6"/>
  <c r="L200" i="6" s="1"/>
  <c r="P200" i="6" s="1"/>
  <c r="T200" i="6" s="1"/>
  <c r="X200" i="6" s="1"/>
  <c r="AB200" i="6" s="1"/>
  <c r="AF200" i="6" s="1"/>
  <c r="AJ200" i="6" s="1"/>
  <c r="AN200" i="6" s="1"/>
  <c r="AR200" i="6" s="1"/>
  <c r="AV200" i="6" s="1"/>
  <c r="AZ200" i="6" s="1"/>
  <c r="BD200" i="6" s="1"/>
  <c r="BH200" i="6" s="1"/>
  <c r="BL200" i="6" s="1"/>
  <c r="BP200" i="6" s="1"/>
  <c r="I244" i="6"/>
  <c r="M244" i="6" s="1"/>
  <c r="Q244" i="6" s="1"/>
  <c r="U244" i="6" s="1"/>
  <c r="Y244" i="6" s="1"/>
  <c r="AC244" i="6" s="1"/>
  <c r="AG244" i="6" s="1"/>
  <c r="AK244" i="6" s="1"/>
  <c r="AO244" i="6" s="1"/>
  <c r="AS244" i="6" s="1"/>
  <c r="AW244" i="6" s="1"/>
  <c r="BA244" i="6" s="1"/>
  <c r="BE244" i="6" s="1"/>
  <c r="BI244" i="6" s="1"/>
  <c r="BM244" i="6" s="1"/>
  <c r="BQ244" i="6" s="1"/>
  <c r="I168" i="6"/>
  <c r="M168" i="6" s="1"/>
  <c r="Q168" i="6" s="1"/>
  <c r="U168" i="6" s="1"/>
  <c r="Y168" i="6" s="1"/>
  <c r="AC168" i="6" s="1"/>
  <c r="AG168" i="6" s="1"/>
  <c r="AK168" i="6" s="1"/>
  <c r="AO168" i="6" s="1"/>
  <c r="AS168" i="6" s="1"/>
  <c r="AW168" i="6" s="1"/>
  <c r="BA168" i="6" s="1"/>
  <c r="BE168" i="6" s="1"/>
  <c r="BI168" i="6" s="1"/>
  <c r="BM168" i="6" s="1"/>
  <c r="BQ168" i="6" s="1"/>
  <c r="G173" i="6"/>
  <c r="K173" i="6" s="1"/>
  <c r="O173" i="6" s="1"/>
  <c r="S173" i="6" s="1"/>
  <c r="W173" i="6" s="1"/>
  <c r="AA173" i="6" s="1"/>
  <c r="AE173" i="6" s="1"/>
  <c r="AI173" i="6" s="1"/>
  <c r="AM173" i="6" s="1"/>
  <c r="AQ173" i="6" s="1"/>
  <c r="AU173" i="6" s="1"/>
  <c r="AY173" i="6" s="1"/>
  <c r="BC173" i="6" s="1"/>
  <c r="BG173" i="6" s="1"/>
  <c r="BK173" i="6" s="1"/>
  <c r="BO173" i="6" s="1"/>
  <c r="H142" i="6"/>
  <c r="L142" i="6" s="1"/>
  <c r="P142" i="6" s="1"/>
  <c r="T142" i="6" s="1"/>
  <c r="X142" i="6" s="1"/>
  <c r="AB142" i="6" s="1"/>
  <c r="AF142" i="6" s="1"/>
  <c r="AJ142" i="6" s="1"/>
  <c r="AN142" i="6" s="1"/>
  <c r="AR142" i="6" s="1"/>
  <c r="AV142" i="6" s="1"/>
  <c r="AZ142" i="6" s="1"/>
  <c r="BD142" i="6" s="1"/>
  <c r="BH142" i="6" s="1"/>
  <c r="BL142" i="6" s="1"/>
  <c r="BP142" i="6" s="1"/>
  <c r="I255" i="6"/>
  <c r="M255" i="6" s="1"/>
  <c r="Q255" i="6" s="1"/>
  <c r="U255" i="6" s="1"/>
  <c r="Y255" i="6" s="1"/>
  <c r="AC255" i="6" s="1"/>
  <c r="AG255" i="6" s="1"/>
  <c r="AK255" i="6" s="1"/>
  <c r="AO255" i="6" s="1"/>
  <c r="AS255" i="6" s="1"/>
  <c r="AW255" i="6" s="1"/>
  <c r="BA255" i="6" s="1"/>
  <c r="BE255" i="6" s="1"/>
  <c r="BI255" i="6" s="1"/>
  <c r="BM255" i="6" s="1"/>
  <c r="BQ255" i="6" s="1"/>
  <c r="J168" i="6"/>
  <c r="N168" i="6" s="1"/>
  <c r="R168" i="6" s="1"/>
  <c r="V168" i="6" s="1"/>
  <c r="Z168" i="6" s="1"/>
  <c r="AD168" i="6" s="1"/>
  <c r="AH168" i="6" s="1"/>
  <c r="AL168" i="6" s="1"/>
  <c r="AP168" i="6" s="1"/>
  <c r="AT168" i="6" s="1"/>
  <c r="AX168" i="6" s="1"/>
  <c r="BB168" i="6" s="1"/>
  <c r="BF168" i="6" s="1"/>
  <c r="BJ168" i="6" s="1"/>
  <c r="BN168" i="6" s="1"/>
  <c r="BR168" i="6" s="1"/>
  <c r="J173" i="6"/>
  <c r="N173" i="6" s="1"/>
  <c r="R173" i="6" s="1"/>
  <c r="V173" i="6" s="1"/>
  <c r="Z173" i="6" s="1"/>
  <c r="AD173" i="6" s="1"/>
  <c r="AH173" i="6" s="1"/>
  <c r="AL173" i="6" s="1"/>
  <c r="AP173" i="6" s="1"/>
  <c r="AT173" i="6" s="1"/>
  <c r="AX173" i="6" s="1"/>
  <c r="BB173" i="6" s="1"/>
  <c r="BF173" i="6" s="1"/>
  <c r="BJ173" i="6" s="1"/>
  <c r="BN173" i="6" s="1"/>
  <c r="BR173" i="6" s="1"/>
  <c r="H264" i="6"/>
  <c r="L264" i="6" s="1"/>
  <c r="P264" i="6" s="1"/>
  <c r="T264" i="6" s="1"/>
  <c r="X264" i="6" s="1"/>
  <c r="AB264" i="6" s="1"/>
  <c r="AF264" i="6" s="1"/>
  <c r="AJ264" i="6" s="1"/>
  <c r="AN264" i="6" s="1"/>
  <c r="AR264" i="6" s="1"/>
  <c r="AV264" i="6" s="1"/>
  <c r="AZ264" i="6" s="1"/>
  <c r="BD264" i="6" s="1"/>
  <c r="BH264" i="6" s="1"/>
  <c r="BL264" i="6" s="1"/>
  <c r="BP264" i="6" s="1"/>
  <c r="J255" i="6"/>
  <c r="N255" i="6" s="1"/>
  <c r="R255" i="6" s="1"/>
  <c r="V255" i="6" s="1"/>
  <c r="Z255" i="6" s="1"/>
  <c r="AD255" i="6" s="1"/>
  <c r="AH255" i="6" s="1"/>
  <c r="AL255" i="6" s="1"/>
  <c r="AP255" i="6" s="1"/>
  <c r="AT255" i="6" s="1"/>
  <c r="AX255" i="6" s="1"/>
  <c r="BB255" i="6" s="1"/>
  <c r="BF255" i="6" s="1"/>
  <c r="BJ255" i="6" s="1"/>
  <c r="BN255" i="6" s="1"/>
  <c r="BR255" i="6" s="1"/>
  <c r="I173" i="6"/>
  <c r="M173" i="6" s="1"/>
  <c r="Q173" i="6" s="1"/>
  <c r="U173" i="6" s="1"/>
  <c r="Y173" i="6" s="1"/>
  <c r="AC173" i="6" s="1"/>
  <c r="AG173" i="6" s="1"/>
  <c r="AK173" i="6" s="1"/>
  <c r="AO173" i="6" s="1"/>
  <c r="AS173" i="6" s="1"/>
  <c r="AW173" i="6" s="1"/>
  <c r="BA173" i="6" s="1"/>
  <c r="BE173" i="6" s="1"/>
  <c r="BI173" i="6" s="1"/>
  <c r="BM173" i="6" s="1"/>
  <c r="BQ173" i="6" s="1"/>
  <c r="H168" i="6"/>
  <c r="L168" i="6" s="1"/>
  <c r="P168" i="6" s="1"/>
  <c r="T168" i="6" s="1"/>
  <c r="X168" i="6" s="1"/>
  <c r="AB168" i="6" s="1"/>
  <c r="AF168" i="6" s="1"/>
  <c r="AJ168" i="6" s="1"/>
  <c r="AN168" i="6" s="1"/>
  <c r="AR168" i="6" s="1"/>
  <c r="AV168" i="6" s="1"/>
  <c r="AZ168" i="6" s="1"/>
  <c r="BD168" i="6" s="1"/>
  <c r="BH168" i="6" s="1"/>
  <c r="BL168" i="6" s="1"/>
  <c r="BP168" i="6" s="1"/>
  <c r="G293" i="6"/>
  <c r="K293" i="6" s="1"/>
  <c r="O293" i="6" s="1"/>
  <c r="S293" i="6" s="1"/>
  <c r="W293" i="6" s="1"/>
  <c r="AA293" i="6" s="1"/>
  <c r="AE293" i="6" s="1"/>
  <c r="AI293" i="6" s="1"/>
  <c r="AM293" i="6" s="1"/>
  <c r="AQ293" i="6" s="1"/>
  <c r="AU293" i="6" s="1"/>
  <c r="AY293" i="6" s="1"/>
  <c r="BC293" i="6" s="1"/>
  <c r="BG293" i="6" s="1"/>
  <c r="BK293" i="6" s="1"/>
  <c r="BO293" i="6" s="1"/>
  <c r="H176" i="6"/>
  <c r="L176" i="6" s="1"/>
  <c r="P176" i="6" s="1"/>
  <c r="T176" i="6" s="1"/>
  <c r="X176" i="6" s="1"/>
  <c r="AB176" i="6" s="1"/>
  <c r="AF176" i="6" s="1"/>
  <c r="AJ176" i="6" s="1"/>
  <c r="AN176" i="6" s="1"/>
  <c r="AR176" i="6" s="1"/>
  <c r="AV176" i="6" s="1"/>
  <c r="AZ176" i="6" s="1"/>
  <c r="BD176" i="6" s="1"/>
  <c r="BH176" i="6" s="1"/>
  <c r="BL176" i="6" s="1"/>
  <c r="BP176" i="6" s="1"/>
  <c r="H150" i="6"/>
  <c r="L150" i="6" s="1"/>
  <c r="P150" i="6" s="1"/>
  <c r="T150" i="6" s="1"/>
  <c r="X150" i="6" s="1"/>
  <c r="AB150" i="6" s="1"/>
  <c r="AF150" i="6" s="1"/>
  <c r="AJ150" i="6" s="1"/>
  <c r="AN150" i="6" s="1"/>
  <c r="AR150" i="6" s="1"/>
  <c r="AV150" i="6" s="1"/>
  <c r="AZ150" i="6" s="1"/>
  <c r="BD150" i="6" s="1"/>
  <c r="BH150" i="6" s="1"/>
  <c r="BL150" i="6" s="1"/>
  <c r="BP150" i="6" s="1"/>
  <c r="H172" i="6"/>
  <c r="L172" i="6" s="1"/>
  <c r="P172" i="6" s="1"/>
  <c r="T172" i="6" s="1"/>
  <c r="X172" i="6" s="1"/>
  <c r="AB172" i="6" s="1"/>
  <c r="AF172" i="6" s="1"/>
  <c r="AJ172" i="6" s="1"/>
  <c r="AN172" i="6" s="1"/>
  <c r="AR172" i="6" s="1"/>
  <c r="AV172" i="6" s="1"/>
  <c r="AZ172" i="6" s="1"/>
  <c r="BD172" i="6" s="1"/>
  <c r="BH172" i="6" s="1"/>
  <c r="BL172" i="6" s="1"/>
  <c r="BP172" i="6" s="1"/>
  <c r="H251" i="6"/>
  <c r="L251" i="6" s="1"/>
  <c r="P251" i="6" s="1"/>
  <c r="T251" i="6" s="1"/>
  <c r="X251" i="6" s="1"/>
  <c r="AB251" i="6" s="1"/>
  <c r="AF251" i="6" s="1"/>
  <c r="AJ251" i="6" s="1"/>
  <c r="AN251" i="6" s="1"/>
  <c r="AR251" i="6" s="1"/>
  <c r="AV251" i="6" s="1"/>
  <c r="AZ251" i="6" s="1"/>
  <c r="BD251" i="6" s="1"/>
  <c r="BH251" i="6" s="1"/>
  <c r="BL251" i="6" s="1"/>
  <c r="BP251" i="6" s="1"/>
  <c r="J286" i="6"/>
  <c r="N286" i="6" s="1"/>
  <c r="R286" i="6" s="1"/>
  <c r="V286" i="6" s="1"/>
  <c r="Z286" i="6" s="1"/>
  <c r="AD286" i="6" s="1"/>
  <c r="AH286" i="6" s="1"/>
  <c r="AL286" i="6" s="1"/>
  <c r="AP286" i="6" s="1"/>
  <c r="AT286" i="6" s="1"/>
  <c r="AX286" i="6" s="1"/>
  <c r="BB286" i="6" s="1"/>
  <c r="BF286" i="6" s="1"/>
  <c r="BJ286" i="6" s="1"/>
  <c r="BN286" i="6" s="1"/>
  <c r="BR286" i="6" s="1"/>
  <c r="H211" i="6"/>
  <c r="L211" i="6" s="1"/>
  <c r="P211" i="6" s="1"/>
  <c r="T211" i="6" s="1"/>
  <c r="X211" i="6" s="1"/>
  <c r="AB211" i="6" s="1"/>
  <c r="AF211" i="6" s="1"/>
  <c r="AJ211" i="6" s="1"/>
  <c r="AN211" i="6" s="1"/>
  <c r="AR211" i="6" s="1"/>
  <c r="AV211" i="6" s="1"/>
  <c r="AZ211" i="6" s="1"/>
  <c r="BD211" i="6" s="1"/>
  <c r="BH211" i="6" s="1"/>
  <c r="BL211" i="6" s="1"/>
  <c r="BP211" i="6" s="1"/>
  <c r="J160" i="6"/>
  <c r="N160" i="6" s="1"/>
  <c r="R160" i="6" s="1"/>
  <c r="V160" i="6" s="1"/>
  <c r="Z160" i="6" s="1"/>
  <c r="AD160" i="6" s="1"/>
  <c r="AH160" i="6" s="1"/>
  <c r="AL160" i="6" s="1"/>
  <c r="AP160" i="6" s="1"/>
  <c r="AT160" i="6" s="1"/>
  <c r="AX160" i="6" s="1"/>
  <c r="BB160" i="6" s="1"/>
  <c r="BF160" i="6" s="1"/>
  <c r="BJ160" i="6" s="1"/>
  <c r="BN160" i="6" s="1"/>
  <c r="BR160" i="6" s="1"/>
  <c r="I211" i="6"/>
  <c r="M211" i="6" s="1"/>
  <c r="Q211" i="6" s="1"/>
  <c r="U211" i="6" s="1"/>
  <c r="Y211" i="6" s="1"/>
  <c r="AC211" i="6" s="1"/>
  <c r="AG211" i="6" s="1"/>
  <c r="AK211" i="6" s="1"/>
  <c r="AO211" i="6" s="1"/>
  <c r="AS211" i="6" s="1"/>
  <c r="AW211" i="6" s="1"/>
  <c r="BA211" i="6" s="1"/>
  <c r="BE211" i="6" s="1"/>
  <c r="BI211" i="6" s="1"/>
  <c r="BM211" i="6" s="1"/>
  <c r="BQ211" i="6" s="1"/>
  <c r="J139" i="6"/>
  <c r="N139" i="6" s="1"/>
  <c r="R139" i="6" s="1"/>
  <c r="V139" i="6" s="1"/>
  <c r="Z139" i="6" s="1"/>
  <c r="AD139" i="6" s="1"/>
  <c r="AH139" i="6" s="1"/>
  <c r="AL139" i="6" s="1"/>
  <c r="AP139" i="6" s="1"/>
  <c r="AT139" i="6" s="1"/>
  <c r="AX139" i="6" s="1"/>
  <c r="BB139" i="6" s="1"/>
  <c r="BF139" i="6" s="1"/>
  <c r="BJ139" i="6" s="1"/>
  <c r="BN139" i="6" s="1"/>
  <c r="BR139" i="6" s="1"/>
  <c r="J293" i="6"/>
  <c r="N293" i="6" s="1"/>
  <c r="R293" i="6" s="1"/>
  <c r="V293" i="6" s="1"/>
  <c r="Z293" i="6" s="1"/>
  <c r="AD293" i="6" s="1"/>
  <c r="AH293" i="6" s="1"/>
  <c r="AL293" i="6" s="1"/>
  <c r="AP293" i="6" s="1"/>
  <c r="AT293" i="6" s="1"/>
  <c r="AX293" i="6" s="1"/>
  <c r="BB293" i="6" s="1"/>
  <c r="BF293" i="6" s="1"/>
  <c r="BJ293" i="6" s="1"/>
  <c r="BN293" i="6" s="1"/>
  <c r="BR293" i="6" s="1"/>
  <c r="H286" i="6"/>
  <c r="L286" i="6" s="1"/>
  <c r="P286" i="6" s="1"/>
  <c r="T286" i="6" s="1"/>
  <c r="X286" i="6" s="1"/>
  <c r="AB286" i="6" s="1"/>
  <c r="AF286" i="6" s="1"/>
  <c r="AJ286" i="6" s="1"/>
  <c r="AN286" i="6" s="1"/>
  <c r="AR286" i="6" s="1"/>
  <c r="AV286" i="6" s="1"/>
  <c r="AZ286" i="6" s="1"/>
  <c r="BD286" i="6" s="1"/>
  <c r="BH286" i="6" s="1"/>
  <c r="BL286" i="6" s="1"/>
  <c r="BP286" i="6" s="1"/>
  <c r="I286" i="6"/>
  <c r="M286" i="6" s="1"/>
  <c r="Q286" i="6" s="1"/>
  <c r="U286" i="6" s="1"/>
  <c r="Y286" i="6" s="1"/>
  <c r="AC286" i="6" s="1"/>
  <c r="AG286" i="6" s="1"/>
  <c r="AK286" i="6" s="1"/>
  <c r="AO286" i="6" s="1"/>
  <c r="AS286" i="6" s="1"/>
  <c r="AW286" i="6" s="1"/>
  <c r="BA286" i="6" s="1"/>
  <c r="BE286" i="6" s="1"/>
  <c r="BI286" i="6" s="1"/>
  <c r="BM286" i="6" s="1"/>
  <c r="BQ286" i="6" s="1"/>
  <c r="I160" i="6"/>
  <c r="M160" i="6" s="1"/>
  <c r="Q160" i="6" s="1"/>
  <c r="U160" i="6" s="1"/>
  <c r="Y160" i="6" s="1"/>
  <c r="AC160" i="6" s="1"/>
  <c r="AG160" i="6" s="1"/>
  <c r="AK160" i="6" s="1"/>
  <c r="AO160" i="6" s="1"/>
  <c r="AS160" i="6" s="1"/>
  <c r="AW160" i="6" s="1"/>
  <c r="BA160" i="6" s="1"/>
  <c r="BE160" i="6" s="1"/>
  <c r="BI160" i="6" s="1"/>
  <c r="BM160" i="6" s="1"/>
  <c r="BQ160" i="6" s="1"/>
  <c r="I234" i="6"/>
  <c r="M234" i="6" s="1"/>
  <c r="Q234" i="6" s="1"/>
  <c r="U234" i="6" s="1"/>
  <c r="Y234" i="6" s="1"/>
  <c r="AC234" i="6" s="1"/>
  <c r="AG234" i="6" s="1"/>
  <c r="AK234" i="6" s="1"/>
  <c r="AO234" i="6" s="1"/>
  <c r="AS234" i="6" s="1"/>
  <c r="AW234" i="6" s="1"/>
  <c r="BA234" i="6" s="1"/>
  <c r="BE234" i="6" s="1"/>
  <c r="BI234" i="6" s="1"/>
  <c r="BM234" i="6" s="1"/>
  <c r="BQ234" i="6" s="1"/>
  <c r="J211" i="6"/>
  <c r="N211" i="6" s="1"/>
  <c r="R211" i="6" s="1"/>
  <c r="V211" i="6" s="1"/>
  <c r="Z211" i="6" s="1"/>
  <c r="AD211" i="6" s="1"/>
  <c r="AH211" i="6" s="1"/>
  <c r="AL211" i="6" s="1"/>
  <c r="AP211" i="6" s="1"/>
  <c r="AT211" i="6" s="1"/>
  <c r="AX211" i="6" s="1"/>
  <c r="BB211" i="6" s="1"/>
  <c r="BF211" i="6" s="1"/>
  <c r="BJ211" i="6" s="1"/>
  <c r="BN211" i="6" s="1"/>
  <c r="BR211" i="6" s="1"/>
  <c r="I176" i="6"/>
  <c r="M176" i="6" s="1"/>
  <c r="Q176" i="6" s="1"/>
  <c r="U176" i="6" s="1"/>
  <c r="Y176" i="6" s="1"/>
  <c r="AC176" i="6" s="1"/>
  <c r="AG176" i="6" s="1"/>
  <c r="AK176" i="6" s="1"/>
  <c r="AO176" i="6" s="1"/>
  <c r="AS176" i="6" s="1"/>
  <c r="AW176" i="6" s="1"/>
  <c r="BA176" i="6" s="1"/>
  <c r="BE176" i="6" s="1"/>
  <c r="BI176" i="6" s="1"/>
  <c r="BM176" i="6" s="1"/>
  <c r="BQ176" i="6" s="1"/>
  <c r="I143" i="6"/>
  <c r="M143" i="6" s="1"/>
  <c r="Q143" i="6" s="1"/>
  <c r="U143" i="6" s="1"/>
  <c r="Y143" i="6" s="1"/>
  <c r="AC143" i="6" s="1"/>
  <c r="AG143" i="6" s="1"/>
  <c r="AK143" i="6" s="1"/>
  <c r="AO143" i="6" s="1"/>
  <c r="AS143" i="6" s="1"/>
  <c r="AW143" i="6" s="1"/>
  <c r="BA143" i="6" s="1"/>
  <c r="BE143" i="6" s="1"/>
  <c r="BI143" i="6" s="1"/>
  <c r="BM143" i="6" s="1"/>
  <c r="BQ143" i="6" s="1"/>
  <c r="I293" i="6"/>
  <c r="M293" i="6" s="1"/>
  <c r="Q293" i="6" s="1"/>
  <c r="U293" i="6" s="1"/>
  <c r="Y293" i="6" s="1"/>
  <c r="AC293" i="6" s="1"/>
  <c r="AG293" i="6" s="1"/>
  <c r="AK293" i="6" s="1"/>
  <c r="AO293" i="6" s="1"/>
  <c r="AS293" i="6" s="1"/>
  <c r="AW293" i="6" s="1"/>
  <c r="BA293" i="6" s="1"/>
  <c r="BE293" i="6" s="1"/>
  <c r="BI293" i="6" s="1"/>
  <c r="BM293" i="6" s="1"/>
  <c r="BQ293" i="6" s="1"/>
  <c r="J234" i="6"/>
  <c r="N234" i="6" s="1"/>
  <c r="R234" i="6" s="1"/>
  <c r="V234" i="6" s="1"/>
  <c r="Z234" i="6" s="1"/>
  <c r="AD234" i="6" s="1"/>
  <c r="AH234" i="6" s="1"/>
  <c r="AL234" i="6" s="1"/>
  <c r="AP234" i="6" s="1"/>
  <c r="AT234" i="6" s="1"/>
  <c r="AX234" i="6" s="1"/>
  <c r="BB234" i="6" s="1"/>
  <c r="BF234" i="6" s="1"/>
  <c r="BJ234" i="6" s="1"/>
  <c r="BN234" i="6" s="1"/>
  <c r="BR234" i="6" s="1"/>
  <c r="J176" i="6"/>
  <c r="N176" i="6" s="1"/>
  <c r="R176" i="6" s="1"/>
  <c r="V176" i="6" s="1"/>
  <c r="Z176" i="6" s="1"/>
  <c r="AD176" i="6" s="1"/>
  <c r="AH176" i="6" s="1"/>
  <c r="AL176" i="6" s="1"/>
  <c r="AP176" i="6" s="1"/>
  <c r="AT176" i="6" s="1"/>
  <c r="AX176" i="6" s="1"/>
  <c r="BB176" i="6" s="1"/>
  <c r="BF176" i="6" s="1"/>
  <c r="BJ176" i="6" s="1"/>
  <c r="BN176" i="6" s="1"/>
  <c r="BR176" i="6" s="1"/>
  <c r="I130" i="6"/>
  <c r="M130" i="6" s="1"/>
  <c r="Q130" i="6" s="1"/>
  <c r="U130" i="6" s="1"/>
  <c r="Y130" i="6" s="1"/>
  <c r="AC130" i="6" s="1"/>
  <c r="AG130" i="6" s="1"/>
  <c r="AK130" i="6" s="1"/>
  <c r="AO130" i="6" s="1"/>
  <c r="AS130" i="6" s="1"/>
  <c r="AW130" i="6" s="1"/>
  <c r="BA130" i="6" s="1"/>
  <c r="BE130" i="6" s="1"/>
  <c r="BI130" i="6" s="1"/>
  <c r="BM130" i="6" s="1"/>
  <c r="BQ130" i="6" s="1"/>
  <c r="J251" i="6"/>
  <c r="N251" i="6" s="1"/>
  <c r="R251" i="6" s="1"/>
  <c r="V251" i="6" s="1"/>
  <c r="Z251" i="6" s="1"/>
  <c r="AD251" i="6" s="1"/>
  <c r="AH251" i="6" s="1"/>
  <c r="AL251" i="6" s="1"/>
  <c r="AP251" i="6" s="1"/>
  <c r="AT251" i="6" s="1"/>
  <c r="AX251" i="6" s="1"/>
  <c r="BB251" i="6" s="1"/>
  <c r="BF251" i="6" s="1"/>
  <c r="BJ251" i="6" s="1"/>
  <c r="BN251" i="6" s="1"/>
  <c r="BR251" i="6" s="1"/>
  <c r="G224" i="6"/>
  <c r="K224" i="6" s="1"/>
  <c r="O224" i="6" s="1"/>
  <c r="S224" i="6" s="1"/>
  <c r="W224" i="6" s="1"/>
  <c r="AA224" i="6" s="1"/>
  <c r="AE224" i="6" s="1"/>
  <c r="AI224" i="6" s="1"/>
  <c r="AM224" i="6" s="1"/>
  <c r="AQ224" i="6" s="1"/>
  <c r="AU224" i="6" s="1"/>
  <c r="AY224" i="6" s="1"/>
  <c r="BC224" i="6" s="1"/>
  <c r="BG224" i="6" s="1"/>
  <c r="BK224" i="6" s="1"/>
  <c r="BO224" i="6" s="1"/>
  <c r="I252" i="6"/>
  <c r="M252" i="6" s="1"/>
  <c r="Q252" i="6" s="1"/>
  <c r="U252" i="6" s="1"/>
  <c r="Y252" i="6" s="1"/>
  <c r="AC252" i="6" s="1"/>
  <c r="AG252" i="6" s="1"/>
  <c r="AK252" i="6" s="1"/>
  <c r="AO252" i="6" s="1"/>
  <c r="AS252" i="6" s="1"/>
  <c r="AW252" i="6" s="1"/>
  <c r="BA252" i="6" s="1"/>
  <c r="BE252" i="6" s="1"/>
  <c r="BI252" i="6" s="1"/>
  <c r="BM252" i="6" s="1"/>
  <c r="BQ252" i="6" s="1"/>
  <c r="J130" i="6"/>
  <c r="N130" i="6" s="1"/>
  <c r="R130" i="6" s="1"/>
  <c r="V130" i="6" s="1"/>
  <c r="Z130" i="6" s="1"/>
  <c r="AD130" i="6" s="1"/>
  <c r="AH130" i="6" s="1"/>
  <c r="AL130" i="6" s="1"/>
  <c r="AP130" i="6" s="1"/>
  <c r="AT130" i="6" s="1"/>
  <c r="AX130" i="6" s="1"/>
  <c r="BB130" i="6" s="1"/>
  <c r="BF130" i="6" s="1"/>
  <c r="BJ130" i="6" s="1"/>
  <c r="BN130" i="6" s="1"/>
  <c r="BR130" i="6" s="1"/>
  <c r="I172" i="6"/>
  <c r="M172" i="6" s="1"/>
  <c r="Q172" i="6" s="1"/>
  <c r="U172" i="6" s="1"/>
  <c r="Y172" i="6" s="1"/>
  <c r="AC172" i="6" s="1"/>
  <c r="AG172" i="6" s="1"/>
  <c r="AK172" i="6" s="1"/>
  <c r="AO172" i="6" s="1"/>
  <c r="AS172" i="6" s="1"/>
  <c r="AW172" i="6" s="1"/>
  <c r="BA172" i="6" s="1"/>
  <c r="BE172" i="6" s="1"/>
  <c r="BI172" i="6" s="1"/>
  <c r="BM172" i="6" s="1"/>
  <c r="BQ172" i="6" s="1"/>
  <c r="G252" i="6"/>
  <c r="K252" i="6" s="1"/>
  <c r="O252" i="6" s="1"/>
  <c r="S252" i="6" s="1"/>
  <c r="W252" i="6" s="1"/>
  <c r="AA252" i="6" s="1"/>
  <c r="AE252" i="6" s="1"/>
  <c r="AI252" i="6" s="1"/>
  <c r="AM252" i="6" s="1"/>
  <c r="AQ252" i="6" s="1"/>
  <c r="AU252" i="6" s="1"/>
  <c r="AY252" i="6" s="1"/>
  <c r="BC252" i="6" s="1"/>
  <c r="BG252" i="6" s="1"/>
  <c r="BK252" i="6" s="1"/>
  <c r="BO252" i="6" s="1"/>
  <c r="H223" i="6"/>
  <c r="L223" i="6" s="1"/>
  <c r="P223" i="6" s="1"/>
  <c r="T223" i="6" s="1"/>
  <c r="X223" i="6" s="1"/>
  <c r="AB223" i="6" s="1"/>
  <c r="AF223" i="6" s="1"/>
  <c r="AJ223" i="6" s="1"/>
  <c r="AN223" i="6" s="1"/>
  <c r="AR223" i="6" s="1"/>
  <c r="AV223" i="6" s="1"/>
  <c r="AZ223" i="6" s="1"/>
  <c r="BD223" i="6" s="1"/>
  <c r="BH223" i="6" s="1"/>
  <c r="BL223" i="6" s="1"/>
  <c r="BP223" i="6" s="1"/>
  <c r="J224" i="6"/>
  <c r="N224" i="6" s="1"/>
  <c r="R224" i="6" s="1"/>
  <c r="V224" i="6" s="1"/>
  <c r="Z224" i="6" s="1"/>
  <c r="AD224" i="6" s="1"/>
  <c r="AH224" i="6" s="1"/>
  <c r="AL224" i="6" s="1"/>
  <c r="AP224" i="6" s="1"/>
  <c r="AT224" i="6" s="1"/>
  <c r="AX224" i="6" s="1"/>
  <c r="BB224" i="6" s="1"/>
  <c r="BF224" i="6" s="1"/>
  <c r="BJ224" i="6" s="1"/>
  <c r="BN224" i="6" s="1"/>
  <c r="BR224" i="6" s="1"/>
  <c r="J124" i="6"/>
  <c r="N124" i="6" s="1"/>
  <c r="R124" i="6" s="1"/>
  <c r="V124" i="6" s="1"/>
  <c r="Z124" i="6" s="1"/>
  <c r="AD124" i="6" s="1"/>
  <c r="AH124" i="6" s="1"/>
  <c r="AL124" i="6" s="1"/>
  <c r="AP124" i="6" s="1"/>
  <c r="AT124" i="6" s="1"/>
  <c r="AX124" i="6" s="1"/>
  <c r="BB124" i="6" s="1"/>
  <c r="BF124" i="6" s="1"/>
  <c r="BJ124" i="6" s="1"/>
  <c r="BN124" i="6" s="1"/>
  <c r="BR124" i="6" s="1"/>
  <c r="J172" i="6"/>
  <c r="N172" i="6" s="1"/>
  <c r="R172" i="6" s="1"/>
  <c r="V172" i="6" s="1"/>
  <c r="Z172" i="6" s="1"/>
  <c r="AD172" i="6" s="1"/>
  <c r="AH172" i="6" s="1"/>
  <c r="AL172" i="6" s="1"/>
  <c r="AP172" i="6" s="1"/>
  <c r="AT172" i="6" s="1"/>
  <c r="AX172" i="6" s="1"/>
  <c r="BB172" i="6" s="1"/>
  <c r="BF172" i="6" s="1"/>
  <c r="BJ172" i="6" s="1"/>
  <c r="BN172" i="6" s="1"/>
  <c r="BR172" i="6" s="1"/>
  <c r="J252" i="6"/>
  <c r="N252" i="6" s="1"/>
  <c r="R252" i="6" s="1"/>
  <c r="V252" i="6" s="1"/>
  <c r="Z252" i="6" s="1"/>
  <c r="AD252" i="6" s="1"/>
  <c r="AH252" i="6" s="1"/>
  <c r="AL252" i="6" s="1"/>
  <c r="AP252" i="6" s="1"/>
  <c r="AT252" i="6" s="1"/>
  <c r="AX252" i="6" s="1"/>
  <c r="BB252" i="6" s="1"/>
  <c r="BF252" i="6" s="1"/>
  <c r="BJ252" i="6" s="1"/>
  <c r="BN252" i="6" s="1"/>
  <c r="BR252" i="6" s="1"/>
  <c r="G160" i="6"/>
  <c r="K160" i="6" s="1"/>
  <c r="O160" i="6" s="1"/>
  <c r="S160" i="6" s="1"/>
  <c r="W160" i="6" s="1"/>
  <c r="AA160" i="6" s="1"/>
  <c r="AE160" i="6" s="1"/>
  <c r="AI160" i="6" s="1"/>
  <c r="AM160" i="6" s="1"/>
  <c r="AQ160" i="6" s="1"/>
  <c r="AU160" i="6" s="1"/>
  <c r="AY160" i="6" s="1"/>
  <c r="BC160" i="6" s="1"/>
  <c r="BG160" i="6" s="1"/>
  <c r="BK160" i="6" s="1"/>
  <c r="BO160" i="6" s="1"/>
  <c r="H130" i="6"/>
  <c r="L130" i="6" s="1"/>
  <c r="P130" i="6" s="1"/>
  <c r="T130" i="6" s="1"/>
  <c r="X130" i="6" s="1"/>
  <c r="AB130" i="6" s="1"/>
  <c r="AF130" i="6" s="1"/>
  <c r="AJ130" i="6" s="1"/>
  <c r="AN130" i="6" s="1"/>
  <c r="AR130" i="6" s="1"/>
  <c r="AV130" i="6" s="1"/>
  <c r="AZ130" i="6" s="1"/>
  <c r="BD130" i="6" s="1"/>
  <c r="BH130" i="6" s="1"/>
  <c r="BL130" i="6" s="1"/>
  <c r="BP130" i="6" s="1"/>
  <c r="I272" i="6"/>
  <c r="M272" i="6" s="1"/>
  <c r="Q272" i="6" s="1"/>
  <c r="U272" i="6" s="1"/>
  <c r="Y272" i="6" s="1"/>
  <c r="AC272" i="6" s="1"/>
  <c r="AG272" i="6" s="1"/>
  <c r="AK272" i="6" s="1"/>
  <c r="AO272" i="6" s="1"/>
  <c r="AS272" i="6" s="1"/>
  <c r="AW272" i="6" s="1"/>
  <c r="BA272" i="6" s="1"/>
  <c r="BE272" i="6" s="1"/>
  <c r="BI272" i="6" s="1"/>
  <c r="BM272" i="6" s="1"/>
  <c r="BQ272" i="6" s="1"/>
  <c r="I227" i="6"/>
  <c r="M227" i="6" s="1"/>
  <c r="Q227" i="6" s="1"/>
  <c r="U227" i="6" s="1"/>
  <c r="Y227" i="6" s="1"/>
  <c r="AC227" i="6" s="1"/>
  <c r="AG227" i="6" s="1"/>
  <c r="AK227" i="6" s="1"/>
  <c r="AO227" i="6" s="1"/>
  <c r="AS227" i="6" s="1"/>
  <c r="AW227" i="6" s="1"/>
  <c r="BA227" i="6" s="1"/>
  <c r="BE227" i="6" s="1"/>
  <c r="BI227" i="6" s="1"/>
  <c r="BM227" i="6" s="1"/>
  <c r="BQ227" i="6" s="1"/>
  <c r="I180" i="6"/>
  <c r="M180" i="6" s="1"/>
  <c r="Q180" i="6" s="1"/>
  <c r="U180" i="6" s="1"/>
  <c r="Y180" i="6" s="1"/>
  <c r="AC180" i="6" s="1"/>
  <c r="AG180" i="6" s="1"/>
  <c r="AK180" i="6" s="1"/>
  <c r="AO180" i="6" s="1"/>
  <c r="AS180" i="6" s="1"/>
  <c r="AW180" i="6" s="1"/>
  <c r="BA180" i="6" s="1"/>
  <c r="BE180" i="6" s="1"/>
  <c r="BI180" i="6" s="1"/>
  <c r="BM180" i="6" s="1"/>
  <c r="BQ180" i="6" s="1"/>
  <c r="I285" i="6"/>
  <c r="M285" i="6" s="1"/>
  <c r="Q285" i="6" s="1"/>
  <c r="U285" i="6" s="1"/>
  <c r="Y285" i="6" s="1"/>
  <c r="AC285" i="6" s="1"/>
  <c r="AG285" i="6" s="1"/>
  <c r="AK285" i="6" s="1"/>
  <c r="AO285" i="6" s="1"/>
  <c r="AS285" i="6" s="1"/>
  <c r="AW285" i="6" s="1"/>
  <c r="BA285" i="6" s="1"/>
  <c r="BE285" i="6" s="1"/>
  <c r="BI285" i="6" s="1"/>
  <c r="BM285" i="6" s="1"/>
  <c r="BQ285" i="6" s="1"/>
  <c r="J272" i="6"/>
  <c r="N272" i="6" s="1"/>
  <c r="R272" i="6" s="1"/>
  <c r="V272" i="6" s="1"/>
  <c r="Z272" i="6" s="1"/>
  <c r="AD272" i="6" s="1"/>
  <c r="AH272" i="6" s="1"/>
  <c r="AL272" i="6" s="1"/>
  <c r="AP272" i="6" s="1"/>
  <c r="AT272" i="6" s="1"/>
  <c r="AX272" i="6" s="1"/>
  <c r="BB272" i="6" s="1"/>
  <c r="BF272" i="6" s="1"/>
  <c r="BJ272" i="6" s="1"/>
  <c r="BN272" i="6" s="1"/>
  <c r="BR272" i="6" s="1"/>
  <c r="J294" i="6"/>
  <c r="N294" i="6" s="1"/>
  <c r="R294" i="6" s="1"/>
  <c r="V294" i="6" s="1"/>
  <c r="Z294" i="6" s="1"/>
  <c r="AD294" i="6" s="1"/>
  <c r="AH294" i="6" s="1"/>
  <c r="AL294" i="6" s="1"/>
  <c r="AP294" i="6" s="1"/>
  <c r="AT294" i="6" s="1"/>
  <c r="AX294" i="6" s="1"/>
  <c r="BB294" i="6" s="1"/>
  <c r="BF294" i="6" s="1"/>
  <c r="BJ294" i="6" s="1"/>
  <c r="BN294" i="6" s="1"/>
  <c r="BR294" i="6" s="1"/>
  <c r="J209" i="6"/>
  <c r="N209" i="6" s="1"/>
  <c r="R209" i="6" s="1"/>
  <c r="V209" i="6" s="1"/>
  <c r="Z209" i="6" s="1"/>
  <c r="AD209" i="6" s="1"/>
  <c r="AH209" i="6" s="1"/>
  <c r="AL209" i="6" s="1"/>
  <c r="AP209" i="6" s="1"/>
  <c r="AT209" i="6" s="1"/>
  <c r="AX209" i="6" s="1"/>
  <c r="BB209" i="6" s="1"/>
  <c r="BF209" i="6" s="1"/>
  <c r="BJ209" i="6" s="1"/>
  <c r="BN209" i="6" s="1"/>
  <c r="BR209" i="6" s="1"/>
  <c r="J205" i="6"/>
  <c r="N205" i="6" s="1"/>
  <c r="R205" i="6" s="1"/>
  <c r="V205" i="6" s="1"/>
  <c r="Z205" i="6" s="1"/>
  <c r="AD205" i="6" s="1"/>
  <c r="AH205" i="6" s="1"/>
  <c r="AL205" i="6" s="1"/>
  <c r="AP205" i="6" s="1"/>
  <c r="AT205" i="6" s="1"/>
  <c r="AX205" i="6" s="1"/>
  <c r="BB205" i="6" s="1"/>
  <c r="BF205" i="6" s="1"/>
  <c r="BJ205" i="6" s="1"/>
  <c r="BN205" i="6" s="1"/>
  <c r="BR205" i="6" s="1"/>
  <c r="J180" i="6"/>
  <c r="N180" i="6" s="1"/>
  <c r="R180" i="6" s="1"/>
  <c r="V180" i="6" s="1"/>
  <c r="Z180" i="6" s="1"/>
  <c r="AD180" i="6" s="1"/>
  <c r="AH180" i="6" s="1"/>
  <c r="AL180" i="6" s="1"/>
  <c r="AP180" i="6" s="1"/>
  <c r="AT180" i="6" s="1"/>
  <c r="AX180" i="6" s="1"/>
  <c r="BB180" i="6" s="1"/>
  <c r="BF180" i="6" s="1"/>
  <c r="BJ180" i="6" s="1"/>
  <c r="BN180" i="6" s="1"/>
  <c r="BR180" i="6" s="1"/>
  <c r="H230" i="6"/>
  <c r="L230" i="6" s="1"/>
  <c r="P230" i="6" s="1"/>
  <c r="T230" i="6" s="1"/>
  <c r="X230" i="6" s="1"/>
  <c r="AB230" i="6" s="1"/>
  <c r="AF230" i="6" s="1"/>
  <c r="AJ230" i="6" s="1"/>
  <c r="AN230" i="6" s="1"/>
  <c r="AR230" i="6" s="1"/>
  <c r="AV230" i="6" s="1"/>
  <c r="AZ230" i="6" s="1"/>
  <c r="BD230" i="6" s="1"/>
  <c r="BH230" i="6" s="1"/>
  <c r="BL230" i="6" s="1"/>
  <c r="BP230" i="6" s="1"/>
  <c r="H115" i="6"/>
  <c r="L115" i="6" s="1"/>
  <c r="P115" i="6" s="1"/>
  <c r="T115" i="6" s="1"/>
  <c r="X115" i="6" s="1"/>
  <c r="AB115" i="6" s="1"/>
  <c r="AF115" i="6" s="1"/>
  <c r="AJ115" i="6" s="1"/>
  <c r="AN115" i="6" s="1"/>
  <c r="AR115" i="6" s="1"/>
  <c r="AV115" i="6" s="1"/>
  <c r="AZ115" i="6" s="1"/>
  <c r="BD115" i="6" s="1"/>
  <c r="BH115" i="6" s="1"/>
  <c r="BL115" i="6" s="1"/>
  <c r="BP115" i="6" s="1"/>
  <c r="I294" i="6"/>
  <c r="M294" i="6" s="1"/>
  <c r="Q294" i="6" s="1"/>
  <c r="U294" i="6" s="1"/>
  <c r="Y294" i="6" s="1"/>
  <c r="AC294" i="6" s="1"/>
  <c r="AG294" i="6" s="1"/>
  <c r="AK294" i="6" s="1"/>
  <c r="AO294" i="6" s="1"/>
  <c r="AS294" i="6" s="1"/>
  <c r="AW294" i="6" s="1"/>
  <c r="BA294" i="6" s="1"/>
  <c r="BE294" i="6" s="1"/>
  <c r="BI294" i="6" s="1"/>
  <c r="BM294" i="6" s="1"/>
  <c r="BQ294" i="6" s="1"/>
  <c r="I204" i="6"/>
  <c r="M204" i="6" s="1"/>
  <c r="Q204" i="6" s="1"/>
  <c r="U204" i="6" s="1"/>
  <c r="Y204" i="6" s="1"/>
  <c r="AC204" i="6" s="1"/>
  <c r="AG204" i="6" s="1"/>
  <c r="AK204" i="6" s="1"/>
  <c r="AO204" i="6" s="1"/>
  <c r="AS204" i="6" s="1"/>
  <c r="AW204" i="6" s="1"/>
  <c r="BA204" i="6" s="1"/>
  <c r="BE204" i="6" s="1"/>
  <c r="BI204" i="6" s="1"/>
  <c r="BM204" i="6" s="1"/>
  <c r="BQ204" i="6" s="1"/>
  <c r="J177" i="6"/>
  <c r="N177" i="6" s="1"/>
  <c r="R177" i="6" s="1"/>
  <c r="V177" i="6" s="1"/>
  <c r="Z177" i="6" s="1"/>
  <c r="AD177" i="6" s="1"/>
  <c r="AH177" i="6" s="1"/>
  <c r="AL177" i="6" s="1"/>
  <c r="AP177" i="6" s="1"/>
  <c r="AT177" i="6" s="1"/>
  <c r="AX177" i="6" s="1"/>
  <c r="BB177" i="6" s="1"/>
  <c r="BF177" i="6" s="1"/>
  <c r="BJ177" i="6" s="1"/>
  <c r="BN177" i="6" s="1"/>
  <c r="BR177" i="6" s="1"/>
  <c r="I147" i="6"/>
  <c r="M147" i="6" s="1"/>
  <c r="Q147" i="6" s="1"/>
  <c r="U147" i="6" s="1"/>
  <c r="Y147" i="6" s="1"/>
  <c r="AC147" i="6" s="1"/>
  <c r="AG147" i="6" s="1"/>
  <c r="AK147" i="6" s="1"/>
  <c r="AO147" i="6" s="1"/>
  <c r="AS147" i="6" s="1"/>
  <c r="AW147" i="6" s="1"/>
  <c r="BA147" i="6" s="1"/>
  <c r="BE147" i="6" s="1"/>
  <c r="BI147" i="6" s="1"/>
  <c r="BM147" i="6" s="1"/>
  <c r="BQ147" i="6" s="1"/>
  <c r="H114" i="6"/>
  <c r="L114" i="6" s="1"/>
  <c r="P114" i="6" s="1"/>
  <c r="T114" i="6" s="1"/>
  <c r="X114" i="6" s="1"/>
  <c r="AB114" i="6" s="1"/>
  <c r="AF114" i="6" s="1"/>
  <c r="AJ114" i="6" s="1"/>
  <c r="AN114" i="6" s="1"/>
  <c r="AR114" i="6" s="1"/>
  <c r="AV114" i="6" s="1"/>
  <c r="AZ114" i="6" s="1"/>
  <c r="BD114" i="6" s="1"/>
  <c r="BH114" i="6" s="1"/>
  <c r="BL114" i="6" s="1"/>
  <c r="BP114" i="6" s="1"/>
  <c r="I177" i="6"/>
  <c r="M177" i="6" s="1"/>
  <c r="Q177" i="6" s="1"/>
  <c r="U177" i="6" s="1"/>
  <c r="Y177" i="6" s="1"/>
  <c r="AC177" i="6" s="1"/>
  <c r="AG177" i="6" s="1"/>
  <c r="AK177" i="6" s="1"/>
  <c r="AO177" i="6" s="1"/>
  <c r="AS177" i="6" s="1"/>
  <c r="AW177" i="6" s="1"/>
  <c r="BA177" i="6" s="1"/>
  <c r="BE177" i="6" s="1"/>
  <c r="BI177" i="6" s="1"/>
  <c r="BM177" i="6" s="1"/>
  <c r="BQ177" i="6" s="1"/>
  <c r="H205" i="6"/>
  <c r="L205" i="6" s="1"/>
  <c r="P205" i="6" s="1"/>
  <c r="T205" i="6" s="1"/>
  <c r="X205" i="6" s="1"/>
  <c r="AB205" i="6" s="1"/>
  <c r="AF205" i="6" s="1"/>
  <c r="AJ205" i="6" s="1"/>
  <c r="AN205" i="6" s="1"/>
  <c r="AR205" i="6" s="1"/>
  <c r="AV205" i="6" s="1"/>
  <c r="AZ205" i="6" s="1"/>
  <c r="BD205" i="6" s="1"/>
  <c r="BH205" i="6" s="1"/>
  <c r="BL205" i="6" s="1"/>
  <c r="BP205" i="6" s="1"/>
  <c r="H272" i="6"/>
  <c r="L272" i="6" s="1"/>
  <c r="P272" i="6" s="1"/>
  <c r="T272" i="6" s="1"/>
  <c r="X272" i="6" s="1"/>
  <c r="AB272" i="6" s="1"/>
  <c r="AF272" i="6" s="1"/>
  <c r="AJ272" i="6" s="1"/>
  <c r="AN272" i="6" s="1"/>
  <c r="AR272" i="6" s="1"/>
  <c r="AV272" i="6" s="1"/>
  <c r="AZ272" i="6" s="1"/>
  <c r="BD272" i="6" s="1"/>
  <c r="BH272" i="6" s="1"/>
  <c r="BL272" i="6" s="1"/>
  <c r="BP272" i="6" s="1"/>
  <c r="H180" i="6"/>
  <c r="L180" i="6" s="1"/>
  <c r="P180" i="6" s="1"/>
  <c r="T180" i="6" s="1"/>
  <c r="X180" i="6" s="1"/>
  <c r="AB180" i="6" s="1"/>
  <c r="AF180" i="6" s="1"/>
  <c r="AJ180" i="6" s="1"/>
  <c r="AN180" i="6" s="1"/>
  <c r="AR180" i="6" s="1"/>
  <c r="AV180" i="6" s="1"/>
  <c r="AZ180" i="6" s="1"/>
  <c r="BD180" i="6" s="1"/>
  <c r="BH180" i="6" s="1"/>
  <c r="BL180" i="6" s="1"/>
  <c r="BP180" i="6" s="1"/>
  <c r="I230" i="6"/>
  <c r="M230" i="6" s="1"/>
  <c r="Q230" i="6" s="1"/>
  <c r="U230" i="6" s="1"/>
  <c r="Y230" i="6" s="1"/>
  <c r="AC230" i="6" s="1"/>
  <c r="AG230" i="6" s="1"/>
  <c r="AK230" i="6" s="1"/>
  <c r="AO230" i="6" s="1"/>
  <c r="AS230" i="6" s="1"/>
  <c r="AW230" i="6" s="1"/>
  <c r="BA230" i="6" s="1"/>
  <c r="BE230" i="6" s="1"/>
  <c r="BI230" i="6" s="1"/>
  <c r="BM230" i="6" s="1"/>
  <c r="BQ230" i="6" s="1"/>
  <c r="I114" i="6"/>
  <c r="M114" i="6" s="1"/>
  <c r="Q114" i="6" s="1"/>
  <c r="U114" i="6" s="1"/>
  <c r="Y114" i="6" s="1"/>
  <c r="AC114" i="6" s="1"/>
  <c r="AG114" i="6" s="1"/>
  <c r="AK114" i="6" s="1"/>
  <c r="AO114" i="6" s="1"/>
  <c r="AS114" i="6" s="1"/>
  <c r="AW114" i="6" s="1"/>
  <c r="BA114" i="6" s="1"/>
  <c r="BE114" i="6" s="1"/>
  <c r="BI114" i="6" s="1"/>
  <c r="BM114" i="6" s="1"/>
  <c r="BQ114" i="6" s="1"/>
  <c r="H227" i="6"/>
  <c r="L227" i="6" s="1"/>
  <c r="P227" i="6" s="1"/>
  <c r="T227" i="6" s="1"/>
  <c r="X227" i="6" s="1"/>
  <c r="AB227" i="6" s="1"/>
  <c r="AF227" i="6" s="1"/>
  <c r="AJ227" i="6" s="1"/>
  <c r="AN227" i="6" s="1"/>
  <c r="AR227" i="6" s="1"/>
  <c r="AV227" i="6" s="1"/>
  <c r="AZ227" i="6" s="1"/>
  <c r="BD227" i="6" s="1"/>
  <c r="BH227" i="6" s="1"/>
  <c r="BL227" i="6" s="1"/>
  <c r="BP227" i="6" s="1"/>
  <c r="I277" i="6"/>
  <c r="M277" i="6" s="1"/>
  <c r="Q277" i="6" s="1"/>
  <c r="U277" i="6" s="1"/>
  <c r="Y277" i="6" s="1"/>
  <c r="AC277" i="6" s="1"/>
  <c r="AG277" i="6" s="1"/>
  <c r="AK277" i="6" s="1"/>
  <c r="AO277" i="6" s="1"/>
  <c r="AS277" i="6" s="1"/>
  <c r="AW277" i="6" s="1"/>
  <c r="BA277" i="6" s="1"/>
  <c r="BE277" i="6" s="1"/>
  <c r="BI277" i="6" s="1"/>
  <c r="BM277" i="6" s="1"/>
  <c r="BQ277" i="6" s="1"/>
  <c r="J230" i="6"/>
  <c r="N230" i="6" s="1"/>
  <c r="R230" i="6" s="1"/>
  <c r="V230" i="6" s="1"/>
  <c r="Z230" i="6" s="1"/>
  <c r="AD230" i="6" s="1"/>
  <c r="AH230" i="6" s="1"/>
  <c r="AL230" i="6" s="1"/>
  <c r="AP230" i="6" s="1"/>
  <c r="AT230" i="6" s="1"/>
  <c r="AX230" i="6" s="1"/>
  <c r="BB230" i="6" s="1"/>
  <c r="BF230" i="6" s="1"/>
  <c r="BJ230" i="6" s="1"/>
  <c r="BN230" i="6" s="1"/>
  <c r="BR230" i="6" s="1"/>
  <c r="J147" i="6"/>
  <c r="N147" i="6" s="1"/>
  <c r="R147" i="6" s="1"/>
  <c r="V147" i="6" s="1"/>
  <c r="Z147" i="6" s="1"/>
  <c r="AD147" i="6" s="1"/>
  <c r="AH147" i="6" s="1"/>
  <c r="AL147" i="6" s="1"/>
  <c r="AP147" i="6" s="1"/>
  <c r="AT147" i="6" s="1"/>
  <c r="AX147" i="6" s="1"/>
  <c r="BB147" i="6" s="1"/>
  <c r="BF147" i="6" s="1"/>
  <c r="BJ147" i="6" s="1"/>
  <c r="BN147" i="6" s="1"/>
  <c r="BR147" i="6" s="1"/>
  <c r="J127" i="6"/>
  <c r="N127" i="6" s="1"/>
  <c r="R127" i="6" s="1"/>
  <c r="V127" i="6" s="1"/>
  <c r="Z127" i="6" s="1"/>
  <c r="AD127" i="6" s="1"/>
  <c r="AH127" i="6" s="1"/>
  <c r="AL127" i="6" s="1"/>
  <c r="AP127" i="6" s="1"/>
  <c r="AT127" i="6" s="1"/>
  <c r="AX127" i="6" s="1"/>
  <c r="BB127" i="6" s="1"/>
  <c r="BF127" i="6" s="1"/>
  <c r="BJ127" i="6" s="1"/>
  <c r="BN127" i="6" s="1"/>
  <c r="BR127" i="6" s="1"/>
  <c r="J114" i="6"/>
  <c r="N114" i="6" s="1"/>
  <c r="R114" i="6" s="1"/>
  <c r="V114" i="6" s="1"/>
  <c r="Z114" i="6" s="1"/>
  <c r="AD114" i="6" s="1"/>
  <c r="AH114" i="6" s="1"/>
  <c r="AL114" i="6" s="1"/>
  <c r="AP114" i="6" s="1"/>
  <c r="AT114" i="6" s="1"/>
  <c r="AX114" i="6" s="1"/>
  <c r="BB114" i="6" s="1"/>
  <c r="BF114" i="6" s="1"/>
  <c r="BJ114" i="6" s="1"/>
  <c r="BN114" i="6" s="1"/>
  <c r="BR114" i="6" s="1"/>
  <c r="H209" i="6"/>
  <c r="L209" i="6" s="1"/>
  <c r="P209" i="6" s="1"/>
  <c r="T209" i="6" s="1"/>
  <c r="X209" i="6" s="1"/>
  <c r="AB209" i="6" s="1"/>
  <c r="AF209" i="6" s="1"/>
  <c r="AJ209" i="6" s="1"/>
  <c r="AN209" i="6" s="1"/>
  <c r="AR209" i="6" s="1"/>
  <c r="AV209" i="6" s="1"/>
  <c r="AZ209" i="6" s="1"/>
  <c r="BD209" i="6" s="1"/>
  <c r="BH209" i="6" s="1"/>
  <c r="BL209" i="6" s="1"/>
  <c r="BP209" i="6" s="1"/>
  <c r="H116" i="6"/>
  <c r="L116" i="6" s="1"/>
  <c r="P116" i="6" s="1"/>
  <c r="T116" i="6" s="1"/>
  <c r="X116" i="6" s="1"/>
  <c r="AB116" i="6" s="1"/>
  <c r="AF116" i="6" s="1"/>
  <c r="AJ116" i="6" s="1"/>
  <c r="AN116" i="6" s="1"/>
  <c r="AR116" i="6" s="1"/>
  <c r="AV116" i="6" s="1"/>
  <c r="AZ116" i="6" s="1"/>
  <c r="BD116" i="6" s="1"/>
  <c r="BH116" i="6" s="1"/>
  <c r="BL116" i="6" s="1"/>
  <c r="BP116" i="6" s="1"/>
  <c r="J161" i="6"/>
  <c r="N161" i="6" s="1"/>
  <c r="R161" i="6" s="1"/>
  <c r="V161" i="6" s="1"/>
  <c r="Z161" i="6" s="1"/>
  <c r="AD161" i="6" s="1"/>
  <c r="AH161" i="6" s="1"/>
  <c r="AL161" i="6" s="1"/>
  <c r="AP161" i="6" s="1"/>
  <c r="AT161" i="6" s="1"/>
  <c r="AX161" i="6" s="1"/>
  <c r="BB161" i="6" s="1"/>
  <c r="BF161" i="6" s="1"/>
  <c r="BJ161" i="6" s="1"/>
  <c r="BN161" i="6" s="1"/>
  <c r="BR161" i="6" s="1"/>
  <c r="H139" i="6"/>
  <c r="L139" i="6" s="1"/>
  <c r="P139" i="6" s="1"/>
  <c r="T139" i="6" s="1"/>
  <c r="X139" i="6" s="1"/>
  <c r="AB139" i="6" s="1"/>
  <c r="AF139" i="6" s="1"/>
  <c r="AJ139" i="6" s="1"/>
  <c r="AN139" i="6" s="1"/>
  <c r="AR139" i="6" s="1"/>
  <c r="AV139" i="6" s="1"/>
  <c r="AZ139" i="6" s="1"/>
  <c r="BD139" i="6" s="1"/>
  <c r="BH139" i="6" s="1"/>
  <c r="BL139" i="6" s="1"/>
  <c r="BP139" i="6" s="1"/>
  <c r="J189" i="6"/>
  <c r="N189" i="6" s="1"/>
  <c r="R189" i="6" s="1"/>
  <c r="V189" i="6" s="1"/>
  <c r="Z189" i="6" s="1"/>
  <c r="AD189" i="6" s="1"/>
  <c r="AH189" i="6" s="1"/>
  <c r="AL189" i="6" s="1"/>
  <c r="AP189" i="6" s="1"/>
  <c r="AT189" i="6" s="1"/>
  <c r="AX189" i="6" s="1"/>
  <c r="BB189" i="6" s="1"/>
  <c r="BF189" i="6" s="1"/>
  <c r="BJ189" i="6" s="1"/>
  <c r="BN189" i="6" s="1"/>
  <c r="BR189" i="6" s="1"/>
  <c r="I171" i="6"/>
  <c r="M171" i="6" s="1"/>
  <c r="Q171" i="6" s="1"/>
  <c r="U171" i="6" s="1"/>
  <c r="Y171" i="6" s="1"/>
  <c r="AC171" i="6" s="1"/>
  <c r="AG171" i="6" s="1"/>
  <c r="AK171" i="6" s="1"/>
  <c r="AO171" i="6" s="1"/>
  <c r="AS171" i="6" s="1"/>
  <c r="AW171" i="6" s="1"/>
  <c r="BA171" i="6" s="1"/>
  <c r="BE171" i="6" s="1"/>
  <c r="BI171" i="6" s="1"/>
  <c r="BM171" i="6" s="1"/>
  <c r="BQ171" i="6" s="1"/>
  <c r="J247" i="6"/>
  <c r="N247" i="6" s="1"/>
  <c r="R247" i="6" s="1"/>
  <c r="V247" i="6" s="1"/>
  <c r="Z247" i="6" s="1"/>
  <c r="AD247" i="6" s="1"/>
  <c r="AH247" i="6" s="1"/>
  <c r="AL247" i="6" s="1"/>
  <c r="AP247" i="6" s="1"/>
  <c r="AT247" i="6" s="1"/>
  <c r="AX247" i="6" s="1"/>
  <c r="BB247" i="6" s="1"/>
  <c r="BF247" i="6" s="1"/>
  <c r="BJ247" i="6" s="1"/>
  <c r="BN247" i="6" s="1"/>
  <c r="BR247" i="6" s="1"/>
  <c r="I243" i="6"/>
  <c r="M243" i="6" s="1"/>
  <c r="Q243" i="6" s="1"/>
  <c r="U243" i="6" s="1"/>
  <c r="Y243" i="6" s="1"/>
  <c r="AC243" i="6" s="1"/>
  <c r="AG243" i="6" s="1"/>
  <c r="AK243" i="6" s="1"/>
  <c r="AO243" i="6" s="1"/>
  <c r="AS243" i="6" s="1"/>
  <c r="AW243" i="6" s="1"/>
  <c r="BA243" i="6" s="1"/>
  <c r="BE243" i="6" s="1"/>
  <c r="BI243" i="6" s="1"/>
  <c r="BM243" i="6" s="1"/>
  <c r="BQ243" i="6" s="1"/>
  <c r="J156" i="6"/>
  <c r="N156" i="6" s="1"/>
  <c r="R156" i="6" s="1"/>
  <c r="V156" i="6" s="1"/>
  <c r="Z156" i="6" s="1"/>
  <c r="AD156" i="6" s="1"/>
  <c r="AH156" i="6" s="1"/>
  <c r="AL156" i="6" s="1"/>
  <c r="AP156" i="6" s="1"/>
  <c r="AT156" i="6" s="1"/>
  <c r="AX156" i="6" s="1"/>
  <c r="BB156" i="6" s="1"/>
  <c r="BF156" i="6" s="1"/>
  <c r="BJ156" i="6" s="1"/>
  <c r="BN156" i="6" s="1"/>
  <c r="BR156" i="6" s="1"/>
  <c r="H158" i="6"/>
  <c r="L158" i="6" s="1"/>
  <c r="P158" i="6" s="1"/>
  <c r="T158" i="6" s="1"/>
  <c r="X158" i="6" s="1"/>
  <c r="AB158" i="6" s="1"/>
  <c r="AF158" i="6" s="1"/>
  <c r="AJ158" i="6" s="1"/>
  <c r="AN158" i="6" s="1"/>
  <c r="AR158" i="6" s="1"/>
  <c r="AV158" i="6" s="1"/>
  <c r="AZ158" i="6" s="1"/>
  <c r="BD158" i="6" s="1"/>
  <c r="BH158" i="6" s="1"/>
  <c r="BL158" i="6" s="1"/>
  <c r="BP158" i="6" s="1"/>
  <c r="H284" i="6"/>
  <c r="L284" i="6" s="1"/>
  <c r="P284" i="6" s="1"/>
  <c r="T284" i="6" s="1"/>
  <c r="X284" i="6" s="1"/>
  <c r="AB284" i="6" s="1"/>
  <c r="AF284" i="6" s="1"/>
  <c r="AJ284" i="6" s="1"/>
  <c r="AN284" i="6" s="1"/>
  <c r="AR284" i="6" s="1"/>
  <c r="AV284" i="6" s="1"/>
  <c r="AZ284" i="6" s="1"/>
  <c r="BD284" i="6" s="1"/>
  <c r="BH284" i="6" s="1"/>
  <c r="BL284" i="6" s="1"/>
  <c r="BP284" i="6" s="1"/>
  <c r="H238" i="6"/>
  <c r="L238" i="6" s="1"/>
  <c r="P238" i="6" s="1"/>
  <c r="T238" i="6" s="1"/>
  <c r="X238" i="6" s="1"/>
  <c r="AB238" i="6" s="1"/>
  <c r="AF238" i="6" s="1"/>
  <c r="AJ238" i="6" s="1"/>
  <c r="AN238" i="6" s="1"/>
  <c r="AR238" i="6" s="1"/>
  <c r="AV238" i="6" s="1"/>
  <c r="AZ238" i="6" s="1"/>
  <c r="BD238" i="6" s="1"/>
  <c r="BH238" i="6" s="1"/>
  <c r="BL238" i="6" s="1"/>
  <c r="BP238" i="6" s="1"/>
  <c r="G228" i="6"/>
  <c r="K228" i="6" s="1"/>
  <c r="O228" i="6" s="1"/>
  <c r="S228" i="6" s="1"/>
  <c r="W228" i="6" s="1"/>
  <c r="AA228" i="6" s="1"/>
  <c r="AE228" i="6" s="1"/>
  <c r="AI228" i="6" s="1"/>
  <c r="AM228" i="6" s="1"/>
  <c r="AQ228" i="6" s="1"/>
  <c r="AU228" i="6" s="1"/>
  <c r="AY228" i="6" s="1"/>
  <c r="BC228" i="6" s="1"/>
  <c r="BG228" i="6" s="1"/>
  <c r="BK228" i="6" s="1"/>
  <c r="BO228" i="6" s="1"/>
  <c r="H228" i="6"/>
  <c r="L228" i="6" s="1"/>
  <c r="P228" i="6" s="1"/>
  <c r="T228" i="6" s="1"/>
  <c r="X228" i="6" s="1"/>
  <c r="AB228" i="6" s="1"/>
  <c r="AF228" i="6" s="1"/>
  <c r="AJ228" i="6" s="1"/>
  <c r="AN228" i="6" s="1"/>
  <c r="AR228" i="6" s="1"/>
  <c r="AV228" i="6" s="1"/>
  <c r="AZ228" i="6" s="1"/>
  <c r="BD228" i="6" s="1"/>
  <c r="BH228" i="6" s="1"/>
  <c r="BL228" i="6" s="1"/>
  <c r="BP228" i="6" s="1"/>
  <c r="I292" i="6"/>
  <c r="M292" i="6" s="1"/>
  <c r="Q292" i="6" s="1"/>
  <c r="U292" i="6" s="1"/>
  <c r="Y292" i="6" s="1"/>
  <c r="AC292" i="6" s="1"/>
  <c r="AG292" i="6" s="1"/>
  <c r="AK292" i="6" s="1"/>
  <c r="AO292" i="6" s="1"/>
  <c r="AS292" i="6" s="1"/>
  <c r="AW292" i="6" s="1"/>
  <c r="BA292" i="6" s="1"/>
  <c r="BE292" i="6" s="1"/>
  <c r="BI292" i="6" s="1"/>
  <c r="BM292" i="6" s="1"/>
  <c r="BQ292" i="6" s="1"/>
  <c r="I284" i="6"/>
  <c r="M284" i="6" s="1"/>
  <c r="Q284" i="6" s="1"/>
  <c r="U284" i="6" s="1"/>
  <c r="Y284" i="6" s="1"/>
  <c r="AC284" i="6" s="1"/>
  <c r="AG284" i="6" s="1"/>
  <c r="AK284" i="6" s="1"/>
  <c r="AO284" i="6" s="1"/>
  <c r="AS284" i="6" s="1"/>
  <c r="AW284" i="6" s="1"/>
  <c r="BA284" i="6" s="1"/>
  <c r="BE284" i="6" s="1"/>
  <c r="BI284" i="6" s="1"/>
  <c r="BM284" i="6" s="1"/>
  <c r="BQ284" i="6" s="1"/>
  <c r="J292" i="6"/>
  <c r="N292" i="6" s="1"/>
  <c r="R292" i="6" s="1"/>
  <c r="V292" i="6" s="1"/>
  <c r="Z292" i="6" s="1"/>
  <c r="AD292" i="6" s="1"/>
  <c r="AH292" i="6" s="1"/>
  <c r="AL292" i="6" s="1"/>
  <c r="AP292" i="6" s="1"/>
  <c r="AT292" i="6" s="1"/>
  <c r="AX292" i="6" s="1"/>
  <c r="BB292" i="6" s="1"/>
  <c r="BF292" i="6" s="1"/>
  <c r="BJ292" i="6" s="1"/>
  <c r="BN292" i="6" s="1"/>
  <c r="BR292" i="6" s="1"/>
  <c r="H156" i="6"/>
  <c r="L156" i="6" s="1"/>
  <c r="P156" i="6" s="1"/>
  <c r="T156" i="6" s="1"/>
  <c r="X156" i="6" s="1"/>
  <c r="AB156" i="6" s="1"/>
  <c r="AF156" i="6" s="1"/>
  <c r="AJ156" i="6" s="1"/>
  <c r="AN156" i="6" s="1"/>
  <c r="AR156" i="6" s="1"/>
  <c r="AV156" i="6" s="1"/>
  <c r="AZ156" i="6" s="1"/>
  <c r="BD156" i="6" s="1"/>
  <c r="BH156" i="6" s="1"/>
  <c r="BL156" i="6" s="1"/>
  <c r="BP156" i="6" s="1"/>
  <c r="H147" i="6"/>
  <c r="L147" i="6" s="1"/>
  <c r="P147" i="6" s="1"/>
  <c r="T147" i="6" s="1"/>
  <c r="X147" i="6" s="1"/>
  <c r="AB147" i="6" s="1"/>
  <c r="AF147" i="6" s="1"/>
  <c r="AJ147" i="6" s="1"/>
  <c r="AN147" i="6" s="1"/>
  <c r="AR147" i="6" s="1"/>
  <c r="AV147" i="6" s="1"/>
  <c r="AZ147" i="6" s="1"/>
  <c r="BD147" i="6" s="1"/>
  <c r="BH147" i="6" s="1"/>
  <c r="BL147" i="6" s="1"/>
  <c r="BP147" i="6" s="1"/>
  <c r="I161" i="6"/>
  <c r="M161" i="6" s="1"/>
  <c r="Q161" i="6" s="1"/>
  <c r="U161" i="6" s="1"/>
  <c r="Y161" i="6" s="1"/>
  <c r="AC161" i="6" s="1"/>
  <c r="AG161" i="6" s="1"/>
  <c r="AK161" i="6" s="1"/>
  <c r="AO161" i="6" s="1"/>
  <c r="AS161" i="6" s="1"/>
  <c r="AW161" i="6" s="1"/>
  <c r="BA161" i="6" s="1"/>
  <c r="BE161" i="6" s="1"/>
  <c r="BI161" i="6" s="1"/>
  <c r="BM161" i="6" s="1"/>
  <c r="BQ161" i="6" s="1"/>
  <c r="H243" i="6"/>
  <c r="L243" i="6" s="1"/>
  <c r="P243" i="6" s="1"/>
  <c r="T243" i="6" s="1"/>
  <c r="X243" i="6" s="1"/>
  <c r="AB243" i="6" s="1"/>
  <c r="AF243" i="6" s="1"/>
  <c r="AJ243" i="6" s="1"/>
  <c r="AN243" i="6" s="1"/>
  <c r="AR243" i="6" s="1"/>
  <c r="AV243" i="6" s="1"/>
  <c r="AZ243" i="6" s="1"/>
  <c r="BD243" i="6" s="1"/>
  <c r="BH243" i="6" s="1"/>
  <c r="BL243" i="6" s="1"/>
  <c r="BP243" i="6" s="1"/>
  <c r="I163" i="6"/>
  <c r="M163" i="6" s="1"/>
  <c r="Q163" i="6" s="1"/>
  <c r="U163" i="6" s="1"/>
  <c r="Y163" i="6" s="1"/>
  <c r="AC163" i="6" s="1"/>
  <c r="AG163" i="6" s="1"/>
  <c r="AK163" i="6" s="1"/>
  <c r="AO163" i="6" s="1"/>
  <c r="AS163" i="6" s="1"/>
  <c r="AW163" i="6" s="1"/>
  <c r="BA163" i="6" s="1"/>
  <c r="BE163" i="6" s="1"/>
  <c r="BI163" i="6" s="1"/>
  <c r="BM163" i="6" s="1"/>
  <c r="BQ163" i="6" s="1"/>
  <c r="H196" i="6"/>
  <c r="L196" i="6" s="1"/>
  <c r="P196" i="6" s="1"/>
  <c r="T196" i="6" s="1"/>
  <c r="X196" i="6" s="1"/>
  <c r="AB196" i="6" s="1"/>
  <c r="AF196" i="6" s="1"/>
  <c r="AJ196" i="6" s="1"/>
  <c r="AN196" i="6" s="1"/>
  <c r="AR196" i="6" s="1"/>
  <c r="AV196" i="6" s="1"/>
  <c r="AZ196" i="6" s="1"/>
  <c r="BD196" i="6" s="1"/>
  <c r="BH196" i="6" s="1"/>
  <c r="BL196" i="6" s="1"/>
  <c r="BP196" i="6" s="1"/>
  <c r="I238" i="6"/>
  <c r="M238" i="6" s="1"/>
  <c r="Q238" i="6" s="1"/>
  <c r="U238" i="6" s="1"/>
  <c r="Y238" i="6" s="1"/>
  <c r="AC238" i="6" s="1"/>
  <c r="AG238" i="6" s="1"/>
  <c r="AK238" i="6" s="1"/>
  <c r="AO238" i="6" s="1"/>
  <c r="AS238" i="6" s="1"/>
  <c r="AW238" i="6" s="1"/>
  <c r="BA238" i="6" s="1"/>
  <c r="BE238" i="6" s="1"/>
  <c r="BI238" i="6" s="1"/>
  <c r="BM238" i="6" s="1"/>
  <c r="BQ238" i="6" s="1"/>
  <c r="I156" i="6"/>
  <c r="M156" i="6" s="1"/>
  <c r="Q156" i="6" s="1"/>
  <c r="U156" i="6" s="1"/>
  <c r="Y156" i="6" s="1"/>
  <c r="AC156" i="6" s="1"/>
  <c r="AG156" i="6" s="1"/>
  <c r="AK156" i="6" s="1"/>
  <c r="AO156" i="6" s="1"/>
  <c r="AS156" i="6" s="1"/>
  <c r="AW156" i="6" s="1"/>
  <c r="BA156" i="6" s="1"/>
  <c r="BE156" i="6" s="1"/>
  <c r="BI156" i="6" s="1"/>
  <c r="BM156" i="6" s="1"/>
  <c r="BQ156" i="6" s="1"/>
  <c r="I152" i="6"/>
  <c r="M152" i="6" s="1"/>
  <c r="Q152" i="6" s="1"/>
  <c r="U152" i="6" s="1"/>
  <c r="Y152" i="6" s="1"/>
  <c r="AC152" i="6" s="1"/>
  <c r="AG152" i="6" s="1"/>
  <c r="AK152" i="6" s="1"/>
  <c r="AO152" i="6" s="1"/>
  <c r="AS152" i="6" s="1"/>
  <c r="AW152" i="6" s="1"/>
  <c r="BA152" i="6" s="1"/>
  <c r="BE152" i="6" s="1"/>
  <c r="BI152" i="6" s="1"/>
  <c r="BM152" i="6" s="1"/>
  <c r="BQ152" i="6" s="1"/>
  <c r="I196" i="6"/>
  <c r="M196" i="6" s="1"/>
  <c r="Q196" i="6" s="1"/>
  <c r="U196" i="6" s="1"/>
  <c r="Y196" i="6" s="1"/>
  <c r="AC196" i="6" s="1"/>
  <c r="AG196" i="6" s="1"/>
  <c r="AK196" i="6" s="1"/>
  <c r="AO196" i="6" s="1"/>
  <c r="AS196" i="6" s="1"/>
  <c r="AW196" i="6" s="1"/>
  <c r="BA196" i="6" s="1"/>
  <c r="BE196" i="6" s="1"/>
  <c r="BI196" i="6" s="1"/>
  <c r="BM196" i="6" s="1"/>
  <c r="BQ196" i="6" s="1"/>
  <c r="H161" i="6"/>
  <c r="L161" i="6" s="1"/>
  <c r="P161" i="6" s="1"/>
  <c r="T161" i="6" s="1"/>
  <c r="X161" i="6" s="1"/>
  <c r="AB161" i="6" s="1"/>
  <c r="AF161" i="6" s="1"/>
  <c r="AJ161" i="6" s="1"/>
  <c r="AN161" i="6" s="1"/>
  <c r="AR161" i="6" s="1"/>
  <c r="AV161" i="6" s="1"/>
  <c r="AZ161" i="6" s="1"/>
  <c r="BD161" i="6" s="1"/>
  <c r="BH161" i="6" s="1"/>
  <c r="BL161" i="6" s="1"/>
  <c r="BP161" i="6" s="1"/>
  <c r="J238" i="6"/>
  <c r="N238" i="6" s="1"/>
  <c r="R238" i="6" s="1"/>
  <c r="V238" i="6" s="1"/>
  <c r="Z238" i="6" s="1"/>
  <c r="AD238" i="6" s="1"/>
  <c r="AH238" i="6" s="1"/>
  <c r="AL238" i="6" s="1"/>
  <c r="AP238" i="6" s="1"/>
  <c r="AT238" i="6" s="1"/>
  <c r="AX238" i="6" s="1"/>
  <c r="BB238" i="6" s="1"/>
  <c r="BF238" i="6" s="1"/>
  <c r="BJ238" i="6" s="1"/>
  <c r="BN238" i="6" s="1"/>
  <c r="BR238" i="6" s="1"/>
  <c r="J152" i="6"/>
  <c r="N152" i="6" s="1"/>
  <c r="R152" i="6" s="1"/>
  <c r="V152" i="6" s="1"/>
  <c r="Z152" i="6" s="1"/>
  <c r="AD152" i="6" s="1"/>
  <c r="AH152" i="6" s="1"/>
  <c r="AL152" i="6" s="1"/>
  <c r="AP152" i="6" s="1"/>
  <c r="AT152" i="6" s="1"/>
  <c r="AX152" i="6" s="1"/>
  <c r="BB152" i="6" s="1"/>
  <c r="BF152" i="6" s="1"/>
  <c r="BJ152" i="6" s="1"/>
  <c r="BN152" i="6" s="1"/>
  <c r="BR152" i="6" s="1"/>
  <c r="I158" i="6"/>
  <c r="M158" i="6" s="1"/>
  <c r="Q158" i="6" s="1"/>
  <c r="U158" i="6" s="1"/>
  <c r="Y158" i="6" s="1"/>
  <c r="AC158" i="6" s="1"/>
  <c r="AG158" i="6" s="1"/>
  <c r="AK158" i="6" s="1"/>
  <c r="AO158" i="6" s="1"/>
  <c r="AS158" i="6" s="1"/>
  <c r="AW158" i="6" s="1"/>
  <c r="BA158" i="6" s="1"/>
  <c r="BE158" i="6" s="1"/>
  <c r="BI158" i="6" s="1"/>
  <c r="BM158" i="6" s="1"/>
  <c r="BQ158" i="6" s="1"/>
  <c r="J196" i="6"/>
  <c r="N196" i="6" s="1"/>
  <c r="R196" i="6" s="1"/>
  <c r="V196" i="6" s="1"/>
  <c r="Z196" i="6" s="1"/>
  <c r="AD196" i="6" s="1"/>
  <c r="AH196" i="6" s="1"/>
  <c r="AL196" i="6" s="1"/>
  <c r="AP196" i="6" s="1"/>
  <c r="AT196" i="6" s="1"/>
  <c r="AX196" i="6" s="1"/>
  <c r="BB196" i="6" s="1"/>
  <c r="BF196" i="6" s="1"/>
  <c r="BJ196" i="6" s="1"/>
  <c r="BN196" i="6" s="1"/>
  <c r="BR196" i="6" s="1"/>
  <c r="H292" i="6"/>
  <c r="L292" i="6" s="1"/>
  <c r="P292" i="6" s="1"/>
  <c r="T292" i="6" s="1"/>
  <c r="X292" i="6" s="1"/>
  <c r="AB292" i="6" s="1"/>
  <c r="AF292" i="6" s="1"/>
  <c r="AJ292" i="6" s="1"/>
  <c r="AN292" i="6" s="1"/>
  <c r="AR292" i="6" s="1"/>
  <c r="AV292" i="6" s="1"/>
  <c r="AZ292" i="6" s="1"/>
  <c r="BD292" i="6" s="1"/>
  <c r="BH292" i="6" s="1"/>
  <c r="BL292" i="6" s="1"/>
  <c r="BP292" i="6" s="1"/>
  <c r="J243" i="6"/>
  <c r="N243" i="6" s="1"/>
  <c r="R243" i="6" s="1"/>
  <c r="V243" i="6" s="1"/>
  <c r="Z243" i="6" s="1"/>
  <c r="AD243" i="6" s="1"/>
  <c r="AH243" i="6" s="1"/>
  <c r="AL243" i="6" s="1"/>
  <c r="AP243" i="6" s="1"/>
  <c r="AT243" i="6" s="1"/>
  <c r="AX243" i="6" s="1"/>
  <c r="BB243" i="6" s="1"/>
  <c r="BF243" i="6" s="1"/>
  <c r="BJ243" i="6" s="1"/>
  <c r="BN243" i="6" s="1"/>
  <c r="BR243" i="6" s="1"/>
  <c r="J158" i="6"/>
  <c r="N158" i="6" s="1"/>
  <c r="R158" i="6" s="1"/>
  <c r="V158" i="6" s="1"/>
  <c r="Z158" i="6" s="1"/>
  <c r="AD158" i="6" s="1"/>
  <c r="AH158" i="6" s="1"/>
  <c r="AL158" i="6" s="1"/>
  <c r="AP158" i="6" s="1"/>
  <c r="AT158" i="6" s="1"/>
  <c r="AX158" i="6" s="1"/>
  <c r="BB158" i="6" s="1"/>
  <c r="BF158" i="6" s="1"/>
  <c r="BJ158" i="6" s="1"/>
  <c r="BN158" i="6" s="1"/>
  <c r="BR158" i="6" s="1"/>
  <c r="H152" i="6"/>
  <c r="L152" i="6" s="1"/>
  <c r="P152" i="6" s="1"/>
  <c r="T152" i="6" s="1"/>
  <c r="X152" i="6" s="1"/>
  <c r="AB152" i="6" s="1"/>
  <c r="AF152" i="6" s="1"/>
  <c r="AJ152" i="6" s="1"/>
  <c r="AN152" i="6" s="1"/>
  <c r="AR152" i="6" s="1"/>
  <c r="AV152" i="6" s="1"/>
  <c r="AZ152" i="6" s="1"/>
  <c r="BD152" i="6" s="1"/>
  <c r="BH152" i="6" s="1"/>
  <c r="BL152" i="6" s="1"/>
  <c r="BP152" i="6" s="1"/>
  <c r="J148" i="6"/>
  <c r="N148" i="6" s="1"/>
  <c r="R148" i="6" s="1"/>
  <c r="V148" i="6" s="1"/>
  <c r="Z148" i="6" s="1"/>
  <c r="AD148" i="6" s="1"/>
  <c r="AH148" i="6" s="1"/>
  <c r="AL148" i="6" s="1"/>
  <c r="AP148" i="6" s="1"/>
  <c r="AT148" i="6" s="1"/>
  <c r="AX148" i="6" s="1"/>
  <c r="BB148" i="6" s="1"/>
  <c r="BF148" i="6" s="1"/>
  <c r="BJ148" i="6" s="1"/>
  <c r="BN148" i="6" s="1"/>
  <c r="BR148" i="6" s="1"/>
  <c r="I179" i="6"/>
  <c r="M179" i="6" s="1"/>
  <c r="Q179" i="6" s="1"/>
  <c r="U179" i="6" s="1"/>
  <c r="Y179" i="6" s="1"/>
  <c r="AC179" i="6" s="1"/>
  <c r="AG179" i="6" s="1"/>
  <c r="AK179" i="6" s="1"/>
  <c r="AO179" i="6" s="1"/>
  <c r="AS179" i="6" s="1"/>
  <c r="AW179" i="6" s="1"/>
  <c r="BA179" i="6" s="1"/>
  <c r="BE179" i="6" s="1"/>
  <c r="BI179" i="6" s="1"/>
  <c r="BM179" i="6" s="1"/>
  <c r="BQ179" i="6" s="1"/>
  <c r="I273" i="6"/>
  <c r="M273" i="6" s="1"/>
  <c r="Q273" i="6" s="1"/>
  <c r="U273" i="6" s="1"/>
  <c r="Y273" i="6" s="1"/>
  <c r="AC273" i="6" s="1"/>
  <c r="AG273" i="6" s="1"/>
  <c r="AK273" i="6" s="1"/>
  <c r="AO273" i="6" s="1"/>
  <c r="AS273" i="6" s="1"/>
  <c r="AW273" i="6" s="1"/>
  <c r="BA273" i="6" s="1"/>
  <c r="BE273" i="6" s="1"/>
  <c r="BI273" i="6" s="1"/>
  <c r="BM273" i="6" s="1"/>
  <c r="BQ273" i="6" s="1"/>
  <c r="I220" i="6"/>
  <c r="M220" i="6" s="1"/>
  <c r="Q220" i="6" s="1"/>
  <c r="U220" i="6" s="1"/>
  <c r="Y220" i="6" s="1"/>
  <c r="AC220" i="6" s="1"/>
  <c r="AG220" i="6" s="1"/>
  <c r="AK220" i="6" s="1"/>
  <c r="AO220" i="6" s="1"/>
  <c r="AS220" i="6" s="1"/>
  <c r="AW220" i="6" s="1"/>
  <c r="BA220" i="6" s="1"/>
  <c r="BE220" i="6" s="1"/>
  <c r="BI220" i="6" s="1"/>
  <c r="BM220" i="6" s="1"/>
  <c r="BQ220" i="6" s="1"/>
  <c r="I129" i="6"/>
  <c r="M129" i="6" s="1"/>
  <c r="Q129" i="6" s="1"/>
  <c r="U129" i="6" s="1"/>
  <c r="Y129" i="6" s="1"/>
  <c r="AC129" i="6" s="1"/>
  <c r="AG129" i="6" s="1"/>
  <c r="AK129" i="6" s="1"/>
  <c r="AO129" i="6" s="1"/>
  <c r="AS129" i="6" s="1"/>
  <c r="AW129" i="6" s="1"/>
  <c r="BA129" i="6" s="1"/>
  <c r="BE129" i="6" s="1"/>
  <c r="BI129" i="6" s="1"/>
  <c r="BM129" i="6" s="1"/>
  <c r="BQ129" i="6" s="1"/>
  <c r="G214" i="6"/>
  <c r="K214" i="6" s="1"/>
  <c r="O214" i="6" s="1"/>
  <c r="S214" i="6" s="1"/>
  <c r="W214" i="6" s="1"/>
  <c r="AA214" i="6" s="1"/>
  <c r="AE214" i="6" s="1"/>
  <c r="AI214" i="6" s="1"/>
  <c r="AM214" i="6" s="1"/>
  <c r="AQ214" i="6" s="1"/>
  <c r="AU214" i="6" s="1"/>
  <c r="AY214" i="6" s="1"/>
  <c r="BC214" i="6" s="1"/>
  <c r="BG214" i="6" s="1"/>
  <c r="BK214" i="6" s="1"/>
  <c r="BO214" i="6" s="1"/>
  <c r="H214" i="6"/>
  <c r="L214" i="6" s="1"/>
  <c r="P214" i="6" s="1"/>
  <c r="T214" i="6" s="1"/>
  <c r="X214" i="6" s="1"/>
  <c r="AB214" i="6" s="1"/>
  <c r="AF214" i="6" s="1"/>
  <c r="AJ214" i="6" s="1"/>
  <c r="AN214" i="6" s="1"/>
  <c r="AR214" i="6" s="1"/>
  <c r="AV214" i="6" s="1"/>
  <c r="AZ214" i="6" s="1"/>
  <c r="BD214" i="6" s="1"/>
  <c r="BH214" i="6" s="1"/>
  <c r="BL214" i="6" s="1"/>
  <c r="BP214" i="6" s="1"/>
  <c r="G138" i="6"/>
  <c r="K138" i="6" s="1"/>
  <c r="O138" i="6" s="1"/>
  <c r="S138" i="6" s="1"/>
  <c r="W138" i="6" s="1"/>
  <c r="AA138" i="6" s="1"/>
  <c r="AE138" i="6" s="1"/>
  <c r="AI138" i="6" s="1"/>
  <c r="AM138" i="6" s="1"/>
  <c r="AQ138" i="6" s="1"/>
  <c r="AU138" i="6" s="1"/>
  <c r="AY138" i="6" s="1"/>
  <c r="BC138" i="6" s="1"/>
  <c r="BG138" i="6" s="1"/>
  <c r="BK138" i="6" s="1"/>
  <c r="BO138" i="6" s="1"/>
  <c r="H138" i="6"/>
  <c r="L138" i="6" s="1"/>
  <c r="P138" i="6" s="1"/>
  <c r="T138" i="6" s="1"/>
  <c r="X138" i="6" s="1"/>
  <c r="AB138" i="6" s="1"/>
  <c r="AF138" i="6" s="1"/>
  <c r="AJ138" i="6" s="1"/>
  <c r="AN138" i="6" s="1"/>
  <c r="AR138" i="6" s="1"/>
  <c r="AV138" i="6" s="1"/>
  <c r="AZ138" i="6" s="1"/>
  <c r="BD138" i="6" s="1"/>
  <c r="BH138" i="6" s="1"/>
  <c r="BL138" i="6" s="1"/>
  <c r="BP138" i="6" s="1"/>
  <c r="G297" i="6"/>
  <c r="K297" i="6" s="1"/>
  <c r="O297" i="6" s="1"/>
  <c r="S297" i="6" s="1"/>
  <c r="W297" i="6" s="1"/>
  <c r="AA297" i="6" s="1"/>
  <c r="AE297" i="6" s="1"/>
  <c r="AI297" i="6" s="1"/>
  <c r="AM297" i="6" s="1"/>
  <c r="AQ297" i="6" s="1"/>
  <c r="AU297" i="6" s="1"/>
  <c r="AY297" i="6" s="1"/>
  <c r="BC297" i="6" s="1"/>
  <c r="BG297" i="6" s="1"/>
  <c r="BK297" i="6" s="1"/>
  <c r="BO297" i="6" s="1"/>
  <c r="H297" i="6"/>
  <c r="L297" i="6" s="1"/>
  <c r="P297" i="6" s="1"/>
  <c r="T297" i="6" s="1"/>
  <c r="X297" i="6" s="1"/>
  <c r="AB297" i="6" s="1"/>
  <c r="AF297" i="6" s="1"/>
  <c r="AJ297" i="6" s="1"/>
  <c r="AN297" i="6" s="1"/>
  <c r="AR297" i="6" s="1"/>
  <c r="AV297" i="6" s="1"/>
  <c r="AZ297" i="6" s="1"/>
  <c r="BD297" i="6" s="1"/>
  <c r="BH297" i="6" s="1"/>
  <c r="BL297" i="6" s="1"/>
  <c r="BP297" i="6" s="1"/>
  <c r="J297" i="6"/>
  <c r="N297" i="6" s="1"/>
  <c r="R297" i="6" s="1"/>
  <c r="V297" i="6" s="1"/>
  <c r="Z297" i="6" s="1"/>
  <c r="AD297" i="6" s="1"/>
  <c r="AH297" i="6" s="1"/>
  <c r="AL297" i="6" s="1"/>
  <c r="AP297" i="6" s="1"/>
  <c r="AT297" i="6" s="1"/>
  <c r="AX297" i="6" s="1"/>
  <c r="BB297" i="6" s="1"/>
  <c r="BF297" i="6" s="1"/>
  <c r="BJ297" i="6" s="1"/>
  <c r="BN297" i="6" s="1"/>
  <c r="BR297" i="6" s="1"/>
  <c r="I297" i="6"/>
  <c r="M297" i="6" s="1"/>
  <c r="Q297" i="6" s="1"/>
  <c r="U297" i="6" s="1"/>
  <c r="Y297" i="6" s="1"/>
  <c r="AC297" i="6" s="1"/>
  <c r="AG297" i="6" s="1"/>
  <c r="AK297" i="6" s="1"/>
  <c r="AO297" i="6" s="1"/>
  <c r="AS297" i="6" s="1"/>
  <c r="AW297" i="6" s="1"/>
  <c r="BA297" i="6" s="1"/>
  <c r="BE297" i="6" s="1"/>
  <c r="BI297" i="6" s="1"/>
  <c r="BM297" i="6" s="1"/>
  <c r="BQ297" i="6" s="1"/>
  <c r="G140" i="6"/>
  <c r="K140" i="6" s="1"/>
  <c r="O140" i="6" s="1"/>
  <c r="S140" i="6" s="1"/>
  <c r="W140" i="6" s="1"/>
  <c r="AA140" i="6" s="1"/>
  <c r="AE140" i="6" s="1"/>
  <c r="AI140" i="6" s="1"/>
  <c r="AM140" i="6" s="1"/>
  <c r="AQ140" i="6" s="1"/>
  <c r="AU140" i="6" s="1"/>
  <c r="AY140" i="6" s="1"/>
  <c r="BC140" i="6" s="1"/>
  <c r="BG140" i="6" s="1"/>
  <c r="BK140" i="6" s="1"/>
  <c r="BO140" i="6" s="1"/>
  <c r="H140" i="6"/>
  <c r="L140" i="6" s="1"/>
  <c r="P140" i="6" s="1"/>
  <c r="T140" i="6" s="1"/>
  <c r="X140" i="6" s="1"/>
  <c r="AB140" i="6" s="1"/>
  <c r="AF140" i="6" s="1"/>
  <c r="AJ140" i="6" s="1"/>
  <c r="AN140" i="6" s="1"/>
  <c r="AR140" i="6" s="1"/>
  <c r="AV140" i="6" s="1"/>
  <c r="AZ140" i="6" s="1"/>
  <c r="BD140" i="6" s="1"/>
  <c r="BH140" i="6" s="1"/>
  <c r="BL140" i="6" s="1"/>
  <c r="BP140" i="6" s="1"/>
  <c r="I140" i="6"/>
  <c r="M140" i="6" s="1"/>
  <c r="Q140" i="6" s="1"/>
  <c r="U140" i="6" s="1"/>
  <c r="Y140" i="6" s="1"/>
  <c r="AC140" i="6" s="1"/>
  <c r="AG140" i="6" s="1"/>
  <c r="AK140" i="6" s="1"/>
  <c r="AO140" i="6" s="1"/>
  <c r="AS140" i="6" s="1"/>
  <c r="AW140" i="6" s="1"/>
  <c r="BA140" i="6" s="1"/>
  <c r="BE140" i="6" s="1"/>
  <c r="BI140" i="6" s="1"/>
  <c r="BM140" i="6" s="1"/>
  <c r="BQ140" i="6" s="1"/>
  <c r="H159" i="6"/>
  <c r="L159" i="6" s="1"/>
  <c r="P159" i="6" s="1"/>
  <c r="T159" i="6" s="1"/>
  <c r="X159" i="6" s="1"/>
  <c r="AB159" i="6" s="1"/>
  <c r="AF159" i="6" s="1"/>
  <c r="AJ159" i="6" s="1"/>
  <c r="AN159" i="6" s="1"/>
  <c r="AR159" i="6" s="1"/>
  <c r="AV159" i="6" s="1"/>
  <c r="AZ159" i="6" s="1"/>
  <c r="BD159" i="6" s="1"/>
  <c r="BH159" i="6" s="1"/>
  <c r="BL159" i="6" s="1"/>
  <c r="BP159" i="6" s="1"/>
  <c r="J159" i="6"/>
  <c r="N159" i="6" s="1"/>
  <c r="R159" i="6" s="1"/>
  <c r="V159" i="6" s="1"/>
  <c r="Z159" i="6" s="1"/>
  <c r="AD159" i="6" s="1"/>
  <c r="AH159" i="6" s="1"/>
  <c r="AL159" i="6" s="1"/>
  <c r="AP159" i="6" s="1"/>
  <c r="AT159" i="6" s="1"/>
  <c r="AX159" i="6" s="1"/>
  <c r="BB159" i="6" s="1"/>
  <c r="BF159" i="6" s="1"/>
  <c r="BJ159" i="6" s="1"/>
  <c r="BN159" i="6" s="1"/>
  <c r="BR159" i="6" s="1"/>
  <c r="I159" i="6"/>
  <c r="M159" i="6" s="1"/>
  <c r="Q159" i="6" s="1"/>
  <c r="U159" i="6" s="1"/>
  <c r="Y159" i="6" s="1"/>
  <c r="AC159" i="6" s="1"/>
  <c r="AG159" i="6" s="1"/>
  <c r="AK159" i="6" s="1"/>
  <c r="AO159" i="6" s="1"/>
  <c r="AS159" i="6" s="1"/>
  <c r="AW159" i="6" s="1"/>
  <c r="BA159" i="6" s="1"/>
  <c r="BE159" i="6" s="1"/>
  <c r="BI159" i="6" s="1"/>
  <c r="BM159" i="6" s="1"/>
  <c r="BQ159" i="6" s="1"/>
  <c r="G137" i="6"/>
  <c r="K137" i="6" s="1"/>
  <c r="O137" i="6" s="1"/>
  <c r="S137" i="6" s="1"/>
  <c r="W137" i="6" s="1"/>
  <c r="AA137" i="6" s="1"/>
  <c r="AE137" i="6" s="1"/>
  <c r="AI137" i="6" s="1"/>
  <c r="AM137" i="6" s="1"/>
  <c r="AQ137" i="6" s="1"/>
  <c r="AU137" i="6" s="1"/>
  <c r="AY137" i="6" s="1"/>
  <c r="BC137" i="6" s="1"/>
  <c r="BG137" i="6" s="1"/>
  <c r="BK137" i="6" s="1"/>
  <c r="BO137" i="6" s="1"/>
  <c r="H137" i="6"/>
  <c r="L137" i="6" s="1"/>
  <c r="P137" i="6" s="1"/>
  <c r="T137" i="6" s="1"/>
  <c r="X137" i="6" s="1"/>
  <c r="AB137" i="6" s="1"/>
  <c r="AF137" i="6" s="1"/>
  <c r="AJ137" i="6" s="1"/>
  <c r="AN137" i="6" s="1"/>
  <c r="AR137" i="6" s="1"/>
  <c r="AV137" i="6" s="1"/>
  <c r="AZ137" i="6" s="1"/>
  <c r="BD137" i="6" s="1"/>
  <c r="BH137" i="6" s="1"/>
  <c r="BL137" i="6" s="1"/>
  <c r="BP137" i="6" s="1"/>
  <c r="G217" i="6"/>
  <c r="K217" i="6" s="1"/>
  <c r="O217" i="6" s="1"/>
  <c r="S217" i="6" s="1"/>
  <c r="W217" i="6" s="1"/>
  <c r="AA217" i="6" s="1"/>
  <c r="AE217" i="6" s="1"/>
  <c r="AI217" i="6" s="1"/>
  <c r="AM217" i="6" s="1"/>
  <c r="AQ217" i="6" s="1"/>
  <c r="AU217" i="6" s="1"/>
  <c r="AY217" i="6" s="1"/>
  <c r="BC217" i="6" s="1"/>
  <c r="BG217" i="6" s="1"/>
  <c r="BK217" i="6" s="1"/>
  <c r="BO217" i="6" s="1"/>
  <c r="H217" i="6"/>
  <c r="L217" i="6" s="1"/>
  <c r="P217" i="6" s="1"/>
  <c r="T217" i="6" s="1"/>
  <c r="X217" i="6" s="1"/>
  <c r="AB217" i="6" s="1"/>
  <c r="AF217" i="6" s="1"/>
  <c r="AJ217" i="6" s="1"/>
  <c r="AN217" i="6" s="1"/>
  <c r="AR217" i="6" s="1"/>
  <c r="AV217" i="6" s="1"/>
  <c r="AZ217" i="6" s="1"/>
  <c r="BD217" i="6" s="1"/>
  <c r="BH217" i="6" s="1"/>
  <c r="BL217" i="6" s="1"/>
  <c r="BP217" i="6" s="1"/>
  <c r="G267" i="6"/>
  <c r="K267" i="6" s="1"/>
  <c r="O267" i="6" s="1"/>
  <c r="S267" i="6" s="1"/>
  <c r="W267" i="6" s="1"/>
  <c r="AA267" i="6" s="1"/>
  <c r="AE267" i="6" s="1"/>
  <c r="AI267" i="6" s="1"/>
  <c r="AM267" i="6" s="1"/>
  <c r="AQ267" i="6" s="1"/>
  <c r="AU267" i="6" s="1"/>
  <c r="AY267" i="6" s="1"/>
  <c r="BC267" i="6" s="1"/>
  <c r="BG267" i="6" s="1"/>
  <c r="BK267" i="6" s="1"/>
  <c r="BO267" i="6" s="1"/>
  <c r="H267" i="6"/>
  <c r="L267" i="6" s="1"/>
  <c r="P267" i="6" s="1"/>
  <c r="T267" i="6" s="1"/>
  <c r="X267" i="6" s="1"/>
  <c r="AB267" i="6" s="1"/>
  <c r="AF267" i="6" s="1"/>
  <c r="AJ267" i="6" s="1"/>
  <c r="AN267" i="6" s="1"/>
  <c r="AR267" i="6" s="1"/>
  <c r="AV267" i="6" s="1"/>
  <c r="AZ267" i="6" s="1"/>
  <c r="BD267" i="6" s="1"/>
  <c r="BH267" i="6" s="1"/>
  <c r="BL267" i="6" s="1"/>
  <c r="BP267" i="6" s="1"/>
  <c r="J267" i="6"/>
  <c r="N267" i="6" s="1"/>
  <c r="R267" i="6" s="1"/>
  <c r="V267" i="6" s="1"/>
  <c r="Z267" i="6" s="1"/>
  <c r="AD267" i="6" s="1"/>
  <c r="AH267" i="6" s="1"/>
  <c r="AL267" i="6" s="1"/>
  <c r="AP267" i="6" s="1"/>
  <c r="AT267" i="6" s="1"/>
  <c r="AX267" i="6" s="1"/>
  <c r="BB267" i="6" s="1"/>
  <c r="BF267" i="6" s="1"/>
  <c r="BJ267" i="6" s="1"/>
  <c r="BN267" i="6" s="1"/>
  <c r="BR267" i="6" s="1"/>
  <c r="I267" i="6"/>
  <c r="M267" i="6" s="1"/>
  <c r="Q267" i="6" s="1"/>
  <c r="U267" i="6" s="1"/>
  <c r="Y267" i="6" s="1"/>
  <c r="AC267" i="6" s="1"/>
  <c r="AG267" i="6" s="1"/>
  <c r="AK267" i="6" s="1"/>
  <c r="AO267" i="6" s="1"/>
  <c r="AS267" i="6" s="1"/>
  <c r="AW267" i="6" s="1"/>
  <c r="BA267" i="6" s="1"/>
  <c r="BE267" i="6" s="1"/>
  <c r="BI267" i="6" s="1"/>
  <c r="BM267" i="6" s="1"/>
  <c r="BQ267" i="6" s="1"/>
  <c r="G298" i="6"/>
  <c r="K298" i="6" s="1"/>
  <c r="O298" i="6" s="1"/>
  <c r="S298" i="6" s="1"/>
  <c r="W298" i="6" s="1"/>
  <c r="AA298" i="6" s="1"/>
  <c r="AE298" i="6" s="1"/>
  <c r="AI298" i="6" s="1"/>
  <c r="AM298" i="6" s="1"/>
  <c r="AQ298" i="6" s="1"/>
  <c r="AU298" i="6" s="1"/>
  <c r="AY298" i="6" s="1"/>
  <c r="BC298" i="6" s="1"/>
  <c r="BG298" i="6" s="1"/>
  <c r="BK298" i="6" s="1"/>
  <c r="BO298" i="6" s="1"/>
  <c r="H298" i="6"/>
  <c r="L298" i="6" s="1"/>
  <c r="P298" i="6" s="1"/>
  <c r="T298" i="6" s="1"/>
  <c r="X298" i="6" s="1"/>
  <c r="AB298" i="6" s="1"/>
  <c r="AF298" i="6" s="1"/>
  <c r="AJ298" i="6" s="1"/>
  <c r="AN298" i="6" s="1"/>
  <c r="AR298" i="6" s="1"/>
  <c r="AV298" i="6" s="1"/>
  <c r="AZ298" i="6" s="1"/>
  <c r="BD298" i="6" s="1"/>
  <c r="BH298" i="6" s="1"/>
  <c r="BL298" i="6" s="1"/>
  <c r="BP298" i="6" s="1"/>
  <c r="G258" i="6"/>
  <c r="K258" i="6" s="1"/>
  <c r="O258" i="6" s="1"/>
  <c r="S258" i="6" s="1"/>
  <c r="W258" i="6" s="1"/>
  <c r="AA258" i="6" s="1"/>
  <c r="AE258" i="6" s="1"/>
  <c r="AI258" i="6" s="1"/>
  <c r="AM258" i="6" s="1"/>
  <c r="AQ258" i="6" s="1"/>
  <c r="AU258" i="6" s="1"/>
  <c r="AY258" i="6" s="1"/>
  <c r="BC258" i="6" s="1"/>
  <c r="BG258" i="6" s="1"/>
  <c r="BK258" i="6" s="1"/>
  <c r="BO258" i="6" s="1"/>
  <c r="H258" i="6"/>
  <c r="L258" i="6" s="1"/>
  <c r="P258" i="6" s="1"/>
  <c r="T258" i="6" s="1"/>
  <c r="X258" i="6" s="1"/>
  <c r="AB258" i="6" s="1"/>
  <c r="AF258" i="6" s="1"/>
  <c r="AJ258" i="6" s="1"/>
  <c r="AN258" i="6" s="1"/>
  <c r="AR258" i="6" s="1"/>
  <c r="AV258" i="6" s="1"/>
  <c r="AZ258" i="6" s="1"/>
  <c r="BD258" i="6" s="1"/>
  <c r="BH258" i="6" s="1"/>
  <c r="BL258" i="6" s="1"/>
  <c r="BP258" i="6" s="1"/>
  <c r="G237" i="6"/>
  <c r="K237" i="6" s="1"/>
  <c r="O237" i="6" s="1"/>
  <c r="S237" i="6" s="1"/>
  <c r="W237" i="6" s="1"/>
  <c r="AA237" i="6" s="1"/>
  <c r="AE237" i="6" s="1"/>
  <c r="AI237" i="6" s="1"/>
  <c r="AM237" i="6" s="1"/>
  <c r="AQ237" i="6" s="1"/>
  <c r="AU237" i="6" s="1"/>
  <c r="AY237" i="6" s="1"/>
  <c r="BC237" i="6" s="1"/>
  <c r="BG237" i="6" s="1"/>
  <c r="BK237" i="6" s="1"/>
  <c r="BO237" i="6" s="1"/>
  <c r="H237" i="6"/>
  <c r="L237" i="6" s="1"/>
  <c r="P237" i="6" s="1"/>
  <c r="T237" i="6" s="1"/>
  <c r="X237" i="6" s="1"/>
  <c r="AB237" i="6" s="1"/>
  <c r="AF237" i="6" s="1"/>
  <c r="AJ237" i="6" s="1"/>
  <c r="AN237" i="6" s="1"/>
  <c r="AR237" i="6" s="1"/>
  <c r="AV237" i="6" s="1"/>
  <c r="AZ237" i="6" s="1"/>
  <c r="BD237" i="6" s="1"/>
  <c r="BH237" i="6" s="1"/>
  <c r="BL237" i="6" s="1"/>
  <c r="BP237" i="6" s="1"/>
  <c r="H190" i="6"/>
  <c r="L190" i="6" s="1"/>
  <c r="P190" i="6" s="1"/>
  <c r="T190" i="6" s="1"/>
  <c r="X190" i="6" s="1"/>
  <c r="AB190" i="6" s="1"/>
  <c r="AF190" i="6" s="1"/>
  <c r="AJ190" i="6" s="1"/>
  <c r="AN190" i="6" s="1"/>
  <c r="AR190" i="6" s="1"/>
  <c r="AV190" i="6" s="1"/>
  <c r="AZ190" i="6" s="1"/>
  <c r="BD190" i="6" s="1"/>
  <c r="BH190" i="6" s="1"/>
  <c r="BL190" i="6" s="1"/>
  <c r="BP190" i="6" s="1"/>
  <c r="J190" i="6"/>
  <c r="N190" i="6" s="1"/>
  <c r="R190" i="6" s="1"/>
  <c r="V190" i="6" s="1"/>
  <c r="Z190" i="6" s="1"/>
  <c r="AD190" i="6" s="1"/>
  <c r="AH190" i="6" s="1"/>
  <c r="AL190" i="6" s="1"/>
  <c r="AP190" i="6" s="1"/>
  <c r="AT190" i="6" s="1"/>
  <c r="AX190" i="6" s="1"/>
  <c r="BB190" i="6" s="1"/>
  <c r="BF190" i="6" s="1"/>
  <c r="BJ190" i="6" s="1"/>
  <c r="BN190" i="6" s="1"/>
  <c r="BR190" i="6" s="1"/>
  <c r="I190" i="6"/>
  <c r="M190" i="6" s="1"/>
  <c r="Q190" i="6" s="1"/>
  <c r="U190" i="6" s="1"/>
  <c r="Y190" i="6" s="1"/>
  <c r="AC190" i="6" s="1"/>
  <c r="AG190" i="6" s="1"/>
  <c r="AK190" i="6" s="1"/>
  <c r="AO190" i="6" s="1"/>
  <c r="AS190" i="6" s="1"/>
  <c r="AW190" i="6" s="1"/>
  <c r="BA190" i="6" s="1"/>
  <c r="BE190" i="6" s="1"/>
  <c r="BI190" i="6" s="1"/>
  <c r="BM190" i="6" s="1"/>
  <c r="BQ190" i="6" s="1"/>
  <c r="G253" i="6"/>
  <c r="K253" i="6" s="1"/>
  <c r="O253" i="6" s="1"/>
  <c r="S253" i="6" s="1"/>
  <c r="W253" i="6" s="1"/>
  <c r="AA253" i="6" s="1"/>
  <c r="AE253" i="6" s="1"/>
  <c r="AI253" i="6" s="1"/>
  <c r="AM253" i="6" s="1"/>
  <c r="AQ253" i="6" s="1"/>
  <c r="AU253" i="6" s="1"/>
  <c r="AY253" i="6" s="1"/>
  <c r="BC253" i="6" s="1"/>
  <c r="BG253" i="6" s="1"/>
  <c r="BK253" i="6" s="1"/>
  <c r="BO253" i="6" s="1"/>
  <c r="H253" i="6"/>
  <c r="L253" i="6" s="1"/>
  <c r="P253" i="6" s="1"/>
  <c r="T253" i="6" s="1"/>
  <c r="X253" i="6" s="1"/>
  <c r="AB253" i="6" s="1"/>
  <c r="AF253" i="6" s="1"/>
  <c r="AJ253" i="6" s="1"/>
  <c r="AN253" i="6" s="1"/>
  <c r="AR253" i="6" s="1"/>
  <c r="AV253" i="6" s="1"/>
  <c r="AZ253" i="6" s="1"/>
  <c r="BD253" i="6" s="1"/>
  <c r="BH253" i="6" s="1"/>
  <c r="BL253" i="6" s="1"/>
  <c r="BP253" i="6" s="1"/>
  <c r="I253" i="6"/>
  <c r="M253" i="6" s="1"/>
  <c r="Q253" i="6" s="1"/>
  <c r="U253" i="6" s="1"/>
  <c r="Y253" i="6" s="1"/>
  <c r="AC253" i="6" s="1"/>
  <c r="AG253" i="6" s="1"/>
  <c r="AK253" i="6" s="1"/>
  <c r="AO253" i="6" s="1"/>
  <c r="AS253" i="6" s="1"/>
  <c r="AW253" i="6" s="1"/>
  <c r="BA253" i="6" s="1"/>
  <c r="BE253" i="6" s="1"/>
  <c r="BI253" i="6" s="1"/>
  <c r="BM253" i="6" s="1"/>
  <c r="BQ253" i="6" s="1"/>
  <c r="J253" i="6"/>
  <c r="N253" i="6" s="1"/>
  <c r="R253" i="6" s="1"/>
  <c r="V253" i="6" s="1"/>
  <c r="Z253" i="6" s="1"/>
  <c r="AD253" i="6" s="1"/>
  <c r="AH253" i="6" s="1"/>
  <c r="AL253" i="6" s="1"/>
  <c r="AP253" i="6" s="1"/>
  <c r="AT253" i="6" s="1"/>
  <c r="AX253" i="6" s="1"/>
  <c r="BB253" i="6" s="1"/>
  <c r="BF253" i="6" s="1"/>
  <c r="BJ253" i="6" s="1"/>
  <c r="BN253" i="6" s="1"/>
  <c r="BR253" i="6" s="1"/>
  <c r="H157" i="6"/>
  <c r="L157" i="6" s="1"/>
  <c r="P157" i="6" s="1"/>
  <c r="T157" i="6" s="1"/>
  <c r="X157" i="6" s="1"/>
  <c r="AB157" i="6" s="1"/>
  <c r="AF157" i="6" s="1"/>
  <c r="AJ157" i="6" s="1"/>
  <c r="AN157" i="6" s="1"/>
  <c r="AR157" i="6" s="1"/>
  <c r="AV157" i="6" s="1"/>
  <c r="AZ157" i="6" s="1"/>
  <c r="BD157" i="6" s="1"/>
  <c r="BH157" i="6" s="1"/>
  <c r="BL157" i="6" s="1"/>
  <c r="BP157" i="6" s="1"/>
  <c r="J157" i="6"/>
  <c r="N157" i="6" s="1"/>
  <c r="R157" i="6" s="1"/>
  <c r="V157" i="6" s="1"/>
  <c r="Z157" i="6" s="1"/>
  <c r="AD157" i="6" s="1"/>
  <c r="AH157" i="6" s="1"/>
  <c r="AL157" i="6" s="1"/>
  <c r="AP157" i="6" s="1"/>
  <c r="AT157" i="6" s="1"/>
  <c r="AX157" i="6" s="1"/>
  <c r="BB157" i="6" s="1"/>
  <c r="BF157" i="6" s="1"/>
  <c r="BJ157" i="6" s="1"/>
  <c r="BN157" i="6" s="1"/>
  <c r="BR157" i="6" s="1"/>
  <c r="G219" i="6"/>
  <c r="K219" i="6" s="1"/>
  <c r="O219" i="6" s="1"/>
  <c r="S219" i="6" s="1"/>
  <c r="W219" i="6" s="1"/>
  <c r="AA219" i="6" s="1"/>
  <c r="AE219" i="6" s="1"/>
  <c r="AI219" i="6" s="1"/>
  <c r="AM219" i="6" s="1"/>
  <c r="AQ219" i="6" s="1"/>
  <c r="AU219" i="6" s="1"/>
  <c r="AY219" i="6" s="1"/>
  <c r="BC219" i="6" s="1"/>
  <c r="BG219" i="6" s="1"/>
  <c r="BK219" i="6" s="1"/>
  <c r="BO219" i="6" s="1"/>
  <c r="H219" i="6"/>
  <c r="L219" i="6" s="1"/>
  <c r="P219" i="6" s="1"/>
  <c r="T219" i="6" s="1"/>
  <c r="X219" i="6" s="1"/>
  <c r="AB219" i="6" s="1"/>
  <c r="AF219" i="6" s="1"/>
  <c r="AJ219" i="6" s="1"/>
  <c r="AN219" i="6" s="1"/>
  <c r="AR219" i="6" s="1"/>
  <c r="AV219" i="6" s="1"/>
  <c r="AZ219" i="6" s="1"/>
  <c r="BD219" i="6" s="1"/>
  <c r="BH219" i="6" s="1"/>
  <c r="BL219" i="6" s="1"/>
  <c r="BP219" i="6" s="1"/>
  <c r="I219" i="6"/>
  <c r="M219" i="6" s="1"/>
  <c r="Q219" i="6" s="1"/>
  <c r="U219" i="6" s="1"/>
  <c r="Y219" i="6" s="1"/>
  <c r="AC219" i="6" s="1"/>
  <c r="AG219" i="6" s="1"/>
  <c r="AK219" i="6" s="1"/>
  <c r="AO219" i="6" s="1"/>
  <c r="AS219" i="6" s="1"/>
  <c r="AW219" i="6" s="1"/>
  <c r="BA219" i="6" s="1"/>
  <c r="BE219" i="6" s="1"/>
  <c r="BI219" i="6" s="1"/>
  <c r="BM219" i="6" s="1"/>
  <c r="BQ219" i="6" s="1"/>
  <c r="G159" i="6"/>
  <c r="K159" i="6" s="1"/>
  <c r="O159" i="6" s="1"/>
  <c r="S159" i="6" s="1"/>
  <c r="W159" i="6" s="1"/>
  <c r="AA159" i="6" s="1"/>
  <c r="AE159" i="6" s="1"/>
  <c r="AI159" i="6" s="1"/>
  <c r="AM159" i="6" s="1"/>
  <c r="AQ159" i="6" s="1"/>
  <c r="AU159" i="6" s="1"/>
  <c r="AY159" i="6" s="1"/>
  <c r="BC159" i="6" s="1"/>
  <c r="BG159" i="6" s="1"/>
  <c r="BK159" i="6" s="1"/>
  <c r="BO159" i="6" s="1"/>
  <c r="G145" i="6"/>
  <c r="K145" i="6" s="1"/>
  <c r="O145" i="6" s="1"/>
  <c r="S145" i="6" s="1"/>
  <c r="W145" i="6" s="1"/>
  <c r="AA145" i="6" s="1"/>
  <c r="AE145" i="6" s="1"/>
  <c r="AI145" i="6" s="1"/>
  <c r="AM145" i="6" s="1"/>
  <c r="AQ145" i="6" s="1"/>
  <c r="AU145" i="6" s="1"/>
  <c r="AY145" i="6" s="1"/>
  <c r="BC145" i="6" s="1"/>
  <c r="BG145" i="6" s="1"/>
  <c r="BK145" i="6" s="1"/>
  <c r="BO145" i="6" s="1"/>
  <c r="H145" i="6"/>
  <c r="L145" i="6" s="1"/>
  <c r="P145" i="6" s="1"/>
  <c r="T145" i="6" s="1"/>
  <c r="X145" i="6" s="1"/>
  <c r="AB145" i="6" s="1"/>
  <c r="AF145" i="6" s="1"/>
  <c r="AJ145" i="6" s="1"/>
  <c r="AN145" i="6" s="1"/>
  <c r="AR145" i="6" s="1"/>
  <c r="AV145" i="6" s="1"/>
  <c r="AZ145" i="6" s="1"/>
  <c r="BD145" i="6" s="1"/>
  <c r="BH145" i="6" s="1"/>
  <c r="BL145" i="6" s="1"/>
  <c r="BP145" i="6" s="1"/>
  <c r="G274" i="6"/>
  <c r="K274" i="6" s="1"/>
  <c r="O274" i="6" s="1"/>
  <c r="S274" i="6" s="1"/>
  <c r="W274" i="6" s="1"/>
  <c r="AA274" i="6" s="1"/>
  <c r="AE274" i="6" s="1"/>
  <c r="AI274" i="6" s="1"/>
  <c r="AM274" i="6" s="1"/>
  <c r="AQ274" i="6" s="1"/>
  <c r="AU274" i="6" s="1"/>
  <c r="AY274" i="6" s="1"/>
  <c r="BC274" i="6" s="1"/>
  <c r="BG274" i="6" s="1"/>
  <c r="BK274" i="6" s="1"/>
  <c r="BO274" i="6" s="1"/>
  <c r="H274" i="6"/>
  <c r="L274" i="6" s="1"/>
  <c r="P274" i="6" s="1"/>
  <c r="T274" i="6" s="1"/>
  <c r="X274" i="6" s="1"/>
  <c r="AB274" i="6" s="1"/>
  <c r="AF274" i="6" s="1"/>
  <c r="AJ274" i="6" s="1"/>
  <c r="AN274" i="6" s="1"/>
  <c r="AR274" i="6" s="1"/>
  <c r="AV274" i="6" s="1"/>
  <c r="AZ274" i="6" s="1"/>
  <c r="BD274" i="6" s="1"/>
  <c r="BH274" i="6" s="1"/>
  <c r="BL274" i="6" s="1"/>
  <c r="BP274" i="6" s="1"/>
  <c r="G266" i="6"/>
  <c r="K266" i="6" s="1"/>
  <c r="O266" i="6" s="1"/>
  <c r="S266" i="6" s="1"/>
  <c r="W266" i="6" s="1"/>
  <c r="AA266" i="6" s="1"/>
  <c r="AE266" i="6" s="1"/>
  <c r="AI266" i="6" s="1"/>
  <c r="AM266" i="6" s="1"/>
  <c r="AQ266" i="6" s="1"/>
  <c r="AU266" i="6" s="1"/>
  <c r="AY266" i="6" s="1"/>
  <c r="BC266" i="6" s="1"/>
  <c r="BG266" i="6" s="1"/>
  <c r="BK266" i="6" s="1"/>
  <c r="BO266" i="6" s="1"/>
  <c r="H266" i="6"/>
  <c r="L266" i="6" s="1"/>
  <c r="P266" i="6" s="1"/>
  <c r="T266" i="6" s="1"/>
  <c r="X266" i="6" s="1"/>
  <c r="AB266" i="6" s="1"/>
  <c r="AF266" i="6" s="1"/>
  <c r="AJ266" i="6" s="1"/>
  <c r="AN266" i="6" s="1"/>
  <c r="AR266" i="6" s="1"/>
  <c r="AV266" i="6" s="1"/>
  <c r="AZ266" i="6" s="1"/>
  <c r="BD266" i="6" s="1"/>
  <c r="BH266" i="6" s="1"/>
  <c r="BL266" i="6" s="1"/>
  <c r="BP266" i="6" s="1"/>
  <c r="G245" i="6"/>
  <c r="K245" i="6" s="1"/>
  <c r="O245" i="6" s="1"/>
  <c r="S245" i="6" s="1"/>
  <c r="W245" i="6" s="1"/>
  <c r="AA245" i="6" s="1"/>
  <c r="AE245" i="6" s="1"/>
  <c r="AI245" i="6" s="1"/>
  <c r="AM245" i="6" s="1"/>
  <c r="AQ245" i="6" s="1"/>
  <c r="AU245" i="6" s="1"/>
  <c r="AY245" i="6" s="1"/>
  <c r="BC245" i="6" s="1"/>
  <c r="BG245" i="6" s="1"/>
  <c r="BK245" i="6" s="1"/>
  <c r="BO245" i="6" s="1"/>
  <c r="H245" i="6"/>
  <c r="L245" i="6" s="1"/>
  <c r="P245" i="6" s="1"/>
  <c r="T245" i="6" s="1"/>
  <c r="X245" i="6" s="1"/>
  <c r="AB245" i="6" s="1"/>
  <c r="AF245" i="6" s="1"/>
  <c r="AJ245" i="6" s="1"/>
  <c r="AN245" i="6" s="1"/>
  <c r="AR245" i="6" s="1"/>
  <c r="AV245" i="6" s="1"/>
  <c r="AZ245" i="6" s="1"/>
  <c r="BD245" i="6" s="1"/>
  <c r="BH245" i="6" s="1"/>
  <c r="BL245" i="6" s="1"/>
  <c r="BP245" i="6" s="1"/>
  <c r="G199" i="6"/>
  <c r="K199" i="6" s="1"/>
  <c r="O199" i="6" s="1"/>
  <c r="S199" i="6" s="1"/>
  <c r="W199" i="6" s="1"/>
  <c r="AA199" i="6" s="1"/>
  <c r="AE199" i="6" s="1"/>
  <c r="AI199" i="6" s="1"/>
  <c r="AM199" i="6" s="1"/>
  <c r="AQ199" i="6" s="1"/>
  <c r="AU199" i="6" s="1"/>
  <c r="AY199" i="6" s="1"/>
  <c r="BC199" i="6" s="1"/>
  <c r="BG199" i="6" s="1"/>
  <c r="BK199" i="6" s="1"/>
  <c r="BO199" i="6" s="1"/>
  <c r="H199" i="6"/>
  <c r="L199" i="6" s="1"/>
  <c r="P199" i="6" s="1"/>
  <c r="T199" i="6" s="1"/>
  <c r="X199" i="6" s="1"/>
  <c r="AB199" i="6" s="1"/>
  <c r="AF199" i="6" s="1"/>
  <c r="AJ199" i="6" s="1"/>
  <c r="AN199" i="6" s="1"/>
  <c r="AR199" i="6" s="1"/>
  <c r="AV199" i="6" s="1"/>
  <c r="AZ199" i="6" s="1"/>
  <c r="BD199" i="6" s="1"/>
  <c r="BH199" i="6" s="1"/>
  <c r="BL199" i="6" s="1"/>
  <c r="BP199" i="6" s="1"/>
  <c r="G218" i="6"/>
  <c r="K218" i="6" s="1"/>
  <c r="O218" i="6" s="1"/>
  <c r="S218" i="6" s="1"/>
  <c r="W218" i="6" s="1"/>
  <c r="AA218" i="6" s="1"/>
  <c r="AE218" i="6" s="1"/>
  <c r="AI218" i="6" s="1"/>
  <c r="AM218" i="6" s="1"/>
  <c r="AQ218" i="6" s="1"/>
  <c r="AU218" i="6" s="1"/>
  <c r="AY218" i="6" s="1"/>
  <c r="BC218" i="6" s="1"/>
  <c r="BG218" i="6" s="1"/>
  <c r="BK218" i="6" s="1"/>
  <c r="BO218" i="6" s="1"/>
  <c r="H218" i="6"/>
  <c r="L218" i="6" s="1"/>
  <c r="P218" i="6" s="1"/>
  <c r="T218" i="6" s="1"/>
  <c r="X218" i="6" s="1"/>
  <c r="AB218" i="6" s="1"/>
  <c r="AF218" i="6" s="1"/>
  <c r="AJ218" i="6" s="1"/>
  <c r="AN218" i="6" s="1"/>
  <c r="AR218" i="6" s="1"/>
  <c r="AV218" i="6" s="1"/>
  <c r="AZ218" i="6" s="1"/>
  <c r="BD218" i="6" s="1"/>
  <c r="BH218" i="6" s="1"/>
  <c r="BL218" i="6" s="1"/>
  <c r="BP218" i="6" s="1"/>
  <c r="G222" i="6"/>
  <c r="K222" i="6" s="1"/>
  <c r="O222" i="6" s="1"/>
  <c r="S222" i="6" s="1"/>
  <c r="W222" i="6" s="1"/>
  <c r="AA222" i="6" s="1"/>
  <c r="AE222" i="6" s="1"/>
  <c r="AI222" i="6" s="1"/>
  <c r="AM222" i="6" s="1"/>
  <c r="AQ222" i="6" s="1"/>
  <c r="AU222" i="6" s="1"/>
  <c r="AY222" i="6" s="1"/>
  <c r="BC222" i="6" s="1"/>
  <c r="BG222" i="6" s="1"/>
  <c r="BK222" i="6" s="1"/>
  <c r="BO222" i="6" s="1"/>
  <c r="H222" i="6"/>
  <c r="L222" i="6" s="1"/>
  <c r="P222" i="6" s="1"/>
  <c r="T222" i="6" s="1"/>
  <c r="X222" i="6" s="1"/>
  <c r="AB222" i="6" s="1"/>
  <c r="AF222" i="6" s="1"/>
  <c r="AJ222" i="6" s="1"/>
  <c r="AN222" i="6" s="1"/>
  <c r="AR222" i="6" s="1"/>
  <c r="AV222" i="6" s="1"/>
  <c r="AZ222" i="6" s="1"/>
  <c r="BD222" i="6" s="1"/>
  <c r="BH222" i="6" s="1"/>
  <c r="BL222" i="6" s="1"/>
  <c r="BP222" i="6" s="1"/>
  <c r="G194" i="6"/>
  <c r="K194" i="6" s="1"/>
  <c r="O194" i="6" s="1"/>
  <c r="S194" i="6" s="1"/>
  <c r="W194" i="6" s="1"/>
  <c r="AA194" i="6" s="1"/>
  <c r="AE194" i="6" s="1"/>
  <c r="AI194" i="6" s="1"/>
  <c r="AM194" i="6" s="1"/>
  <c r="AQ194" i="6" s="1"/>
  <c r="AU194" i="6" s="1"/>
  <c r="AY194" i="6" s="1"/>
  <c r="BC194" i="6" s="1"/>
  <c r="BG194" i="6" s="1"/>
  <c r="BK194" i="6" s="1"/>
  <c r="BO194" i="6" s="1"/>
  <c r="H194" i="6"/>
  <c r="L194" i="6" s="1"/>
  <c r="P194" i="6" s="1"/>
  <c r="T194" i="6" s="1"/>
  <c r="X194" i="6" s="1"/>
  <c r="AB194" i="6" s="1"/>
  <c r="AF194" i="6" s="1"/>
  <c r="AJ194" i="6" s="1"/>
  <c r="AN194" i="6" s="1"/>
  <c r="AR194" i="6" s="1"/>
  <c r="AV194" i="6" s="1"/>
  <c r="AZ194" i="6" s="1"/>
  <c r="BD194" i="6" s="1"/>
  <c r="BH194" i="6" s="1"/>
  <c r="BL194" i="6" s="1"/>
  <c r="BP194" i="6" s="1"/>
  <c r="G204" i="6"/>
  <c r="K204" i="6" s="1"/>
  <c r="O204" i="6" s="1"/>
  <c r="S204" i="6" s="1"/>
  <c r="W204" i="6" s="1"/>
  <c r="AA204" i="6" s="1"/>
  <c r="AE204" i="6" s="1"/>
  <c r="AI204" i="6" s="1"/>
  <c r="AM204" i="6" s="1"/>
  <c r="AQ204" i="6" s="1"/>
  <c r="AU204" i="6" s="1"/>
  <c r="AY204" i="6" s="1"/>
  <c r="BC204" i="6" s="1"/>
  <c r="BG204" i="6" s="1"/>
  <c r="BK204" i="6" s="1"/>
  <c r="BO204" i="6" s="1"/>
  <c r="H204" i="6"/>
  <c r="L204" i="6" s="1"/>
  <c r="P204" i="6" s="1"/>
  <c r="T204" i="6" s="1"/>
  <c r="X204" i="6" s="1"/>
  <c r="AB204" i="6" s="1"/>
  <c r="AF204" i="6" s="1"/>
  <c r="AJ204" i="6" s="1"/>
  <c r="AN204" i="6" s="1"/>
  <c r="AR204" i="6" s="1"/>
  <c r="AV204" i="6" s="1"/>
  <c r="AZ204" i="6" s="1"/>
  <c r="BD204" i="6" s="1"/>
  <c r="BH204" i="6" s="1"/>
  <c r="BL204" i="6" s="1"/>
  <c r="BP204" i="6" s="1"/>
  <c r="G151" i="6"/>
  <c r="K151" i="6" s="1"/>
  <c r="O151" i="6" s="1"/>
  <c r="S151" i="6" s="1"/>
  <c r="W151" i="6" s="1"/>
  <c r="AA151" i="6" s="1"/>
  <c r="AE151" i="6" s="1"/>
  <c r="AI151" i="6" s="1"/>
  <c r="AM151" i="6" s="1"/>
  <c r="AQ151" i="6" s="1"/>
  <c r="AU151" i="6" s="1"/>
  <c r="AY151" i="6" s="1"/>
  <c r="BC151" i="6" s="1"/>
  <c r="BG151" i="6" s="1"/>
  <c r="BK151" i="6" s="1"/>
  <c r="BO151" i="6" s="1"/>
  <c r="H151" i="6"/>
  <c r="L151" i="6" s="1"/>
  <c r="P151" i="6" s="1"/>
  <c r="T151" i="6" s="1"/>
  <c r="X151" i="6" s="1"/>
  <c r="AB151" i="6" s="1"/>
  <c r="AF151" i="6" s="1"/>
  <c r="AJ151" i="6" s="1"/>
  <c r="AN151" i="6" s="1"/>
  <c r="AR151" i="6" s="1"/>
  <c r="AV151" i="6" s="1"/>
  <c r="AZ151" i="6" s="1"/>
  <c r="BD151" i="6" s="1"/>
  <c r="BH151" i="6" s="1"/>
  <c r="BL151" i="6" s="1"/>
  <c r="BP151" i="6" s="1"/>
  <c r="G162" i="6"/>
  <c r="K162" i="6" s="1"/>
  <c r="O162" i="6" s="1"/>
  <c r="S162" i="6" s="1"/>
  <c r="W162" i="6" s="1"/>
  <c r="AA162" i="6" s="1"/>
  <c r="AE162" i="6" s="1"/>
  <c r="AI162" i="6" s="1"/>
  <c r="AM162" i="6" s="1"/>
  <c r="AQ162" i="6" s="1"/>
  <c r="AU162" i="6" s="1"/>
  <c r="AY162" i="6" s="1"/>
  <c r="BC162" i="6" s="1"/>
  <c r="BG162" i="6" s="1"/>
  <c r="BK162" i="6" s="1"/>
  <c r="BO162" i="6" s="1"/>
  <c r="H162" i="6"/>
  <c r="L162" i="6" s="1"/>
  <c r="P162" i="6" s="1"/>
  <c r="T162" i="6" s="1"/>
  <c r="X162" i="6" s="1"/>
  <c r="AB162" i="6" s="1"/>
  <c r="AF162" i="6" s="1"/>
  <c r="AJ162" i="6" s="1"/>
  <c r="AN162" i="6" s="1"/>
  <c r="AR162" i="6" s="1"/>
  <c r="AV162" i="6" s="1"/>
  <c r="AZ162" i="6" s="1"/>
  <c r="BD162" i="6" s="1"/>
  <c r="BH162" i="6" s="1"/>
  <c r="BL162" i="6" s="1"/>
  <c r="BP162" i="6" s="1"/>
  <c r="G143" i="6"/>
  <c r="K143" i="6" s="1"/>
  <c r="O143" i="6" s="1"/>
  <c r="S143" i="6" s="1"/>
  <c r="W143" i="6" s="1"/>
  <c r="AA143" i="6" s="1"/>
  <c r="AE143" i="6" s="1"/>
  <c r="AI143" i="6" s="1"/>
  <c r="AM143" i="6" s="1"/>
  <c r="AQ143" i="6" s="1"/>
  <c r="AU143" i="6" s="1"/>
  <c r="AY143" i="6" s="1"/>
  <c r="BC143" i="6" s="1"/>
  <c r="BG143" i="6" s="1"/>
  <c r="BK143" i="6" s="1"/>
  <c r="BO143" i="6" s="1"/>
  <c r="H143" i="6"/>
  <c r="L143" i="6" s="1"/>
  <c r="P143" i="6" s="1"/>
  <c r="T143" i="6" s="1"/>
  <c r="X143" i="6" s="1"/>
  <c r="AB143" i="6" s="1"/>
  <c r="AF143" i="6" s="1"/>
  <c r="AJ143" i="6" s="1"/>
  <c r="AN143" i="6" s="1"/>
  <c r="AR143" i="6" s="1"/>
  <c r="AV143" i="6" s="1"/>
  <c r="AZ143" i="6" s="1"/>
  <c r="BD143" i="6" s="1"/>
  <c r="BH143" i="6" s="1"/>
  <c r="BL143" i="6" s="1"/>
  <c r="BP143" i="6" s="1"/>
  <c r="G248" i="6"/>
  <c r="K248" i="6" s="1"/>
  <c r="O248" i="6" s="1"/>
  <c r="S248" i="6" s="1"/>
  <c r="W248" i="6" s="1"/>
  <c r="AA248" i="6" s="1"/>
  <c r="AE248" i="6" s="1"/>
  <c r="AI248" i="6" s="1"/>
  <c r="AM248" i="6" s="1"/>
  <c r="AQ248" i="6" s="1"/>
  <c r="AU248" i="6" s="1"/>
  <c r="AY248" i="6" s="1"/>
  <c r="BC248" i="6" s="1"/>
  <c r="BG248" i="6" s="1"/>
  <c r="BK248" i="6" s="1"/>
  <c r="BO248" i="6" s="1"/>
  <c r="H248" i="6"/>
  <c r="L248" i="6" s="1"/>
  <c r="P248" i="6" s="1"/>
  <c r="T248" i="6" s="1"/>
  <c r="X248" i="6" s="1"/>
  <c r="AB248" i="6" s="1"/>
  <c r="AF248" i="6" s="1"/>
  <c r="AJ248" i="6" s="1"/>
  <c r="AN248" i="6" s="1"/>
  <c r="AR248" i="6" s="1"/>
  <c r="AV248" i="6" s="1"/>
  <c r="AZ248" i="6" s="1"/>
  <c r="BD248" i="6" s="1"/>
  <c r="BH248" i="6" s="1"/>
  <c r="BL248" i="6" s="1"/>
  <c r="BP248" i="6" s="1"/>
  <c r="G183" i="6"/>
  <c r="K183" i="6" s="1"/>
  <c r="O183" i="6" s="1"/>
  <c r="S183" i="6" s="1"/>
  <c r="W183" i="6" s="1"/>
  <c r="AA183" i="6" s="1"/>
  <c r="AE183" i="6" s="1"/>
  <c r="AI183" i="6" s="1"/>
  <c r="AM183" i="6" s="1"/>
  <c r="AQ183" i="6" s="1"/>
  <c r="AU183" i="6" s="1"/>
  <c r="AY183" i="6" s="1"/>
  <c r="BC183" i="6" s="1"/>
  <c r="BG183" i="6" s="1"/>
  <c r="BK183" i="6" s="1"/>
  <c r="BO183" i="6" s="1"/>
  <c r="H183" i="6"/>
  <c r="L183" i="6" s="1"/>
  <c r="P183" i="6" s="1"/>
  <c r="T183" i="6" s="1"/>
  <c r="X183" i="6" s="1"/>
  <c r="AB183" i="6" s="1"/>
  <c r="AF183" i="6" s="1"/>
  <c r="AJ183" i="6" s="1"/>
  <c r="AN183" i="6" s="1"/>
  <c r="AR183" i="6" s="1"/>
  <c r="AV183" i="6" s="1"/>
  <c r="AZ183" i="6" s="1"/>
  <c r="BD183" i="6" s="1"/>
  <c r="BH183" i="6" s="1"/>
  <c r="BL183" i="6" s="1"/>
  <c r="BP183" i="6" s="1"/>
  <c r="G133" i="6"/>
  <c r="K133" i="6" s="1"/>
  <c r="O133" i="6" s="1"/>
  <c r="S133" i="6" s="1"/>
  <c r="W133" i="6" s="1"/>
  <c r="AA133" i="6" s="1"/>
  <c r="AE133" i="6" s="1"/>
  <c r="AI133" i="6" s="1"/>
  <c r="AM133" i="6" s="1"/>
  <c r="AQ133" i="6" s="1"/>
  <c r="AU133" i="6" s="1"/>
  <c r="AY133" i="6" s="1"/>
  <c r="BC133" i="6" s="1"/>
  <c r="BG133" i="6" s="1"/>
  <c r="BK133" i="6" s="1"/>
  <c r="BO133" i="6" s="1"/>
  <c r="H133" i="6"/>
  <c r="L133" i="6" s="1"/>
  <c r="P133" i="6" s="1"/>
  <c r="T133" i="6" s="1"/>
  <c r="X133" i="6" s="1"/>
  <c r="AB133" i="6" s="1"/>
  <c r="AF133" i="6" s="1"/>
  <c r="AJ133" i="6" s="1"/>
  <c r="AN133" i="6" s="1"/>
  <c r="AR133" i="6" s="1"/>
  <c r="AV133" i="6" s="1"/>
  <c r="AZ133" i="6" s="1"/>
  <c r="BD133" i="6" s="1"/>
  <c r="BH133" i="6" s="1"/>
  <c r="BL133" i="6" s="1"/>
  <c r="BP133" i="6" s="1"/>
  <c r="G141" i="6"/>
  <c r="K141" i="6" s="1"/>
  <c r="O141" i="6" s="1"/>
  <c r="S141" i="6" s="1"/>
  <c r="W141" i="6" s="1"/>
  <c r="AA141" i="6" s="1"/>
  <c r="AE141" i="6" s="1"/>
  <c r="AI141" i="6" s="1"/>
  <c r="AM141" i="6" s="1"/>
  <c r="AQ141" i="6" s="1"/>
  <c r="AU141" i="6" s="1"/>
  <c r="AY141" i="6" s="1"/>
  <c r="BC141" i="6" s="1"/>
  <c r="BG141" i="6" s="1"/>
  <c r="BK141" i="6" s="1"/>
  <c r="BO141" i="6" s="1"/>
  <c r="H141" i="6"/>
  <c r="L141" i="6" s="1"/>
  <c r="P141" i="6" s="1"/>
  <c r="T141" i="6" s="1"/>
  <c r="X141" i="6" s="1"/>
  <c r="AB141" i="6" s="1"/>
  <c r="AF141" i="6" s="1"/>
  <c r="AJ141" i="6" s="1"/>
  <c r="AN141" i="6" s="1"/>
  <c r="AR141" i="6" s="1"/>
  <c r="AV141" i="6" s="1"/>
  <c r="AZ141" i="6" s="1"/>
  <c r="BD141" i="6" s="1"/>
  <c r="BH141" i="6" s="1"/>
  <c r="BL141" i="6" s="1"/>
  <c r="BP141" i="6" s="1"/>
  <c r="G179" i="6"/>
  <c r="K179" i="6" s="1"/>
  <c r="O179" i="6" s="1"/>
  <c r="S179" i="6" s="1"/>
  <c r="W179" i="6" s="1"/>
  <c r="AA179" i="6" s="1"/>
  <c r="AE179" i="6" s="1"/>
  <c r="AI179" i="6" s="1"/>
  <c r="AM179" i="6" s="1"/>
  <c r="AQ179" i="6" s="1"/>
  <c r="AU179" i="6" s="1"/>
  <c r="AY179" i="6" s="1"/>
  <c r="BC179" i="6" s="1"/>
  <c r="BG179" i="6" s="1"/>
  <c r="BK179" i="6" s="1"/>
  <c r="BO179" i="6" s="1"/>
  <c r="H179" i="6"/>
  <c r="L179" i="6" s="1"/>
  <c r="P179" i="6" s="1"/>
  <c r="T179" i="6" s="1"/>
  <c r="X179" i="6" s="1"/>
  <c r="AB179" i="6" s="1"/>
  <c r="AF179" i="6" s="1"/>
  <c r="AJ179" i="6" s="1"/>
  <c r="AN179" i="6" s="1"/>
  <c r="AR179" i="6" s="1"/>
  <c r="AV179" i="6" s="1"/>
  <c r="AZ179" i="6" s="1"/>
  <c r="BD179" i="6" s="1"/>
  <c r="BH179" i="6" s="1"/>
  <c r="BL179" i="6" s="1"/>
  <c r="BP179" i="6" s="1"/>
  <c r="G129" i="6"/>
  <c r="K129" i="6" s="1"/>
  <c r="O129" i="6" s="1"/>
  <c r="S129" i="6" s="1"/>
  <c r="W129" i="6" s="1"/>
  <c r="AA129" i="6" s="1"/>
  <c r="AE129" i="6" s="1"/>
  <c r="AI129" i="6" s="1"/>
  <c r="AM129" i="6" s="1"/>
  <c r="AQ129" i="6" s="1"/>
  <c r="AU129" i="6" s="1"/>
  <c r="AY129" i="6" s="1"/>
  <c r="BC129" i="6" s="1"/>
  <c r="BG129" i="6" s="1"/>
  <c r="BK129" i="6" s="1"/>
  <c r="BO129" i="6" s="1"/>
  <c r="H129" i="6"/>
  <c r="L129" i="6" s="1"/>
  <c r="P129" i="6" s="1"/>
  <c r="T129" i="6" s="1"/>
  <c r="X129" i="6" s="1"/>
  <c r="AB129" i="6" s="1"/>
  <c r="AF129" i="6" s="1"/>
  <c r="AJ129" i="6" s="1"/>
  <c r="AN129" i="6" s="1"/>
  <c r="AR129" i="6" s="1"/>
  <c r="AV129" i="6" s="1"/>
  <c r="AZ129" i="6" s="1"/>
  <c r="BD129" i="6" s="1"/>
  <c r="BH129" i="6" s="1"/>
  <c r="BL129" i="6" s="1"/>
  <c r="BP129" i="6" s="1"/>
  <c r="G220" i="6"/>
  <c r="K220" i="6" s="1"/>
  <c r="O220" i="6" s="1"/>
  <c r="S220" i="6" s="1"/>
  <c r="W220" i="6" s="1"/>
  <c r="AA220" i="6" s="1"/>
  <c r="AE220" i="6" s="1"/>
  <c r="AI220" i="6" s="1"/>
  <c r="AM220" i="6" s="1"/>
  <c r="AQ220" i="6" s="1"/>
  <c r="AU220" i="6" s="1"/>
  <c r="AY220" i="6" s="1"/>
  <c r="BC220" i="6" s="1"/>
  <c r="BG220" i="6" s="1"/>
  <c r="BK220" i="6" s="1"/>
  <c r="BO220" i="6" s="1"/>
  <c r="H220" i="6"/>
  <c r="L220" i="6" s="1"/>
  <c r="P220" i="6" s="1"/>
  <c r="T220" i="6" s="1"/>
  <c r="X220" i="6" s="1"/>
  <c r="AB220" i="6" s="1"/>
  <c r="AF220" i="6" s="1"/>
  <c r="AJ220" i="6" s="1"/>
  <c r="AN220" i="6" s="1"/>
  <c r="AR220" i="6" s="1"/>
  <c r="AV220" i="6" s="1"/>
  <c r="AZ220" i="6" s="1"/>
  <c r="BD220" i="6" s="1"/>
  <c r="BH220" i="6" s="1"/>
  <c r="BL220" i="6" s="1"/>
  <c r="BP220" i="6" s="1"/>
  <c r="G124" i="6"/>
  <c r="K124" i="6" s="1"/>
  <c r="O124" i="6" s="1"/>
  <c r="S124" i="6" s="1"/>
  <c r="W124" i="6" s="1"/>
  <c r="AA124" i="6" s="1"/>
  <c r="AE124" i="6" s="1"/>
  <c r="AI124" i="6" s="1"/>
  <c r="AM124" i="6" s="1"/>
  <c r="AQ124" i="6" s="1"/>
  <c r="AU124" i="6" s="1"/>
  <c r="AY124" i="6" s="1"/>
  <c r="BC124" i="6" s="1"/>
  <c r="BG124" i="6" s="1"/>
  <c r="BK124" i="6" s="1"/>
  <c r="BO124" i="6" s="1"/>
  <c r="H124" i="6"/>
  <c r="L124" i="6" s="1"/>
  <c r="P124" i="6" s="1"/>
  <c r="T124" i="6" s="1"/>
  <c r="X124" i="6" s="1"/>
  <c r="AB124" i="6" s="1"/>
  <c r="AF124" i="6" s="1"/>
  <c r="AJ124" i="6" s="1"/>
  <c r="AN124" i="6" s="1"/>
  <c r="AR124" i="6" s="1"/>
  <c r="AV124" i="6" s="1"/>
  <c r="AZ124" i="6" s="1"/>
  <c r="BD124" i="6" s="1"/>
  <c r="BH124" i="6" s="1"/>
  <c r="BL124" i="6" s="1"/>
  <c r="BP124" i="6" s="1"/>
  <c r="G135" i="6"/>
  <c r="K135" i="6" s="1"/>
  <c r="O135" i="6" s="1"/>
  <c r="S135" i="6" s="1"/>
  <c r="W135" i="6" s="1"/>
  <c r="AA135" i="6" s="1"/>
  <c r="AE135" i="6" s="1"/>
  <c r="AI135" i="6" s="1"/>
  <c r="AM135" i="6" s="1"/>
  <c r="AQ135" i="6" s="1"/>
  <c r="AU135" i="6" s="1"/>
  <c r="AY135" i="6" s="1"/>
  <c r="BC135" i="6" s="1"/>
  <c r="BG135" i="6" s="1"/>
  <c r="BK135" i="6" s="1"/>
  <c r="BO135" i="6" s="1"/>
  <c r="H135" i="6"/>
  <c r="L135" i="6" s="1"/>
  <c r="P135" i="6" s="1"/>
  <c r="T135" i="6" s="1"/>
  <c r="X135" i="6" s="1"/>
  <c r="AB135" i="6" s="1"/>
  <c r="AF135" i="6" s="1"/>
  <c r="AJ135" i="6" s="1"/>
  <c r="AN135" i="6" s="1"/>
  <c r="AR135" i="6" s="1"/>
  <c r="AV135" i="6" s="1"/>
  <c r="AZ135" i="6" s="1"/>
  <c r="BD135" i="6" s="1"/>
  <c r="BH135" i="6" s="1"/>
  <c r="BL135" i="6" s="1"/>
  <c r="BP135" i="6" s="1"/>
  <c r="G281" i="6"/>
  <c r="K281" i="6" s="1"/>
  <c r="O281" i="6" s="1"/>
  <c r="S281" i="6" s="1"/>
  <c r="W281" i="6" s="1"/>
  <c r="AA281" i="6" s="1"/>
  <c r="AE281" i="6" s="1"/>
  <c r="AI281" i="6" s="1"/>
  <c r="AM281" i="6" s="1"/>
  <c r="AQ281" i="6" s="1"/>
  <c r="AU281" i="6" s="1"/>
  <c r="AY281" i="6" s="1"/>
  <c r="BC281" i="6" s="1"/>
  <c r="BG281" i="6" s="1"/>
  <c r="BK281" i="6" s="1"/>
  <c r="BO281" i="6" s="1"/>
  <c r="H281" i="6"/>
  <c r="L281" i="6" s="1"/>
  <c r="P281" i="6" s="1"/>
  <c r="T281" i="6" s="1"/>
  <c r="X281" i="6" s="1"/>
  <c r="AB281" i="6" s="1"/>
  <c r="AF281" i="6" s="1"/>
  <c r="AJ281" i="6" s="1"/>
  <c r="AN281" i="6" s="1"/>
  <c r="AR281" i="6" s="1"/>
  <c r="AV281" i="6" s="1"/>
  <c r="AZ281" i="6" s="1"/>
  <c r="BD281" i="6" s="1"/>
  <c r="BH281" i="6" s="1"/>
  <c r="BL281" i="6" s="1"/>
  <c r="BP281" i="6" s="1"/>
  <c r="G181" i="6"/>
  <c r="K181" i="6" s="1"/>
  <c r="O181" i="6" s="1"/>
  <c r="S181" i="6" s="1"/>
  <c r="W181" i="6" s="1"/>
  <c r="AA181" i="6" s="1"/>
  <c r="AE181" i="6" s="1"/>
  <c r="AI181" i="6" s="1"/>
  <c r="AM181" i="6" s="1"/>
  <c r="AQ181" i="6" s="1"/>
  <c r="AU181" i="6" s="1"/>
  <c r="AY181" i="6" s="1"/>
  <c r="BC181" i="6" s="1"/>
  <c r="BG181" i="6" s="1"/>
  <c r="BK181" i="6" s="1"/>
  <c r="BO181" i="6" s="1"/>
  <c r="H181" i="6"/>
  <c r="L181" i="6" s="1"/>
  <c r="P181" i="6" s="1"/>
  <c r="T181" i="6" s="1"/>
  <c r="X181" i="6" s="1"/>
  <c r="AB181" i="6" s="1"/>
  <c r="AF181" i="6" s="1"/>
  <c r="AJ181" i="6" s="1"/>
  <c r="AN181" i="6" s="1"/>
  <c r="AR181" i="6" s="1"/>
  <c r="AV181" i="6" s="1"/>
  <c r="AZ181" i="6" s="1"/>
  <c r="BD181" i="6" s="1"/>
  <c r="BH181" i="6" s="1"/>
  <c r="BL181" i="6" s="1"/>
  <c r="BP181" i="6" s="1"/>
  <c r="G229" i="6"/>
  <c r="K229" i="6" s="1"/>
  <c r="O229" i="6" s="1"/>
  <c r="S229" i="6" s="1"/>
  <c r="W229" i="6" s="1"/>
  <c r="AA229" i="6" s="1"/>
  <c r="AE229" i="6" s="1"/>
  <c r="AI229" i="6" s="1"/>
  <c r="AM229" i="6" s="1"/>
  <c r="AQ229" i="6" s="1"/>
  <c r="AU229" i="6" s="1"/>
  <c r="AY229" i="6" s="1"/>
  <c r="BC229" i="6" s="1"/>
  <c r="BG229" i="6" s="1"/>
  <c r="BK229" i="6" s="1"/>
  <c r="BO229" i="6" s="1"/>
  <c r="H229" i="6"/>
  <c r="L229" i="6" s="1"/>
  <c r="P229" i="6" s="1"/>
  <c r="T229" i="6" s="1"/>
  <c r="X229" i="6" s="1"/>
  <c r="AB229" i="6" s="1"/>
  <c r="AF229" i="6" s="1"/>
  <c r="AJ229" i="6" s="1"/>
  <c r="AN229" i="6" s="1"/>
  <c r="AR229" i="6" s="1"/>
  <c r="AV229" i="6" s="1"/>
  <c r="AZ229" i="6" s="1"/>
  <c r="BD229" i="6" s="1"/>
  <c r="BH229" i="6" s="1"/>
  <c r="BL229" i="6" s="1"/>
  <c r="BP229" i="6" s="1"/>
  <c r="G221" i="6"/>
  <c r="K221" i="6" s="1"/>
  <c r="O221" i="6" s="1"/>
  <c r="S221" i="6" s="1"/>
  <c r="W221" i="6" s="1"/>
  <c r="AA221" i="6" s="1"/>
  <c r="AE221" i="6" s="1"/>
  <c r="AI221" i="6" s="1"/>
  <c r="AM221" i="6" s="1"/>
  <c r="AQ221" i="6" s="1"/>
  <c r="AU221" i="6" s="1"/>
  <c r="AY221" i="6" s="1"/>
  <c r="BC221" i="6" s="1"/>
  <c r="BG221" i="6" s="1"/>
  <c r="BK221" i="6" s="1"/>
  <c r="BO221" i="6" s="1"/>
  <c r="H221" i="6"/>
  <c r="L221" i="6" s="1"/>
  <c r="P221" i="6" s="1"/>
  <c r="T221" i="6" s="1"/>
  <c r="X221" i="6" s="1"/>
  <c r="AB221" i="6" s="1"/>
  <c r="AF221" i="6" s="1"/>
  <c r="AJ221" i="6" s="1"/>
  <c r="AN221" i="6" s="1"/>
  <c r="AR221" i="6" s="1"/>
  <c r="AV221" i="6" s="1"/>
  <c r="AZ221" i="6" s="1"/>
  <c r="BD221" i="6" s="1"/>
  <c r="BH221" i="6" s="1"/>
  <c r="BL221" i="6" s="1"/>
  <c r="BP221" i="6" s="1"/>
  <c r="G249" i="6"/>
  <c r="K249" i="6" s="1"/>
  <c r="O249" i="6" s="1"/>
  <c r="S249" i="6" s="1"/>
  <c r="W249" i="6" s="1"/>
  <c r="AA249" i="6" s="1"/>
  <c r="AE249" i="6" s="1"/>
  <c r="AI249" i="6" s="1"/>
  <c r="AM249" i="6" s="1"/>
  <c r="AQ249" i="6" s="1"/>
  <c r="AU249" i="6" s="1"/>
  <c r="AY249" i="6" s="1"/>
  <c r="BC249" i="6" s="1"/>
  <c r="BG249" i="6" s="1"/>
  <c r="BK249" i="6" s="1"/>
  <c r="BO249" i="6" s="1"/>
  <c r="H249" i="6"/>
  <c r="L249" i="6" s="1"/>
  <c r="P249" i="6" s="1"/>
  <c r="T249" i="6" s="1"/>
  <c r="X249" i="6" s="1"/>
  <c r="AB249" i="6" s="1"/>
  <c r="AF249" i="6" s="1"/>
  <c r="AJ249" i="6" s="1"/>
  <c r="AN249" i="6" s="1"/>
  <c r="AR249" i="6" s="1"/>
  <c r="AV249" i="6" s="1"/>
  <c r="AZ249" i="6" s="1"/>
  <c r="BD249" i="6" s="1"/>
  <c r="BH249" i="6" s="1"/>
  <c r="BL249" i="6" s="1"/>
  <c r="BP249" i="6" s="1"/>
  <c r="G175" i="6"/>
  <c r="K175" i="6" s="1"/>
  <c r="O175" i="6" s="1"/>
  <c r="S175" i="6" s="1"/>
  <c r="W175" i="6" s="1"/>
  <c r="AA175" i="6" s="1"/>
  <c r="AE175" i="6" s="1"/>
  <c r="AI175" i="6" s="1"/>
  <c r="AM175" i="6" s="1"/>
  <c r="AQ175" i="6" s="1"/>
  <c r="AU175" i="6" s="1"/>
  <c r="AY175" i="6" s="1"/>
  <c r="BC175" i="6" s="1"/>
  <c r="BG175" i="6" s="1"/>
  <c r="BK175" i="6" s="1"/>
  <c r="BO175" i="6" s="1"/>
  <c r="H175" i="6"/>
  <c r="L175" i="6" s="1"/>
  <c r="P175" i="6" s="1"/>
  <c r="T175" i="6" s="1"/>
  <c r="X175" i="6" s="1"/>
  <c r="AB175" i="6" s="1"/>
  <c r="AF175" i="6" s="1"/>
  <c r="AJ175" i="6" s="1"/>
  <c r="AN175" i="6" s="1"/>
  <c r="AR175" i="6" s="1"/>
  <c r="AV175" i="6" s="1"/>
  <c r="AZ175" i="6" s="1"/>
  <c r="BD175" i="6" s="1"/>
  <c r="BH175" i="6" s="1"/>
  <c r="BL175" i="6" s="1"/>
  <c r="BP175" i="6" s="1"/>
  <c r="G206" i="6"/>
  <c r="K206" i="6" s="1"/>
  <c r="O206" i="6" s="1"/>
  <c r="S206" i="6" s="1"/>
  <c r="W206" i="6" s="1"/>
  <c r="AA206" i="6" s="1"/>
  <c r="AE206" i="6" s="1"/>
  <c r="AI206" i="6" s="1"/>
  <c r="AM206" i="6" s="1"/>
  <c r="AQ206" i="6" s="1"/>
  <c r="AU206" i="6" s="1"/>
  <c r="AY206" i="6" s="1"/>
  <c r="BC206" i="6" s="1"/>
  <c r="BG206" i="6" s="1"/>
  <c r="BK206" i="6" s="1"/>
  <c r="BO206" i="6" s="1"/>
  <c r="H206" i="6"/>
  <c r="L206" i="6" s="1"/>
  <c r="P206" i="6" s="1"/>
  <c r="T206" i="6" s="1"/>
  <c r="X206" i="6" s="1"/>
  <c r="AB206" i="6" s="1"/>
  <c r="AF206" i="6" s="1"/>
  <c r="AJ206" i="6" s="1"/>
  <c r="AN206" i="6" s="1"/>
  <c r="AR206" i="6" s="1"/>
  <c r="AV206" i="6" s="1"/>
  <c r="AZ206" i="6" s="1"/>
  <c r="BD206" i="6" s="1"/>
  <c r="BH206" i="6" s="1"/>
  <c r="BL206" i="6" s="1"/>
  <c r="BP206" i="6" s="1"/>
  <c r="G154" i="6"/>
  <c r="K154" i="6" s="1"/>
  <c r="O154" i="6" s="1"/>
  <c r="S154" i="6" s="1"/>
  <c r="W154" i="6" s="1"/>
  <c r="AA154" i="6" s="1"/>
  <c r="AE154" i="6" s="1"/>
  <c r="AI154" i="6" s="1"/>
  <c r="AM154" i="6" s="1"/>
  <c r="AQ154" i="6" s="1"/>
  <c r="AU154" i="6" s="1"/>
  <c r="AY154" i="6" s="1"/>
  <c r="BC154" i="6" s="1"/>
  <c r="BG154" i="6" s="1"/>
  <c r="BK154" i="6" s="1"/>
  <c r="BO154" i="6" s="1"/>
  <c r="H154" i="6"/>
  <c r="L154" i="6" s="1"/>
  <c r="P154" i="6" s="1"/>
  <c r="T154" i="6" s="1"/>
  <c r="X154" i="6" s="1"/>
  <c r="AB154" i="6" s="1"/>
  <c r="AF154" i="6" s="1"/>
  <c r="AJ154" i="6" s="1"/>
  <c r="AN154" i="6" s="1"/>
  <c r="AR154" i="6" s="1"/>
  <c r="AV154" i="6" s="1"/>
  <c r="AZ154" i="6" s="1"/>
  <c r="BD154" i="6" s="1"/>
  <c r="BH154" i="6" s="1"/>
  <c r="BL154" i="6" s="1"/>
  <c r="BP154" i="6" s="1"/>
  <c r="G216" i="6"/>
  <c r="K216" i="6" s="1"/>
  <c r="O216" i="6" s="1"/>
  <c r="S216" i="6" s="1"/>
  <c r="W216" i="6" s="1"/>
  <c r="AA216" i="6" s="1"/>
  <c r="AE216" i="6" s="1"/>
  <c r="AI216" i="6" s="1"/>
  <c r="AM216" i="6" s="1"/>
  <c r="AQ216" i="6" s="1"/>
  <c r="AU216" i="6" s="1"/>
  <c r="AY216" i="6" s="1"/>
  <c r="BC216" i="6" s="1"/>
  <c r="BG216" i="6" s="1"/>
  <c r="BK216" i="6" s="1"/>
  <c r="BO216" i="6" s="1"/>
  <c r="H216" i="6"/>
  <c r="L216" i="6" s="1"/>
  <c r="P216" i="6" s="1"/>
  <c r="T216" i="6" s="1"/>
  <c r="X216" i="6" s="1"/>
  <c r="AB216" i="6" s="1"/>
  <c r="AF216" i="6" s="1"/>
  <c r="AJ216" i="6" s="1"/>
  <c r="AN216" i="6" s="1"/>
  <c r="AR216" i="6" s="1"/>
  <c r="AV216" i="6" s="1"/>
  <c r="AZ216" i="6" s="1"/>
  <c r="BD216" i="6" s="1"/>
  <c r="BH216" i="6" s="1"/>
  <c r="BL216" i="6" s="1"/>
  <c r="BP216" i="6" s="1"/>
  <c r="G210" i="6"/>
  <c r="K210" i="6" s="1"/>
  <c r="O210" i="6" s="1"/>
  <c r="S210" i="6" s="1"/>
  <c r="W210" i="6" s="1"/>
  <c r="AA210" i="6" s="1"/>
  <c r="AE210" i="6" s="1"/>
  <c r="AI210" i="6" s="1"/>
  <c r="AM210" i="6" s="1"/>
  <c r="AQ210" i="6" s="1"/>
  <c r="AU210" i="6" s="1"/>
  <c r="AY210" i="6" s="1"/>
  <c r="BC210" i="6" s="1"/>
  <c r="BG210" i="6" s="1"/>
  <c r="BK210" i="6" s="1"/>
  <c r="BO210" i="6" s="1"/>
  <c r="H210" i="6"/>
  <c r="L210" i="6" s="1"/>
  <c r="P210" i="6" s="1"/>
  <c r="T210" i="6" s="1"/>
  <c r="X210" i="6" s="1"/>
  <c r="AB210" i="6" s="1"/>
  <c r="AF210" i="6" s="1"/>
  <c r="AJ210" i="6" s="1"/>
  <c r="AN210" i="6" s="1"/>
  <c r="AR210" i="6" s="1"/>
  <c r="AV210" i="6" s="1"/>
  <c r="AZ210" i="6" s="1"/>
  <c r="BD210" i="6" s="1"/>
  <c r="BH210" i="6" s="1"/>
  <c r="BL210" i="6" s="1"/>
  <c r="BP210" i="6" s="1"/>
  <c r="G125" i="6"/>
  <c r="K125" i="6" s="1"/>
  <c r="O125" i="6" s="1"/>
  <c r="S125" i="6" s="1"/>
  <c r="W125" i="6" s="1"/>
  <c r="AA125" i="6" s="1"/>
  <c r="AE125" i="6" s="1"/>
  <c r="AI125" i="6" s="1"/>
  <c r="AM125" i="6" s="1"/>
  <c r="AQ125" i="6" s="1"/>
  <c r="AU125" i="6" s="1"/>
  <c r="AY125" i="6" s="1"/>
  <c r="BC125" i="6" s="1"/>
  <c r="BG125" i="6" s="1"/>
  <c r="BK125" i="6" s="1"/>
  <c r="BO125" i="6" s="1"/>
  <c r="H125" i="6"/>
  <c r="L125" i="6" s="1"/>
  <c r="P125" i="6" s="1"/>
  <c r="T125" i="6" s="1"/>
  <c r="X125" i="6" s="1"/>
  <c r="AB125" i="6" s="1"/>
  <c r="AF125" i="6" s="1"/>
  <c r="AJ125" i="6" s="1"/>
  <c r="AN125" i="6" s="1"/>
  <c r="AR125" i="6" s="1"/>
  <c r="AV125" i="6" s="1"/>
  <c r="AZ125" i="6" s="1"/>
  <c r="BD125" i="6" s="1"/>
  <c r="BH125" i="6" s="1"/>
  <c r="BL125" i="6" s="1"/>
  <c r="BP125" i="6" s="1"/>
  <c r="G201" i="6"/>
  <c r="K201" i="6" s="1"/>
  <c r="O201" i="6" s="1"/>
  <c r="S201" i="6" s="1"/>
  <c r="W201" i="6" s="1"/>
  <c r="AA201" i="6" s="1"/>
  <c r="AE201" i="6" s="1"/>
  <c r="AI201" i="6" s="1"/>
  <c r="AM201" i="6" s="1"/>
  <c r="AQ201" i="6" s="1"/>
  <c r="AU201" i="6" s="1"/>
  <c r="AY201" i="6" s="1"/>
  <c r="BC201" i="6" s="1"/>
  <c r="BG201" i="6" s="1"/>
  <c r="BK201" i="6" s="1"/>
  <c r="BO201" i="6" s="1"/>
  <c r="H201" i="6"/>
  <c r="L201" i="6" s="1"/>
  <c r="P201" i="6" s="1"/>
  <c r="T201" i="6" s="1"/>
  <c r="X201" i="6" s="1"/>
  <c r="AB201" i="6" s="1"/>
  <c r="AF201" i="6" s="1"/>
  <c r="AJ201" i="6" s="1"/>
  <c r="AN201" i="6" s="1"/>
  <c r="AR201" i="6" s="1"/>
  <c r="AV201" i="6" s="1"/>
  <c r="AZ201" i="6" s="1"/>
  <c r="BD201" i="6" s="1"/>
  <c r="BH201" i="6" s="1"/>
  <c r="BL201" i="6" s="1"/>
  <c r="BP201" i="6" s="1"/>
  <c r="G131" i="6"/>
  <c r="K131" i="6" s="1"/>
  <c r="O131" i="6" s="1"/>
  <c r="S131" i="6" s="1"/>
  <c r="W131" i="6" s="1"/>
  <c r="AA131" i="6" s="1"/>
  <c r="AE131" i="6" s="1"/>
  <c r="AI131" i="6" s="1"/>
  <c r="AM131" i="6" s="1"/>
  <c r="AQ131" i="6" s="1"/>
  <c r="AU131" i="6" s="1"/>
  <c r="AY131" i="6" s="1"/>
  <c r="BC131" i="6" s="1"/>
  <c r="BG131" i="6" s="1"/>
  <c r="BK131" i="6" s="1"/>
  <c r="BO131" i="6" s="1"/>
  <c r="H131" i="6"/>
  <c r="L131" i="6" s="1"/>
  <c r="P131" i="6" s="1"/>
  <c r="T131" i="6" s="1"/>
  <c r="X131" i="6" s="1"/>
  <c r="AB131" i="6" s="1"/>
  <c r="AF131" i="6" s="1"/>
  <c r="AJ131" i="6" s="1"/>
  <c r="AN131" i="6" s="1"/>
  <c r="AR131" i="6" s="1"/>
  <c r="AV131" i="6" s="1"/>
  <c r="AZ131" i="6" s="1"/>
  <c r="BD131" i="6" s="1"/>
  <c r="BH131" i="6" s="1"/>
  <c r="BL131" i="6" s="1"/>
  <c r="BP131" i="6" s="1"/>
  <c r="G178" i="6"/>
  <c r="K178" i="6" s="1"/>
  <c r="O178" i="6" s="1"/>
  <c r="S178" i="6" s="1"/>
  <c r="W178" i="6" s="1"/>
  <c r="AA178" i="6" s="1"/>
  <c r="AE178" i="6" s="1"/>
  <c r="AI178" i="6" s="1"/>
  <c r="AM178" i="6" s="1"/>
  <c r="AQ178" i="6" s="1"/>
  <c r="AU178" i="6" s="1"/>
  <c r="AY178" i="6" s="1"/>
  <c r="BC178" i="6" s="1"/>
  <c r="BG178" i="6" s="1"/>
  <c r="BK178" i="6" s="1"/>
  <c r="BO178" i="6" s="1"/>
  <c r="H178" i="6"/>
  <c r="L178" i="6" s="1"/>
  <c r="P178" i="6" s="1"/>
  <c r="T178" i="6" s="1"/>
  <c r="X178" i="6" s="1"/>
  <c r="AB178" i="6" s="1"/>
  <c r="AF178" i="6" s="1"/>
  <c r="AJ178" i="6" s="1"/>
  <c r="AN178" i="6" s="1"/>
  <c r="AR178" i="6" s="1"/>
  <c r="AV178" i="6" s="1"/>
  <c r="AZ178" i="6" s="1"/>
  <c r="BD178" i="6" s="1"/>
  <c r="BH178" i="6" s="1"/>
  <c r="BL178" i="6" s="1"/>
  <c r="BP178" i="6" s="1"/>
  <c r="G268" i="6"/>
  <c r="K268" i="6" s="1"/>
  <c r="O268" i="6" s="1"/>
  <c r="S268" i="6" s="1"/>
  <c r="W268" i="6" s="1"/>
  <c r="AA268" i="6" s="1"/>
  <c r="AE268" i="6" s="1"/>
  <c r="AI268" i="6" s="1"/>
  <c r="AM268" i="6" s="1"/>
  <c r="AQ268" i="6" s="1"/>
  <c r="AU268" i="6" s="1"/>
  <c r="AY268" i="6" s="1"/>
  <c r="BC268" i="6" s="1"/>
  <c r="BG268" i="6" s="1"/>
  <c r="BK268" i="6" s="1"/>
  <c r="BO268" i="6" s="1"/>
  <c r="H268" i="6"/>
  <c r="L268" i="6" s="1"/>
  <c r="P268" i="6" s="1"/>
  <c r="T268" i="6" s="1"/>
  <c r="X268" i="6" s="1"/>
  <c r="AB268" i="6" s="1"/>
  <c r="AF268" i="6" s="1"/>
  <c r="AJ268" i="6" s="1"/>
  <c r="AN268" i="6" s="1"/>
  <c r="AR268" i="6" s="1"/>
  <c r="AV268" i="6" s="1"/>
  <c r="AZ268" i="6" s="1"/>
  <c r="BD268" i="6" s="1"/>
  <c r="BH268" i="6" s="1"/>
  <c r="BL268" i="6" s="1"/>
  <c r="BP268" i="6" s="1"/>
  <c r="G187" i="6"/>
  <c r="K187" i="6" s="1"/>
  <c r="O187" i="6" s="1"/>
  <c r="S187" i="6" s="1"/>
  <c r="W187" i="6" s="1"/>
  <c r="AA187" i="6" s="1"/>
  <c r="AE187" i="6" s="1"/>
  <c r="AI187" i="6" s="1"/>
  <c r="AM187" i="6" s="1"/>
  <c r="AQ187" i="6" s="1"/>
  <c r="AU187" i="6" s="1"/>
  <c r="AY187" i="6" s="1"/>
  <c r="BC187" i="6" s="1"/>
  <c r="BG187" i="6" s="1"/>
  <c r="BK187" i="6" s="1"/>
  <c r="BO187" i="6" s="1"/>
  <c r="H187" i="6"/>
  <c r="L187" i="6" s="1"/>
  <c r="P187" i="6" s="1"/>
  <c r="T187" i="6" s="1"/>
  <c r="X187" i="6" s="1"/>
  <c r="AB187" i="6" s="1"/>
  <c r="AF187" i="6" s="1"/>
  <c r="AJ187" i="6" s="1"/>
  <c r="AN187" i="6" s="1"/>
  <c r="AR187" i="6" s="1"/>
  <c r="AV187" i="6" s="1"/>
  <c r="AZ187" i="6" s="1"/>
  <c r="BD187" i="6" s="1"/>
  <c r="BH187" i="6" s="1"/>
  <c r="BL187" i="6" s="1"/>
  <c r="BP187" i="6" s="1"/>
  <c r="G171" i="6"/>
  <c r="K171" i="6" s="1"/>
  <c r="O171" i="6" s="1"/>
  <c r="S171" i="6" s="1"/>
  <c r="W171" i="6" s="1"/>
  <c r="AA171" i="6" s="1"/>
  <c r="AE171" i="6" s="1"/>
  <c r="AI171" i="6" s="1"/>
  <c r="AM171" i="6" s="1"/>
  <c r="AQ171" i="6" s="1"/>
  <c r="AU171" i="6" s="1"/>
  <c r="AY171" i="6" s="1"/>
  <c r="BC171" i="6" s="1"/>
  <c r="BG171" i="6" s="1"/>
  <c r="BK171" i="6" s="1"/>
  <c r="BO171" i="6" s="1"/>
  <c r="H171" i="6"/>
  <c r="L171" i="6" s="1"/>
  <c r="P171" i="6" s="1"/>
  <c r="T171" i="6" s="1"/>
  <c r="X171" i="6" s="1"/>
  <c r="AB171" i="6" s="1"/>
  <c r="AF171" i="6" s="1"/>
  <c r="AJ171" i="6" s="1"/>
  <c r="AN171" i="6" s="1"/>
  <c r="AR171" i="6" s="1"/>
  <c r="AV171" i="6" s="1"/>
  <c r="AZ171" i="6" s="1"/>
  <c r="BD171" i="6" s="1"/>
  <c r="BH171" i="6" s="1"/>
  <c r="BL171" i="6" s="1"/>
  <c r="BP171" i="6" s="1"/>
  <c r="G170" i="6"/>
  <c r="K170" i="6" s="1"/>
  <c r="O170" i="6" s="1"/>
  <c r="S170" i="6" s="1"/>
  <c r="W170" i="6" s="1"/>
  <c r="AA170" i="6" s="1"/>
  <c r="AE170" i="6" s="1"/>
  <c r="AI170" i="6" s="1"/>
  <c r="AM170" i="6" s="1"/>
  <c r="AQ170" i="6" s="1"/>
  <c r="AU170" i="6" s="1"/>
  <c r="AY170" i="6" s="1"/>
  <c r="BC170" i="6" s="1"/>
  <c r="BG170" i="6" s="1"/>
  <c r="BK170" i="6" s="1"/>
  <c r="BO170" i="6" s="1"/>
  <c r="H170" i="6"/>
  <c r="L170" i="6" s="1"/>
  <c r="P170" i="6" s="1"/>
  <c r="T170" i="6" s="1"/>
  <c r="X170" i="6" s="1"/>
  <c r="AB170" i="6" s="1"/>
  <c r="AF170" i="6" s="1"/>
  <c r="AJ170" i="6" s="1"/>
  <c r="AN170" i="6" s="1"/>
  <c r="AR170" i="6" s="1"/>
  <c r="AV170" i="6" s="1"/>
  <c r="AZ170" i="6" s="1"/>
  <c r="BD170" i="6" s="1"/>
  <c r="BH170" i="6" s="1"/>
  <c r="BL170" i="6" s="1"/>
  <c r="BP170" i="6" s="1"/>
  <c r="G283" i="6"/>
  <c r="K283" i="6" s="1"/>
  <c r="O283" i="6" s="1"/>
  <c r="S283" i="6" s="1"/>
  <c r="W283" i="6" s="1"/>
  <c r="AA283" i="6" s="1"/>
  <c r="AE283" i="6" s="1"/>
  <c r="AI283" i="6" s="1"/>
  <c r="AM283" i="6" s="1"/>
  <c r="AQ283" i="6" s="1"/>
  <c r="AU283" i="6" s="1"/>
  <c r="AY283" i="6" s="1"/>
  <c r="BC283" i="6" s="1"/>
  <c r="BG283" i="6" s="1"/>
  <c r="BK283" i="6" s="1"/>
  <c r="BO283" i="6" s="1"/>
  <c r="H283" i="6"/>
  <c r="L283" i="6" s="1"/>
  <c r="P283" i="6" s="1"/>
  <c r="T283" i="6" s="1"/>
  <c r="X283" i="6" s="1"/>
  <c r="AB283" i="6" s="1"/>
  <c r="AF283" i="6" s="1"/>
  <c r="AJ283" i="6" s="1"/>
  <c r="AN283" i="6" s="1"/>
  <c r="AR283" i="6" s="1"/>
  <c r="AV283" i="6" s="1"/>
  <c r="AZ283" i="6" s="1"/>
  <c r="BD283" i="6" s="1"/>
  <c r="BH283" i="6" s="1"/>
  <c r="BL283" i="6" s="1"/>
  <c r="BP283" i="6" s="1"/>
  <c r="G290" i="6"/>
  <c r="K290" i="6" s="1"/>
  <c r="O290" i="6" s="1"/>
  <c r="S290" i="6" s="1"/>
  <c r="W290" i="6" s="1"/>
  <c r="AA290" i="6" s="1"/>
  <c r="AE290" i="6" s="1"/>
  <c r="AI290" i="6" s="1"/>
  <c r="AM290" i="6" s="1"/>
  <c r="AQ290" i="6" s="1"/>
  <c r="AU290" i="6" s="1"/>
  <c r="AY290" i="6" s="1"/>
  <c r="BC290" i="6" s="1"/>
  <c r="BG290" i="6" s="1"/>
  <c r="BK290" i="6" s="1"/>
  <c r="BO290" i="6" s="1"/>
  <c r="H290" i="6"/>
  <c r="L290" i="6" s="1"/>
  <c r="P290" i="6" s="1"/>
  <c r="T290" i="6" s="1"/>
  <c r="X290" i="6" s="1"/>
  <c r="AB290" i="6" s="1"/>
  <c r="AF290" i="6" s="1"/>
  <c r="AJ290" i="6" s="1"/>
  <c r="AN290" i="6" s="1"/>
  <c r="AR290" i="6" s="1"/>
  <c r="AV290" i="6" s="1"/>
  <c r="AZ290" i="6" s="1"/>
  <c r="BD290" i="6" s="1"/>
  <c r="BH290" i="6" s="1"/>
  <c r="BL290" i="6" s="1"/>
  <c r="BP290" i="6" s="1"/>
  <c r="G262" i="6"/>
  <c r="K262" i="6" s="1"/>
  <c r="O262" i="6" s="1"/>
  <c r="S262" i="6" s="1"/>
  <c r="W262" i="6" s="1"/>
  <c r="AA262" i="6" s="1"/>
  <c r="AE262" i="6" s="1"/>
  <c r="AI262" i="6" s="1"/>
  <c r="AM262" i="6" s="1"/>
  <c r="AQ262" i="6" s="1"/>
  <c r="AU262" i="6" s="1"/>
  <c r="AY262" i="6" s="1"/>
  <c r="BC262" i="6" s="1"/>
  <c r="BG262" i="6" s="1"/>
  <c r="BK262" i="6" s="1"/>
  <c r="BO262" i="6" s="1"/>
  <c r="H262" i="6"/>
  <c r="L262" i="6" s="1"/>
  <c r="P262" i="6" s="1"/>
  <c r="T262" i="6" s="1"/>
  <c r="X262" i="6" s="1"/>
  <c r="AB262" i="6" s="1"/>
  <c r="AF262" i="6" s="1"/>
  <c r="AJ262" i="6" s="1"/>
  <c r="AN262" i="6" s="1"/>
  <c r="AR262" i="6" s="1"/>
  <c r="AV262" i="6" s="1"/>
  <c r="AZ262" i="6" s="1"/>
  <c r="BD262" i="6" s="1"/>
  <c r="BH262" i="6" s="1"/>
  <c r="BL262" i="6" s="1"/>
  <c r="BP262" i="6" s="1"/>
  <c r="G282" i="6"/>
  <c r="K282" i="6" s="1"/>
  <c r="O282" i="6" s="1"/>
  <c r="S282" i="6" s="1"/>
  <c r="W282" i="6" s="1"/>
  <c r="AA282" i="6" s="1"/>
  <c r="AE282" i="6" s="1"/>
  <c r="AI282" i="6" s="1"/>
  <c r="AM282" i="6" s="1"/>
  <c r="AQ282" i="6" s="1"/>
  <c r="AU282" i="6" s="1"/>
  <c r="AY282" i="6" s="1"/>
  <c r="BC282" i="6" s="1"/>
  <c r="BG282" i="6" s="1"/>
  <c r="BK282" i="6" s="1"/>
  <c r="BO282" i="6" s="1"/>
  <c r="H282" i="6"/>
  <c r="L282" i="6" s="1"/>
  <c r="P282" i="6" s="1"/>
  <c r="T282" i="6" s="1"/>
  <c r="X282" i="6" s="1"/>
  <c r="AB282" i="6" s="1"/>
  <c r="AF282" i="6" s="1"/>
  <c r="AJ282" i="6" s="1"/>
  <c r="AN282" i="6" s="1"/>
  <c r="AR282" i="6" s="1"/>
  <c r="AV282" i="6" s="1"/>
  <c r="AZ282" i="6" s="1"/>
  <c r="BD282" i="6" s="1"/>
  <c r="BH282" i="6" s="1"/>
  <c r="BL282" i="6" s="1"/>
  <c r="BP282" i="6" s="1"/>
  <c r="G241" i="6"/>
  <c r="K241" i="6" s="1"/>
  <c r="O241" i="6" s="1"/>
  <c r="S241" i="6" s="1"/>
  <c r="W241" i="6" s="1"/>
  <c r="AA241" i="6" s="1"/>
  <c r="AE241" i="6" s="1"/>
  <c r="AI241" i="6" s="1"/>
  <c r="AM241" i="6" s="1"/>
  <c r="AQ241" i="6" s="1"/>
  <c r="AU241" i="6" s="1"/>
  <c r="AY241" i="6" s="1"/>
  <c r="BC241" i="6" s="1"/>
  <c r="BG241" i="6" s="1"/>
  <c r="BK241" i="6" s="1"/>
  <c r="BO241" i="6" s="1"/>
  <c r="H241" i="6"/>
  <c r="L241" i="6" s="1"/>
  <c r="P241" i="6" s="1"/>
  <c r="T241" i="6" s="1"/>
  <c r="X241" i="6" s="1"/>
  <c r="AB241" i="6" s="1"/>
  <c r="AF241" i="6" s="1"/>
  <c r="AJ241" i="6" s="1"/>
  <c r="AN241" i="6" s="1"/>
  <c r="AR241" i="6" s="1"/>
  <c r="AV241" i="6" s="1"/>
  <c r="AZ241" i="6" s="1"/>
  <c r="BD241" i="6" s="1"/>
  <c r="BH241" i="6" s="1"/>
  <c r="BL241" i="6" s="1"/>
  <c r="BP241" i="6" s="1"/>
  <c r="G215" i="6"/>
  <c r="K215" i="6" s="1"/>
  <c r="O215" i="6" s="1"/>
  <c r="S215" i="6" s="1"/>
  <c r="W215" i="6" s="1"/>
  <c r="AA215" i="6" s="1"/>
  <c r="AE215" i="6" s="1"/>
  <c r="AI215" i="6" s="1"/>
  <c r="AM215" i="6" s="1"/>
  <c r="AQ215" i="6" s="1"/>
  <c r="AU215" i="6" s="1"/>
  <c r="AY215" i="6" s="1"/>
  <c r="BC215" i="6" s="1"/>
  <c r="BG215" i="6" s="1"/>
  <c r="BK215" i="6" s="1"/>
  <c r="BO215" i="6" s="1"/>
  <c r="H215" i="6"/>
  <c r="L215" i="6" s="1"/>
  <c r="P215" i="6" s="1"/>
  <c r="T215" i="6" s="1"/>
  <c r="X215" i="6" s="1"/>
  <c r="AB215" i="6" s="1"/>
  <c r="AF215" i="6" s="1"/>
  <c r="AJ215" i="6" s="1"/>
  <c r="AN215" i="6" s="1"/>
  <c r="AR215" i="6" s="1"/>
  <c r="AV215" i="6" s="1"/>
  <c r="AZ215" i="6" s="1"/>
  <c r="BD215" i="6" s="1"/>
  <c r="BH215" i="6" s="1"/>
  <c r="BL215" i="6" s="1"/>
  <c r="BP215" i="6" s="1"/>
  <c r="G167" i="6"/>
  <c r="K167" i="6" s="1"/>
  <c r="O167" i="6" s="1"/>
  <c r="S167" i="6" s="1"/>
  <c r="W167" i="6" s="1"/>
  <c r="AA167" i="6" s="1"/>
  <c r="AE167" i="6" s="1"/>
  <c r="AI167" i="6" s="1"/>
  <c r="AM167" i="6" s="1"/>
  <c r="AQ167" i="6" s="1"/>
  <c r="AU167" i="6" s="1"/>
  <c r="AY167" i="6" s="1"/>
  <c r="BC167" i="6" s="1"/>
  <c r="BG167" i="6" s="1"/>
  <c r="BK167" i="6" s="1"/>
  <c r="BO167" i="6" s="1"/>
  <c r="H167" i="6"/>
  <c r="L167" i="6" s="1"/>
  <c r="P167" i="6" s="1"/>
  <c r="T167" i="6" s="1"/>
  <c r="X167" i="6" s="1"/>
  <c r="AB167" i="6" s="1"/>
  <c r="AF167" i="6" s="1"/>
  <c r="AJ167" i="6" s="1"/>
  <c r="AN167" i="6" s="1"/>
  <c r="AR167" i="6" s="1"/>
  <c r="AV167" i="6" s="1"/>
  <c r="AZ167" i="6" s="1"/>
  <c r="BD167" i="6" s="1"/>
  <c r="BH167" i="6" s="1"/>
  <c r="BL167" i="6" s="1"/>
  <c r="BP167" i="6" s="1"/>
  <c r="G117" i="6"/>
  <c r="K117" i="6" s="1"/>
  <c r="O117" i="6" s="1"/>
  <c r="S117" i="6" s="1"/>
  <c r="W117" i="6" s="1"/>
  <c r="AA117" i="6" s="1"/>
  <c r="AE117" i="6" s="1"/>
  <c r="AI117" i="6" s="1"/>
  <c r="AM117" i="6" s="1"/>
  <c r="AQ117" i="6" s="1"/>
  <c r="AU117" i="6" s="1"/>
  <c r="AY117" i="6" s="1"/>
  <c r="BC117" i="6" s="1"/>
  <c r="BG117" i="6" s="1"/>
  <c r="BK117" i="6" s="1"/>
  <c r="BO117" i="6" s="1"/>
  <c r="H117" i="6"/>
  <c r="L117" i="6" s="1"/>
  <c r="P117" i="6" s="1"/>
  <c r="T117" i="6" s="1"/>
  <c r="X117" i="6" s="1"/>
  <c r="AB117" i="6" s="1"/>
  <c r="AF117" i="6" s="1"/>
  <c r="AJ117" i="6" s="1"/>
  <c r="AN117" i="6" s="1"/>
  <c r="AR117" i="6" s="1"/>
  <c r="AV117" i="6" s="1"/>
  <c r="AZ117" i="6" s="1"/>
  <c r="BD117" i="6" s="1"/>
  <c r="BH117" i="6" s="1"/>
  <c r="BL117" i="6" s="1"/>
  <c r="BP117" i="6" s="1"/>
  <c r="G261" i="6"/>
  <c r="K261" i="6" s="1"/>
  <c r="O261" i="6" s="1"/>
  <c r="S261" i="6" s="1"/>
  <c r="W261" i="6" s="1"/>
  <c r="AA261" i="6" s="1"/>
  <c r="AE261" i="6" s="1"/>
  <c r="AI261" i="6" s="1"/>
  <c r="AM261" i="6" s="1"/>
  <c r="AQ261" i="6" s="1"/>
  <c r="AU261" i="6" s="1"/>
  <c r="AY261" i="6" s="1"/>
  <c r="BC261" i="6" s="1"/>
  <c r="BG261" i="6" s="1"/>
  <c r="BK261" i="6" s="1"/>
  <c r="BO261" i="6" s="1"/>
  <c r="H261" i="6"/>
  <c r="L261" i="6" s="1"/>
  <c r="P261" i="6" s="1"/>
  <c r="T261" i="6" s="1"/>
  <c r="X261" i="6" s="1"/>
  <c r="AB261" i="6" s="1"/>
  <c r="AF261" i="6" s="1"/>
  <c r="AJ261" i="6" s="1"/>
  <c r="AN261" i="6" s="1"/>
  <c r="AR261" i="6" s="1"/>
  <c r="AV261" i="6" s="1"/>
  <c r="AZ261" i="6" s="1"/>
  <c r="BD261" i="6" s="1"/>
  <c r="BH261" i="6" s="1"/>
  <c r="BL261" i="6" s="1"/>
  <c r="BP261" i="6" s="1"/>
  <c r="G296" i="6"/>
  <c r="K296" i="6" s="1"/>
  <c r="O296" i="6" s="1"/>
  <c r="S296" i="6" s="1"/>
  <c r="W296" i="6" s="1"/>
  <c r="AA296" i="6" s="1"/>
  <c r="AE296" i="6" s="1"/>
  <c r="AI296" i="6" s="1"/>
  <c r="AM296" i="6" s="1"/>
  <c r="AQ296" i="6" s="1"/>
  <c r="AU296" i="6" s="1"/>
  <c r="AY296" i="6" s="1"/>
  <c r="BC296" i="6" s="1"/>
  <c r="BG296" i="6" s="1"/>
  <c r="BK296" i="6" s="1"/>
  <c r="BO296" i="6" s="1"/>
  <c r="H296" i="6"/>
  <c r="L296" i="6" s="1"/>
  <c r="P296" i="6" s="1"/>
  <c r="T296" i="6" s="1"/>
  <c r="X296" i="6" s="1"/>
  <c r="AB296" i="6" s="1"/>
  <c r="AF296" i="6" s="1"/>
  <c r="AJ296" i="6" s="1"/>
  <c r="AN296" i="6" s="1"/>
  <c r="AR296" i="6" s="1"/>
  <c r="AV296" i="6" s="1"/>
  <c r="AZ296" i="6" s="1"/>
  <c r="BD296" i="6" s="1"/>
  <c r="BH296" i="6" s="1"/>
  <c r="BL296" i="6" s="1"/>
  <c r="BP296" i="6" s="1"/>
  <c r="G246" i="6"/>
  <c r="K246" i="6" s="1"/>
  <c r="O246" i="6" s="1"/>
  <c r="S246" i="6" s="1"/>
  <c r="W246" i="6" s="1"/>
  <c r="AA246" i="6" s="1"/>
  <c r="AE246" i="6" s="1"/>
  <c r="AI246" i="6" s="1"/>
  <c r="AM246" i="6" s="1"/>
  <c r="AQ246" i="6" s="1"/>
  <c r="AU246" i="6" s="1"/>
  <c r="AY246" i="6" s="1"/>
  <c r="BC246" i="6" s="1"/>
  <c r="BG246" i="6" s="1"/>
  <c r="BK246" i="6" s="1"/>
  <c r="BO246" i="6" s="1"/>
  <c r="H246" i="6"/>
  <c r="L246" i="6" s="1"/>
  <c r="P246" i="6" s="1"/>
  <c r="T246" i="6" s="1"/>
  <c r="X246" i="6" s="1"/>
  <c r="AB246" i="6" s="1"/>
  <c r="AF246" i="6" s="1"/>
  <c r="AJ246" i="6" s="1"/>
  <c r="AN246" i="6" s="1"/>
  <c r="AR246" i="6" s="1"/>
  <c r="AV246" i="6" s="1"/>
  <c r="AZ246" i="6" s="1"/>
  <c r="BD246" i="6" s="1"/>
  <c r="BH246" i="6" s="1"/>
  <c r="BL246" i="6" s="1"/>
  <c r="BP246" i="6" s="1"/>
  <c r="G113" i="6"/>
  <c r="K113" i="6" s="1"/>
  <c r="O113" i="6" s="1"/>
  <c r="S113" i="6" s="1"/>
  <c r="W113" i="6" s="1"/>
  <c r="AA113" i="6" s="1"/>
  <c r="AE113" i="6" s="1"/>
  <c r="AI113" i="6" s="1"/>
  <c r="AM113" i="6" s="1"/>
  <c r="AQ113" i="6" s="1"/>
  <c r="AU113" i="6" s="1"/>
  <c r="AY113" i="6" s="1"/>
  <c r="BC113" i="6" s="1"/>
  <c r="BG113" i="6" s="1"/>
  <c r="BK113" i="6" s="1"/>
  <c r="BO113" i="6" s="1"/>
  <c r="H113" i="6"/>
  <c r="L113" i="6" s="1"/>
  <c r="P113" i="6" s="1"/>
  <c r="T113" i="6" s="1"/>
  <c r="X113" i="6" s="1"/>
  <c r="AB113" i="6" s="1"/>
  <c r="AF113" i="6" s="1"/>
  <c r="AJ113" i="6" s="1"/>
  <c r="AN113" i="6" s="1"/>
  <c r="AR113" i="6" s="1"/>
  <c r="AV113" i="6" s="1"/>
  <c r="AZ113" i="6" s="1"/>
  <c r="BD113" i="6" s="1"/>
  <c r="BH113" i="6" s="1"/>
  <c r="BL113" i="6" s="1"/>
  <c r="BP113" i="6" s="1"/>
  <c r="G232" i="6"/>
  <c r="K232" i="6" s="1"/>
  <c r="O232" i="6" s="1"/>
  <c r="S232" i="6" s="1"/>
  <c r="W232" i="6" s="1"/>
  <c r="AA232" i="6" s="1"/>
  <c r="AE232" i="6" s="1"/>
  <c r="AI232" i="6" s="1"/>
  <c r="AM232" i="6" s="1"/>
  <c r="AQ232" i="6" s="1"/>
  <c r="AU232" i="6" s="1"/>
  <c r="AY232" i="6" s="1"/>
  <c r="BC232" i="6" s="1"/>
  <c r="BG232" i="6" s="1"/>
  <c r="BK232" i="6" s="1"/>
  <c r="BO232" i="6" s="1"/>
  <c r="H232" i="6"/>
  <c r="L232" i="6" s="1"/>
  <c r="P232" i="6" s="1"/>
  <c r="T232" i="6" s="1"/>
  <c r="X232" i="6" s="1"/>
  <c r="AB232" i="6" s="1"/>
  <c r="AF232" i="6" s="1"/>
  <c r="AJ232" i="6" s="1"/>
  <c r="AN232" i="6" s="1"/>
  <c r="AR232" i="6" s="1"/>
  <c r="AV232" i="6" s="1"/>
  <c r="AZ232" i="6" s="1"/>
  <c r="BD232" i="6" s="1"/>
  <c r="BH232" i="6" s="1"/>
  <c r="BL232" i="6" s="1"/>
  <c r="BP232" i="6" s="1"/>
  <c r="G144" i="6"/>
  <c r="K144" i="6" s="1"/>
  <c r="O144" i="6" s="1"/>
  <c r="S144" i="6" s="1"/>
  <c r="W144" i="6" s="1"/>
  <c r="AA144" i="6" s="1"/>
  <c r="AE144" i="6" s="1"/>
  <c r="AI144" i="6" s="1"/>
  <c r="AM144" i="6" s="1"/>
  <c r="AQ144" i="6" s="1"/>
  <c r="AU144" i="6" s="1"/>
  <c r="AY144" i="6" s="1"/>
  <c r="BC144" i="6" s="1"/>
  <c r="BG144" i="6" s="1"/>
  <c r="BK144" i="6" s="1"/>
  <c r="BO144" i="6" s="1"/>
  <c r="H144" i="6"/>
  <c r="L144" i="6" s="1"/>
  <c r="P144" i="6" s="1"/>
  <c r="T144" i="6" s="1"/>
  <c r="X144" i="6" s="1"/>
  <c r="AB144" i="6" s="1"/>
  <c r="AF144" i="6" s="1"/>
  <c r="AJ144" i="6" s="1"/>
  <c r="AN144" i="6" s="1"/>
  <c r="AR144" i="6" s="1"/>
  <c r="AV144" i="6" s="1"/>
  <c r="AZ144" i="6" s="1"/>
  <c r="BD144" i="6" s="1"/>
  <c r="BH144" i="6" s="1"/>
  <c r="BL144" i="6" s="1"/>
  <c r="BP144" i="6" s="1"/>
  <c r="G121" i="6"/>
  <c r="K121" i="6" s="1"/>
  <c r="O121" i="6" s="1"/>
  <c r="S121" i="6" s="1"/>
  <c r="W121" i="6" s="1"/>
  <c r="AA121" i="6" s="1"/>
  <c r="AE121" i="6" s="1"/>
  <c r="AI121" i="6" s="1"/>
  <c r="AM121" i="6" s="1"/>
  <c r="AQ121" i="6" s="1"/>
  <c r="AU121" i="6" s="1"/>
  <c r="AY121" i="6" s="1"/>
  <c r="BC121" i="6" s="1"/>
  <c r="BG121" i="6" s="1"/>
  <c r="BK121" i="6" s="1"/>
  <c r="BO121" i="6" s="1"/>
  <c r="H121" i="6"/>
  <c r="L121" i="6" s="1"/>
  <c r="P121" i="6" s="1"/>
  <c r="T121" i="6" s="1"/>
  <c r="X121" i="6" s="1"/>
  <c r="AB121" i="6" s="1"/>
  <c r="AF121" i="6" s="1"/>
  <c r="AJ121" i="6" s="1"/>
  <c r="AN121" i="6" s="1"/>
  <c r="AR121" i="6" s="1"/>
  <c r="AV121" i="6" s="1"/>
  <c r="AZ121" i="6" s="1"/>
  <c r="BD121" i="6" s="1"/>
  <c r="BH121" i="6" s="1"/>
  <c r="BL121" i="6" s="1"/>
  <c r="BP121" i="6" s="1"/>
  <c r="G174" i="6"/>
  <c r="K174" i="6" s="1"/>
  <c r="O174" i="6" s="1"/>
  <c r="S174" i="6" s="1"/>
  <c r="W174" i="6" s="1"/>
  <c r="AA174" i="6" s="1"/>
  <c r="AE174" i="6" s="1"/>
  <c r="AI174" i="6" s="1"/>
  <c r="AM174" i="6" s="1"/>
  <c r="AQ174" i="6" s="1"/>
  <c r="AU174" i="6" s="1"/>
  <c r="AY174" i="6" s="1"/>
  <c r="BC174" i="6" s="1"/>
  <c r="BG174" i="6" s="1"/>
  <c r="BK174" i="6" s="1"/>
  <c r="BO174" i="6" s="1"/>
  <c r="H174" i="6"/>
  <c r="L174" i="6" s="1"/>
  <c r="P174" i="6" s="1"/>
  <c r="T174" i="6" s="1"/>
  <c r="X174" i="6" s="1"/>
  <c r="AB174" i="6" s="1"/>
  <c r="AF174" i="6" s="1"/>
  <c r="AJ174" i="6" s="1"/>
  <c r="AN174" i="6" s="1"/>
  <c r="AR174" i="6" s="1"/>
  <c r="AV174" i="6" s="1"/>
  <c r="AZ174" i="6" s="1"/>
  <c r="BD174" i="6" s="1"/>
  <c r="BH174" i="6" s="1"/>
  <c r="BL174" i="6" s="1"/>
  <c r="BP174" i="6" s="1"/>
  <c r="G289" i="6"/>
  <c r="K289" i="6" s="1"/>
  <c r="O289" i="6" s="1"/>
  <c r="S289" i="6" s="1"/>
  <c r="W289" i="6" s="1"/>
  <c r="AA289" i="6" s="1"/>
  <c r="AE289" i="6" s="1"/>
  <c r="AI289" i="6" s="1"/>
  <c r="AM289" i="6" s="1"/>
  <c r="AQ289" i="6" s="1"/>
  <c r="AU289" i="6" s="1"/>
  <c r="AY289" i="6" s="1"/>
  <c r="BC289" i="6" s="1"/>
  <c r="BG289" i="6" s="1"/>
  <c r="BK289" i="6" s="1"/>
  <c r="BO289" i="6" s="1"/>
  <c r="H289" i="6"/>
  <c r="L289" i="6" s="1"/>
  <c r="P289" i="6" s="1"/>
  <c r="T289" i="6" s="1"/>
  <c r="X289" i="6" s="1"/>
  <c r="AB289" i="6" s="1"/>
  <c r="AF289" i="6" s="1"/>
  <c r="AJ289" i="6" s="1"/>
  <c r="AN289" i="6" s="1"/>
  <c r="AR289" i="6" s="1"/>
  <c r="AV289" i="6" s="1"/>
  <c r="AZ289" i="6" s="1"/>
  <c r="BD289" i="6" s="1"/>
  <c r="BH289" i="6" s="1"/>
  <c r="BL289" i="6" s="1"/>
  <c r="BP289" i="6" s="1"/>
  <c r="G233" i="6"/>
  <c r="K233" i="6" s="1"/>
  <c r="O233" i="6" s="1"/>
  <c r="S233" i="6" s="1"/>
  <c r="W233" i="6" s="1"/>
  <c r="AA233" i="6" s="1"/>
  <c r="AE233" i="6" s="1"/>
  <c r="AI233" i="6" s="1"/>
  <c r="AM233" i="6" s="1"/>
  <c r="AQ233" i="6" s="1"/>
  <c r="AU233" i="6" s="1"/>
  <c r="AY233" i="6" s="1"/>
  <c r="BC233" i="6" s="1"/>
  <c r="BG233" i="6" s="1"/>
  <c r="BK233" i="6" s="1"/>
  <c r="BO233" i="6" s="1"/>
  <c r="H233" i="6"/>
  <c r="L233" i="6" s="1"/>
  <c r="P233" i="6" s="1"/>
  <c r="T233" i="6" s="1"/>
  <c r="X233" i="6" s="1"/>
  <c r="AB233" i="6" s="1"/>
  <c r="AF233" i="6" s="1"/>
  <c r="AJ233" i="6" s="1"/>
  <c r="AN233" i="6" s="1"/>
  <c r="AR233" i="6" s="1"/>
  <c r="AV233" i="6" s="1"/>
  <c r="AZ233" i="6" s="1"/>
  <c r="BD233" i="6" s="1"/>
  <c r="BH233" i="6" s="1"/>
  <c r="BL233" i="6" s="1"/>
  <c r="BP233" i="6" s="1"/>
  <c r="G202" i="6"/>
  <c r="K202" i="6" s="1"/>
  <c r="O202" i="6" s="1"/>
  <c r="S202" i="6" s="1"/>
  <c r="W202" i="6" s="1"/>
  <c r="AA202" i="6" s="1"/>
  <c r="AE202" i="6" s="1"/>
  <c r="AI202" i="6" s="1"/>
  <c r="AM202" i="6" s="1"/>
  <c r="AQ202" i="6" s="1"/>
  <c r="AU202" i="6" s="1"/>
  <c r="AY202" i="6" s="1"/>
  <c r="BC202" i="6" s="1"/>
  <c r="BG202" i="6" s="1"/>
  <c r="BK202" i="6" s="1"/>
  <c r="BO202" i="6" s="1"/>
  <c r="H202" i="6"/>
  <c r="L202" i="6" s="1"/>
  <c r="P202" i="6" s="1"/>
  <c r="T202" i="6" s="1"/>
  <c r="X202" i="6" s="1"/>
  <c r="AB202" i="6" s="1"/>
  <c r="AF202" i="6" s="1"/>
  <c r="AJ202" i="6" s="1"/>
  <c r="AN202" i="6" s="1"/>
  <c r="AR202" i="6" s="1"/>
  <c r="AV202" i="6" s="1"/>
  <c r="AZ202" i="6" s="1"/>
  <c r="BD202" i="6" s="1"/>
  <c r="BH202" i="6" s="1"/>
  <c r="BL202" i="6" s="1"/>
  <c r="BP202" i="6" s="1"/>
  <c r="G195" i="6"/>
  <c r="K195" i="6" s="1"/>
  <c r="O195" i="6" s="1"/>
  <c r="S195" i="6" s="1"/>
  <c r="W195" i="6" s="1"/>
  <c r="AA195" i="6" s="1"/>
  <c r="AE195" i="6" s="1"/>
  <c r="AI195" i="6" s="1"/>
  <c r="AM195" i="6" s="1"/>
  <c r="AQ195" i="6" s="1"/>
  <c r="AU195" i="6" s="1"/>
  <c r="AY195" i="6" s="1"/>
  <c r="BC195" i="6" s="1"/>
  <c r="BG195" i="6" s="1"/>
  <c r="BK195" i="6" s="1"/>
  <c r="BO195" i="6" s="1"/>
  <c r="H195" i="6"/>
  <c r="L195" i="6" s="1"/>
  <c r="P195" i="6" s="1"/>
  <c r="T195" i="6" s="1"/>
  <c r="X195" i="6" s="1"/>
  <c r="AB195" i="6" s="1"/>
  <c r="AF195" i="6" s="1"/>
  <c r="AJ195" i="6" s="1"/>
  <c r="AN195" i="6" s="1"/>
  <c r="AR195" i="6" s="1"/>
  <c r="AV195" i="6" s="1"/>
  <c r="AZ195" i="6" s="1"/>
  <c r="BD195" i="6" s="1"/>
  <c r="BH195" i="6" s="1"/>
  <c r="BL195" i="6" s="1"/>
  <c r="BP195" i="6" s="1"/>
  <c r="G128" i="6"/>
  <c r="K128" i="6" s="1"/>
  <c r="O128" i="6" s="1"/>
  <c r="S128" i="6" s="1"/>
  <c r="W128" i="6" s="1"/>
  <c r="AA128" i="6" s="1"/>
  <c r="AE128" i="6" s="1"/>
  <c r="AI128" i="6" s="1"/>
  <c r="AM128" i="6" s="1"/>
  <c r="AQ128" i="6" s="1"/>
  <c r="AU128" i="6" s="1"/>
  <c r="AY128" i="6" s="1"/>
  <c r="BC128" i="6" s="1"/>
  <c r="BG128" i="6" s="1"/>
  <c r="BK128" i="6" s="1"/>
  <c r="BO128" i="6" s="1"/>
  <c r="H128" i="6"/>
  <c r="L128" i="6" s="1"/>
  <c r="P128" i="6" s="1"/>
  <c r="T128" i="6" s="1"/>
  <c r="X128" i="6" s="1"/>
  <c r="AB128" i="6" s="1"/>
  <c r="AF128" i="6" s="1"/>
  <c r="AJ128" i="6" s="1"/>
  <c r="AN128" i="6" s="1"/>
  <c r="AR128" i="6" s="1"/>
  <c r="AV128" i="6" s="1"/>
  <c r="AZ128" i="6" s="1"/>
  <c r="BD128" i="6" s="1"/>
  <c r="BH128" i="6" s="1"/>
  <c r="BL128" i="6" s="1"/>
  <c r="BP128" i="6" s="1"/>
  <c r="G285" i="6"/>
  <c r="K285" i="6" s="1"/>
  <c r="O285" i="6" s="1"/>
  <c r="S285" i="6" s="1"/>
  <c r="W285" i="6" s="1"/>
  <c r="AA285" i="6" s="1"/>
  <c r="AE285" i="6" s="1"/>
  <c r="AI285" i="6" s="1"/>
  <c r="AM285" i="6" s="1"/>
  <c r="AQ285" i="6" s="1"/>
  <c r="AU285" i="6" s="1"/>
  <c r="AY285" i="6" s="1"/>
  <c r="BC285" i="6" s="1"/>
  <c r="BG285" i="6" s="1"/>
  <c r="BK285" i="6" s="1"/>
  <c r="BO285" i="6" s="1"/>
  <c r="H285" i="6"/>
  <c r="L285" i="6" s="1"/>
  <c r="P285" i="6" s="1"/>
  <c r="T285" i="6" s="1"/>
  <c r="X285" i="6" s="1"/>
  <c r="AB285" i="6" s="1"/>
  <c r="AF285" i="6" s="1"/>
  <c r="AJ285" i="6" s="1"/>
  <c r="AN285" i="6" s="1"/>
  <c r="AR285" i="6" s="1"/>
  <c r="AV285" i="6" s="1"/>
  <c r="AZ285" i="6" s="1"/>
  <c r="BD285" i="6" s="1"/>
  <c r="BH285" i="6" s="1"/>
  <c r="BL285" i="6" s="1"/>
  <c r="BP285" i="6" s="1"/>
  <c r="G193" i="6"/>
  <c r="K193" i="6" s="1"/>
  <c r="O193" i="6" s="1"/>
  <c r="S193" i="6" s="1"/>
  <c r="W193" i="6" s="1"/>
  <c r="AA193" i="6" s="1"/>
  <c r="AE193" i="6" s="1"/>
  <c r="AI193" i="6" s="1"/>
  <c r="AM193" i="6" s="1"/>
  <c r="AQ193" i="6" s="1"/>
  <c r="AU193" i="6" s="1"/>
  <c r="AY193" i="6" s="1"/>
  <c r="BC193" i="6" s="1"/>
  <c r="BG193" i="6" s="1"/>
  <c r="BK193" i="6" s="1"/>
  <c r="BO193" i="6" s="1"/>
  <c r="H193" i="6"/>
  <c r="L193" i="6" s="1"/>
  <c r="P193" i="6" s="1"/>
  <c r="T193" i="6" s="1"/>
  <c r="X193" i="6" s="1"/>
  <c r="AB193" i="6" s="1"/>
  <c r="AF193" i="6" s="1"/>
  <c r="AJ193" i="6" s="1"/>
  <c r="AN193" i="6" s="1"/>
  <c r="AR193" i="6" s="1"/>
  <c r="AV193" i="6" s="1"/>
  <c r="AZ193" i="6" s="1"/>
  <c r="BD193" i="6" s="1"/>
  <c r="BH193" i="6" s="1"/>
  <c r="BL193" i="6" s="1"/>
  <c r="BP193" i="6" s="1"/>
  <c r="G197" i="6"/>
  <c r="K197" i="6" s="1"/>
  <c r="O197" i="6" s="1"/>
  <c r="S197" i="6" s="1"/>
  <c r="W197" i="6" s="1"/>
  <c r="AA197" i="6" s="1"/>
  <c r="AE197" i="6" s="1"/>
  <c r="AI197" i="6" s="1"/>
  <c r="AM197" i="6" s="1"/>
  <c r="AQ197" i="6" s="1"/>
  <c r="AU197" i="6" s="1"/>
  <c r="AY197" i="6" s="1"/>
  <c r="BC197" i="6" s="1"/>
  <c r="BG197" i="6" s="1"/>
  <c r="BK197" i="6" s="1"/>
  <c r="BO197" i="6" s="1"/>
  <c r="H197" i="6"/>
  <c r="L197" i="6" s="1"/>
  <c r="P197" i="6" s="1"/>
  <c r="T197" i="6" s="1"/>
  <c r="X197" i="6" s="1"/>
  <c r="AB197" i="6" s="1"/>
  <c r="AF197" i="6" s="1"/>
  <c r="AJ197" i="6" s="1"/>
  <c r="AN197" i="6" s="1"/>
  <c r="AR197" i="6" s="1"/>
  <c r="AV197" i="6" s="1"/>
  <c r="AZ197" i="6" s="1"/>
  <c r="BD197" i="6" s="1"/>
  <c r="BH197" i="6" s="1"/>
  <c r="BL197" i="6" s="1"/>
  <c r="BP197" i="6" s="1"/>
  <c r="G260" i="6"/>
  <c r="K260" i="6" s="1"/>
  <c r="O260" i="6" s="1"/>
  <c r="S260" i="6" s="1"/>
  <c r="W260" i="6" s="1"/>
  <c r="AA260" i="6" s="1"/>
  <c r="AE260" i="6" s="1"/>
  <c r="AI260" i="6" s="1"/>
  <c r="AM260" i="6" s="1"/>
  <c r="AQ260" i="6" s="1"/>
  <c r="AU260" i="6" s="1"/>
  <c r="AY260" i="6" s="1"/>
  <c r="BC260" i="6" s="1"/>
  <c r="BG260" i="6" s="1"/>
  <c r="BK260" i="6" s="1"/>
  <c r="BO260" i="6" s="1"/>
  <c r="H260" i="6"/>
  <c r="L260" i="6" s="1"/>
  <c r="P260" i="6" s="1"/>
  <c r="T260" i="6" s="1"/>
  <c r="X260" i="6" s="1"/>
  <c r="AB260" i="6" s="1"/>
  <c r="AF260" i="6" s="1"/>
  <c r="AJ260" i="6" s="1"/>
  <c r="AN260" i="6" s="1"/>
  <c r="AR260" i="6" s="1"/>
  <c r="AV260" i="6" s="1"/>
  <c r="AZ260" i="6" s="1"/>
  <c r="BD260" i="6" s="1"/>
  <c r="BH260" i="6" s="1"/>
  <c r="BL260" i="6" s="1"/>
  <c r="BP260" i="6" s="1"/>
  <c r="G247" i="6"/>
  <c r="K247" i="6" s="1"/>
  <c r="O247" i="6" s="1"/>
  <c r="S247" i="6" s="1"/>
  <c r="W247" i="6" s="1"/>
  <c r="AA247" i="6" s="1"/>
  <c r="AE247" i="6" s="1"/>
  <c r="AI247" i="6" s="1"/>
  <c r="AM247" i="6" s="1"/>
  <c r="AQ247" i="6" s="1"/>
  <c r="AU247" i="6" s="1"/>
  <c r="AY247" i="6" s="1"/>
  <c r="BC247" i="6" s="1"/>
  <c r="BG247" i="6" s="1"/>
  <c r="BK247" i="6" s="1"/>
  <c r="BO247" i="6" s="1"/>
  <c r="H247" i="6"/>
  <c r="L247" i="6" s="1"/>
  <c r="P247" i="6" s="1"/>
  <c r="T247" i="6" s="1"/>
  <c r="X247" i="6" s="1"/>
  <c r="AB247" i="6" s="1"/>
  <c r="AF247" i="6" s="1"/>
  <c r="AJ247" i="6" s="1"/>
  <c r="AN247" i="6" s="1"/>
  <c r="AR247" i="6" s="1"/>
  <c r="AV247" i="6" s="1"/>
  <c r="AZ247" i="6" s="1"/>
  <c r="BD247" i="6" s="1"/>
  <c r="BH247" i="6" s="1"/>
  <c r="BL247" i="6" s="1"/>
  <c r="BP247" i="6" s="1"/>
  <c r="G169" i="6"/>
  <c r="K169" i="6" s="1"/>
  <c r="O169" i="6" s="1"/>
  <c r="S169" i="6" s="1"/>
  <c r="W169" i="6" s="1"/>
  <c r="AA169" i="6" s="1"/>
  <c r="AE169" i="6" s="1"/>
  <c r="AI169" i="6" s="1"/>
  <c r="AM169" i="6" s="1"/>
  <c r="AQ169" i="6" s="1"/>
  <c r="AU169" i="6" s="1"/>
  <c r="AY169" i="6" s="1"/>
  <c r="BC169" i="6" s="1"/>
  <c r="BG169" i="6" s="1"/>
  <c r="BK169" i="6" s="1"/>
  <c r="BO169" i="6" s="1"/>
  <c r="H169" i="6"/>
  <c r="L169" i="6" s="1"/>
  <c r="P169" i="6" s="1"/>
  <c r="T169" i="6" s="1"/>
  <c r="X169" i="6" s="1"/>
  <c r="AB169" i="6" s="1"/>
  <c r="AF169" i="6" s="1"/>
  <c r="AJ169" i="6" s="1"/>
  <c r="AN169" i="6" s="1"/>
  <c r="AR169" i="6" s="1"/>
  <c r="AV169" i="6" s="1"/>
  <c r="AZ169" i="6" s="1"/>
  <c r="BD169" i="6" s="1"/>
  <c r="BH169" i="6" s="1"/>
  <c r="BL169" i="6" s="1"/>
  <c r="BP169" i="6" s="1"/>
  <c r="G277" i="6"/>
  <c r="K277" i="6" s="1"/>
  <c r="O277" i="6" s="1"/>
  <c r="S277" i="6" s="1"/>
  <c r="W277" i="6" s="1"/>
  <c r="AA277" i="6" s="1"/>
  <c r="AE277" i="6" s="1"/>
  <c r="AI277" i="6" s="1"/>
  <c r="AM277" i="6" s="1"/>
  <c r="AQ277" i="6" s="1"/>
  <c r="AU277" i="6" s="1"/>
  <c r="AY277" i="6" s="1"/>
  <c r="BC277" i="6" s="1"/>
  <c r="BG277" i="6" s="1"/>
  <c r="BK277" i="6" s="1"/>
  <c r="BO277" i="6" s="1"/>
  <c r="H277" i="6"/>
  <c r="L277" i="6" s="1"/>
  <c r="P277" i="6" s="1"/>
  <c r="T277" i="6" s="1"/>
  <c r="X277" i="6" s="1"/>
  <c r="AB277" i="6" s="1"/>
  <c r="AF277" i="6" s="1"/>
  <c r="AJ277" i="6" s="1"/>
  <c r="AN277" i="6" s="1"/>
  <c r="AR277" i="6" s="1"/>
  <c r="AV277" i="6" s="1"/>
  <c r="AZ277" i="6" s="1"/>
  <c r="BD277" i="6" s="1"/>
  <c r="BH277" i="6" s="1"/>
  <c r="BL277" i="6" s="1"/>
  <c r="BP277" i="6" s="1"/>
  <c r="G225" i="6"/>
  <c r="K225" i="6" s="1"/>
  <c r="O225" i="6" s="1"/>
  <c r="S225" i="6" s="1"/>
  <c r="W225" i="6" s="1"/>
  <c r="AA225" i="6" s="1"/>
  <c r="AE225" i="6" s="1"/>
  <c r="AI225" i="6" s="1"/>
  <c r="AM225" i="6" s="1"/>
  <c r="AQ225" i="6" s="1"/>
  <c r="AU225" i="6" s="1"/>
  <c r="AY225" i="6" s="1"/>
  <c r="BC225" i="6" s="1"/>
  <c r="BG225" i="6" s="1"/>
  <c r="BK225" i="6" s="1"/>
  <c r="BO225" i="6" s="1"/>
  <c r="H225" i="6"/>
  <c r="L225" i="6" s="1"/>
  <c r="P225" i="6" s="1"/>
  <c r="T225" i="6" s="1"/>
  <c r="X225" i="6" s="1"/>
  <c r="AB225" i="6" s="1"/>
  <c r="AF225" i="6" s="1"/>
  <c r="AJ225" i="6" s="1"/>
  <c r="AN225" i="6" s="1"/>
  <c r="AR225" i="6" s="1"/>
  <c r="AV225" i="6" s="1"/>
  <c r="AZ225" i="6" s="1"/>
  <c r="BD225" i="6" s="1"/>
  <c r="BH225" i="6" s="1"/>
  <c r="BL225" i="6" s="1"/>
  <c r="BP225" i="6" s="1"/>
  <c r="G149" i="6"/>
  <c r="K149" i="6" s="1"/>
  <c r="O149" i="6" s="1"/>
  <c r="S149" i="6" s="1"/>
  <c r="W149" i="6" s="1"/>
  <c r="AA149" i="6" s="1"/>
  <c r="AE149" i="6" s="1"/>
  <c r="AI149" i="6" s="1"/>
  <c r="AM149" i="6" s="1"/>
  <c r="AQ149" i="6" s="1"/>
  <c r="AU149" i="6" s="1"/>
  <c r="AY149" i="6" s="1"/>
  <c r="BC149" i="6" s="1"/>
  <c r="BG149" i="6" s="1"/>
  <c r="BK149" i="6" s="1"/>
  <c r="BO149" i="6" s="1"/>
  <c r="H149" i="6"/>
  <c r="L149" i="6" s="1"/>
  <c r="P149" i="6" s="1"/>
  <c r="T149" i="6" s="1"/>
  <c r="X149" i="6" s="1"/>
  <c r="AB149" i="6" s="1"/>
  <c r="AF149" i="6" s="1"/>
  <c r="AJ149" i="6" s="1"/>
  <c r="AN149" i="6" s="1"/>
  <c r="AR149" i="6" s="1"/>
  <c r="AV149" i="6" s="1"/>
  <c r="AZ149" i="6" s="1"/>
  <c r="BD149" i="6" s="1"/>
  <c r="BH149" i="6" s="1"/>
  <c r="BL149" i="6" s="1"/>
  <c r="BP149" i="6" s="1"/>
  <c r="G120" i="6"/>
  <c r="K120" i="6" s="1"/>
  <c r="O120" i="6" s="1"/>
  <c r="S120" i="6" s="1"/>
  <c r="W120" i="6" s="1"/>
  <c r="AA120" i="6" s="1"/>
  <c r="AE120" i="6" s="1"/>
  <c r="AI120" i="6" s="1"/>
  <c r="AM120" i="6" s="1"/>
  <c r="AQ120" i="6" s="1"/>
  <c r="AU120" i="6" s="1"/>
  <c r="AY120" i="6" s="1"/>
  <c r="BC120" i="6" s="1"/>
  <c r="BG120" i="6" s="1"/>
  <c r="BK120" i="6" s="1"/>
  <c r="BO120" i="6" s="1"/>
  <c r="H120" i="6"/>
  <c r="L120" i="6" s="1"/>
  <c r="P120" i="6" s="1"/>
  <c r="T120" i="6" s="1"/>
  <c r="X120" i="6" s="1"/>
  <c r="AB120" i="6" s="1"/>
  <c r="AF120" i="6" s="1"/>
  <c r="AJ120" i="6" s="1"/>
  <c r="AN120" i="6" s="1"/>
  <c r="AR120" i="6" s="1"/>
  <c r="AV120" i="6" s="1"/>
  <c r="AZ120" i="6" s="1"/>
  <c r="BD120" i="6" s="1"/>
  <c r="BH120" i="6" s="1"/>
  <c r="BL120" i="6" s="1"/>
  <c r="BP120" i="6" s="1"/>
  <c r="G153" i="6"/>
  <c r="K153" i="6" s="1"/>
  <c r="O153" i="6" s="1"/>
  <c r="S153" i="6" s="1"/>
  <c r="W153" i="6" s="1"/>
  <c r="AA153" i="6" s="1"/>
  <c r="AE153" i="6" s="1"/>
  <c r="AI153" i="6" s="1"/>
  <c r="AM153" i="6" s="1"/>
  <c r="AQ153" i="6" s="1"/>
  <c r="AU153" i="6" s="1"/>
  <c r="AY153" i="6" s="1"/>
  <c r="BC153" i="6" s="1"/>
  <c r="BG153" i="6" s="1"/>
  <c r="BK153" i="6" s="1"/>
  <c r="BO153" i="6" s="1"/>
  <c r="H153" i="6"/>
  <c r="L153" i="6" s="1"/>
  <c r="P153" i="6" s="1"/>
  <c r="T153" i="6" s="1"/>
  <c r="X153" i="6" s="1"/>
  <c r="AB153" i="6" s="1"/>
  <c r="AF153" i="6" s="1"/>
  <c r="AJ153" i="6" s="1"/>
  <c r="AN153" i="6" s="1"/>
  <c r="AR153" i="6" s="1"/>
  <c r="AV153" i="6" s="1"/>
  <c r="AZ153" i="6" s="1"/>
  <c r="BD153" i="6" s="1"/>
  <c r="BH153" i="6" s="1"/>
  <c r="BL153" i="6" s="1"/>
  <c r="BP153" i="6" s="1"/>
  <c r="G275" i="6"/>
  <c r="K275" i="6" s="1"/>
  <c r="O275" i="6" s="1"/>
  <c r="S275" i="6" s="1"/>
  <c r="W275" i="6" s="1"/>
  <c r="AA275" i="6" s="1"/>
  <c r="AE275" i="6" s="1"/>
  <c r="AI275" i="6" s="1"/>
  <c r="AM275" i="6" s="1"/>
  <c r="AQ275" i="6" s="1"/>
  <c r="AU275" i="6" s="1"/>
  <c r="AY275" i="6" s="1"/>
  <c r="BC275" i="6" s="1"/>
  <c r="BG275" i="6" s="1"/>
  <c r="BK275" i="6" s="1"/>
  <c r="BO275" i="6" s="1"/>
  <c r="H275" i="6"/>
  <c r="L275" i="6" s="1"/>
  <c r="P275" i="6" s="1"/>
  <c r="T275" i="6" s="1"/>
  <c r="X275" i="6" s="1"/>
  <c r="AB275" i="6" s="1"/>
  <c r="AF275" i="6" s="1"/>
  <c r="AJ275" i="6" s="1"/>
  <c r="AN275" i="6" s="1"/>
  <c r="AR275" i="6" s="1"/>
  <c r="AV275" i="6" s="1"/>
  <c r="AZ275" i="6" s="1"/>
  <c r="BD275" i="6" s="1"/>
  <c r="BH275" i="6" s="1"/>
  <c r="BL275" i="6" s="1"/>
  <c r="BP275" i="6" s="1"/>
  <c r="G254" i="6"/>
  <c r="K254" i="6" s="1"/>
  <c r="O254" i="6" s="1"/>
  <c r="S254" i="6" s="1"/>
  <c r="W254" i="6" s="1"/>
  <c r="AA254" i="6" s="1"/>
  <c r="AE254" i="6" s="1"/>
  <c r="AI254" i="6" s="1"/>
  <c r="AM254" i="6" s="1"/>
  <c r="AQ254" i="6" s="1"/>
  <c r="AU254" i="6" s="1"/>
  <c r="AY254" i="6" s="1"/>
  <c r="BC254" i="6" s="1"/>
  <c r="BG254" i="6" s="1"/>
  <c r="BK254" i="6" s="1"/>
  <c r="BO254" i="6" s="1"/>
  <c r="H254" i="6"/>
  <c r="L254" i="6" s="1"/>
  <c r="P254" i="6" s="1"/>
  <c r="T254" i="6" s="1"/>
  <c r="X254" i="6" s="1"/>
  <c r="AB254" i="6" s="1"/>
  <c r="AF254" i="6" s="1"/>
  <c r="AJ254" i="6" s="1"/>
  <c r="AN254" i="6" s="1"/>
  <c r="AR254" i="6" s="1"/>
  <c r="AV254" i="6" s="1"/>
  <c r="AZ254" i="6" s="1"/>
  <c r="BD254" i="6" s="1"/>
  <c r="BH254" i="6" s="1"/>
  <c r="BL254" i="6" s="1"/>
  <c r="BP254" i="6" s="1"/>
  <c r="G239" i="6"/>
  <c r="K239" i="6" s="1"/>
  <c r="O239" i="6" s="1"/>
  <c r="S239" i="6" s="1"/>
  <c r="W239" i="6" s="1"/>
  <c r="AA239" i="6" s="1"/>
  <c r="AE239" i="6" s="1"/>
  <c r="AI239" i="6" s="1"/>
  <c r="AM239" i="6" s="1"/>
  <c r="AQ239" i="6" s="1"/>
  <c r="AU239" i="6" s="1"/>
  <c r="AY239" i="6" s="1"/>
  <c r="BC239" i="6" s="1"/>
  <c r="BG239" i="6" s="1"/>
  <c r="BK239" i="6" s="1"/>
  <c r="BO239" i="6" s="1"/>
  <c r="H239" i="6"/>
  <c r="L239" i="6" s="1"/>
  <c r="P239" i="6" s="1"/>
  <c r="T239" i="6" s="1"/>
  <c r="X239" i="6" s="1"/>
  <c r="AB239" i="6" s="1"/>
  <c r="AF239" i="6" s="1"/>
  <c r="AJ239" i="6" s="1"/>
  <c r="AN239" i="6" s="1"/>
  <c r="AR239" i="6" s="1"/>
  <c r="AV239" i="6" s="1"/>
  <c r="AZ239" i="6" s="1"/>
  <c r="BD239" i="6" s="1"/>
  <c r="BH239" i="6" s="1"/>
  <c r="BL239" i="6" s="1"/>
  <c r="BP239" i="6" s="1"/>
  <c r="G182" i="6"/>
  <c r="K182" i="6" s="1"/>
  <c r="O182" i="6" s="1"/>
  <c r="S182" i="6" s="1"/>
  <c r="W182" i="6" s="1"/>
  <c r="AA182" i="6" s="1"/>
  <c r="AE182" i="6" s="1"/>
  <c r="AI182" i="6" s="1"/>
  <c r="AM182" i="6" s="1"/>
  <c r="AQ182" i="6" s="1"/>
  <c r="AU182" i="6" s="1"/>
  <c r="AY182" i="6" s="1"/>
  <c r="BC182" i="6" s="1"/>
  <c r="BG182" i="6" s="1"/>
  <c r="BK182" i="6" s="1"/>
  <c r="BO182" i="6" s="1"/>
  <c r="H182" i="6"/>
  <c r="L182" i="6" s="1"/>
  <c r="P182" i="6" s="1"/>
  <c r="T182" i="6" s="1"/>
  <c r="X182" i="6" s="1"/>
  <c r="AB182" i="6" s="1"/>
  <c r="AF182" i="6" s="1"/>
  <c r="AJ182" i="6" s="1"/>
  <c r="AN182" i="6" s="1"/>
  <c r="AR182" i="6" s="1"/>
  <c r="AV182" i="6" s="1"/>
  <c r="AZ182" i="6" s="1"/>
  <c r="BD182" i="6" s="1"/>
  <c r="BH182" i="6" s="1"/>
  <c r="BL182" i="6" s="1"/>
  <c r="BP182" i="6" s="1"/>
  <c r="J165" i="6"/>
  <c r="N165" i="6" s="1"/>
  <c r="R165" i="6" s="1"/>
  <c r="V165" i="6" s="1"/>
  <c r="Z165" i="6" s="1"/>
  <c r="AD165" i="6" s="1"/>
  <c r="AH165" i="6" s="1"/>
  <c r="AL165" i="6" s="1"/>
  <c r="AP165" i="6" s="1"/>
  <c r="AT165" i="6" s="1"/>
  <c r="AX165" i="6" s="1"/>
  <c r="BB165" i="6" s="1"/>
  <c r="BF165" i="6" s="1"/>
  <c r="BJ165" i="6" s="1"/>
  <c r="BN165" i="6" s="1"/>
  <c r="BR165" i="6" s="1"/>
  <c r="H165" i="6"/>
  <c r="L165" i="6" s="1"/>
  <c r="P165" i="6" s="1"/>
  <c r="T165" i="6" s="1"/>
  <c r="X165" i="6" s="1"/>
  <c r="AB165" i="6" s="1"/>
  <c r="AF165" i="6" s="1"/>
  <c r="AJ165" i="6" s="1"/>
  <c r="AN165" i="6" s="1"/>
  <c r="AR165" i="6" s="1"/>
  <c r="AV165" i="6" s="1"/>
  <c r="AZ165" i="6" s="1"/>
  <c r="BD165" i="6" s="1"/>
  <c r="BH165" i="6" s="1"/>
  <c r="BL165" i="6" s="1"/>
  <c r="BP165" i="6" s="1"/>
  <c r="G291" i="6"/>
  <c r="K291" i="6" s="1"/>
  <c r="O291" i="6" s="1"/>
  <c r="S291" i="6" s="1"/>
  <c r="W291" i="6" s="1"/>
  <c r="AA291" i="6" s="1"/>
  <c r="AE291" i="6" s="1"/>
  <c r="AI291" i="6" s="1"/>
  <c r="AM291" i="6" s="1"/>
  <c r="AQ291" i="6" s="1"/>
  <c r="AU291" i="6" s="1"/>
  <c r="AY291" i="6" s="1"/>
  <c r="BC291" i="6" s="1"/>
  <c r="BG291" i="6" s="1"/>
  <c r="BK291" i="6" s="1"/>
  <c r="BO291" i="6" s="1"/>
  <c r="H291" i="6"/>
  <c r="L291" i="6" s="1"/>
  <c r="P291" i="6" s="1"/>
  <c r="T291" i="6" s="1"/>
  <c r="X291" i="6" s="1"/>
  <c r="AB291" i="6" s="1"/>
  <c r="AF291" i="6" s="1"/>
  <c r="AJ291" i="6" s="1"/>
  <c r="AN291" i="6" s="1"/>
  <c r="AR291" i="6" s="1"/>
  <c r="AV291" i="6" s="1"/>
  <c r="AZ291" i="6" s="1"/>
  <c r="BD291" i="6" s="1"/>
  <c r="BH291" i="6" s="1"/>
  <c r="BL291" i="6" s="1"/>
  <c r="BP291" i="6" s="1"/>
  <c r="G207" i="6"/>
  <c r="K207" i="6" s="1"/>
  <c r="O207" i="6" s="1"/>
  <c r="S207" i="6" s="1"/>
  <c r="W207" i="6" s="1"/>
  <c r="AA207" i="6" s="1"/>
  <c r="AE207" i="6" s="1"/>
  <c r="AI207" i="6" s="1"/>
  <c r="AM207" i="6" s="1"/>
  <c r="AQ207" i="6" s="1"/>
  <c r="AU207" i="6" s="1"/>
  <c r="AY207" i="6" s="1"/>
  <c r="BC207" i="6" s="1"/>
  <c r="BG207" i="6" s="1"/>
  <c r="BK207" i="6" s="1"/>
  <c r="BO207" i="6" s="1"/>
  <c r="H207" i="6"/>
  <c r="L207" i="6" s="1"/>
  <c r="P207" i="6" s="1"/>
  <c r="T207" i="6" s="1"/>
  <c r="X207" i="6" s="1"/>
  <c r="AB207" i="6" s="1"/>
  <c r="AF207" i="6" s="1"/>
  <c r="AJ207" i="6" s="1"/>
  <c r="AN207" i="6" s="1"/>
  <c r="AR207" i="6" s="1"/>
  <c r="AV207" i="6" s="1"/>
  <c r="AZ207" i="6" s="1"/>
  <c r="BD207" i="6" s="1"/>
  <c r="BH207" i="6" s="1"/>
  <c r="BL207" i="6" s="1"/>
  <c r="BP207" i="6" s="1"/>
  <c r="G191" i="6"/>
  <c r="K191" i="6" s="1"/>
  <c r="O191" i="6" s="1"/>
  <c r="S191" i="6" s="1"/>
  <c r="W191" i="6" s="1"/>
  <c r="AA191" i="6" s="1"/>
  <c r="AE191" i="6" s="1"/>
  <c r="AI191" i="6" s="1"/>
  <c r="AM191" i="6" s="1"/>
  <c r="AQ191" i="6" s="1"/>
  <c r="AU191" i="6" s="1"/>
  <c r="AY191" i="6" s="1"/>
  <c r="BC191" i="6" s="1"/>
  <c r="BG191" i="6" s="1"/>
  <c r="BK191" i="6" s="1"/>
  <c r="BO191" i="6" s="1"/>
  <c r="H191" i="6"/>
  <c r="L191" i="6" s="1"/>
  <c r="P191" i="6" s="1"/>
  <c r="T191" i="6" s="1"/>
  <c r="X191" i="6" s="1"/>
  <c r="AB191" i="6" s="1"/>
  <c r="AF191" i="6" s="1"/>
  <c r="AJ191" i="6" s="1"/>
  <c r="AN191" i="6" s="1"/>
  <c r="AR191" i="6" s="1"/>
  <c r="AV191" i="6" s="1"/>
  <c r="AZ191" i="6" s="1"/>
  <c r="BD191" i="6" s="1"/>
  <c r="BH191" i="6" s="1"/>
  <c r="BL191" i="6" s="1"/>
  <c r="BP191" i="6" s="1"/>
  <c r="G146" i="6"/>
  <c r="K146" i="6" s="1"/>
  <c r="O146" i="6" s="1"/>
  <c r="S146" i="6" s="1"/>
  <c r="W146" i="6" s="1"/>
  <c r="AA146" i="6" s="1"/>
  <c r="AE146" i="6" s="1"/>
  <c r="AI146" i="6" s="1"/>
  <c r="AM146" i="6" s="1"/>
  <c r="AQ146" i="6" s="1"/>
  <c r="AU146" i="6" s="1"/>
  <c r="AY146" i="6" s="1"/>
  <c r="BC146" i="6" s="1"/>
  <c r="BG146" i="6" s="1"/>
  <c r="BK146" i="6" s="1"/>
  <c r="BO146" i="6" s="1"/>
  <c r="H146" i="6"/>
  <c r="L146" i="6" s="1"/>
  <c r="P146" i="6" s="1"/>
  <c r="T146" i="6" s="1"/>
  <c r="X146" i="6" s="1"/>
  <c r="AB146" i="6" s="1"/>
  <c r="AF146" i="6" s="1"/>
  <c r="AJ146" i="6" s="1"/>
  <c r="AN146" i="6" s="1"/>
  <c r="AR146" i="6" s="1"/>
  <c r="AV146" i="6" s="1"/>
  <c r="AZ146" i="6" s="1"/>
  <c r="BD146" i="6" s="1"/>
  <c r="BH146" i="6" s="1"/>
  <c r="BL146" i="6" s="1"/>
  <c r="BP146" i="6" s="1"/>
  <c r="G112" i="6"/>
  <c r="K112" i="6" s="1"/>
  <c r="O112" i="6" s="1"/>
  <c r="S112" i="6" s="1"/>
  <c r="W112" i="6" s="1"/>
  <c r="AA112" i="6" s="1"/>
  <c r="AE112" i="6" s="1"/>
  <c r="AI112" i="6" s="1"/>
  <c r="AM112" i="6" s="1"/>
  <c r="AQ112" i="6" s="1"/>
  <c r="AU112" i="6" s="1"/>
  <c r="AY112" i="6" s="1"/>
  <c r="BC112" i="6" s="1"/>
  <c r="BG112" i="6" s="1"/>
  <c r="BK112" i="6" s="1"/>
  <c r="BO112" i="6" s="1"/>
  <c r="H112" i="6"/>
  <c r="L112" i="6" s="1"/>
  <c r="P112" i="6" s="1"/>
  <c r="T112" i="6" s="1"/>
  <c r="X112" i="6" s="1"/>
  <c r="AB112" i="6" s="1"/>
  <c r="AF112" i="6" s="1"/>
  <c r="AJ112" i="6" s="1"/>
  <c r="AN112" i="6" s="1"/>
  <c r="AR112" i="6" s="1"/>
  <c r="AV112" i="6" s="1"/>
  <c r="AZ112" i="6" s="1"/>
  <c r="BD112" i="6" s="1"/>
  <c r="BH112" i="6" s="1"/>
  <c r="BL112" i="6" s="1"/>
  <c r="BP112" i="6" s="1"/>
  <c r="G257" i="6"/>
  <c r="K257" i="6" s="1"/>
  <c r="O257" i="6" s="1"/>
  <c r="S257" i="6" s="1"/>
  <c r="W257" i="6" s="1"/>
  <c r="AA257" i="6" s="1"/>
  <c r="AE257" i="6" s="1"/>
  <c r="AI257" i="6" s="1"/>
  <c r="AM257" i="6" s="1"/>
  <c r="AQ257" i="6" s="1"/>
  <c r="AU257" i="6" s="1"/>
  <c r="AY257" i="6" s="1"/>
  <c r="BC257" i="6" s="1"/>
  <c r="BG257" i="6" s="1"/>
  <c r="BK257" i="6" s="1"/>
  <c r="BO257" i="6" s="1"/>
  <c r="H257" i="6"/>
  <c r="L257" i="6" s="1"/>
  <c r="P257" i="6" s="1"/>
  <c r="T257" i="6" s="1"/>
  <c r="X257" i="6" s="1"/>
  <c r="AB257" i="6" s="1"/>
  <c r="AF257" i="6" s="1"/>
  <c r="AJ257" i="6" s="1"/>
  <c r="AN257" i="6" s="1"/>
  <c r="AR257" i="6" s="1"/>
  <c r="AV257" i="6" s="1"/>
  <c r="AZ257" i="6" s="1"/>
  <c r="BD257" i="6" s="1"/>
  <c r="BH257" i="6" s="1"/>
  <c r="BL257" i="6" s="1"/>
  <c r="BP257" i="6" s="1"/>
  <c r="J136" i="6"/>
  <c r="N136" i="6" s="1"/>
  <c r="R136" i="6" s="1"/>
  <c r="V136" i="6" s="1"/>
  <c r="Z136" i="6" s="1"/>
  <c r="AD136" i="6" s="1"/>
  <c r="AH136" i="6" s="1"/>
  <c r="AL136" i="6" s="1"/>
  <c r="AP136" i="6" s="1"/>
  <c r="AT136" i="6" s="1"/>
  <c r="AX136" i="6" s="1"/>
  <c r="BB136" i="6" s="1"/>
  <c r="BF136" i="6" s="1"/>
  <c r="BJ136" i="6" s="1"/>
  <c r="BN136" i="6" s="1"/>
  <c r="BR136" i="6" s="1"/>
  <c r="H136" i="6"/>
  <c r="L136" i="6" s="1"/>
  <c r="P136" i="6" s="1"/>
  <c r="T136" i="6" s="1"/>
  <c r="X136" i="6" s="1"/>
  <c r="AB136" i="6" s="1"/>
  <c r="AF136" i="6" s="1"/>
  <c r="AJ136" i="6" s="1"/>
  <c r="AN136" i="6" s="1"/>
  <c r="AR136" i="6" s="1"/>
  <c r="AV136" i="6" s="1"/>
  <c r="AZ136" i="6" s="1"/>
  <c r="BD136" i="6" s="1"/>
  <c r="BH136" i="6" s="1"/>
  <c r="BL136" i="6" s="1"/>
  <c r="BP136" i="6" s="1"/>
  <c r="G185" i="6"/>
  <c r="K185" i="6" s="1"/>
  <c r="O185" i="6" s="1"/>
  <c r="S185" i="6" s="1"/>
  <c r="W185" i="6" s="1"/>
  <c r="AA185" i="6" s="1"/>
  <c r="AE185" i="6" s="1"/>
  <c r="AI185" i="6" s="1"/>
  <c r="AM185" i="6" s="1"/>
  <c r="AQ185" i="6" s="1"/>
  <c r="AU185" i="6" s="1"/>
  <c r="AY185" i="6" s="1"/>
  <c r="BC185" i="6" s="1"/>
  <c r="BG185" i="6" s="1"/>
  <c r="BK185" i="6" s="1"/>
  <c r="BO185" i="6" s="1"/>
  <c r="H185" i="6"/>
  <c r="L185" i="6" s="1"/>
  <c r="P185" i="6" s="1"/>
  <c r="T185" i="6" s="1"/>
  <c r="X185" i="6" s="1"/>
  <c r="AB185" i="6" s="1"/>
  <c r="AF185" i="6" s="1"/>
  <c r="AJ185" i="6" s="1"/>
  <c r="AN185" i="6" s="1"/>
  <c r="AR185" i="6" s="1"/>
  <c r="AV185" i="6" s="1"/>
  <c r="AZ185" i="6" s="1"/>
  <c r="BD185" i="6" s="1"/>
  <c r="BH185" i="6" s="1"/>
  <c r="BL185" i="6" s="1"/>
  <c r="BP185" i="6" s="1"/>
  <c r="G189" i="6"/>
  <c r="K189" i="6" s="1"/>
  <c r="O189" i="6" s="1"/>
  <c r="S189" i="6" s="1"/>
  <c r="W189" i="6" s="1"/>
  <c r="AA189" i="6" s="1"/>
  <c r="AE189" i="6" s="1"/>
  <c r="AI189" i="6" s="1"/>
  <c r="AM189" i="6" s="1"/>
  <c r="AQ189" i="6" s="1"/>
  <c r="AU189" i="6" s="1"/>
  <c r="AY189" i="6" s="1"/>
  <c r="BC189" i="6" s="1"/>
  <c r="BG189" i="6" s="1"/>
  <c r="BK189" i="6" s="1"/>
  <c r="BO189" i="6" s="1"/>
  <c r="H189" i="6"/>
  <c r="L189" i="6" s="1"/>
  <c r="P189" i="6" s="1"/>
  <c r="T189" i="6" s="1"/>
  <c r="X189" i="6" s="1"/>
  <c r="AB189" i="6" s="1"/>
  <c r="AF189" i="6" s="1"/>
  <c r="AJ189" i="6" s="1"/>
  <c r="AN189" i="6" s="1"/>
  <c r="AR189" i="6" s="1"/>
  <c r="AV189" i="6" s="1"/>
  <c r="AZ189" i="6" s="1"/>
  <c r="BD189" i="6" s="1"/>
  <c r="BH189" i="6" s="1"/>
  <c r="BL189" i="6" s="1"/>
  <c r="BP189" i="6" s="1"/>
  <c r="G265" i="6"/>
  <c r="K265" i="6" s="1"/>
  <c r="O265" i="6" s="1"/>
  <c r="S265" i="6" s="1"/>
  <c r="W265" i="6" s="1"/>
  <c r="AA265" i="6" s="1"/>
  <c r="AE265" i="6" s="1"/>
  <c r="AI265" i="6" s="1"/>
  <c r="AM265" i="6" s="1"/>
  <c r="AQ265" i="6" s="1"/>
  <c r="AU265" i="6" s="1"/>
  <c r="AY265" i="6" s="1"/>
  <c r="BC265" i="6" s="1"/>
  <c r="BG265" i="6" s="1"/>
  <c r="BK265" i="6" s="1"/>
  <c r="BO265" i="6" s="1"/>
  <c r="H265" i="6"/>
  <c r="L265" i="6" s="1"/>
  <c r="P265" i="6" s="1"/>
  <c r="T265" i="6" s="1"/>
  <c r="X265" i="6" s="1"/>
  <c r="AB265" i="6" s="1"/>
  <c r="AF265" i="6" s="1"/>
  <c r="AJ265" i="6" s="1"/>
  <c r="AN265" i="6" s="1"/>
  <c r="AR265" i="6" s="1"/>
  <c r="AV265" i="6" s="1"/>
  <c r="AZ265" i="6" s="1"/>
  <c r="BD265" i="6" s="1"/>
  <c r="BH265" i="6" s="1"/>
  <c r="BL265" i="6" s="1"/>
  <c r="BP265" i="6" s="1"/>
  <c r="G165" i="6"/>
  <c r="K165" i="6" s="1"/>
  <c r="O165" i="6" s="1"/>
  <c r="S165" i="6" s="1"/>
  <c r="W165" i="6" s="1"/>
  <c r="AA165" i="6" s="1"/>
  <c r="AE165" i="6" s="1"/>
  <c r="AI165" i="6" s="1"/>
  <c r="AM165" i="6" s="1"/>
  <c r="AQ165" i="6" s="1"/>
  <c r="AU165" i="6" s="1"/>
  <c r="AY165" i="6" s="1"/>
  <c r="BC165" i="6" s="1"/>
  <c r="BG165" i="6" s="1"/>
  <c r="BK165" i="6" s="1"/>
  <c r="BO165" i="6" s="1"/>
  <c r="G213" i="6"/>
  <c r="K213" i="6" s="1"/>
  <c r="O213" i="6" s="1"/>
  <c r="S213" i="6" s="1"/>
  <c r="W213" i="6" s="1"/>
  <c r="AA213" i="6" s="1"/>
  <c r="AE213" i="6" s="1"/>
  <c r="AI213" i="6" s="1"/>
  <c r="AM213" i="6" s="1"/>
  <c r="AQ213" i="6" s="1"/>
  <c r="AU213" i="6" s="1"/>
  <c r="AY213" i="6" s="1"/>
  <c r="BC213" i="6" s="1"/>
  <c r="BG213" i="6" s="1"/>
  <c r="BK213" i="6" s="1"/>
  <c r="BO213" i="6" s="1"/>
  <c r="H213" i="6"/>
  <c r="L213" i="6" s="1"/>
  <c r="P213" i="6" s="1"/>
  <c r="T213" i="6" s="1"/>
  <c r="X213" i="6" s="1"/>
  <c r="AB213" i="6" s="1"/>
  <c r="AF213" i="6" s="1"/>
  <c r="AJ213" i="6" s="1"/>
  <c r="AN213" i="6" s="1"/>
  <c r="AR213" i="6" s="1"/>
  <c r="AV213" i="6" s="1"/>
  <c r="AZ213" i="6" s="1"/>
  <c r="BD213" i="6" s="1"/>
  <c r="BH213" i="6" s="1"/>
  <c r="BL213" i="6" s="1"/>
  <c r="BP213" i="6" s="1"/>
  <c r="G163" i="6"/>
  <c r="K163" i="6" s="1"/>
  <c r="O163" i="6" s="1"/>
  <c r="S163" i="6" s="1"/>
  <c r="W163" i="6" s="1"/>
  <c r="AA163" i="6" s="1"/>
  <c r="AE163" i="6" s="1"/>
  <c r="AI163" i="6" s="1"/>
  <c r="AM163" i="6" s="1"/>
  <c r="AQ163" i="6" s="1"/>
  <c r="AU163" i="6" s="1"/>
  <c r="AY163" i="6" s="1"/>
  <c r="BC163" i="6" s="1"/>
  <c r="BG163" i="6" s="1"/>
  <c r="BK163" i="6" s="1"/>
  <c r="BO163" i="6" s="1"/>
  <c r="H163" i="6"/>
  <c r="L163" i="6" s="1"/>
  <c r="P163" i="6" s="1"/>
  <c r="T163" i="6" s="1"/>
  <c r="X163" i="6" s="1"/>
  <c r="AB163" i="6" s="1"/>
  <c r="AF163" i="6" s="1"/>
  <c r="AJ163" i="6" s="1"/>
  <c r="AN163" i="6" s="1"/>
  <c r="AR163" i="6" s="1"/>
  <c r="AV163" i="6" s="1"/>
  <c r="AZ163" i="6" s="1"/>
  <c r="BD163" i="6" s="1"/>
  <c r="BH163" i="6" s="1"/>
  <c r="BL163" i="6" s="1"/>
  <c r="BP163" i="6" s="1"/>
  <c r="G123" i="6"/>
  <c r="K123" i="6" s="1"/>
  <c r="O123" i="6" s="1"/>
  <c r="S123" i="6" s="1"/>
  <c r="W123" i="6" s="1"/>
  <c r="AA123" i="6" s="1"/>
  <c r="AE123" i="6" s="1"/>
  <c r="AI123" i="6" s="1"/>
  <c r="AM123" i="6" s="1"/>
  <c r="AQ123" i="6" s="1"/>
  <c r="AU123" i="6" s="1"/>
  <c r="AY123" i="6" s="1"/>
  <c r="BC123" i="6" s="1"/>
  <c r="BG123" i="6" s="1"/>
  <c r="BK123" i="6" s="1"/>
  <c r="BO123" i="6" s="1"/>
  <c r="H123" i="6"/>
  <c r="L123" i="6" s="1"/>
  <c r="P123" i="6" s="1"/>
  <c r="T123" i="6" s="1"/>
  <c r="X123" i="6" s="1"/>
  <c r="AB123" i="6" s="1"/>
  <c r="AF123" i="6" s="1"/>
  <c r="AJ123" i="6" s="1"/>
  <c r="AN123" i="6" s="1"/>
  <c r="AR123" i="6" s="1"/>
  <c r="AV123" i="6" s="1"/>
  <c r="AZ123" i="6" s="1"/>
  <c r="BD123" i="6" s="1"/>
  <c r="BH123" i="6" s="1"/>
  <c r="BL123" i="6" s="1"/>
  <c r="BP123" i="6" s="1"/>
  <c r="G148" i="6"/>
  <c r="K148" i="6" s="1"/>
  <c r="O148" i="6" s="1"/>
  <c r="S148" i="6" s="1"/>
  <c r="W148" i="6" s="1"/>
  <c r="AA148" i="6" s="1"/>
  <c r="AE148" i="6" s="1"/>
  <c r="AI148" i="6" s="1"/>
  <c r="AM148" i="6" s="1"/>
  <c r="AQ148" i="6" s="1"/>
  <c r="AU148" i="6" s="1"/>
  <c r="AY148" i="6" s="1"/>
  <c r="BC148" i="6" s="1"/>
  <c r="BG148" i="6" s="1"/>
  <c r="BK148" i="6" s="1"/>
  <c r="BO148" i="6" s="1"/>
  <c r="H148" i="6"/>
  <c r="L148" i="6" s="1"/>
  <c r="P148" i="6" s="1"/>
  <c r="T148" i="6" s="1"/>
  <c r="X148" i="6" s="1"/>
  <c r="AB148" i="6" s="1"/>
  <c r="AF148" i="6" s="1"/>
  <c r="AJ148" i="6" s="1"/>
  <c r="AN148" i="6" s="1"/>
  <c r="AR148" i="6" s="1"/>
  <c r="AV148" i="6" s="1"/>
  <c r="AZ148" i="6" s="1"/>
  <c r="BD148" i="6" s="1"/>
  <c r="BH148" i="6" s="1"/>
  <c r="BL148" i="6" s="1"/>
  <c r="BP148" i="6" s="1"/>
  <c r="G273" i="6"/>
  <c r="K273" i="6" s="1"/>
  <c r="O273" i="6" s="1"/>
  <c r="S273" i="6" s="1"/>
  <c r="W273" i="6" s="1"/>
  <c r="AA273" i="6" s="1"/>
  <c r="AE273" i="6" s="1"/>
  <c r="AI273" i="6" s="1"/>
  <c r="AM273" i="6" s="1"/>
  <c r="AQ273" i="6" s="1"/>
  <c r="AU273" i="6" s="1"/>
  <c r="AY273" i="6" s="1"/>
  <c r="BC273" i="6" s="1"/>
  <c r="BG273" i="6" s="1"/>
  <c r="BK273" i="6" s="1"/>
  <c r="BO273" i="6" s="1"/>
  <c r="H273" i="6"/>
  <c r="L273" i="6" s="1"/>
  <c r="P273" i="6" s="1"/>
  <c r="T273" i="6" s="1"/>
  <c r="X273" i="6" s="1"/>
  <c r="AB273" i="6" s="1"/>
  <c r="AF273" i="6" s="1"/>
  <c r="AJ273" i="6" s="1"/>
  <c r="AN273" i="6" s="1"/>
  <c r="AR273" i="6" s="1"/>
  <c r="AV273" i="6" s="1"/>
  <c r="AZ273" i="6" s="1"/>
  <c r="BD273" i="6" s="1"/>
  <c r="BH273" i="6" s="1"/>
  <c r="BL273" i="6" s="1"/>
  <c r="BP273" i="6" s="1"/>
  <c r="I296" i="6"/>
  <c r="M296" i="6" s="1"/>
  <c r="Q296" i="6" s="1"/>
  <c r="U296" i="6" s="1"/>
  <c r="Y296" i="6" s="1"/>
  <c r="AC296" i="6" s="1"/>
  <c r="AG296" i="6" s="1"/>
  <c r="AK296" i="6" s="1"/>
  <c r="AO296" i="6" s="1"/>
  <c r="AS296" i="6" s="1"/>
  <c r="AW296" i="6" s="1"/>
  <c r="BA296" i="6" s="1"/>
  <c r="BE296" i="6" s="1"/>
  <c r="BI296" i="6" s="1"/>
  <c r="BM296" i="6" s="1"/>
  <c r="BQ296" i="6" s="1"/>
  <c r="I113" i="6"/>
  <c r="M113" i="6" s="1"/>
  <c r="Q113" i="6" s="1"/>
  <c r="U113" i="6" s="1"/>
  <c r="Y113" i="6" s="1"/>
  <c r="AC113" i="6" s="1"/>
  <c r="AG113" i="6" s="1"/>
  <c r="AK113" i="6" s="1"/>
  <c r="AO113" i="6" s="1"/>
  <c r="AS113" i="6" s="1"/>
  <c r="AW113" i="6" s="1"/>
  <c r="BA113" i="6" s="1"/>
  <c r="BE113" i="6" s="1"/>
  <c r="BI113" i="6" s="1"/>
  <c r="BM113" i="6" s="1"/>
  <c r="BQ113" i="6" s="1"/>
  <c r="J296" i="6"/>
  <c r="N296" i="6" s="1"/>
  <c r="R296" i="6" s="1"/>
  <c r="V296" i="6" s="1"/>
  <c r="Z296" i="6" s="1"/>
  <c r="AD296" i="6" s="1"/>
  <c r="AH296" i="6" s="1"/>
  <c r="AL296" i="6" s="1"/>
  <c r="AP296" i="6" s="1"/>
  <c r="AT296" i="6" s="1"/>
  <c r="AX296" i="6" s="1"/>
  <c r="BB296" i="6" s="1"/>
  <c r="BF296" i="6" s="1"/>
  <c r="BJ296" i="6" s="1"/>
  <c r="BN296" i="6" s="1"/>
  <c r="BR296" i="6" s="1"/>
  <c r="I261" i="6"/>
  <c r="M261" i="6" s="1"/>
  <c r="Q261" i="6" s="1"/>
  <c r="U261" i="6" s="1"/>
  <c r="Y261" i="6" s="1"/>
  <c r="AC261" i="6" s="1"/>
  <c r="AG261" i="6" s="1"/>
  <c r="AK261" i="6" s="1"/>
  <c r="AO261" i="6" s="1"/>
  <c r="AS261" i="6" s="1"/>
  <c r="AW261" i="6" s="1"/>
  <c r="BA261" i="6" s="1"/>
  <c r="BE261" i="6" s="1"/>
  <c r="BI261" i="6" s="1"/>
  <c r="BM261" i="6" s="1"/>
  <c r="BQ261" i="6" s="1"/>
  <c r="I174" i="6"/>
  <c r="M174" i="6" s="1"/>
  <c r="Q174" i="6" s="1"/>
  <c r="U174" i="6" s="1"/>
  <c r="Y174" i="6" s="1"/>
  <c r="AC174" i="6" s="1"/>
  <c r="AG174" i="6" s="1"/>
  <c r="AK174" i="6" s="1"/>
  <c r="AO174" i="6" s="1"/>
  <c r="AS174" i="6" s="1"/>
  <c r="AW174" i="6" s="1"/>
  <c r="BA174" i="6" s="1"/>
  <c r="BE174" i="6" s="1"/>
  <c r="BI174" i="6" s="1"/>
  <c r="BM174" i="6" s="1"/>
  <c r="BQ174" i="6" s="1"/>
  <c r="J174" i="6"/>
  <c r="N174" i="6" s="1"/>
  <c r="R174" i="6" s="1"/>
  <c r="V174" i="6" s="1"/>
  <c r="Z174" i="6" s="1"/>
  <c r="AD174" i="6" s="1"/>
  <c r="AH174" i="6" s="1"/>
  <c r="AL174" i="6" s="1"/>
  <c r="AP174" i="6" s="1"/>
  <c r="AT174" i="6" s="1"/>
  <c r="AX174" i="6" s="1"/>
  <c r="BB174" i="6" s="1"/>
  <c r="BF174" i="6" s="1"/>
  <c r="BJ174" i="6" s="1"/>
  <c r="BN174" i="6" s="1"/>
  <c r="BR174" i="6" s="1"/>
  <c r="J144" i="6"/>
  <c r="N144" i="6" s="1"/>
  <c r="R144" i="6" s="1"/>
  <c r="V144" i="6" s="1"/>
  <c r="Z144" i="6" s="1"/>
  <c r="AD144" i="6" s="1"/>
  <c r="AH144" i="6" s="1"/>
  <c r="AL144" i="6" s="1"/>
  <c r="AP144" i="6" s="1"/>
  <c r="AT144" i="6" s="1"/>
  <c r="AX144" i="6" s="1"/>
  <c r="BB144" i="6" s="1"/>
  <c r="BF144" i="6" s="1"/>
  <c r="BJ144" i="6" s="1"/>
  <c r="BN144" i="6" s="1"/>
  <c r="BR144" i="6" s="1"/>
  <c r="J261" i="6"/>
  <c r="N261" i="6" s="1"/>
  <c r="R261" i="6" s="1"/>
  <c r="V261" i="6" s="1"/>
  <c r="Z261" i="6" s="1"/>
  <c r="AD261" i="6" s="1"/>
  <c r="AH261" i="6" s="1"/>
  <c r="AL261" i="6" s="1"/>
  <c r="AP261" i="6" s="1"/>
  <c r="AT261" i="6" s="1"/>
  <c r="AX261" i="6" s="1"/>
  <c r="BB261" i="6" s="1"/>
  <c r="BF261" i="6" s="1"/>
  <c r="BJ261" i="6" s="1"/>
  <c r="BN261" i="6" s="1"/>
  <c r="BR261" i="6" s="1"/>
  <c r="I144" i="6"/>
  <c r="M144" i="6" s="1"/>
  <c r="Q144" i="6" s="1"/>
  <c r="U144" i="6" s="1"/>
  <c r="Y144" i="6" s="1"/>
  <c r="AC144" i="6" s="1"/>
  <c r="AG144" i="6" s="1"/>
  <c r="AK144" i="6" s="1"/>
  <c r="AO144" i="6" s="1"/>
  <c r="AS144" i="6" s="1"/>
  <c r="AW144" i="6" s="1"/>
  <c r="BA144" i="6" s="1"/>
  <c r="BE144" i="6" s="1"/>
  <c r="BI144" i="6" s="1"/>
  <c r="BM144" i="6" s="1"/>
  <c r="BQ144" i="6" s="1"/>
  <c r="I121" i="6"/>
  <c r="M121" i="6" s="1"/>
  <c r="Q121" i="6" s="1"/>
  <c r="U121" i="6" s="1"/>
  <c r="Y121" i="6" s="1"/>
  <c r="AC121" i="6" s="1"/>
  <c r="AG121" i="6" s="1"/>
  <c r="AK121" i="6" s="1"/>
  <c r="AO121" i="6" s="1"/>
  <c r="AS121" i="6" s="1"/>
  <c r="AW121" i="6" s="1"/>
  <c r="BA121" i="6" s="1"/>
  <c r="BE121" i="6" s="1"/>
  <c r="BI121" i="6" s="1"/>
  <c r="BM121" i="6" s="1"/>
  <c r="BQ121" i="6" s="1"/>
  <c r="J113" i="6"/>
  <c r="N113" i="6" s="1"/>
  <c r="R113" i="6" s="1"/>
  <c r="V113" i="6" s="1"/>
  <c r="Z113" i="6" s="1"/>
  <c r="AD113" i="6" s="1"/>
  <c r="AH113" i="6" s="1"/>
  <c r="AL113" i="6" s="1"/>
  <c r="AP113" i="6" s="1"/>
  <c r="AT113" i="6" s="1"/>
  <c r="AX113" i="6" s="1"/>
  <c r="BB113" i="6" s="1"/>
  <c r="BF113" i="6" s="1"/>
  <c r="BJ113" i="6" s="1"/>
  <c r="BN113" i="6" s="1"/>
  <c r="BR113" i="6" s="1"/>
  <c r="I131" i="6"/>
  <c r="M131" i="6" s="1"/>
  <c r="Q131" i="6" s="1"/>
  <c r="U131" i="6" s="1"/>
  <c r="Y131" i="6" s="1"/>
  <c r="AC131" i="6" s="1"/>
  <c r="AG131" i="6" s="1"/>
  <c r="AK131" i="6" s="1"/>
  <c r="AO131" i="6" s="1"/>
  <c r="AS131" i="6" s="1"/>
  <c r="AW131" i="6" s="1"/>
  <c r="BA131" i="6" s="1"/>
  <c r="BE131" i="6" s="1"/>
  <c r="BI131" i="6" s="1"/>
  <c r="BM131" i="6" s="1"/>
  <c r="BQ131" i="6" s="1"/>
  <c r="I275" i="6"/>
  <c r="M275" i="6" s="1"/>
  <c r="Q275" i="6" s="1"/>
  <c r="U275" i="6" s="1"/>
  <c r="Y275" i="6" s="1"/>
  <c r="AC275" i="6" s="1"/>
  <c r="AG275" i="6" s="1"/>
  <c r="AK275" i="6" s="1"/>
  <c r="AO275" i="6" s="1"/>
  <c r="AS275" i="6" s="1"/>
  <c r="AW275" i="6" s="1"/>
  <c r="BA275" i="6" s="1"/>
  <c r="BE275" i="6" s="1"/>
  <c r="BI275" i="6" s="1"/>
  <c r="BM275" i="6" s="1"/>
  <c r="BQ275" i="6" s="1"/>
  <c r="I232" i="6"/>
  <c r="M232" i="6" s="1"/>
  <c r="Q232" i="6" s="1"/>
  <c r="U232" i="6" s="1"/>
  <c r="Y232" i="6" s="1"/>
  <c r="AC232" i="6" s="1"/>
  <c r="AG232" i="6" s="1"/>
  <c r="AK232" i="6" s="1"/>
  <c r="AO232" i="6" s="1"/>
  <c r="AS232" i="6" s="1"/>
  <c r="AW232" i="6" s="1"/>
  <c r="BA232" i="6" s="1"/>
  <c r="BE232" i="6" s="1"/>
  <c r="BI232" i="6" s="1"/>
  <c r="BM232" i="6" s="1"/>
  <c r="BQ232" i="6" s="1"/>
  <c r="I194" i="6"/>
  <c r="M194" i="6" s="1"/>
  <c r="Q194" i="6" s="1"/>
  <c r="U194" i="6" s="1"/>
  <c r="Y194" i="6" s="1"/>
  <c r="AC194" i="6" s="1"/>
  <c r="AG194" i="6" s="1"/>
  <c r="AK194" i="6" s="1"/>
  <c r="AO194" i="6" s="1"/>
  <c r="AS194" i="6" s="1"/>
  <c r="AW194" i="6" s="1"/>
  <c r="BA194" i="6" s="1"/>
  <c r="BE194" i="6" s="1"/>
  <c r="BI194" i="6" s="1"/>
  <c r="BM194" i="6" s="1"/>
  <c r="BQ194" i="6" s="1"/>
  <c r="I187" i="6"/>
  <c r="M187" i="6" s="1"/>
  <c r="Q187" i="6" s="1"/>
  <c r="U187" i="6" s="1"/>
  <c r="Y187" i="6" s="1"/>
  <c r="AC187" i="6" s="1"/>
  <c r="AG187" i="6" s="1"/>
  <c r="AK187" i="6" s="1"/>
  <c r="AO187" i="6" s="1"/>
  <c r="AS187" i="6" s="1"/>
  <c r="AW187" i="6" s="1"/>
  <c r="BA187" i="6" s="1"/>
  <c r="BE187" i="6" s="1"/>
  <c r="BI187" i="6" s="1"/>
  <c r="BM187" i="6" s="1"/>
  <c r="BQ187" i="6" s="1"/>
  <c r="J232" i="6"/>
  <c r="N232" i="6" s="1"/>
  <c r="R232" i="6" s="1"/>
  <c r="V232" i="6" s="1"/>
  <c r="Z232" i="6" s="1"/>
  <c r="AD232" i="6" s="1"/>
  <c r="AH232" i="6" s="1"/>
  <c r="AL232" i="6" s="1"/>
  <c r="AP232" i="6" s="1"/>
  <c r="AT232" i="6" s="1"/>
  <c r="AX232" i="6" s="1"/>
  <c r="BB232" i="6" s="1"/>
  <c r="BF232" i="6" s="1"/>
  <c r="BJ232" i="6" s="1"/>
  <c r="BN232" i="6" s="1"/>
  <c r="BR232" i="6" s="1"/>
  <c r="J187" i="6"/>
  <c r="N187" i="6" s="1"/>
  <c r="R187" i="6" s="1"/>
  <c r="V187" i="6" s="1"/>
  <c r="Z187" i="6" s="1"/>
  <c r="AD187" i="6" s="1"/>
  <c r="AH187" i="6" s="1"/>
  <c r="AL187" i="6" s="1"/>
  <c r="AP187" i="6" s="1"/>
  <c r="AT187" i="6" s="1"/>
  <c r="AX187" i="6" s="1"/>
  <c r="BB187" i="6" s="1"/>
  <c r="BF187" i="6" s="1"/>
  <c r="BJ187" i="6" s="1"/>
  <c r="BN187" i="6" s="1"/>
  <c r="BR187" i="6" s="1"/>
  <c r="I178" i="6"/>
  <c r="M178" i="6" s="1"/>
  <c r="Q178" i="6" s="1"/>
  <c r="U178" i="6" s="1"/>
  <c r="Y178" i="6" s="1"/>
  <c r="AC178" i="6" s="1"/>
  <c r="AG178" i="6" s="1"/>
  <c r="AK178" i="6" s="1"/>
  <c r="AO178" i="6" s="1"/>
  <c r="AS178" i="6" s="1"/>
  <c r="AW178" i="6" s="1"/>
  <c r="BA178" i="6" s="1"/>
  <c r="BE178" i="6" s="1"/>
  <c r="BI178" i="6" s="1"/>
  <c r="BM178" i="6" s="1"/>
  <c r="BQ178" i="6" s="1"/>
  <c r="J275" i="6"/>
  <c r="N275" i="6" s="1"/>
  <c r="R275" i="6" s="1"/>
  <c r="V275" i="6" s="1"/>
  <c r="Z275" i="6" s="1"/>
  <c r="AD275" i="6" s="1"/>
  <c r="AH275" i="6" s="1"/>
  <c r="AL275" i="6" s="1"/>
  <c r="AP275" i="6" s="1"/>
  <c r="AT275" i="6" s="1"/>
  <c r="AX275" i="6" s="1"/>
  <c r="BB275" i="6" s="1"/>
  <c r="BF275" i="6" s="1"/>
  <c r="BJ275" i="6" s="1"/>
  <c r="BN275" i="6" s="1"/>
  <c r="BR275" i="6" s="1"/>
  <c r="I268" i="6"/>
  <c r="M268" i="6" s="1"/>
  <c r="Q268" i="6" s="1"/>
  <c r="U268" i="6" s="1"/>
  <c r="Y268" i="6" s="1"/>
  <c r="AC268" i="6" s="1"/>
  <c r="AG268" i="6" s="1"/>
  <c r="AK268" i="6" s="1"/>
  <c r="AO268" i="6" s="1"/>
  <c r="AS268" i="6" s="1"/>
  <c r="AW268" i="6" s="1"/>
  <c r="BA268" i="6" s="1"/>
  <c r="BE268" i="6" s="1"/>
  <c r="BI268" i="6" s="1"/>
  <c r="BM268" i="6" s="1"/>
  <c r="BQ268" i="6" s="1"/>
  <c r="J178" i="6"/>
  <c r="N178" i="6" s="1"/>
  <c r="R178" i="6" s="1"/>
  <c r="V178" i="6" s="1"/>
  <c r="Z178" i="6" s="1"/>
  <c r="AD178" i="6" s="1"/>
  <c r="AH178" i="6" s="1"/>
  <c r="AL178" i="6" s="1"/>
  <c r="AP178" i="6" s="1"/>
  <c r="AT178" i="6" s="1"/>
  <c r="AX178" i="6" s="1"/>
  <c r="BB178" i="6" s="1"/>
  <c r="BF178" i="6" s="1"/>
  <c r="BJ178" i="6" s="1"/>
  <c r="BN178" i="6" s="1"/>
  <c r="BR178" i="6" s="1"/>
  <c r="J193" i="6"/>
  <c r="N193" i="6" s="1"/>
  <c r="R193" i="6" s="1"/>
  <c r="V193" i="6" s="1"/>
  <c r="Z193" i="6" s="1"/>
  <c r="AD193" i="6" s="1"/>
  <c r="AH193" i="6" s="1"/>
  <c r="AL193" i="6" s="1"/>
  <c r="AP193" i="6" s="1"/>
  <c r="AT193" i="6" s="1"/>
  <c r="AX193" i="6" s="1"/>
  <c r="BB193" i="6" s="1"/>
  <c r="BF193" i="6" s="1"/>
  <c r="BJ193" i="6" s="1"/>
  <c r="BN193" i="6" s="1"/>
  <c r="BR193" i="6" s="1"/>
  <c r="J131" i="6"/>
  <c r="N131" i="6" s="1"/>
  <c r="R131" i="6" s="1"/>
  <c r="V131" i="6" s="1"/>
  <c r="Z131" i="6" s="1"/>
  <c r="AD131" i="6" s="1"/>
  <c r="AH131" i="6" s="1"/>
  <c r="AL131" i="6" s="1"/>
  <c r="AP131" i="6" s="1"/>
  <c r="AT131" i="6" s="1"/>
  <c r="AX131" i="6" s="1"/>
  <c r="BB131" i="6" s="1"/>
  <c r="BF131" i="6" s="1"/>
  <c r="BJ131" i="6" s="1"/>
  <c r="BN131" i="6" s="1"/>
  <c r="BR131" i="6" s="1"/>
  <c r="I246" i="6"/>
  <c r="M246" i="6" s="1"/>
  <c r="Q246" i="6" s="1"/>
  <c r="U246" i="6" s="1"/>
  <c r="Y246" i="6" s="1"/>
  <c r="AC246" i="6" s="1"/>
  <c r="AG246" i="6" s="1"/>
  <c r="AK246" i="6" s="1"/>
  <c r="AO246" i="6" s="1"/>
  <c r="AS246" i="6" s="1"/>
  <c r="AW246" i="6" s="1"/>
  <c r="BA246" i="6" s="1"/>
  <c r="BE246" i="6" s="1"/>
  <c r="BI246" i="6" s="1"/>
  <c r="BM246" i="6" s="1"/>
  <c r="BQ246" i="6" s="1"/>
  <c r="I193" i="6"/>
  <c r="M193" i="6" s="1"/>
  <c r="Q193" i="6" s="1"/>
  <c r="U193" i="6" s="1"/>
  <c r="Y193" i="6" s="1"/>
  <c r="AC193" i="6" s="1"/>
  <c r="AG193" i="6" s="1"/>
  <c r="AK193" i="6" s="1"/>
  <c r="AO193" i="6" s="1"/>
  <c r="AS193" i="6" s="1"/>
  <c r="AW193" i="6" s="1"/>
  <c r="BA193" i="6" s="1"/>
  <c r="BE193" i="6" s="1"/>
  <c r="BI193" i="6" s="1"/>
  <c r="BM193" i="6" s="1"/>
  <c r="BQ193" i="6" s="1"/>
  <c r="G136" i="6"/>
  <c r="K136" i="6" s="1"/>
  <c r="O136" i="6" s="1"/>
  <c r="S136" i="6" s="1"/>
  <c r="W136" i="6" s="1"/>
  <c r="AA136" i="6" s="1"/>
  <c r="AE136" i="6" s="1"/>
  <c r="AI136" i="6" s="1"/>
  <c r="AM136" i="6" s="1"/>
  <c r="AQ136" i="6" s="1"/>
  <c r="AU136" i="6" s="1"/>
  <c r="AY136" i="6" s="1"/>
  <c r="BC136" i="6" s="1"/>
  <c r="BG136" i="6" s="1"/>
  <c r="BK136" i="6" s="1"/>
  <c r="BO136" i="6" s="1"/>
  <c r="G198" i="6"/>
  <c r="K198" i="6" s="1"/>
  <c r="O198" i="6" s="1"/>
  <c r="S198" i="6" s="1"/>
  <c r="W198" i="6" s="1"/>
  <c r="AA198" i="6" s="1"/>
  <c r="AE198" i="6" s="1"/>
  <c r="AI198" i="6" s="1"/>
  <c r="AM198" i="6" s="1"/>
  <c r="AQ198" i="6" s="1"/>
  <c r="AU198" i="6" s="1"/>
  <c r="AY198" i="6" s="1"/>
  <c r="BC198" i="6" s="1"/>
  <c r="BG198" i="6" s="1"/>
  <c r="BK198" i="6" s="1"/>
  <c r="BO198" i="6" s="1"/>
  <c r="I257" i="6"/>
  <c r="M257" i="6" s="1"/>
  <c r="Q257" i="6" s="1"/>
  <c r="U257" i="6" s="1"/>
  <c r="Y257" i="6" s="1"/>
  <c r="AC257" i="6" s="1"/>
  <c r="AG257" i="6" s="1"/>
  <c r="AK257" i="6" s="1"/>
  <c r="AO257" i="6" s="1"/>
  <c r="AS257" i="6" s="1"/>
  <c r="AW257" i="6" s="1"/>
  <c r="BA257" i="6" s="1"/>
  <c r="BE257" i="6" s="1"/>
  <c r="BI257" i="6" s="1"/>
  <c r="BM257" i="6" s="1"/>
  <c r="BQ257" i="6" s="1"/>
  <c r="J198" i="6"/>
  <c r="N198" i="6" s="1"/>
  <c r="R198" i="6" s="1"/>
  <c r="V198" i="6" s="1"/>
  <c r="Z198" i="6" s="1"/>
  <c r="AD198" i="6" s="1"/>
  <c r="AH198" i="6" s="1"/>
  <c r="AL198" i="6" s="1"/>
  <c r="AP198" i="6" s="1"/>
  <c r="AT198" i="6" s="1"/>
  <c r="AX198" i="6" s="1"/>
  <c r="BB198" i="6" s="1"/>
  <c r="BF198" i="6" s="1"/>
  <c r="BJ198" i="6" s="1"/>
  <c r="BN198" i="6" s="1"/>
  <c r="BR198" i="6" s="1"/>
  <c r="J246" i="6"/>
  <c r="N246" i="6" s="1"/>
  <c r="R246" i="6" s="1"/>
  <c r="V246" i="6" s="1"/>
  <c r="Z246" i="6" s="1"/>
  <c r="AD246" i="6" s="1"/>
  <c r="AH246" i="6" s="1"/>
  <c r="AL246" i="6" s="1"/>
  <c r="AP246" i="6" s="1"/>
  <c r="AT246" i="6" s="1"/>
  <c r="AX246" i="6" s="1"/>
  <c r="BB246" i="6" s="1"/>
  <c r="BF246" i="6" s="1"/>
  <c r="BJ246" i="6" s="1"/>
  <c r="BN246" i="6" s="1"/>
  <c r="BR246" i="6" s="1"/>
  <c r="G190" i="6"/>
  <c r="K190" i="6" s="1"/>
  <c r="O190" i="6" s="1"/>
  <c r="S190" i="6" s="1"/>
  <c r="W190" i="6" s="1"/>
  <c r="AA190" i="6" s="1"/>
  <c r="AE190" i="6" s="1"/>
  <c r="AI190" i="6" s="1"/>
  <c r="AM190" i="6" s="1"/>
  <c r="AQ190" i="6" s="1"/>
  <c r="AU190" i="6" s="1"/>
  <c r="AY190" i="6" s="1"/>
  <c r="BC190" i="6" s="1"/>
  <c r="BG190" i="6" s="1"/>
  <c r="BK190" i="6" s="1"/>
  <c r="BO190" i="6" s="1"/>
  <c r="I157" i="6"/>
  <c r="M157" i="6" s="1"/>
  <c r="Q157" i="6" s="1"/>
  <c r="U157" i="6" s="1"/>
  <c r="Y157" i="6" s="1"/>
  <c r="AC157" i="6" s="1"/>
  <c r="AG157" i="6" s="1"/>
  <c r="AK157" i="6" s="1"/>
  <c r="AO157" i="6" s="1"/>
  <c r="AS157" i="6" s="1"/>
  <c r="AW157" i="6" s="1"/>
  <c r="BA157" i="6" s="1"/>
  <c r="BE157" i="6" s="1"/>
  <c r="BI157" i="6" s="1"/>
  <c r="BM157" i="6" s="1"/>
  <c r="BQ157" i="6" s="1"/>
  <c r="G157" i="6"/>
  <c r="K157" i="6" s="1"/>
  <c r="O157" i="6" s="1"/>
  <c r="S157" i="6" s="1"/>
  <c r="W157" i="6" s="1"/>
  <c r="AA157" i="6" s="1"/>
  <c r="AE157" i="6" s="1"/>
  <c r="AI157" i="6" s="1"/>
  <c r="AM157" i="6" s="1"/>
  <c r="AQ157" i="6" s="1"/>
  <c r="AU157" i="6" s="1"/>
  <c r="AY157" i="6" s="1"/>
  <c r="BC157" i="6" s="1"/>
  <c r="BG157" i="6" s="1"/>
  <c r="BK157" i="6" s="1"/>
  <c r="BO157" i="6" s="1"/>
  <c r="G287" i="6"/>
  <c r="K287" i="6" s="1"/>
  <c r="O287" i="6" s="1"/>
  <c r="S287" i="6" s="1"/>
  <c r="W287" i="6" s="1"/>
  <c r="AA287" i="6" s="1"/>
  <c r="AE287" i="6" s="1"/>
  <c r="AI287" i="6" s="1"/>
  <c r="AM287" i="6" s="1"/>
  <c r="AQ287" i="6" s="1"/>
  <c r="AU287" i="6" s="1"/>
  <c r="AY287" i="6" s="1"/>
  <c r="BC287" i="6" s="1"/>
  <c r="BG287" i="6" s="1"/>
  <c r="BK287" i="6" s="1"/>
  <c r="BO287" i="6" s="1"/>
  <c r="J257" i="6"/>
  <c r="N257" i="6" s="1"/>
  <c r="R257" i="6" s="1"/>
  <c r="V257" i="6" s="1"/>
  <c r="Z257" i="6" s="1"/>
  <c r="AD257" i="6" s="1"/>
  <c r="AH257" i="6" s="1"/>
  <c r="AL257" i="6" s="1"/>
  <c r="AP257" i="6" s="1"/>
  <c r="AT257" i="6" s="1"/>
  <c r="AX257" i="6" s="1"/>
  <c r="BB257" i="6" s="1"/>
  <c r="BF257" i="6" s="1"/>
  <c r="BJ257" i="6" s="1"/>
  <c r="BN257" i="6" s="1"/>
  <c r="BR257" i="6" s="1"/>
  <c r="G279" i="6"/>
  <c r="K279" i="6" s="1"/>
  <c r="O279" i="6" s="1"/>
  <c r="S279" i="6" s="1"/>
  <c r="W279" i="6" s="1"/>
  <c r="AA279" i="6" s="1"/>
  <c r="AE279" i="6" s="1"/>
  <c r="AI279" i="6" s="1"/>
  <c r="AM279" i="6" s="1"/>
  <c r="AQ279" i="6" s="1"/>
  <c r="AU279" i="6" s="1"/>
  <c r="AY279" i="6" s="1"/>
  <c r="BC279" i="6" s="1"/>
  <c r="BG279" i="6" s="1"/>
  <c r="BK279" i="6" s="1"/>
  <c r="BO279" i="6" s="1"/>
  <c r="I279" i="6"/>
  <c r="M279" i="6" s="1"/>
  <c r="Q279" i="6" s="1"/>
  <c r="U279" i="6" s="1"/>
  <c r="Y279" i="6" s="1"/>
  <c r="AC279" i="6" s="1"/>
  <c r="AG279" i="6" s="1"/>
  <c r="AK279" i="6" s="1"/>
  <c r="AO279" i="6" s="1"/>
  <c r="AS279" i="6" s="1"/>
  <c r="AW279" i="6" s="1"/>
  <c r="BA279" i="6" s="1"/>
  <c r="BE279" i="6" s="1"/>
  <c r="BI279" i="6" s="1"/>
  <c r="BM279" i="6" s="1"/>
  <c r="BQ279" i="6" s="1"/>
  <c r="J287" i="6"/>
  <c r="N287" i="6" s="1"/>
  <c r="R287" i="6" s="1"/>
  <c r="V287" i="6" s="1"/>
  <c r="Z287" i="6" s="1"/>
  <c r="AD287" i="6" s="1"/>
  <c r="AH287" i="6" s="1"/>
  <c r="AL287" i="6" s="1"/>
  <c r="AP287" i="6" s="1"/>
  <c r="AT287" i="6" s="1"/>
  <c r="AX287" i="6" s="1"/>
  <c r="BB287" i="6" s="1"/>
  <c r="BF287" i="6" s="1"/>
  <c r="BJ287" i="6" s="1"/>
  <c r="BN287" i="6" s="1"/>
  <c r="BR287" i="6" s="1"/>
  <c r="I287" i="6"/>
  <c r="M287" i="6" s="1"/>
  <c r="Q287" i="6" s="1"/>
  <c r="U287" i="6" s="1"/>
  <c r="Y287" i="6" s="1"/>
  <c r="AC287" i="6" s="1"/>
  <c r="AG287" i="6" s="1"/>
  <c r="AK287" i="6" s="1"/>
  <c r="AO287" i="6" s="1"/>
  <c r="AS287" i="6" s="1"/>
  <c r="AW287" i="6" s="1"/>
  <c r="BA287" i="6" s="1"/>
  <c r="BE287" i="6" s="1"/>
  <c r="BI287" i="6" s="1"/>
  <c r="BM287" i="6" s="1"/>
  <c r="BQ287" i="6" s="1"/>
  <c r="I201" i="6"/>
  <c r="M201" i="6" s="1"/>
  <c r="Q201" i="6" s="1"/>
  <c r="U201" i="6" s="1"/>
  <c r="Y201" i="6" s="1"/>
  <c r="AC201" i="6" s="1"/>
  <c r="AG201" i="6" s="1"/>
  <c r="AK201" i="6" s="1"/>
  <c r="AO201" i="6" s="1"/>
  <c r="AS201" i="6" s="1"/>
  <c r="AW201" i="6" s="1"/>
  <c r="BA201" i="6" s="1"/>
  <c r="BE201" i="6" s="1"/>
  <c r="BI201" i="6" s="1"/>
  <c r="BM201" i="6" s="1"/>
  <c r="BQ201" i="6" s="1"/>
  <c r="J279" i="6"/>
  <c r="N279" i="6" s="1"/>
  <c r="R279" i="6" s="1"/>
  <c r="V279" i="6" s="1"/>
  <c r="Z279" i="6" s="1"/>
  <c r="AD279" i="6" s="1"/>
  <c r="AH279" i="6" s="1"/>
  <c r="AL279" i="6" s="1"/>
  <c r="AP279" i="6" s="1"/>
  <c r="AT279" i="6" s="1"/>
  <c r="AX279" i="6" s="1"/>
  <c r="BB279" i="6" s="1"/>
  <c r="BF279" i="6" s="1"/>
  <c r="BJ279" i="6" s="1"/>
  <c r="BN279" i="6" s="1"/>
  <c r="BR279" i="6" s="1"/>
  <c r="I198" i="6"/>
  <c r="M198" i="6" s="1"/>
  <c r="Q198" i="6" s="1"/>
  <c r="U198" i="6" s="1"/>
  <c r="Y198" i="6" s="1"/>
  <c r="AC198" i="6" s="1"/>
  <c r="AG198" i="6" s="1"/>
  <c r="AK198" i="6" s="1"/>
  <c r="AO198" i="6" s="1"/>
  <c r="AS198" i="6" s="1"/>
  <c r="AW198" i="6" s="1"/>
  <c r="BA198" i="6" s="1"/>
  <c r="BE198" i="6" s="1"/>
  <c r="BI198" i="6" s="1"/>
  <c r="BM198" i="6" s="1"/>
  <c r="BQ198" i="6" s="1"/>
  <c r="I197" i="6"/>
  <c r="M197" i="6" s="1"/>
  <c r="Q197" i="6" s="1"/>
  <c r="U197" i="6" s="1"/>
  <c r="Y197" i="6" s="1"/>
  <c r="AC197" i="6" s="1"/>
  <c r="AG197" i="6" s="1"/>
  <c r="AK197" i="6" s="1"/>
  <c r="AO197" i="6" s="1"/>
  <c r="AS197" i="6" s="1"/>
  <c r="AW197" i="6" s="1"/>
  <c r="BA197" i="6" s="1"/>
  <c r="BE197" i="6" s="1"/>
  <c r="BI197" i="6" s="1"/>
  <c r="BM197" i="6" s="1"/>
  <c r="BQ197" i="6" s="1"/>
  <c r="G295" i="6"/>
  <c r="K295" i="6" s="1"/>
  <c r="O295" i="6" s="1"/>
  <c r="S295" i="6" s="1"/>
  <c r="W295" i="6" s="1"/>
  <c r="AA295" i="6" s="1"/>
  <c r="AE295" i="6" s="1"/>
  <c r="AI295" i="6" s="1"/>
  <c r="AM295" i="6" s="1"/>
  <c r="AQ295" i="6" s="1"/>
  <c r="AU295" i="6" s="1"/>
  <c r="AY295" i="6" s="1"/>
  <c r="BC295" i="6" s="1"/>
  <c r="BG295" i="6" s="1"/>
  <c r="BK295" i="6" s="1"/>
  <c r="BO295" i="6" s="1"/>
  <c r="J241" i="6"/>
  <c r="N241" i="6" s="1"/>
  <c r="R241" i="6" s="1"/>
  <c r="V241" i="6" s="1"/>
  <c r="Z241" i="6" s="1"/>
  <c r="AD241" i="6" s="1"/>
  <c r="AH241" i="6" s="1"/>
  <c r="AL241" i="6" s="1"/>
  <c r="AP241" i="6" s="1"/>
  <c r="AT241" i="6" s="1"/>
  <c r="AX241" i="6" s="1"/>
  <c r="BB241" i="6" s="1"/>
  <c r="BF241" i="6" s="1"/>
  <c r="BJ241" i="6" s="1"/>
  <c r="BN241" i="6" s="1"/>
  <c r="BR241" i="6" s="1"/>
  <c r="I241" i="6"/>
  <c r="M241" i="6" s="1"/>
  <c r="Q241" i="6" s="1"/>
  <c r="U241" i="6" s="1"/>
  <c r="Y241" i="6" s="1"/>
  <c r="AC241" i="6" s="1"/>
  <c r="AG241" i="6" s="1"/>
  <c r="AK241" i="6" s="1"/>
  <c r="AO241" i="6" s="1"/>
  <c r="AS241" i="6" s="1"/>
  <c r="AW241" i="6" s="1"/>
  <c r="BA241" i="6" s="1"/>
  <c r="BE241" i="6" s="1"/>
  <c r="BI241" i="6" s="1"/>
  <c r="BM241" i="6" s="1"/>
  <c r="BQ241" i="6" s="1"/>
  <c r="J290" i="6"/>
  <c r="N290" i="6" s="1"/>
  <c r="R290" i="6" s="1"/>
  <c r="V290" i="6" s="1"/>
  <c r="Z290" i="6" s="1"/>
  <c r="AD290" i="6" s="1"/>
  <c r="AH290" i="6" s="1"/>
  <c r="AL290" i="6" s="1"/>
  <c r="AP290" i="6" s="1"/>
  <c r="AT290" i="6" s="1"/>
  <c r="AX290" i="6" s="1"/>
  <c r="BB290" i="6" s="1"/>
  <c r="BF290" i="6" s="1"/>
  <c r="BJ290" i="6" s="1"/>
  <c r="BN290" i="6" s="1"/>
  <c r="BR290" i="6" s="1"/>
  <c r="I290" i="6"/>
  <c r="M290" i="6" s="1"/>
  <c r="Q290" i="6" s="1"/>
  <c r="U290" i="6" s="1"/>
  <c r="Y290" i="6" s="1"/>
  <c r="AC290" i="6" s="1"/>
  <c r="AG290" i="6" s="1"/>
  <c r="AK290" i="6" s="1"/>
  <c r="AO290" i="6" s="1"/>
  <c r="AS290" i="6" s="1"/>
  <c r="AW290" i="6" s="1"/>
  <c r="BA290" i="6" s="1"/>
  <c r="BE290" i="6" s="1"/>
  <c r="BI290" i="6" s="1"/>
  <c r="BM290" i="6" s="1"/>
  <c r="BQ290" i="6" s="1"/>
  <c r="J233" i="6"/>
  <c r="N233" i="6" s="1"/>
  <c r="R233" i="6" s="1"/>
  <c r="V233" i="6" s="1"/>
  <c r="Z233" i="6" s="1"/>
  <c r="AD233" i="6" s="1"/>
  <c r="AH233" i="6" s="1"/>
  <c r="AL233" i="6" s="1"/>
  <c r="AP233" i="6" s="1"/>
  <c r="AT233" i="6" s="1"/>
  <c r="AX233" i="6" s="1"/>
  <c r="BB233" i="6" s="1"/>
  <c r="BF233" i="6" s="1"/>
  <c r="BJ233" i="6" s="1"/>
  <c r="BN233" i="6" s="1"/>
  <c r="BR233" i="6" s="1"/>
  <c r="I233" i="6"/>
  <c r="M233" i="6" s="1"/>
  <c r="Q233" i="6" s="1"/>
  <c r="U233" i="6" s="1"/>
  <c r="Y233" i="6" s="1"/>
  <c r="AC233" i="6" s="1"/>
  <c r="AG233" i="6" s="1"/>
  <c r="AK233" i="6" s="1"/>
  <c r="AO233" i="6" s="1"/>
  <c r="AS233" i="6" s="1"/>
  <c r="AW233" i="6" s="1"/>
  <c r="BA233" i="6" s="1"/>
  <c r="BE233" i="6" s="1"/>
  <c r="BI233" i="6" s="1"/>
  <c r="BM233" i="6" s="1"/>
  <c r="BQ233" i="6" s="1"/>
  <c r="J202" i="6"/>
  <c r="N202" i="6" s="1"/>
  <c r="R202" i="6" s="1"/>
  <c r="V202" i="6" s="1"/>
  <c r="Z202" i="6" s="1"/>
  <c r="AD202" i="6" s="1"/>
  <c r="AH202" i="6" s="1"/>
  <c r="AL202" i="6" s="1"/>
  <c r="AP202" i="6" s="1"/>
  <c r="AT202" i="6" s="1"/>
  <c r="AX202" i="6" s="1"/>
  <c r="BB202" i="6" s="1"/>
  <c r="BF202" i="6" s="1"/>
  <c r="BJ202" i="6" s="1"/>
  <c r="BN202" i="6" s="1"/>
  <c r="BR202" i="6" s="1"/>
  <c r="I202" i="6"/>
  <c r="M202" i="6" s="1"/>
  <c r="Q202" i="6" s="1"/>
  <c r="U202" i="6" s="1"/>
  <c r="Y202" i="6" s="1"/>
  <c r="AC202" i="6" s="1"/>
  <c r="AG202" i="6" s="1"/>
  <c r="AK202" i="6" s="1"/>
  <c r="AO202" i="6" s="1"/>
  <c r="AS202" i="6" s="1"/>
  <c r="AW202" i="6" s="1"/>
  <c r="BA202" i="6" s="1"/>
  <c r="BE202" i="6" s="1"/>
  <c r="BI202" i="6" s="1"/>
  <c r="BM202" i="6" s="1"/>
  <c r="BQ202" i="6" s="1"/>
  <c r="J195" i="6"/>
  <c r="N195" i="6" s="1"/>
  <c r="R195" i="6" s="1"/>
  <c r="V195" i="6" s="1"/>
  <c r="Z195" i="6" s="1"/>
  <c r="AD195" i="6" s="1"/>
  <c r="AH195" i="6" s="1"/>
  <c r="AL195" i="6" s="1"/>
  <c r="AP195" i="6" s="1"/>
  <c r="AT195" i="6" s="1"/>
  <c r="AX195" i="6" s="1"/>
  <c r="BB195" i="6" s="1"/>
  <c r="BF195" i="6" s="1"/>
  <c r="BJ195" i="6" s="1"/>
  <c r="BN195" i="6" s="1"/>
  <c r="BR195" i="6" s="1"/>
  <c r="I195" i="6"/>
  <c r="M195" i="6" s="1"/>
  <c r="Q195" i="6" s="1"/>
  <c r="U195" i="6" s="1"/>
  <c r="Y195" i="6" s="1"/>
  <c r="AC195" i="6" s="1"/>
  <c r="AG195" i="6" s="1"/>
  <c r="AK195" i="6" s="1"/>
  <c r="AO195" i="6" s="1"/>
  <c r="AS195" i="6" s="1"/>
  <c r="AW195" i="6" s="1"/>
  <c r="BA195" i="6" s="1"/>
  <c r="BE195" i="6" s="1"/>
  <c r="BI195" i="6" s="1"/>
  <c r="BM195" i="6" s="1"/>
  <c r="BQ195" i="6" s="1"/>
  <c r="I128" i="6"/>
  <c r="M128" i="6" s="1"/>
  <c r="Q128" i="6" s="1"/>
  <c r="U128" i="6" s="1"/>
  <c r="Y128" i="6" s="1"/>
  <c r="AC128" i="6" s="1"/>
  <c r="AG128" i="6" s="1"/>
  <c r="AK128" i="6" s="1"/>
  <c r="AO128" i="6" s="1"/>
  <c r="AS128" i="6" s="1"/>
  <c r="AW128" i="6" s="1"/>
  <c r="BA128" i="6" s="1"/>
  <c r="BE128" i="6" s="1"/>
  <c r="BI128" i="6" s="1"/>
  <c r="BM128" i="6" s="1"/>
  <c r="BQ128" i="6" s="1"/>
  <c r="J128" i="6"/>
  <c r="N128" i="6" s="1"/>
  <c r="R128" i="6" s="1"/>
  <c r="V128" i="6" s="1"/>
  <c r="Z128" i="6" s="1"/>
  <c r="AD128" i="6" s="1"/>
  <c r="AH128" i="6" s="1"/>
  <c r="AL128" i="6" s="1"/>
  <c r="AP128" i="6" s="1"/>
  <c r="AT128" i="6" s="1"/>
  <c r="AX128" i="6" s="1"/>
  <c r="BB128" i="6" s="1"/>
  <c r="BF128" i="6" s="1"/>
  <c r="BJ128" i="6" s="1"/>
  <c r="BN128" i="6" s="1"/>
  <c r="BR128" i="6" s="1"/>
  <c r="J125" i="6"/>
  <c r="N125" i="6" s="1"/>
  <c r="R125" i="6" s="1"/>
  <c r="V125" i="6" s="1"/>
  <c r="Z125" i="6" s="1"/>
  <c r="AD125" i="6" s="1"/>
  <c r="AH125" i="6" s="1"/>
  <c r="AL125" i="6" s="1"/>
  <c r="AP125" i="6" s="1"/>
  <c r="AT125" i="6" s="1"/>
  <c r="AX125" i="6" s="1"/>
  <c r="BB125" i="6" s="1"/>
  <c r="BF125" i="6" s="1"/>
  <c r="BJ125" i="6" s="1"/>
  <c r="BN125" i="6" s="1"/>
  <c r="BR125" i="6" s="1"/>
  <c r="I125" i="6"/>
  <c r="M125" i="6" s="1"/>
  <c r="Q125" i="6" s="1"/>
  <c r="U125" i="6" s="1"/>
  <c r="Y125" i="6" s="1"/>
  <c r="AC125" i="6" s="1"/>
  <c r="AG125" i="6" s="1"/>
  <c r="AK125" i="6" s="1"/>
  <c r="AO125" i="6" s="1"/>
  <c r="AS125" i="6" s="1"/>
  <c r="AW125" i="6" s="1"/>
  <c r="BA125" i="6" s="1"/>
  <c r="BE125" i="6" s="1"/>
  <c r="BI125" i="6" s="1"/>
  <c r="BM125" i="6" s="1"/>
  <c r="BQ125" i="6" s="1"/>
  <c r="I217" i="6"/>
  <c r="M217" i="6" s="1"/>
  <c r="Q217" i="6" s="1"/>
  <c r="U217" i="6" s="1"/>
  <c r="Y217" i="6" s="1"/>
  <c r="AC217" i="6" s="1"/>
  <c r="AG217" i="6" s="1"/>
  <c r="AK217" i="6" s="1"/>
  <c r="AO217" i="6" s="1"/>
  <c r="AS217" i="6" s="1"/>
  <c r="AW217" i="6" s="1"/>
  <c r="BA217" i="6" s="1"/>
  <c r="BE217" i="6" s="1"/>
  <c r="BI217" i="6" s="1"/>
  <c r="BM217" i="6" s="1"/>
  <c r="BQ217" i="6" s="1"/>
  <c r="J217" i="6"/>
  <c r="N217" i="6" s="1"/>
  <c r="R217" i="6" s="1"/>
  <c r="V217" i="6" s="1"/>
  <c r="Z217" i="6" s="1"/>
  <c r="AD217" i="6" s="1"/>
  <c r="AH217" i="6" s="1"/>
  <c r="AL217" i="6" s="1"/>
  <c r="AP217" i="6" s="1"/>
  <c r="AT217" i="6" s="1"/>
  <c r="AX217" i="6" s="1"/>
  <c r="BB217" i="6" s="1"/>
  <c r="BF217" i="6" s="1"/>
  <c r="BJ217" i="6" s="1"/>
  <c r="BN217" i="6" s="1"/>
  <c r="BR217" i="6" s="1"/>
  <c r="I262" i="6"/>
  <c r="M262" i="6" s="1"/>
  <c r="Q262" i="6" s="1"/>
  <c r="U262" i="6" s="1"/>
  <c r="Y262" i="6" s="1"/>
  <c r="AC262" i="6" s="1"/>
  <c r="AG262" i="6" s="1"/>
  <c r="AK262" i="6" s="1"/>
  <c r="AO262" i="6" s="1"/>
  <c r="AS262" i="6" s="1"/>
  <c r="AW262" i="6" s="1"/>
  <c r="BA262" i="6" s="1"/>
  <c r="BE262" i="6" s="1"/>
  <c r="BI262" i="6" s="1"/>
  <c r="BM262" i="6" s="1"/>
  <c r="BQ262" i="6" s="1"/>
  <c r="J262" i="6"/>
  <c r="N262" i="6" s="1"/>
  <c r="R262" i="6" s="1"/>
  <c r="V262" i="6" s="1"/>
  <c r="Z262" i="6" s="1"/>
  <c r="AD262" i="6" s="1"/>
  <c r="AH262" i="6" s="1"/>
  <c r="AL262" i="6" s="1"/>
  <c r="AP262" i="6" s="1"/>
  <c r="AT262" i="6" s="1"/>
  <c r="AX262" i="6" s="1"/>
  <c r="BB262" i="6" s="1"/>
  <c r="BF262" i="6" s="1"/>
  <c r="BJ262" i="6" s="1"/>
  <c r="BN262" i="6" s="1"/>
  <c r="BR262" i="6" s="1"/>
  <c r="J266" i="6"/>
  <c r="N266" i="6" s="1"/>
  <c r="R266" i="6" s="1"/>
  <c r="V266" i="6" s="1"/>
  <c r="Z266" i="6" s="1"/>
  <c r="AD266" i="6" s="1"/>
  <c r="AH266" i="6" s="1"/>
  <c r="AL266" i="6" s="1"/>
  <c r="AP266" i="6" s="1"/>
  <c r="AT266" i="6" s="1"/>
  <c r="AX266" i="6" s="1"/>
  <c r="BB266" i="6" s="1"/>
  <c r="BF266" i="6" s="1"/>
  <c r="BJ266" i="6" s="1"/>
  <c r="BN266" i="6" s="1"/>
  <c r="BR266" i="6" s="1"/>
  <c r="I266" i="6"/>
  <c r="M266" i="6" s="1"/>
  <c r="Q266" i="6" s="1"/>
  <c r="U266" i="6" s="1"/>
  <c r="Y266" i="6" s="1"/>
  <c r="AC266" i="6" s="1"/>
  <c r="AG266" i="6" s="1"/>
  <c r="AK266" i="6" s="1"/>
  <c r="AO266" i="6" s="1"/>
  <c r="AS266" i="6" s="1"/>
  <c r="AW266" i="6" s="1"/>
  <c r="BA266" i="6" s="1"/>
  <c r="BE266" i="6" s="1"/>
  <c r="BI266" i="6" s="1"/>
  <c r="BM266" i="6" s="1"/>
  <c r="BQ266" i="6" s="1"/>
  <c r="J225" i="6"/>
  <c r="N225" i="6" s="1"/>
  <c r="R225" i="6" s="1"/>
  <c r="V225" i="6" s="1"/>
  <c r="Z225" i="6" s="1"/>
  <c r="AD225" i="6" s="1"/>
  <c r="AH225" i="6" s="1"/>
  <c r="AL225" i="6" s="1"/>
  <c r="AP225" i="6" s="1"/>
  <c r="AT225" i="6" s="1"/>
  <c r="AX225" i="6" s="1"/>
  <c r="BB225" i="6" s="1"/>
  <c r="BF225" i="6" s="1"/>
  <c r="BJ225" i="6" s="1"/>
  <c r="BN225" i="6" s="1"/>
  <c r="BR225" i="6" s="1"/>
  <c r="I225" i="6"/>
  <c r="M225" i="6" s="1"/>
  <c r="Q225" i="6" s="1"/>
  <c r="U225" i="6" s="1"/>
  <c r="Y225" i="6" s="1"/>
  <c r="AC225" i="6" s="1"/>
  <c r="AG225" i="6" s="1"/>
  <c r="AK225" i="6" s="1"/>
  <c r="AO225" i="6" s="1"/>
  <c r="AS225" i="6" s="1"/>
  <c r="AW225" i="6" s="1"/>
  <c r="BA225" i="6" s="1"/>
  <c r="BE225" i="6" s="1"/>
  <c r="BI225" i="6" s="1"/>
  <c r="BM225" i="6" s="1"/>
  <c r="BQ225" i="6" s="1"/>
  <c r="J153" i="6"/>
  <c r="N153" i="6" s="1"/>
  <c r="R153" i="6" s="1"/>
  <c r="V153" i="6" s="1"/>
  <c r="Z153" i="6" s="1"/>
  <c r="AD153" i="6" s="1"/>
  <c r="AH153" i="6" s="1"/>
  <c r="AL153" i="6" s="1"/>
  <c r="AP153" i="6" s="1"/>
  <c r="AT153" i="6" s="1"/>
  <c r="AX153" i="6" s="1"/>
  <c r="BB153" i="6" s="1"/>
  <c r="BF153" i="6" s="1"/>
  <c r="BJ153" i="6" s="1"/>
  <c r="BN153" i="6" s="1"/>
  <c r="BR153" i="6" s="1"/>
  <c r="I153" i="6"/>
  <c r="M153" i="6" s="1"/>
  <c r="Q153" i="6" s="1"/>
  <c r="U153" i="6" s="1"/>
  <c r="Y153" i="6" s="1"/>
  <c r="AC153" i="6" s="1"/>
  <c r="AG153" i="6" s="1"/>
  <c r="AK153" i="6" s="1"/>
  <c r="AO153" i="6" s="1"/>
  <c r="AS153" i="6" s="1"/>
  <c r="AW153" i="6" s="1"/>
  <c r="BA153" i="6" s="1"/>
  <c r="BE153" i="6" s="1"/>
  <c r="BI153" i="6" s="1"/>
  <c r="BM153" i="6" s="1"/>
  <c r="BQ153" i="6" s="1"/>
  <c r="J117" i="6"/>
  <c r="N117" i="6" s="1"/>
  <c r="R117" i="6" s="1"/>
  <c r="V117" i="6" s="1"/>
  <c r="Z117" i="6" s="1"/>
  <c r="AD117" i="6" s="1"/>
  <c r="AH117" i="6" s="1"/>
  <c r="AL117" i="6" s="1"/>
  <c r="AP117" i="6" s="1"/>
  <c r="AT117" i="6" s="1"/>
  <c r="AX117" i="6" s="1"/>
  <c r="BB117" i="6" s="1"/>
  <c r="BF117" i="6" s="1"/>
  <c r="BJ117" i="6" s="1"/>
  <c r="BN117" i="6" s="1"/>
  <c r="BR117" i="6" s="1"/>
  <c r="I117" i="6"/>
  <c r="M117" i="6" s="1"/>
  <c r="Q117" i="6" s="1"/>
  <c r="U117" i="6" s="1"/>
  <c r="Y117" i="6" s="1"/>
  <c r="AC117" i="6" s="1"/>
  <c r="AG117" i="6" s="1"/>
  <c r="AK117" i="6" s="1"/>
  <c r="AO117" i="6" s="1"/>
  <c r="AS117" i="6" s="1"/>
  <c r="AW117" i="6" s="1"/>
  <c r="BA117" i="6" s="1"/>
  <c r="BE117" i="6" s="1"/>
  <c r="BI117" i="6" s="1"/>
  <c r="BM117" i="6" s="1"/>
  <c r="BQ117" i="6" s="1"/>
  <c r="J214" i="6"/>
  <c r="N214" i="6" s="1"/>
  <c r="R214" i="6" s="1"/>
  <c r="V214" i="6" s="1"/>
  <c r="Z214" i="6" s="1"/>
  <c r="AD214" i="6" s="1"/>
  <c r="AH214" i="6" s="1"/>
  <c r="AL214" i="6" s="1"/>
  <c r="AP214" i="6" s="1"/>
  <c r="AT214" i="6" s="1"/>
  <c r="AX214" i="6" s="1"/>
  <c r="BB214" i="6" s="1"/>
  <c r="BF214" i="6" s="1"/>
  <c r="BJ214" i="6" s="1"/>
  <c r="BN214" i="6" s="1"/>
  <c r="BR214" i="6" s="1"/>
  <c r="I214" i="6"/>
  <c r="M214" i="6" s="1"/>
  <c r="Q214" i="6" s="1"/>
  <c r="U214" i="6" s="1"/>
  <c r="Y214" i="6" s="1"/>
  <c r="AC214" i="6" s="1"/>
  <c r="AG214" i="6" s="1"/>
  <c r="AK214" i="6" s="1"/>
  <c r="AO214" i="6" s="1"/>
  <c r="AS214" i="6" s="1"/>
  <c r="AW214" i="6" s="1"/>
  <c r="BA214" i="6" s="1"/>
  <c r="BE214" i="6" s="1"/>
  <c r="BI214" i="6" s="1"/>
  <c r="BM214" i="6" s="1"/>
  <c r="BQ214" i="6" s="1"/>
  <c r="J248" i="6"/>
  <c r="N248" i="6" s="1"/>
  <c r="R248" i="6" s="1"/>
  <c r="V248" i="6" s="1"/>
  <c r="Z248" i="6" s="1"/>
  <c r="AD248" i="6" s="1"/>
  <c r="AH248" i="6" s="1"/>
  <c r="AL248" i="6" s="1"/>
  <c r="AP248" i="6" s="1"/>
  <c r="AT248" i="6" s="1"/>
  <c r="AX248" i="6" s="1"/>
  <c r="BB248" i="6" s="1"/>
  <c r="BF248" i="6" s="1"/>
  <c r="BJ248" i="6" s="1"/>
  <c r="BN248" i="6" s="1"/>
  <c r="BR248" i="6" s="1"/>
  <c r="I248" i="6"/>
  <c r="M248" i="6" s="1"/>
  <c r="Q248" i="6" s="1"/>
  <c r="U248" i="6" s="1"/>
  <c r="Y248" i="6" s="1"/>
  <c r="AC248" i="6" s="1"/>
  <c r="AG248" i="6" s="1"/>
  <c r="AK248" i="6" s="1"/>
  <c r="AO248" i="6" s="1"/>
  <c r="AS248" i="6" s="1"/>
  <c r="AW248" i="6" s="1"/>
  <c r="BA248" i="6" s="1"/>
  <c r="BE248" i="6" s="1"/>
  <c r="BI248" i="6" s="1"/>
  <c r="BM248" i="6" s="1"/>
  <c r="BQ248" i="6" s="1"/>
  <c r="J207" i="6"/>
  <c r="N207" i="6" s="1"/>
  <c r="R207" i="6" s="1"/>
  <c r="V207" i="6" s="1"/>
  <c r="Z207" i="6" s="1"/>
  <c r="AD207" i="6" s="1"/>
  <c r="AH207" i="6" s="1"/>
  <c r="AL207" i="6" s="1"/>
  <c r="AP207" i="6" s="1"/>
  <c r="AT207" i="6" s="1"/>
  <c r="AX207" i="6" s="1"/>
  <c r="BB207" i="6" s="1"/>
  <c r="BF207" i="6" s="1"/>
  <c r="BJ207" i="6" s="1"/>
  <c r="BN207" i="6" s="1"/>
  <c r="BR207" i="6" s="1"/>
  <c r="I207" i="6"/>
  <c r="M207" i="6" s="1"/>
  <c r="Q207" i="6" s="1"/>
  <c r="U207" i="6" s="1"/>
  <c r="Y207" i="6" s="1"/>
  <c r="AC207" i="6" s="1"/>
  <c r="AG207" i="6" s="1"/>
  <c r="AK207" i="6" s="1"/>
  <c r="AO207" i="6" s="1"/>
  <c r="AS207" i="6" s="1"/>
  <c r="AW207" i="6" s="1"/>
  <c r="BA207" i="6" s="1"/>
  <c r="BE207" i="6" s="1"/>
  <c r="BI207" i="6" s="1"/>
  <c r="BM207" i="6" s="1"/>
  <c r="BQ207" i="6" s="1"/>
  <c r="J183" i="6"/>
  <c r="N183" i="6" s="1"/>
  <c r="R183" i="6" s="1"/>
  <c r="V183" i="6" s="1"/>
  <c r="Z183" i="6" s="1"/>
  <c r="AD183" i="6" s="1"/>
  <c r="AH183" i="6" s="1"/>
  <c r="AL183" i="6" s="1"/>
  <c r="AP183" i="6" s="1"/>
  <c r="AT183" i="6" s="1"/>
  <c r="AX183" i="6" s="1"/>
  <c r="BB183" i="6" s="1"/>
  <c r="BF183" i="6" s="1"/>
  <c r="BJ183" i="6" s="1"/>
  <c r="BN183" i="6" s="1"/>
  <c r="BR183" i="6" s="1"/>
  <c r="I183" i="6"/>
  <c r="M183" i="6" s="1"/>
  <c r="Q183" i="6" s="1"/>
  <c r="U183" i="6" s="1"/>
  <c r="Y183" i="6" s="1"/>
  <c r="AC183" i="6" s="1"/>
  <c r="AG183" i="6" s="1"/>
  <c r="AK183" i="6" s="1"/>
  <c r="AO183" i="6" s="1"/>
  <c r="AS183" i="6" s="1"/>
  <c r="AW183" i="6" s="1"/>
  <c r="BA183" i="6" s="1"/>
  <c r="BE183" i="6" s="1"/>
  <c r="BI183" i="6" s="1"/>
  <c r="BM183" i="6" s="1"/>
  <c r="BQ183" i="6" s="1"/>
  <c r="J206" i="6"/>
  <c r="N206" i="6" s="1"/>
  <c r="R206" i="6" s="1"/>
  <c r="V206" i="6" s="1"/>
  <c r="Z206" i="6" s="1"/>
  <c r="AD206" i="6" s="1"/>
  <c r="AH206" i="6" s="1"/>
  <c r="AL206" i="6" s="1"/>
  <c r="AP206" i="6" s="1"/>
  <c r="AT206" i="6" s="1"/>
  <c r="AX206" i="6" s="1"/>
  <c r="BB206" i="6" s="1"/>
  <c r="BF206" i="6" s="1"/>
  <c r="BJ206" i="6" s="1"/>
  <c r="BN206" i="6" s="1"/>
  <c r="BR206" i="6" s="1"/>
  <c r="I206" i="6"/>
  <c r="M206" i="6" s="1"/>
  <c r="Q206" i="6" s="1"/>
  <c r="U206" i="6" s="1"/>
  <c r="Y206" i="6" s="1"/>
  <c r="AC206" i="6" s="1"/>
  <c r="AG206" i="6" s="1"/>
  <c r="AK206" i="6" s="1"/>
  <c r="AO206" i="6" s="1"/>
  <c r="AS206" i="6" s="1"/>
  <c r="AW206" i="6" s="1"/>
  <c r="BA206" i="6" s="1"/>
  <c r="BE206" i="6" s="1"/>
  <c r="BI206" i="6" s="1"/>
  <c r="BM206" i="6" s="1"/>
  <c r="BQ206" i="6" s="1"/>
  <c r="J137" i="6"/>
  <c r="N137" i="6" s="1"/>
  <c r="R137" i="6" s="1"/>
  <c r="V137" i="6" s="1"/>
  <c r="Z137" i="6" s="1"/>
  <c r="AD137" i="6" s="1"/>
  <c r="AH137" i="6" s="1"/>
  <c r="AL137" i="6" s="1"/>
  <c r="AP137" i="6" s="1"/>
  <c r="AT137" i="6" s="1"/>
  <c r="AX137" i="6" s="1"/>
  <c r="BB137" i="6" s="1"/>
  <c r="BF137" i="6" s="1"/>
  <c r="BJ137" i="6" s="1"/>
  <c r="BN137" i="6" s="1"/>
  <c r="BR137" i="6" s="1"/>
  <c r="I137" i="6"/>
  <c r="M137" i="6" s="1"/>
  <c r="Q137" i="6" s="1"/>
  <c r="U137" i="6" s="1"/>
  <c r="Y137" i="6" s="1"/>
  <c r="AC137" i="6" s="1"/>
  <c r="AG137" i="6" s="1"/>
  <c r="AK137" i="6" s="1"/>
  <c r="AO137" i="6" s="1"/>
  <c r="AS137" i="6" s="1"/>
  <c r="AW137" i="6" s="1"/>
  <c r="BA137" i="6" s="1"/>
  <c r="BE137" i="6" s="1"/>
  <c r="BI137" i="6" s="1"/>
  <c r="BM137" i="6" s="1"/>
  <c r="BQ137" i="6" s="1"/>
  <c r="J149" i="6"/>
  <c r="N149" i="6" s="1"/>
  <c r="R149" i="6" s="1"/>
  <c r="V149" i="6" s="1"/>
  <c r="Z149" i="6" s="1"/>
  <c r="AD149" i="6" s="1"/>
  <c r="AH149" i="6" s="1"/>
  <c r="AL149" i="6" s="1"/>
  <c r="AP149" i="6" s="1"/>
  <c r="AT149" i="6" s="1"/>
  <c r="AX149" i="6" s="1"/>
  <c r="BB149" i="6" s="1"/>
  <c r="BF149" i="6" s="1"/>
  <c r="BJ149" i="6" s="1"/>
  <c r="BN149" i="6" s="1"/>
  <c r="BR149" i="6" s="1"/>
  <c r="I149" i="6"/>
  <c r="M149" i="6" s="1"/>
  <c r="Q149" i="6" s="1"/>
  <c r="U149" i="6" s="1"/>
  <c r="Y149" i="6" s="1"/>
  <c r="AC149" i="6" s="1"/>
  <c r="AG149" i="6" s="1"/>
  <c r="AK149" i="6" s="1"/>
  <c r="AO149" i="6" s="1"/>
  <c r="AS149" i="6" s="1"/>
  <c r="AW149" i="6" s="1"/>
  <c r="BA149" i="6" s="1"/>
  <c r="BE149" i="6" s="1"/>
  <c r="BI149" i="6" s="1"/>
  <c r="BM149" i="6" s="1"/>
  <c r="BQ149" i="6" s="1"/>
  <c r="I120" i="6"/>
  <c r="M120" i="6" s="1"/>
  <c r="Q120" i="6" s="1"/>
  <c r="U120" i="6" s="1"/>
  <c r="Y120" i="6" s="1"/>
  <c r="AC120" i="6" s="1"/>
  <c r="AG120" i="6" s="1"/>
  <c r="AK120" i="6" s="1"/>
  <c r="AO120" i="6" s="1"/>
  <c r="AS120" i="6" s="1"/>
  <c r="AW120" i="6" s="1"/>
  <c r="BA120" i="6" s="1"/>
  <c r="BE120" i="6" s="1"/>
  <c r="BI120" i="6" s="1"/>
  <c r="BM120" i="6" s="1"/>
  <c r="BQ120" i="6" s="1"/>
  <c r="J120" i="6"/>
  <c r="N120" i="6" s="1"/>
  <c r="R120" i="6" s="1"/>
  <c r="V120" i="6" s="1"/>
  <c r="Z120" i="6" s="1"/>
  <c r="AD120" i="6" s="1"/>
  <c r="AH120" i="6" s="1"/>
  <c r="AL120" i="6" s="1"/>
  <c r="AP120" i="6" s="1"/>
  <c r="AT120" i="6" s="1"/>
  <c r="AX120" i="6" s="1"/>
  <c r="BB120" i="6" s="1"/>
  <c r="BF120" i="6" s="1"/>
  <c r="BJ120" i="6" s="1"/>
  <c r="BN120" i="6" s="1"/>
  <c r="BR120" i="6" s="1"/>
  <c r="J146" i="6"/>
  <c r="N146" i="6" s="1"/>
  <c r="R146" i="6" s="1"/>
  <c r="V146" i="6" s="1"/>
  <c r="Z146" i="6" s="1"/>
  <c r="AD146" i="6" s="1"/>
  <c r="AH146" i="6" s="1"/>
  <c r="AL146" i="6" s="1"/>
  <c r="AP146" i="6" s="1"/>
  <c r="AT146" i="6" s="1"/>
  <c r="AX146" i="6" s="1"/>
  <c r="BB146" i="6" s="1"/>
  <c r="BF146" i="6" s="1"/>
  <c r="BJ146" i="6" s="1"/>
  <c r="BN146" i="6" s="1"/>
  <c r="BR146" i="6" s="1"/>
  <c r="I146" i="6"/>
  <c r="M146" i="6" s="1"/>
  <c r="Q146" i="6" s="1"/>
  <c r="U146" i="6" s="1"/>
  <c r="Y146" i="6" s="1"/>
  <c r="AC146" i="6" s="1"/>
  <c r="AG146" i="6" s="1"/>
  <c r="AK146" i="6" s="1"/>
  <c r="AO146" i="6" s="1"/>
  <c r="AS146" i="6" s="1"/>
  <c r="AW146" i="6" s="1"/>
  <c r="BA146" i="6" s="1"/>
  <c r="BE146" i="6" s="1"/>
  <c r="BI146" i="6" s="1"/>
  <c r="BM146" i="6" s="1"/>
  <c r="BQ146" i="6" s="1"/>
  <c r="J282" i="6"/>
  <c r="N282" i="6" s="1"/>
  <c r="R282" i="6" s="1"/>
  <c r="V282" i="6" s="1"/>
  <c r="Z282" i="6" s="1"/>
  <c r="AD282" i="6" s="1"/>
  <c r="AH282" i="6" s="1"/>
  <c r="AL282" i="6" s="1"/>
  <c r="AP282" i="6" s="1"/>
  <c r="AT282" i="6" s="1"/>
  <c r="AX282" i="6" s="1"/>
  <c r="BB282" i="6" s="1"/>
  <c r="BF282" i="6" s="1"/>
  <c r="BJ282" i="6" s="1"/>
  <c r="BN282" i="6" s="1"/>
  <c r="BR282" i="6" s="1"/>
  <c r="I282" i="6"/>
  <c r="M282" i="6" s="1"/>
  <c r="Q282" i="6" s="1"/>
  <c r="U282" i="6" s="1"/>
  <c r="Y282" i="6" s="1"/>
  <c r="AC282" i="6" s="1"/>
  <c r="AG282" i="6" s="1"/>
  <c r="AK282" i="6" s="1"/>
  <c r="AO282" i="6" s="1"/>
  <c r="AS282" i="6" s="1"/>
  <c r="AW282" i="6" s="1"/>
  <c r="BA282" i="6" s="1"/>
  <c r="BE282" i="6" s="1"/>
  <c r="BI282" i="6" s="1"/>
  <c r="BM282" i="6" s="1"/>
  <c r="BQ282" i="6" s="1"/>
  <c r="J154" i="6"/>
  <c r="N154" i="6" s="1"/>
  <c r="R154" i="6" s="1"/>
  <c r="V154" i="6" s="1"/>
  <c r="Z154" i="6" s="1"/>
  <c r="AD154" i="6" s="1"/>
  <c r="AH154" i="6" s="1"/>
  <c r="AL154" i="6" s="1"/>
  <c r="AP154" i="6" s="1"/>
  <c r="AT154" i="6" s="1"/>
  <c r="AX154" i="6" s="1"/>
  <c r="BB154" i="6" s="1"/>
  <c r="BF154" i="6" s="1"/>
  <c r="BJ154" i="6" s="1"/>
  <c r="BN154" i="6" s="1"/>
  <c r="BR154" i="6" s="1"/>
  <c r="I154" i="6"/>
  <c r="M154" i="6" s="1"/>
  <c r="Q154" i="6" s="1"/>
  <c r="U154" i="6" s="1"/>
  <c r="Y154" i="6" s="1"/>
  <c r="AC154" i="6" s="1"/>
  <c r="AG154" i="6" s="1"/>
  <c r="AK154" i="6" s="1"/>
  <c r="AO154" i="6" s="1"/>
  <c r="AS154" i="6" s="1"/>
  <c r="AW154" i="6" s="1"/>
  <c r="BA154" i="6" s="1"/>
  <c r="BE154" i="6" s="1"/>
  <c r="BI154" i="6" s="1"/>
  <c r="BM154" i="6" s="1"/>
  <c r="BQ154" i="6" s="1"/>
  <c r="J138" i="6"/>
  <c r="N138" i="6" s="1"/>
  <c r="R138" i="6" s="1"/>
  <c r="V138" i="6" s="1"/>
  <c r="Z138" i="6" s="1"/>
  <c r="AD138" i="6" s="1"/>
  <c r="AH138" i="6" s="1"/>
  <c r="AL138" i="6" s="1"/>
  <c r="AP138" i="6" s="1"/>
  <c r="AT138" i="6" s="1"/>
  <c r="AX138" i="6" s="1"/>
  <c r="BB138" i="6" s="1"/>
  <c r="BF138" i="6" s="1"/>
  <c r="BJ138" i="6" s="1"/>
  <c r="BN138" i="6" s="1"/>
  <c r="BR138" i="6" s="1"/>
  <c r="I138" i="6"/>
  <c r="M138" i="6" s="1"/>
  <c r="Q138" i="6" s="1"/>
  <c r="U138" i="6" s="1"/>
  <c r="Y138" i="6" s="1"/>
  <c r="AC138" i="6" s="1"/>
  <c r="AG138" i="6" s="1"/>
  <c r="AK138" i="6" s="1"/>
  <c r="AO138" i="6" s="1"/>
  <c r="AS138" i="6" s="1"/>
  <c r="AW138" i="6" s="1"/>
  <c r="BA138" i="6" s="1"/>
  <c r="BE138" i="6" s="1"/>
  <c r="BI138" i="6" s="1"/>
  <c r="BM138" i="6" s="1"/>
  <c r="BQ138" i="6" s="1"/>
  <c r="J221" i="6"/>
  <c r="N221" i="6" s="1"/>
  <c r="R221" i="6" s="1"/>
  <c r="V221" i="6" s="1"/>
  <c r="Z221" i="6" s="1"/>
  <c r="AD221" i="6" s="1"/>
  <c r="AH221" i="6" s="1"/>
  <c r="AL221" i="6" s="1"/>
  <c r="AP221" i="6" s="1"/>
  <c r="AT221" i="6" s="1"/>
  <c r="AX221" i="6" s="1"/>
  <c r="BB221" i="6" s="1"/>
  <c r="BF221" i="6" s="1"/>
  <c r="BJ221" i="6" s="1"/>
  <c r="BN221" i="6" s="1"/>
  <c r="BR221" i="6" s="1"/>
  <c r="I221" i="6"/>
  <c r="M221" i="6" s="1"/>
  <c r="Q221" i="6" s="1"/>
  <c r="U221" i="6" s="1"/>
  <c r="Y221" i="6" s="1"/>
  <c r="AC221" i="6" s="1"/>
  <c r="AG221" i="6" s="1"/>
  <c r="AK221" i="6" s="1"/>
  <c r="AO221" i="6" s="1"/>
  <c r="AS221" i="6" s="1"/>
  <c r="AW221" i="6" s="1"/>
  <c r="BA221" i="6" s="1"/>
  <c r="BE221" i="6" s="1"/>
  <c r="BI221" i="6" s="1"/>
  <c r="BM221" i="6" s="1"/>
  <c r="BQ221" i="6" s="1"/>
  <c r="I215" i="6"/>
  <c r="M215" i="6" s="1"/>
  <c r="Q215" i="6" s="1"/>
  <c r="U215" i="6" s="1"/>
  <c r="Y215" i="6" s="1"/>
  <c r="AC215" i="6" s="1"/>
  <c r="AG215" i="6" s="1"/>
  <c r="AK215" i="6" s="1"/>
  <c r="AO215" i="6" s="1"/>
  <c r="AS215" i="6" s="1"/>
  <c r="AW215" i="6" s="1"/>
  <c r="BA215" i="6" s="1"/>
  <c r="BE215" i="6" s="1"/>
  <c r="BI215" i="6" s="1"/>
  <c r="BM215" i="6" s="1"/>
  <c r="BQ215" i="6" s="1"/>
  <c r="J215" i="6"/>
  <c r="N215" i="6" s="1"/>
  <c r="R215" i="6" s="1"/>
  <c r="V215" i="6" s="1"/>
  <c r="Z215" i="6" s="1"/>
  <c r="AD215" i="6" s="1"/>
  <c r="AH215" i="6" s="1"/>
  <c r="AL215" i="6" s="1"/>
  <c r="AP215" i="6" s="1"/>
  <c r="AT215" i="6" s="1"/>
  <c r="AX215" i="6" s="1"/>
  <c r="BB215" i="6" s="1"/>
  <c r="BF215" i="6" s="1"/>
  <c r="BJ215" i="6" s="1"/>
  <c r="BN215" i="6" s="1"/>
  <c r="BR215" i="6" s="1"/>
  <c r="J258" i="6"/>
  <c r="N258" i="6" s="1"/>
  <c r="R258" i="6" s="1"/>
  <c r="V258" i="6" s="1"/>
  <c r="Z258" i="6" s="1"/>
  <c r="AD258" i="6" s="1"/>
  <c r="AH258" i="6" s="1"/>
  <c r="AL258" i="6" s="1"/>
  <c r="AP258" i="6" s="1"/>
  <c r="AT258" i="6" s="1"/>
  <c r="AX258" i="6" s="1"/>
  <c r="BB258" i="6" s="1"/>
  <c r="BF258" i="6" s="1"/>
  <c r="BJ258" i="6" s="1"/>
  <c r="BN258" i="6" s="1"/>
  <c r="BR258" i="6" s="1"/>
  <c r="I258" i="6"/>
  <c r="M258" i="6" s="1"/>
  <c r="Q258" i="6" s="1"/>
  <c r="U258" i="6" s="1"/>
  <c r="Y258" i="6" s="1"/>
  <c r="AC258" i="6" s="1"/>
  <c r="AG258" i="6" s="1"/>
  <c r="AK258" i="6" s="1"/>
  <c r="AO258" i="6" s="1"/>
  <c r="AS258" i="6" s="1"/>
  <c r="AW258" i="6" s="1"/>
  <c r="BA258" i="6" s="1"/>
  <c r="BE258" i="6" s="1"/>
  <c r="BI258" i="6" s="1"/>
  <c r="BM258" i="6" s="1"/>
  <c r="BQ258" i="6" s="1"/>
  <c r="J245" i="6"/>
  <c r="N245" i="6" s="1"/>
  <c r="R245" i="6" s="1"/>
  <c r="V245" i="6" s="1"/>
  <c r="Z245" i="6" s="1"/>
  <c r="AD245" i="6" s="1"/>
  <c r="AH245" i="6" s="1"/>
  <c r="AL245" i="6" s="1"/>
  <c r="AP245" i="6" s="1"/>
  <c r="AT245" i="6" s="1"/>
  <c r="AX245" i="6" s="1"/>
  <c r="BB245" i="6" s="1"/>
  <c r="BF245" i="6" s="1"/>
  <c r="BJ245" i="6" s="1"/>
  <c r="BN245" i="6" s="1"/>
  <c r="BR245" i="6" s="1"/>
  <c r="I245" i="6"/>
  <c r="M245" i="6" s="1"/>
  <c r="Q245" i="6" s="1"/>
  <c r="U245" i="6" s="1"/>
  <c r="Y245" i="6" s="1"/>
  <c r="AC245" i="6" s="1"/>
  <c r="AG245" i="6" s="1"/>
  <c r="AK245" i="6" s="1"/>
  <c r="AO245" i="6" s="1"/>
  <c r="AS245" i="6" s="1"/>
  <c r="AW245" i="6" s="1"/>
  <c r="BA245" i="6" s="1"/>
  <c r="BE245" i="6" s="1"/>
  <c r="BI245" i="6" s="1"/>
  <c r="BM245" i="6" s="1"/>
  <c r="BQ245" i="6" s="1"/>
  <c r="J175" i="6"/>
  <c r="N175" i="6" s="1"/>
  <c r="R175" i="6" s="1"/>
  <c r="V175" i="6" s="1"/>
  <c r="Z175" i="6" s="1"/>
  <c r="AD175" i="6" s="1"/>
  <c r="AH175" i="6" s="1"/>
  <c r="AL175" i="6" s="1"/>
  <c r="AP175" i="6" s="1"/>
  <c r="AT175" i="6" s="1"/>
  <c r="AX175" i="6" s="1"/>
  <c r="BB175" i="6" s="1"/>
  <c r="BF175" i="6" s="1"/>
  <c r="BJ175" i="6" s="1"/>
  <c r="BN175" i="6" s="1"/>
  <c r="BR175" i="6" s="1"/>
  <c r="I175" i="6"/>
  <c r="M175" i="6" s="1"/>
  <c r="Q175" i="6" s="1"/>
  <c r="U175" i="6" s="1"/>
  <c r="Y175" i="6" s="1"/>
  <c r="AC175" i="6" s="1"/>
  <c r="AG175" i="6" s="1"/>
  <c r="AK175" i="6" s="1"/>
  <c r="AO175" i="6" s="1"/>
  <c r="AS175" i="6" s="1"/>
  <c r="AW175" i="6" s="1"/>
  <c r="BA175" i="6" s="1"/>
  <c r="BE175" i="6" s="1"/>
  <c r="BI175" i="6" s="1"/>
  <c r="BM175" i="6" s="1"/>
  <c r="BQ175" i="6" s="1"/>
  <c r="J210" i="6"/>
  <c r="N210" i="6" s="1"/>
  <c r="R210" i="6" s="1"/>
  <c r="V210" i="6" s="1"/>
  <c r="Z210" i="6" s="1"/>
  <c r="AD210" i="6" s="1"/>
  <c r="AH210" i="6" s="1"/>
  <c r="AL210" i="6" s="1"/>
  <c r="AP210" i="6" s="1"/>
  <c r="AT210" i="6" s="1"/>
  <c r="AX210" i="6" s="1"/>
  <c r="BB210" i="6" s="1"/>
  <c r="BF210" i="6" s="1"/>
  <c r="BJ210" i="6" s="1"/>
  <c r="BN210" i="6" s="1"/>
  <c r="BR210" i="6" s="1"/>
  <c r="I210" i="6"/>
  <c r="M210" i="6" s="1"/>
  <c r="Q210" i="6" s="1"/>
  <c r="U210" i="6" s="1"/>
  <c r="Y210" i="6" s="1"/>
  <c r="AC210" i="6" s="1"/>
  <c r="AG210" i="6" s="1"/>
  <c r="AK210" i="6" s="1"/>
  <c r="AO210" i="6" s="1"/>
  <c r="AS210" i="6" s="1"/>
  <c r="AW210" i="6" s="1"/>
  <c r="BA210" i="6" s="1"/>
  <c r="BE210" i="6" s="1"/>
  <c r="BI210" i="6" s="1"/>
  <c r="BM210" i="6" s="1"/>
  <c r="BQ210" i="6" s="1"/>
  <c r="J133" i="6"/>
  <c r="N133" i="6" s="1"/>
  <c r="R133" i="6" s="1"/>
  <c r="V133" i="6" s="1"/>
  <c r="Z133" i="6" s="1"/>
  <c r="AD133" i="6" s="1"/>
  <c r="AH133" i="6" s="1"/>
  <c r="AL133" i="6" s="1"/>
  <c r="AP133" i="6" s="1"/>
  <c r="AT133" i="6" s="1"/>
  <c r="AX133" i="6" s="1"/>
  <c r="BB133" i="6" s="1"/>
  <c r="BF133" i="6" s="1"/>
  <c r="BJ133" i="6" s="1"/>
  <c r="BN133" i="6" s="1"/>
  <c r="BR133" i="6" s="1"/>
  <c r="I133" i="6"/>
  <c r="M133" i="6" s="1"/>
  <c r="Q133" i="6" s="1"/>
  <c r="U133" i="6" s="1"/>
  <c r="Y133" i="6" s="1"/>
  <c r="AC133" i="6" s="1"/>
  <c r="AG133" i="6" s="1"/>
  <c r="AK133" i="6" s="1"/>
  <c r="AO133" i="6" s="1"/>
  <c r="AS133" i="6" s="1"/>
  <c r="AW133" i="6" s="1"/>
  <c r="BA133" i="6" s="1"/>
  <c r="BE133" i="6" s="1"/>
  <c r="BI133" i="6" s="1"/>
  <c r="BM133" i="6" s="1"/>
  <c r="BQ133" i="6" s="1"/>
  <c r="I112" i="6"/>
  <c r="M112" i="6" s="1"/>
  <c r="Q112" i="6" s="1"/>
  <c r="U112" i="6" s="1"/>
  <c r="Y112" i="6" s="1"/>
  <c r="AC112" i="6" s="1"/>
  <c r="AG112" i="6" s="1"/>
  <c r="AK112" i="6" s="1"/>
  <c r="AO112" i="6" s="1"/>
  <c r="AS112" i="6" s="1"/>
  <c r="AW112" i="6" s="1"/>
  <c r="BA112" i="6" s="1"/>
  <c r="BE112" i="6" s="1"/>
  <c r="BI112" i="6" s="1"/>
  <c r="BM112" i="6" s="1"/>
  <c r="BQ112" i="6" s="1"/>
  <c r="J112" i="6"/>
  <c r="N112" i="6" s="1"/>
  <c r="R112" i="6" s="1"/>
  <c r="V112" i="6" s="1"/>
  <c r="Z112" i="6" s="1"/>
  <c r="AD112" i="6" s="1"/>
  <c r="AH112" i="6" s="1"/>
  <c r="AL112" i="6" s="1"/>
  <c r="AP112" i="6" s="1"/>
  <c r="AT112" i="6" s="1"/>
  <c r="AX112" i="6" s="1"/>
  <c r="BB112" i="6" s="1"/>
  <c r="BF112" i="6" s="1"/>
  <c r="BJ112" i="6" s="1"/>
  <c r="BN112" i="6" s="1"/>
  <c r="BR112" i="6" s="1"/>
  <c r="J222" i="6"/>
  <c r="N222" i="6" s="1"/>
  <c r="R222" i="6" s="1"/>
  <c r="V222" i="6" s="1"/>
  <c r="Z222" i="6" s="1"/>
  <c r="AD222" i="6" s="1"/>
  <c r="AH222" i="6" s="1"/>
  <c r="AL222" i="6" s="1"/>
  <c r="AP222" i="6" s="1"/>
  <c r="AT222" i="6" s="1"/>
  <c r="AX222" i="6" s="1"/>
  <c r="BB222" i="6" s="1"/>
  <c r="BF222" i="6" s="1"/>
  <c r="BJ222" i="6" s="1"/>
  <c r="BN222" i="6" s="1"/>
  <c r="BR222" i="6" s="1"/>
  <c r="I222" i="6"/>
  <c r="M222" i="6" s="1"/>
  <c r="Q222" i="6" s="1"/>
  <c r="U222" i="6" s="1"/>
  <c r="Y222" i="6" s="1"/>
  <c r="AC222" i="6" s="1"/>
  <c r="AG222" i="6" s="1"/>
  <c r="AK222" i="6" s="1"/>
  <c r="AO222" i="6" s="1"/>
  <c r="AS222" i="6" s="1"/>
  <c r="AW222" i="6" s="1"/>
  <c r="BA222" i="6" s="1"/>
  <c r="BE222" i="6" s="1"/>
  <c r="BI222" i="6" s="1"/>
  <c r="BM222" i="6" s="1"/>
  <c r="BQ222" i="6" s="1"/>
  <c r="J199" i="6"/>
  <c r="N199" i="6" s="1"/>
  <c r="R199" i="6" s="1"/>
  <c r="V199" i="6" s="1"/>
  <c r="Z199" i="6" s="1"/>
  <c r="AD199" i="6" s="1"/>
  <c r="AH199" i="6" s="1"/>
  <c r="AL199" i="6" s="1"/>
  <c r="AP199" i="6" s="1"/>
  <c r="AT199" i="6" s="1"/>
  <c r="AX199" i="6" s="1"/>
  <c r="BB199" i="6" s="1"/>
  <c r="BF199" i="6" s="1"/>
  <c r="BJ199" i="6" s="1"/>
  <c r="BN199" i="6" s="1"/>
  <c r="BR199" i="6" s="1"/>
  <c r="I199" i="6"/>
  <c r="M199" i="6" s="1"/>
  <c r="Q199" i="6" s="1"/>
  <c r="U199" i="6" s="1"/>
  <c r="Y199" i="6" s="1"/>
  <c r="AC199" i="6" s="1"/>
  <c r="AG199" i="6" s="1"/>
  <c r="AK199" i="6" s="1"/>
  <c r="AO199" i="6" s="1"/>
  <c r="AS199" i="6" s="1"/>
  <c r="AW199" i="6" s="1"/>
  <c r="BA199" i="6" s="1"/>
  <c r="BE199" i="6" s="1"/>
  <c r="BI199" i="6" s="1"/>
  <c r="BM199" i="6" s="1"/>
  <c r="BQ199" i="6" s="1"/>
  <c r="J298" i="6"/>
  <c r="N298" i="6" s="1"/>
  <c r="R298" i="6" s="1"/>
  <c r="V298" i="6" s="1"/>
  <c r="Z298" i="6" s="1"/>
  <c r="AD298" i="6" s="1"/>
  <c r="AH298" i="6" s="1"/>
  <c r="AL298" i="6" s="1"/>
  <c r="AP298" i="6" s="1"/>
  <c r="AT298" i="6" s="1"/>
  <c r="AX298" i="6" s="1"/>
  <c r="BB298" i="6" s="1"/>
  <c r="BF298" i="6" s="1"/>
  <c r="BJ298" i="6" s="1"/>
  <c r="BN298" i="6" s="1"/>
  <c r="BR298" i="6" s="1"/>
  <c r="I298" i="6"/>
  <c r="M298" i="6" s="1"/>
  <c r="Q298" i="6" s="1"/>
  <c r="U298" i="6" s="1"/>
  <c r="Y298" i="6" s="1"/>
  <c r="AC298" i="6" s="1"/>
  <c r="AG298" i="6" s="1"/>
  <c r="AK298" i="6" s="1"/>
  <c r="AO298" i="6" s="1"/>
  <c r="AS298" i="6" s="1"/>
  <c r="AW298" i="6" s="1"/>
  <c r="BA298" i="6" s="1"/>
  <c r="BE298" i="6" s="1"/>
  <c r="BI298" i="6" s="1"/>
  <c r="BM298" i="6" s="1"/>
  <c r="BQ298" i="6" s="1"/>
  <c r="J237" i="6"/>
  <c r="N237" i="6" s="1"/>
  <c r="R237" i="6" s="1"/>
  <c r="V237" i="6" s="1"/>
  <c r="Z237" i="6" s="1"/>
  <c r="AD237" i="6" s="1"/>
  <c r="AH237" i="6" s="1"/>
  <c r="AL237" i="6" s="1"/>
  <c r="AP237" i="6" s="1"/>
  <c r="AT237" i="6" s="1"/>
  <c r="AX237" i="6" s="1"/>
  <c r="BB237" i="6" s="1"/>
  <c r="BF237" i="6" s="1"/>
  <c r="BJ237" i="6" s="1"/>
  <c r="BN237" i="6" s="1"/>
  <c r="BR237" i="6" s="1"/>
  <c r="I237" i="6"/>
  <c r="M237" i="6" s="1"/>
  <c r="Q237" i="6" s="1"/>
  <c r="U237" i="6" s="1"/>
  <c r="Y237" i="6" s="1"/>
  <c r="AC237" i="6" s="1"/>
  <c r="AG237" i="6" s="1"/>
  <c r="AK237" i="6" s="1"/>
  <c r="AO237" i="6" s="1"/>
  <c r="AS237" i="6" s="1"/>
  <c r="AW237" i="6" s="1"/>
  <c r="BA237" i="6" s="1"/>
  <c r="BE237" i="6" s="1"/>
  <c r="BI237" i="6" s="1"/>
  <c r="BM237" i="6" s="1"/>
  <c r="BQ237" i="6" s="1"/>
  <c r="J167" i="6"/>
  <c r="N167" i="6" s="1"/>
  <c r="R167" i="6" s="1"/>
  <c r="V167" i="6" s="1"/>
  <c r="Z167" i="6" s="1"/>
  <c r="AD167" i="6" s="1"/>
  <c r="AH167" i="6" s="1"/>
  <c r="AL167" i="6" s="1"/>
  <c r="AP167" i="6" s="1"/>
  <c r="AT167" i="6" s="1"/>
  <c r="AX167" i="6" s="1"/>
  <c r="BB167" i="6" s="1"/>
  <c r="BF167" i="6" s="1"/>
  <c r="BJ167" i="6" s="1"/>
  <c r="BN167" i="6" s="1"/>
  <c r="BR167" i="6" s="1"/>
  <c r="I167" i="6"/>
  <c r="M167" i="6" s="1"/>
  <c r="Q167" i="6" s="1"/>
  <c r="U167" i="6" s="1"/>
  <c r="Y167" i="6" s="1"/>
  <c r="AC167" i="6" s="1"/>
  <c r="AG167" i="6" s="1"/>
  <c r="AK167" i="6" s="1"/>
  <c r="AO167" i="6" s="1"/>
  <c r="AS167" i="6" s="1"/>
  <c r="AW167" i="6" s="1"/>
  <c r="BA167" i="6" s="1"/>
  <c r="BE167" i="6" s="1"/>
  <c r="BI167" i="6" s="1"/>
  <c r="BM167" i="6" s="1"/>
  <c r="BQ167" i="6" s="1"/>
  <c r="I216" i="6"/>
  <c r="M216" i="6" s="1"/>
  <c r="Q216" i="6" s="1"/>
  <c r="U216" i="6" s="1"/>
  <c r="Y216" i="6" s="1"/>
  <c r="AC216" i="6" s="1"/>
  <c r="AG216" i="6" s="1"/>
  <c r="AK216" i="6" s="1"/>
  <c r="AO216" i="6" s="1"/>
  <c r="AS216" i="6" s="1"/>
  <c r="AW216" i="6" s="1"/>
  <c r="BA216" i="6" s="1"/>
  <c r="BE216" i="6" s="1"/>
  <c r="BI216" i="6" s="1"/>
  <c r="BM216" i="6" s="1"/>
  <c r="BQ216" i="6" s="1"/>
  <c r="J216" i="6"/>
  <c r="N216" i="6" s="1"/>
  <c r="R216" i="6" s="1"/>
  <c r="V216" i="6" s="1"/>
  <c r="Z216" i="6" s="1"/>
  <c r="AD216" i="6" s="1"/>
  <c r="AH216" i="6" s="1"/>
  <c r="AL216" i="6" s="1"/>
  <c r="AP216" i="6" s="1"/>
  <c r="AT216" i="6" s="1"/>
  <c r="AX216" i="6" s="1"/>
  <c r="BB216" i="6" s="1"/>
  <c r="BF216" i="6" s="1"/>
  <c r="BJ216" i="6" s="1"/>
  <c r="BN216" i="6" s="1"/>
  <c r="BR216" i="6" s="1"/>
  <c r="J191" i="6"/>
  <c r="N191" i="6" s="1"/>
  <c r="R191" i="6" s="1"/>
  <c r="V191" i="6" s="1"/>
  <c r="Z191" i="6" s="1"/>
  <c r="AD191" i="6" s="1"/>
  <c r="AH191" i="6" s="1"/>
  <c r="AL191" i="6" s="1"/>
  <c r="AP191" i="6" s="1"/>
  <c r="AT191" i="6" s="1"/>
  <c r="AX191" i="6" s="1"/>
  <c r="BB191" i="6" s="1"/>
  <c r="BF191" i="6" s="1"/>
  <c r="BJ191" i="6" s="1"/>
  <c r="BN191" i="6" s="1"/>
  <c r="BR191" i="6" s="1"/>
  <c r="I191" i="6"/>
  <c r="M191" i="6" s="1"/>
  <c r="Q191" i="6" s="1"/>
  <c r="U191" i="6" s="1"/>
  <c r="Y191" i="6" s="1"/>
  <c r="AC191" i="6" s="1"/>
  <c r="AG191" i="6" s="1"/>
  <c r="AK191" i="6" s="1"/>
  <c r="AO191" i="6" s="1"/>
  <c r="AS191" i="6" s="1"/>
  <c r="AW191" i="6" s="1"/>
  <c r="BA191" i="6" s="1"/>
  <c r="BE191" i="6" s="1"/>
  <c r="BI191" i="6" s="1"/>
  <c r="BM191" i="6" s="1"/>
  <c r="BQ191" i="6" s="1"/>
  <c r="J145" i="6"/>
  <c r="N145" i="6" s="1"/>
  <c r="R145" i="6" s="1"/>
  <c r="V145" i="6" s="1"/>
  <c r="Z145" i="6" s="1"/>
  <c r="AD145" i="6" s="1"/>
  <c r="AH145" i="6" s="1"/>
  <c r="AL145" i="6" s="1"/>
  <c r="AP145" i="6" s="1"/>
  <c r="AT145" i="6" s="1"/>
  <c r="AX145" i="6" s="1"/>
  <c r="BB145" i="6" s="1"/>
  <c r="BF145" i="6" s="1"/>
  <c r="BJ145" i="6" s="1"/>
  <c r="BN145" i="6" s="1"/>
  <c r="BR145" i="6" s="1"/>
  <c r="I145" i="6"/>
  <c r="M145" i="6" s="1"/>
  <c r="Q145" i="6" s="1"/>
  <c r="U145" i="6" s="1"/>
  <c r="Y145" i="6" s="1"/>
  <c r="AC145" i="6" s="1"/>
  <c r="AG145" i="6" s="1"/>
  <c r="AK145" i="6" s="1"/>
  <c r="AO145" i="6" s="1"/>
  <c r="AS145" i="6" s="1"/>
  <c r="AW145" i="6" s="1"/>
  <c r="BA145" i="6" s="1"/>
  <c r="BE145" i="6" s="1"/>
  <c r="BI145" i="6" s="1"/>
  <c r="BM145" i="6" s="1"/>
  <c r="BQ145" i="6" s="1"/>
  <c r="J274" i="6"/>
  <c r="N274" i="6" s="1"/>
  <c r="R274" i="6" s="1"/>
  <c r="V274" i="6" s="1"/>
  <c r="Z274" i="6" s="1"/>
  <c r="AD274" i="6" s="1"/>
  <c r="AH274" i="6" s="1"/>
  <c r="AL274" i="6" s="1"/>
  <c r="AP274" i="6" s="1"/>
  <c r="AT274" i="6" s="1"/>
  <c r="AX274" i="6" s="1"/>
  <c r="BB274" i="6" s="1"/>
  <c r="BF274" i="6" s="1"/>
  <c r="BJ274" i="6" s="1"/>
  <c r="BN274" i="6" s="1"/>
  <c r="BR274" i="6" s="1"/>
  <c r="I274" i="6"/>
  <c r="M274" i="6" s="1"/>
  <c r="Q274" i="6" s="1"/>
  <c r="U274" i="6" s="1"/>
  <c r="Y274" i="6" s="1"/>
  <c r="AC274" i="6" s="1"/>
  <c r="AG274" i="6" s="1"/>
  <c r="AK274" i="6" s="1"/>
  <c r="AO274" i="6" s="1"/>
  <c r="AS274" i="6" s="1"/>
  <c r="AW274" i="6" s="1"/>
  <c r="BA274" i="6" s="1"/>
  <c r="BE274" i="6" s="1"/>
  <c r="BI274" i="6" s="1"/>
  <c r="BM274" i="6" s="1"/>
  <c r="BQ274" i="6" s="1"/>
  <c r="J229" i="6"/>
  <c r="N229" i="6" s="1"/>
  <c r="R229" i="6" s="1"/>
  <c r="V229" i="6" s="1"/>
  <c r="Z229" i="6" s="1"/>
  <c r="AD229" i="6" s="1"/>
  <c r="AH229" i="6" s="1"/>
  <c r="AL229" i="6" s="1"/>
  <c r="AP229" i="6" s="1"/>
  <c r="AT229" i="6" s="1"/>
  <c r="AX229" i="6" s="1"/>
  <c r="BB229" i="6" s="1"/>
  <c r="BF229" i="6" s="1"/>
  <c r="BJ229" i="6" s="1"/>
  <c r="BN229" i="6" s="1"/>
  <c r="BR229" i="6" s="1"/>
  <c r="I229" i="6"/>
  <c r="M229" i="6" s="1"/>
  <c r="Q229" i="6" s="1"/>
  <c r="U229" i="6" s="1"/>
  <c r="Y229" i="6" s="1"/>
  <c r="AC229" i="6" s="1"/>
  <c r="AG229" i="6" s="1"/>
  <c r="AK229" i="6" s="1"/>
  <c r="AO229" i="6" s="1"/>
  <c r="AS229" i="6" s="1"/>
  <c r="AW229" i="6" s="1"/>
  <c r="BA229" i="6" s="1"/>
  <c r="BE229" i="6" s="1"/>
  <c r="BI229" i="6" s="1"/>
  <c r="BM229" i="6" s="1"/>
  <c r="BQ229" i="6" s="1"/>
  <c r="J249" i="6"/>
  <c r="N249" i="6" s="1"/>
  <c r="R249" i="6" s="1"/>
  <c r="V249" i="6" s="1"/>
  <c r="Z249" i="6" s="1"/>
  <c r="AD249" i="6" s="1"/>
  <c r="AH249" i="6" s="1"/>
  <c r="AL249" i="6" s="1"/>
  <c r="AP249" i="6" s="1"/>
  <c r="AT249" i="6" s="1"/>
  <c r="AX249" i="6" s="1"/>
  <c r="BB249" i="6" s="1"/>
  <c r="BF249" i="6" s="1"/>
  <c r="BJ249" i="6" s="1"/>
  <c r="BN249" i="6" s="1"/>
  <c r="BR249" i="6" s="1"/>
  <c r="I249" i="6"/>
  <c r="M249" i="6" s="1"/>
  <c r="Q249" i="6" s="1"/>
  <c r="U249" i="6" s="1"/>
  <c r="Y249" i="6" s="1"/>
  <c r="AC249" i="6" s="1"/>
  <c r="AG249" i="6" s="1"/>
  <c r="AK249" i="6" s="1"/>
  <c r="AO249" i="6" s="1"/>
  <c r="AS249" i="6" s="1"/>
  <c r="AW249" i="6" s="1"/>
  <c r="BA249" i="6" s="1"/>
  <c r="BE249" i="6" s="1"/>
  <c r="BI249" i="6" s="1"/>
  <c r="BM249" i="6" s="1"/>
  <c r="BQ249" i="6" s="1"/>
  <c r="J218" i="6"/>
  <c r="N218" i="6" s="1"/>
  <c r="R218" i="6" s="1"/>
  <c r="V218" i="6" s="1"/>
  <c r="Z218" i="6" s="1"/>
  <c r="AD218" i="6" s="1"/>
  <c r="AH218" i="6" s="1"/>
  <c r="AL218" i="6" s="1"/>
  <c r="AP218" i="6" s="1"/>
  <c r="AT218" i="6" s="1"/>
  <c r="AX218" i="6" s="1"/>
  <c r="BB218" i="6" s="1"/>
  <c r="BF218" i="6" s="1"/>
  <c r="BJ218" i="6" s="1"/>
  <c r="BN218" i="6" s="1"/>
  <c r="BR218" i="6" s="1"/>
  <c r="I218" i="6"/>
  <c r="M218" i="6" s="1"/>
  <c r="Q218" i="6" s="1"/>
  <c r="U218" i="6" s="1"/>
  <c r="Y218" i="6" s="1"/>
  <c r="AC218" i="6" s="1"/>
  <c r="AG218" i="6" s="1"/>
  <c r="AK218" i="6" s="1"/>
  <c r="AO218" i="6" s="1"/>
  <c r="AS218" i="6" s="1"/>
  <c r="AW218" i="6" s="1"/>
  <c r="BA218" i="6" s="1"/>
  <c r="BE218" i="6" s="1"/>
  <c r="BI218" i="6" s="1"/>
  <c r="BM218" i="6" s="1"/>
  <c r="BQ218" i="6" s="1"/>
  <c r="J141" i="6"/>
  <c r="N141" i="6" s="1"/>
  <c r="R141" i="6" s="1"/>
  <c r="V141" i="6" s="1"/>
  <c r="Z141" i="6" s="1"/>
  <c r="AD141" i="6" s="1"/>
  <c r="AH141" i="6" s="1"/>
  <c r="AL141" i="6" s="1"/>
  <c r="AP141" i="6" s="1"/>
  <c r="AT141" i="6" s="1"/>
  <c r="AX141" i="6" s="1"/>
  <c r="BB141" i="6" s="1"/>
  <c r="BF141" i="6" s="1"/>
  <c r="BJ141" i="6" s="1"/>
  <c r="BN141" i="6" s="1"/>
  <c r="BR141" i="6" s="1"/>
  <c r="I141" i="6"/>
  <c r="M141" i="6" s="1"/>
  <c r="Q141" i="6" s="1"/>
  <c r="U141" i="6" s="1"/>
  <c r="Y141" i="6" s="1"/>
  <c r="AC141" i="6" s="1"/>
  <c r="AG141" i="6" s="1"/>
  <c r="AK141" i="6" s="1"/>
  <c r="AO141" i="6" s="1"/>
  <c r="AS141" i="6" s="1"/>
  <c r="AW141" i="6" s="1"/>
  <c r="BA141" i="6" s="1"/>
  <c r="BE141" i="6" s="1"/>
  <c r="BI141" i="6" s="1"/>
  <c r="BM141" i="6" s="1"/>
  <c r="BQ141" i="6" s="1"/>
  <c r="H90" i="1" l="1"/>
  <c r="C196" i="8"/>
  <c r="B196" i="8"/>
  <c r="D196" i="8" s="1"/>
  <c r="C190" i="8"/>
  <c r="B190" i="8"/>
  <c r="D190" i="8" s="1"/>
  <c r="C247" i="8"/>
  <c r="B247" i="8"/>
  <c r="D247" i="8" s="1"/>
  <c r="C101" i="8"/>
  <c r="B101" i="8"/>
  <c r="B170" i="8"/>
  <c r="D170" i="8" s="1"/>
  <c r="C170" i="8"/>
  <c r="C72" i="8"/>
  <c r="B72" i="8"/>
  <c r="B217" i="8"/>
  <c r="D217" i="8" s="1"/>
  <c r="C217" i="8"/>
  <c r="B295" i="8"/>
  <c r="D295" i="8" s="1"/>
  <c r="C295" i="8"/>
  <c r="B130" i="8"/>
  <c r="D130" i="8" s="1"/>
  <c r="C130" i="8"/>
  <c r="B233" i="8"/>
  <c r="D233" i="8" s="1"/>
  <c r="C233" i="8"/>
  <c r="C197" i="8"/>
  <c r="B197" i="8"/>
  <c r="D197" i="8" s="1"/>
  <c r="C102" i="8"/>
  <c r="B102" i="8"/>
  <c r="C123" i="8"/>
  <c r="B123" i="8"/>
  <c r="D123" i="8" s="1"/>
  <c r="C21" i="8"/>
  <c r="B21" i="8"/>
  <c r="B22" i="8"/>
  <c r="C22" i="8"/>
  <c r="B59" i="8"/>
  <c r="C59" i="8"/>
  <c r="B140" i="8"/>
  <c r="D140" i="8" s="1"/>
  <c r="C140" i="8"/>
  <c r="B249" i="8"/>
  <c r="D249" i="8" s="1"/>
  <c r="C249" i="8"/>
  <c r="C79" i="8"/>
  <c r="B79" i="8"/>
  <c r="C201" i="8"/>
  <c r="B201" i="8"/>
  <c r="D201" i="8" s="1"/>
  <c r="C77" i="8"/>
  <c r="B77" i="8"/>
  <c r="B99" i="8"/>
  <c r="C99" i="8"/>
  <c r="C284" i="8"/>
  <c r="B284" i="8"/>
  <c r="D284" i="8" s="1"/>
  <c r="B175" i="8"/>
  <c r="D175" i="8" s="1"/>
  <c r="C175" i="8"/>
  <c r="C195" i="8"/>
  <c r="B195" i="8"/>
  <c r="D195" i="8" s="1"/>
  <c r="B191" i="8"/>
  <c r="D191" i="8" s="1"/>
  <c r="C191" i="8"/>
  <c r="C242" i="8"/>
  <c r="B242" i="8"/>
  <c r="D242" i="8" s="1"/>
  <c r="B88" i="8"/>
  <c r="C88" i="8"/>
  <c r="B44" i="8"/>
  <c r="C44" i="8"/>
  <c r="B36" i="8"/>
  <c r="C36" i="8"/>
  <c r="C109" i="8"/>
  <c r="B109" i="8"/>
  <c r="C282" i="8"/>
  <c r="B282" i="8"/>
  <c r="D282" i="8" s="1"/>
  <c r="C185" i="8"/>
  <c r="B185" i="8"/>
  <c r="D185" i="8" s="1"/>
  <c r="C256" i="8"/>
  <c r="B256" i="8"/>
  <c r="D256" i="8" s="1"/>
  <c r="C95" i="8"/>
  <c r="B95" i="8"/>
  <c r="C38" i="8"/>
  <c r="B38" i="8"/>
  <c r="C9" i="8"/>
  <c r="B9" i="8"/>
  <c r="C189" i="8"/>
  <c r="B189" i="8"/>
  <c r="D189" i="8" s="1"/>
  <c r="B167" i="8"/>
  <c r="D167" i="8" s="1"/>
  <c r="C167" i="8"/>
  <c r="C43" i="8"/>
  <c r="B43" i="8"/>
  <c r="B78" i="8"/>
  <c r="C78" i="8"/>
  <c r="C265" i="8"/>
  <c r="B265" i="8"/>
  <c r="D265" i="8" s="1"/>
  <c r="B213" i="8"/>
  <c r="D213" i="8" s="1"/>
  <c r="C213" i="8"/>
  <c r="B54" i="8"/>
  <c r="C54" i="8"/>
  <c r="C73" i="8"/>
  <c r="B73" i="8"/>
  <c r="C281" i="8"/>
  <c r="B281" i="8"/>
  <c r="D281" i="8" s="1"/>
  <c r="C216" i="8"/>
  <c r="B216" i="8"/>
  <c r="D216" i="8" s="1"/>
  <c r="B211" i="8"/>
  <c r="D211" i="8" s="1"/>
  <c r="C211" i="8"/>
  <c r="B199" i="8"/>
  <c r="D199" i="8" s="1"/>
  <c r="C199" i="8"/>
  <c r="C151" i="8"/>
  <c r="B151" i="8"/>
  <c r="D151" i="8" s="1"/>
  <c r="C178" i="8"/>
  <c r="B178" i="8"/>
  <c r="D178" i="8" s="1"/>
  <c r="C150" i="8"/>
  <c r="B150" i="8"/>
  <c r="D150" i="8" s="1"/>
  <c r="C192" i="8"/>
  <c r="B192" i="8"/>
  <c r="D192" i="8" s="1"/>
  <c r="B260" i="8"/>
  <c r="D260" i="8" s="1"/>
  <c r="C260" i="8"/>
  <c r="C267" i="8"/>
  <c r="B267" i="8"/>
  <c r="D267" i="8" s="1"/>
  <c r="B56" i="8"/>
  <c r="C56" i="8"/>
  <c r="C39" i="8"/>
  <c r="B39" i="8"/>
  <c r="B64" i="8"/>
  <c r="C64" i="8"/>
  <c r="C144" i="8"/>
  <c r="B144" i="8"/>
  <c r="D144" i="8" s="1"/>
  <c r="C176" i="8"/>
  <c r="B176" i="8"/>
  <c r="D176" i="8" s="1"/>
  <c r="C143" i="8"/>
  <c r="B143" i="8"/>
  <c r="D143" i="8" s="1"/>
  <c r="C169" i="8"/>
  <c r="B169" i="8"/>
  <c r="D169" i="8" s="1"/>
  <c r="C128" i="8"/>
  <c r="B128" i="8"/>
  <c r="D128" i="8" s="1"/>
  <c r="C98" i="8"/>
  <c r="B98" i="8"/>
  <c r="C286" i="8"/>
  <c r="B286" i="8"/>
  <c r="D286" i="8" s="1"/>
  <c r="C231" i="8"/>
  <c r="B231" i="8"/>
  <c r="D231" i="8" s="1"/>
  <c r="C220" i="8"/>
  <c r="B220" i="8"/>
  <c r="D220" i="8" s="1"/>
  <c r="C193" i="8"/>
  <c r="B193" i="8"/>
  <c r="D193" i="8" s="1"/>
  <c r="B51" i="8"/>
  <c r="C51" i="8"/>
  <c r="B296" i="8"/>
  <c r="D296" i="8" s="1"/>
  <c r="C296" i="8"/>
  <c r="C156" i="8"/>
  <c r="B156" i="8"/>
  <c r="D156" i="8" s="1"/>
  <c r="B133" i="8"/>
  <c r="D133" i="8" s="1"/>
  <c r="C133" i="8"/>
  <c r="B37" i="8"/>
  <c r="C37" i="8"/>
  <c r="C110" i="8"/>
  <c r="B110" i="8"/>
  <c r="C165" i="8"/>
  <c r="B165" i="8"/>
  <c r="D165" i="8" s="1"/>
  <c r="C145" i="8"/>
  <c r="B145" i="8"/>
  <c r="D145" i="8" s="1"/>
  <c r="B91" i="8"/>
  <c r="C91" i="8"/>
  <c r="B42" i="8"/>
  <c r="C42" i="8"/>
  <c r="B171" i="8"/>
  <c r="D171" i="8" s="1"/>
  <c r="C171" i="8"/>
  <c r="C47" i="8"/>
  <c r="B47" i="8"/>
  <c r="C173" i="8"/>
  <c r="B173" i="8"/>
  <c r="D173" i="8" s="1"/>
  <c r="B166" i="8"/>
  <c r="D166" i="8" s="1"/>
  <c r="C166" i="8"/>
  <c r="B84" i="8"/>
  <c r="C84" i="8"/>
  <c r="B241" i="8"/>
  <c r="D241" i="8" s="1"/>
  <c r="C241" i="8"/>
  <c r="C252" i="8"/>
  <c r="B252" i="8"/>
  <c r="D252" i="8" s="1"/>
  <c r="C15" i="8"/>
  <c r="B15" i="8"/>
  <c r="B271" i="8"/>
  <c r="D271" i="8" s="1"/>
  <c r="C271" i="8"/>
  <c r="B212" i="8"/>
  <c r="D212" i="8" s="1"/>
  <c r="C212" i="8"/>
  <c r="C120" i="8"/>
  <c r="B120" i="8"/>
  <c r="D120" i="8" s="1"/>
  <c r="B134" i="8"/>
  <c r="D134" i="8" s="1"/>
  <c r="C134" i="8"/>
  <c r="C289" i="8"/>
  <c r="B289" i="8"/>
  <c r="D289" i="8" s="1"/>
  <c r="C114" i="8"/>
  <c r="B114" i="8"/>
  <c r="D114" i="8" s="1"/>
  <c r="B262" i="8"/>
  <c r="D262" i="8" s="1"/>
  <c r="C262" i="8"/>
  <c r="C87" i="8"/>
  <c r="B87" i="8"/>
  <c r="B30" i="8"/>
  <c r="C30" i="8"/>
  <c r="C266" i="8"/>
  <c r="B266" i="8"/>
  <c r="D266" i="8" s="1"/>
  <c r="B243" i="8"/>
  <c r="D243" i="8" s="1"/>
  <c r="C243" i="8"/>
  <c r="C208" i="8"/>
  <c r="B208" i="8"/>
  <c r="D208" i="8" s="1"/>
  <c r="B149" i="8"/>
  <c r="D149" i="8" s="1"/>
  <c r="C149" i="8"/>
  <c r="C76" i="8"/>
  <c r="B76" i="8"/>
  <c r="B148" i="8"/>
  <c r="D148" i="8" s="1"/>
  <c r="C148" i="8"/>
  <c r="B107" i="8"/>
  <c r="C107" i="8"/>
  <c r="B71" i="8"/>
  <c r="C71" i="8"/>
  <c r="B164" i="8"/>
  <c r="D164" i="8" s="1"/>
  <c r="C164" i="8"/>
  <c r="C83" i="8"/>
  <c r="B83" i="8"/>
  <c r="C297" i="8"/>
  <c r="B297" i="8"/>
  <c r="D297" i="8" s="1"/>
  <c r="C240" i="8"/>
  <c r="B240" i="8"/>
  <c r="D240" i="8" s="1"/>
  <c r="C234" i="8"/>
  <c r="B234" i="8"/>
  <c r="D234" i="8" s="1"/>
  <c r="B153" i="8"/>
  <c r="D153" i="8" s="1"/>
  <c r="C153" i="8"/>
  <c r="C81" i="8"/>
  <c r="B81" i="8"/>
  <c r="B263" i="8"/>
  <c r="D263" i="8" s="1"/>
  <c r="C263" i="8"/>
  <c r="B41" i="8"/>
  <c r="C41" i="8"/>
  <c r="B23" i="8"/>
  <c r="C23" i="8"/>
  <c r="C224" i="8"/>
  <c r="B224" i="8"/>
  <c r="D224" i="8" s="1"/>
  <c r="C67" i="8"/>
  <c r="B67" i="8"/>
  <c r="B232" i="8"/>
  <c r="D232" i="8" s="1"/>
  <c r="C232" i="8"/>
  <c r="C205" i="8"/>
  <c r="B205" i="8"/>
  <c r="D205" i="8" s="1"/>
  <c r="B203" i="8"/>
  <c r="D203" i="8" s="1"/>
  <c r="C203" i="8"/>
  <c r="B74" i="8"/>
  <c r="C74" i="8"/>
  <c r="B264" i="8"/>
  <c r="D264" i="8" s="1"/>
  <c r="C264" i="8"/>
  <c r="C221" i="8"/>
  <c r="B221" i="8"/>
  <c r="D221" i="8" s="1"/>
  <c r="B204" i="8"/>
  <c r="D204" i="8" s="1"/>
  <c r="C204" i="8"/>
  <c r="C181" i="8"/>
  <c r="B181" i="8"/>
  <c r="D181" i="8" s="1"/>
  <c r="C257" i="8"/>
  <c r="B257" i="8"/>
  <c r="D257" i="8" s="1"/>
  <c r="B275" i="8"/>
  <c r="D275" i="8" s="1"/>
  <c r="C275" i="8"/>
  <c r="B57" i="8"/>
  <c r="C57" i="8"/>
  <c r="C277" i="8"/>
  <c r="B277" i="8"/>
  <c r="D277" i="8" s="1"/>
  <c r="C135" i="8"/>
  <c r="B135" i="8"/>
  <c r="D135" i="8" s="1"/>
  <c r="C280" i="8"/>
  <c r="B280" i="8"/>
  <c r="D280" i="8" s="1"/>
  <c r="B52" i="8"/>
  <c r="C52" i="8"/>
  <c r="C33" i="8"/>
  <c r="B33" i="8"/>
  <c r="B218" i="8"/>
  <c r="D218" i="8" s="1"/>
  <c r="C218" i="8"/>
  <c r="B244" i="8"/>
  <c r="D244" i="8" s="1"/>
  <c r="C244" i="8"/>
  <c r="B60" i="8"/>
  <c r="C60" i="8"/>
  <c r="B136" i="8"/>
  <c r="D136" i="8" s="1"/>
  <c r="C136" i="8"/>
  <c r="C223" i="8"/>
  <c r="B223" i="8"/>
  <c r="D223" i="8" s="1"/>
  <c r="C177" i="8"/>
  <c r="B177" i="8"/>
  <c r="D177" i="8" s="1"/>
  <c r="C182" i="8"/>
  <c r="B182" i="8"/>
  <c r="D182" i="8" s="1"/>
  <c r="B10" i="8"/>
  <c r="C10" i="8"/>
  <c r="C285" i="8"/>
  <c r="B285" i="8"/>
  <c r="D285" i="8" s="1"/>
  <c r="C184" i="8"/>
  <c r="B184" i="8"/>
  <c r="D184" i="8" s="1"/>
  <c r="B183" i="8"/>
  <c r="D183" i="8" s="1"/>
  <c r="C183" i="8"/>
  <c r="B162" i="8"/>
  <c r="D162" i="8" s="1"/>
  <c r="C162" i="8"/>
  <c r="C147" i="8"/>
  <c r="B147" i="8"/>
  <c r="D147" i="8" s="1"/>
  <c r="C222" i="8"/>
  <c r="B222" i="8"/>
  <c r="D222" i="8" s="1"/>
  <c r="B50" i="8"/>
  <c r="C50" i="8"/>
  <c r="B40" i="8"/>
  <c r="C40" i="8"/>
  <c r="B6" i="8"/>
  <c r="D6" i="8" s="1"/>
  <c r="C6" i="8"/>
  <c r="B118" i="8"/>
  <c r="D118" i="8" s="1"/>
  <c r="C118" i="8"/>
  <c r="B210" i="8"/>
  <c r="D210" i="8" s="1"/>
  <c r="C210" i="8"/>
  <c r="B268" i="8"/>
  <c r="D268" i="8" s="1"/>
  <c r="C268" i="8"/>
  <c r="C174" i="8"/>
  <c r="B174" i="8"/>
  <c r="D174" i="8" s="1"/>
  <c r="B154" i="8"/>
  <c r="D154" i="8" s="1"/>
  <c r="C154" i="8"/>
  <c r="C58" i="8"/>
  <c r="B58" i="8"/>
  <c r="B18" i="8"/>
  <c r="C18" i="8"/>
  <c r="B180" i="8"/>
  <c r="D180" i="8" s="1"/>
  <c r="C180" i="8"/>
  <c r="C227" i="8"/>
  <c r="B227" i="8"/>
  <c r="D227" i="8" s="1"/>
  <c r="C219" i="8"/>
  <c r="B219" i="8"/>
  <c r="D219" i="8" s="1"/>
  <c r="B103" i="8"/>
  <c r="C103" i="8"/>
  <c r="C287" i="8"/>
  <c r="B287" i="8"/>
  <c r="D287" i="8" s="1"/>
  <c r="B127" i="8"/>
  <c r="D127" i="8" s="1"/>
  <c r="C127" i="8"/>
  <c r="C155" i="8"/>
  <c r="B155" i="8"/>
  <c r="D155" i="8" s="1"/>
  <c r="C105" i="8"/>
  <c r="B105" i="8"/>
  <c r="B34" i="8"/>
  <c r="C34" i="8"/>
  <c r="B293" i="8"/>
  <c r="D293" i="8" s="1"/>
  <c r="C293" i="8"/>
  <c r="C146" i="8"/>
  <c r="B146" i="8"/>
  <c r="D146" i="8" s="1"/>
  <c r="B129" i="8"/>
  <c r="D129" i="8" s="1"/>
  <c r="C129" i="8"/>
  <c r="B139" i="8"/>
  <c r="D139" i="8" s="1"/>
  <c r="C139" i="8"/>
  <c r="B229" i="8"/>
  <c r="D229" i="8" s="1"/>
  <c r="C229" i="8"/>
  <c r="C236" i="8"/>
  <c r="B236" i="8"/>
  <c r="D236" i="8" s="1"/>
  <c r="B14" i="8"/>
  <c r="C14" i="8"/>
  <c r="B276" i="8"/>
  <c r="D276" i="8" s="1"/>
  <c r="C276" i="8"/>
  <c r="C19" i="8"/>
  <c r="B19" i="8"/>
  <c r="B142" i="8"/>
  <c r="D142" i="8" s="1"/>
  <c r="C142" i="8"/>
  <c r="C62" i="8"/>
  <c r="B62" i="8"/>
  <c r="C200" i="8"/>
  <c r="B200" i="8"/>
  <c r="D200" i="8" s="1"/>
  <c r="C11" i="8"/>
  <c r="B11" i="8"/>
  <c r="C132" i="8"/>
  <c r="B132" i="8"/>
  <c r="D132" i="8" s="1"/>
  <c r="B49" i="8"/>
  <c r="C49" i="8"/>
  <c r="C94" i="8"/>
  <c r="B94" i="8"/>
  <c r="C272" i="8"/>
  <c r="B272" i="8"/>
  <c r="D272" i="8" s="1"/>
  <c r="B131" i="8"/>
  <c r="D131" i="8" s="1"/>
  <c r="C131" i="8"/>
  <c r="C112" i="8"/>
  <c r="B112" i="8"/>
  <c r="D112" i="8" s="1"/>
  <c r="B119" i="8"/>
  <c r="D119" i="8" s="1"/>
  <c r="C119" i="8"/>
  <c r="C137" i="8"/>
  <c r="B137" i="8"/>
  <c r="D137" i="8" s="1"/>
  <c r="C152" i="8"/>
  <c r="B152" i="8"/>
  <c r="D152" i="8" s="1"/>
  <c r="B248" i="8"/>
  <c r="D248" i="8" s="1"/>
  <c r="C248" i="8"/>
  <c r="C239" i="8"/>
  <c r="B239" i="8"/>
  <c r="D239" i="8" s="1"/>
  <c r="C202" i="8"/>
  <c r="B202" i="8"/>
  <c r="D202" i="8" s="1"/>
  <c r="B115" i="8"/>
  <c r="D115" i="8" s="1"/>
  <c r="C115" i="8"/>
  <c r="C13" i="8"/>
  <c r="B13" i="8"/>
  <c r="C255" i="8"/>
  <c r="B255" i="8"/>
  <c r="D255" i="8" s="1"/>
  <c r="C121" i="8"/>
  <c r="B121" i="8"/>
  <c r="D121" i="8" s="1"/>
  <c r="B96" i="8"/>
  <c r="C96" i="8"/>
  <c r="B237" i="8"/>
  <c r="D237" i="8" s="1"/>
  <c r="C237" i="8"/>
  <c r="C117" i="8"/>
  <c r="B117" i="8"/>
  <c r="D117" i="8" s="1"/>
  <c r="B138" i="8"/>
  <c r="D138" i="8" s="1"/>
  <c r="C138" i="8"/>
  <c r="B159" i="8"/>
  <c r="D159" i="8" s="1"/>
  <c r="C159" i="8"/>
  <c r="C116" i="8"/>
  <c r="B116" i="8"/>
  <c r="D116" i="8" s="1"/>
  <c r="C100" i="8"/>
  <c r="B100" i="8"/>
  <c r="C269" i="8"/>
  <c r="B269" i="8"/>
  <c r="D269" i="8" s="1"/>
  <c r="B85" i="8"/>
  <c r="C85" i="8"/>
  <c r="B92" i="8"/>
  <c r="C92" i="8"/>
  <c r="B45" i="8"/>
  <c r="C45" i="8"/>
  <c r="B26" i="8"/>
  <c r="C26" i="8"/>
  <c r="C246" i="8"/>
  <c r="B246" i="8"/>
  <c r="D246" i="8" s="1"/>
  <c r="C93" i="8"/>
  <c r="B93" i="8"/>
  <c r="B65" i="8"/>
  <c r="C65" i="8"/>
  <c r="C86" i="8"/>
  <c r="B86" i="8"/>
  <c r="C172" i="8"/>
  <c r="B172" i="8"/>
  <c r="D172" i="8" s="1"/>
  <c r="C290" i="8"/>
  <c r="B290" i="8"/>
  <c r="D290" i="8" s="1"/>
  <c r="C194" i="8"/>
  <c r="B194" i="8"/>
  <c r="D194" i="8" s="1"/>
  <c r="B161" i="8"/>
  <c r="D161" i="8" s="1"/>
  <c r="C161" i="8"/>
  <c r="B168" i="8"/>
  <c r="D168" i="8" s="1"/>
  <c r="C168" i="8"/>
  <c r="B108" i="8"/>
  <c r="C108" i="8"/>
  <c r="C75" i="8"/>
  <c r="B75" i="8"/>
  <c r="C141" i="8"/>
  <c r="B141" i="8"/>
  <c r="D141" i="8" s="1"/>
  <c r="C66" i="8"/>
  <c r="B66" i="8"/>
  <c r="C68" i="8"/>
  <c r="B68" i="8"/>
  <c r="C17" i="8"/>
  <c r="B17" i="8"/>
  <c r="B270" i="8"/>
  <c r="D270" i="8" s="1"/>
  <c r="C270" i="8"/>
  <c r="B261" i="8"/>
  <c r="D261" i="8" s="1"/>
  <c r="C261" i="8"/>
  <c r="B258" i="8"/>
  <c r="D258" i="8" s="1"/>
  <c r="C258" i="8"/>
  <c r="C292" i="8"/>
  <c r="B292" i="8"/>
  <c r="D292" i="8" s="1"/>
  <c r="B61" i="8"/>
  <c r="C61" i="8"/>
  <c r="C46" i="8"/>
  <c r="B46" i="8"/>
  <c r="B70" i="8"/>
  <c r="C70" i="8"/>
  <c r="B28" i="8"/>
  <c r="C28" i="8"/>
  <c r="C294" i="8"/>
  <c r="B294" i="8"/>
  <c r="D294" i="8" s="1"/>
  <c r="B179" i="8"/>
  <c r="D179" i="8" s="1"/>
  <c r="C179" i="8"/>
  <c r="B163" i="8"/>
  <c r="D163" i="8" s="1"/>
  <c r="C163" i="8"/>
  <c r="B158" i="8"/>
  <c r="D158" i="8" s="1"/>
  <c r="C158" i="8"/>
  <c r="C113" i="8"/>
  <c r="B113" i="8"/>
  <c r="D113" i="8" s="1"/>
  <c r="B215" i="8"/>
  <c r="D215" i="8" s="1"/>
  <c r="C215" i="8"/>
  <c r="C259" i="8"/>
  <c r="B259" i="8"/>
  <c r="D259" i="8" s="1"/>
  <c r="B48" i="8"/>
  <c r="C48" i="8"/>
  <c r="B31" i="8"/>
  <c r="C31" i="8"/>
  <c r="C124" i="8"/>
  <c r="B124" i="8"/>
  <c r="D124" i="8" s="1"/>
  <c r="B291" i="8"/>
  <c r="D291" i="8" s="1"/>
  <c r="C291" i="8"/>
  <c r="C89" i="8"/>
  <c r="B89" i="8"/>
  <c r="B97" i="8"/>
  <c r="C97" i="8"/>
  <c r="B53" i="8"/>
  <c r="C53" i="8"/>
  <c r="C69" i="8"/>
  <c r="B69" i="8"/>
  <c r="C273" i="8"/>
  <c r="B273" i="8"/>
  <c r="D273" i="8" s="1"/>
  <c r="B27" i="8"/>
  <c r="C27" i="8"/>
  <c r="B16" i="8"/>
  <c r="C16" i="8"/>
  <c r="C225" i="8"/>
  <c r="B225" i="8"/>
  <c r="D225" i="8" s="1"/>
  <c r="B20" i="8"/>
  <c r="C20" i="8"/>
  <c r="C250" i="8"/>
  <c r="B250" i="8"/>
  <c r="D250" i="8" s="1"/>
  <c r="B25" i="8"/>
  <c r="C25" i="8"/>
  <c r="C7" i="8"/>
  <c r="B7" i="8"/>
  <c r="C29" i="8"/>
  <c r="B29" i="8"/>
  <c r="B209" i="8"/>
  <c r="D209" i="8" s="1"/>
  <c r="C209" i="8"/>
  <c r="B32" i="8"/>
  <c r="C32" i="8"/>
  <c r="B253" i="8"/>
  <c r="D253" i="8" s="1"/>
  <c r="C253" i="8"/>
  <c r="B8" i="8"/>
  <c r="C8" i="8"/>
  <c r="B125" i="8"/>
  <c r="D125" i="8" s="1"/>
  <c r="C125" i="8"/>
  <c r="B55" i="8"/>
  <c r="C55" i="8"/>
  <c r="B80" i="8"/>
  <c r="C80" i="8"/>
  <c r="C288" i="8"/>
  <c r="B288" i="8"/>
  <c r="D288" i="8" s="1"/>
  <c r="C283" i="8"/>
  <c r="B283" i="8"/>
  <c r="D283" i="8" s="1"/>
  <c r="B160" i="8"/>
  <c r="D160" i="8" s="1"/>
  <c r="C160" i="8"/>
  <c r="B157" i="8"/>
  <c r="D157" i="8" s="1"/>
  <c r="C157" i="8"/>
  <c r="C206" i="8"/>
  <c r="B206" i="8"/>
  <c r="D206" i="8" s="1"/>
  <c r="C254" i="8"/>
  <c r="B254" i="8"/>
  <c r="D254" i="8" s="1"/>
  <c r="C238" i="8"/>
  <c r="B238" i="8"/>
  <c r="D238" i="8" s="1"/>
  <c r="B278" i="8"/>
  <c r="D278" i="8" s="1"/>
  <c r="C278" i="8"/>
  <c r="B82" i="8"/>
  <c r="C82" i="8"/>
  <c r="C279" i="8"/>
  <c r="B279" i="8"/>
  <c r="D279" i="8" s="1"/>
  <c r="B126" i="8"/>
  <c r="D126" i="8" s="1"/>
  <c r="C126" i="8"/>
  <c r="C106" i="8"/>
  <c r="B106" i="8"/>
  <c r="B111" i="8"/>
  <c r="C111" i="8"/>
  <c r="C104" i="8"/>
  <c r="B104" i="8"/>
  <c r="B187" i="8"/>
  <c r="D187" i="8" s="1"/>
  <c r="C187" i="8"/>
  <c r="C186" i="8"/>
  <c r="B186" i="8"/>
  <c r="D186" i="8" s="1"/>
  <c r="C235" i="8"/>
  <c r="B235" i="8"/>
  <c r="D235" i="8" s="1"/>
  <c r="B226" i="8"/>
  <c r="D226" i="8" s="1"/>
  <c r="C226" i="8"/>
  <c r="B122" i="8"/>
  <c r="D122" i="8" s="1"/>
  <c r="C122" i="8"/>
  <c r="C274" i="8"/>
  <c r="B274" i="8"/>
  <c r="D274" i="8" s="1"/>
  <c r="B35" i="8"/>
  <c r="C35" i="8"/>
  <c r="B24" i="8"/>
  <c r="C24" i="8"/>
  <c r="C251" i="8"/>
  <c r="B251" i="8"/>
  <c r="D251" i="8" s="1"/>
  <c r="B63" i="8"/>
  <c r="C63" i="8"/>
  <c r="C245" i="8"/>
  <c r="B245" i="8"/>
  <c r="D245" i="8" s="1"/>
  <c r="C228" i="8"/>
  <c r="B228" i="8"/>
  <c r="D228" i="8" s="1"/>
  <c r="C214" i="8"/>
  <c r="B214" i="8"/>
  <c r="D214" i="8" s="1"/>
  <c r="C90" i="8"/>
  <c r="B90" i="8"/>
  <c r="B12" i="8"/>
  <c r="C12" i="8"/>
  <c r="B230" i="8"/>
  <c r="D230" i="8" s="1"/>
  <c r="C230" i="8"/>
  <c r="C198" i="8"/>
  <c r="B198" i="8"/>
  <c r="D198" i="8" s="1"/>
  <c r="C188" i="8"/>
  <c r="B188" i="8"/>
  <c r="D188" i="8" s="1"/>
  <c r="B207" i="8"/>
  <c r="D207" i="8" s="1"/>
  <c r="C207" i="8"/>
  <c r="C298" i="8"/>
  <c r="B298" i="8"/>
  <c r="D298" i="8" s="1"/>
  <c r="D11" i="6"/>
  <c r="H235" i="8" l="1"/>
  <c r="L235" i="8" s="1"/>
  <c r="P235" i="8" s="1"/>
  <c r="T235" i="8" s="1"/>
  <c r="X235" i="8" s="1"/>
  <c r="AB235" i="8" s="1"/>
  <c r="AF235" i="8" s="1"/>
  <c r="AJ235" i="8" s="1"/>
  <c r="AN235" i="8" s="1"/>
  <c r="AR235" i="8" s="1"/>
  <c r="AV235" i="8" s="1"/>
  <c r="AZ235" i="8" s="1"/>
  <c r="BD235" i="8" s="1"/>
  <c r="BH235" i="8" s="1"/>
  <c r="BL235" i="8" s="1"/>
  <c r="BP235" i="8" s="1"/>
  <c r="E235" i="8"/>
  <c r="G235" i="8"/>
  <c r="K235" i="8" s="1"/>
  <c r="O235" i="8" s="1"/>
  <c r="S235" i="8" s="1"/>
  <c r="W235" i="8" s="1"/>
  <c r="AA235" i="8" s="1"/>
  <c r="AE235" i="8" s="1"/>
  <c r="AI235" i="8" s="1"/>
  <c r="AM235" i="8" s="1"/>
  <c r="AQ235" i="8" s="1"/>
  <c r="AU235" i="8" s="1"/>
  <c r="AY235" i="8" s="1"/>
  <c r="BC235" i="8" s="1"/>
  <c r="BG235" i="8" s="1"/>
  <c r="BK235" i="8" s="1"/>
  <c r="BO235" i="8" s="1"/>
  <c r="H200" i="8"/>
  <c r="L200" i="8" s="1"/>
  <c r="P200" i="8" s="1"/>
  <c r="T200" i="8" s="1"/>
  <c r="X200" i="8" s="1"/>
  <c r="AB200" i="8" s="1"/>
  <c r="AF200" i="8" s="1"/>
  <c r="AJ200" i="8" s="1"/>
  <c r="AN200" i="8" s="1"/>
  <c r="AR200" i="8" s="1"/>
  <c r="AV200" i="8" s="1"/>
  <c r="AZ200" i="8" s="1"/>
  <c r="BD200" i="8" s="1"/>
  <c r="BH200" i="8" s="1"/>
  <c r="BL200" i="8" s="1"/>
  <c r="BP200" i="8" s="1"/>
  <c r="G200" i="8"/>
  <c r="K200" i="8" s="1"/>
  <c r="O200" i="8" s="1"/>
  <c r="S200" i="8" s="1"/>
  <c r="W200" i="8" s="1"/>
  <c r="AA200" i="8" s="1"/>
  <c r="AE200" i="8" s="1"/>
  <c r="AI200" i="8" s="1"/>
  <c r="AM200" i="8" s="1"/>
  <c r="AQ200" i="8" s="1"/>
  <c r="AU200" i="8" s="1"/>
  <c r="AY200" i="8" s="1"/>
  <c r="BC200" i="8" s="1"/>
  <c r="BG200" i="8" s="1"/>
  <c r="BK200" i="8" s="1"/>
  <c r="BO200" i="8" s="1"/>
  <c r="E200" i="8"/>
  <c r="H234" i="8"/>
  <c r="L234" i="8" s="1"/>
  <c r="P234" i="8" s="1"/>
  <c r="T234" i="8" s="1"/>
  <c r="X234" i="8" s="1"/>
  <c r="AB234" i="8" s="1"/>
  <c r="AF234" i="8" s="1"/>
  <c r="AJ234" i="8" s="1"/>
  <c r="AN234" i="8" s="1"/>
  <c r="AR234" i="8" s="1"/>
  <c r="AV234" i="8" s="1"/>
  <c r="AZ234" i="8" s="1"/>
  <c r="BD234" i="8" s="1"/>
  <c r="BH234" i="8" s="1"/>
  <c r="BL234" i="8" s="1"/>
  <c r="BP234" i="8" s="1"/>
  <c r="E234" i="8"/>
  <c r="G234" i="8"/>
  <c r="K234" i="8" s="1"/>
  <c r="O234" i="8" s="1"/>
  <c r="S234" i="8" s="1"/>
  <c r="W234" i="8" s="1"/>
  <c r="AA234" i="8" s="1"/>
  <c r="AE234" i="8" s="1"/>
  <c r="AI234" i="8" s="1"/>
  <c r="AM234" i="8" s="1"/>
  <c r="AQ234" i="8" s="1"/>
  <c r="AU234" i="8" s="1"/>
  <c r="AY234" i="8" s="1"/>
  <c r="BC234" i="8" s="1"/>
  <c r="BG234" i="8" s="1"/>
  <c r="BK234" i="8" s="1"/>
  <c r="BO234" i="8" s="1"/>
  <c r="E150" i="8"/>
  <c r="G150" i="8"/>
  <c r="K150" i="8" s="1"/>
  <c r="O150" i="8" s="1"/>
  <c r="S150" i="8" s="1"/>
  <c r="W150" i="8" s="1"/>
  <c r="AA150" i="8" s="1"/>
  <c r="AE150" i="8" s="1"/>
  <c r="AI150" i="8" s="1"/>
  <c r="AM150" i="8" s="1"/>
  <c r="AQ150" i="8" s="1"/>
  <c r="AU150" i="8" s="1"/>
  <c r="AY150" i="8" s="1"/>
  <c r="BC150" i="8" s="1"/>
  <c r="BG150" i="8" s="1"/>
  <c r="BK150" i="8" s="1"/>
  <c r="BO150" i="8" s="1"/>
  <c r="H150" i="8"/>
  <c r="L150" i="8" s="1"/>
  <c r="P150" i="8" s="1"/>
  <c r="T150" i="8" s="1"/>
  <c r="X150" i="8" s="1"/>
  <c r="AB150" i="8" s="1"/>
  <c r="AF150" i="8" s="1"/>
  <c r="AJ150" i="8" s="1"/>
  <c r="AN150" i="8" s="1"/>
  <c r="AR150" i="8" s="1"/>
  <c r="AV150" i="8" s="1"/>
  <c r="AZ150" i="8" s="1"/>
  <c r="BD150" i="8" s="1"/>
  <c r="BH150" i="8" s="1"/>
  <c r="BL150" i="8" s="1"/>
  <c r="BP150" i="8" s="1"/>
  <c r="E158" i="8"/>
  <c r="G158" i="8"/>
  <c r="K158" i="8" s="1"/>
  <c r="O158" i="8" s="1"/>
  <c r="S158" i="8" s="1"/>
  <c r="W158" i="8" s="1"/>
  <c r="AA158" i="8" s="1"/>
  <c r="AE158" i="8" s="1"/>
  <c r="AI158" i="8" s="1"/>
  <c r="AM158" i="8" s="1"/>
  <c r="AQ158" i="8" s="1"/>
  <c r="AU158" i="8" s="1"/>
  <c r="AY158" i="8" s="1"/>
  <c r="BC158" i="8" s="1"/>
  <c r="BG158" i="8" s="1"/>
  <c r="BK158" i="8" s="1"/>
  <c r="BO158" i="8" s="1"/>
  <c r="H158" i="8"/>
  <c r="L158" i="8" s="1"/>
  <c r="P158" i="8" s="1"/>
  <c r="T158" i="8" s="1"/>
  <c r="X158" i="8" s="1"/>
  <c r="AB158" i="8" s="1"/>
  <c r="AF158" i="8" s="1"/>
  <c r="AJ158" i="8" s="1"/>
  <c r="AN158" i="8" s="1"/>
  <c r="AR158" i="8" s="1"/>
  <c r="AV158" i="8" s="1"/>
  <c r="AZ158" i="8" s="1"/>
  <c r="BD158" i="8" s="1"/>
  <c r="BH158" i="8" s="1"/>
  <c r="BL158" i="8" s="1"/>
  <c r="BP158" i="8" s="1"/>
  <c r="E276" i="8"/>
  <c r="H276" i="8"/>
  <c r="L276" i="8" s="1"/>
  <c r="P276" i="8" s="1"/>
  <c r="T276" i="8" s="1"/>
  <c r="X276" i="8" s="1"/>
  <c r="AB276" i="8" s="1"/>
  <c r="AF276" i="8" s="1"/>
  <c r="AJ276" i="8" s="1"/>
  <c r="AN276" i="8" s="1"/>
  <c r="AR276" i="8" s="1"/>
  <c r="AV276" i="8" s="1"/>
  <c r="AZ276" i="8" s="1"/>
  <c r="BD276" i="8" s="1"/>
  <c r="BH276" i="8" s="1"/>
  <c r="BL276" i="8" s="1"/>
  <c r="BP276" i="8" s="1"/>
  <c r="G276" i="8"/>
  <c r="K276" i="8" s="1"/>
  <c r="O276" i="8" s="1"/>
  <c r="S276" i="8" s="1"/>
  <c r="W276" i="8" s="1"/>
  <c r="AA276" i="8" s="1"/>
  <c r="AE276" i="8" s="1"/>
  <c r="AI276" i="8" s="1"/>
  <c r="AM276" i="8" s="1"/>
  <c r="AQ276" i="8" s="1"/>
  <c r="AU276" i="8" s="1"/>
  <c r="AY276" i="8" s="1"/>
  <c r="BC276" i="8" s="1"/>
  <c r="BG276" i="8" s="1"/>
  <c r="BK276" i="8" s="1"/>
  <c r="BO276" i="8" s="1"/>
  <c r="E232" i="8"/>
  <c r="H232" i="8"/>
  <c r="L232" i="8" s="1"/>
  <c r="P232" i="8" s="1"/>
  <c r="T232" i="8" s="1"/>
  <c r="X232" i="8" s="1"/>
  <c r="AB232" i="8" s="1"/>
  <c r="AF232" i="8" s="1"/>
  <c r="AJ232" i="8" s="1"/>
  <c r="AN232" i="8" s="1"/>
  <c r="AR232" i="8" s="1"/>
  <c r="AV232" i="8" s="1"/>
  <c r="AZ232" i="8" s="1"/>
  <c r="BD232" i="8" s="1"/>
  <c r="BH232" i="8" s="1"/>
  <c r="BL232" i="8" s="1"/>
  <c r="BP232" i="8" s="1"/>
  <c r="G232" i="8"/>
  <c r="K232" i="8" s="1"/>
  <c r="O232" i="8" s="1"/>
  <c r="S232" i="8" s="1"/>
  <c r="W232" i="8" s="1"/>
  <c r="AA232" i="8" s="1"/>
  <c r="AE232" i="8" s="1"/>
  <c r="AI232" i="8" s="1"/>
  <c r="AM232" i="8" s="1"/>
  <c r="AQ232" i="8" s="1"/>
  <c r="AU232" i="8" s="1"/>
  <c r="AY232" i="8" s="1"/>
  <c r="BC232" i="8" s="1"/>
  <c r="BG232" i="8" s="1"/>
  <c r="BK232" i="8" s="1"/>
  <c r="BO232" i="8" s="1"/>
  <c r="E133" i="8"/>
  <c r="G133" i="8"/>
  <c r="K133" i="8" s="1"/>
  <c r="O133" i="8" s="1"/>
  <c r="S133" i="8" s="1"/>
  <c r="W133" i="8" s="1"/>
  <c r="AA133" i="8" s="1"/>
  <c r="AE133" i="8" s="1"/>
  <c r="AI133" i="8" s="1"/>
  <c r="AM133" i="8" s="1"/>
  <c r="AQ133" i="8" s="1"/>
  <c r="AU133" i="8" s="1"/>
  <c r="AY133" i="8" s="1"/>
  <c r="BC133" i="8" s="1"/>
  <c r="BG133" i="8" s="1"/>
  <c r="BK133" i="8" s="1"/>
  <c r="BO133" i="8" s="1"/>
  <c r="H133" i="8"/>
  <c r="L133" i="8" s="1"/>
  <c r="P133" i="8" s="1"/>
  <c r="T133" i="8" s="1"/>
  <c r="X133" i="8" s="1"/>
  <c r="AB133" i="8" s="1"/>
  <c r="AF133" i="8" s="1"/>
  <c r="AJ133" i="8" s="1"/>
  <c r="AN133" i="8" s="1"/>
  <c r="AR133" i="8" s="1"/>
  <c r="AV133" i="8" s="1"/>
  <c r="AZ133" i="8" s="1"/>
  <c r="BD133" i="8" s="1"/>
  <c r="BH133" i="8" s="1"/>
  <c r="BL133" i="8" s="1"/>
  <c r="BP133" i="8" s="1"/>
  <c r="E188" i="8"/>
  <c r="G188" i="8"/>
  <c r="K188" i="8" s="1"/>
  <c r="O188" i="8" s="1"/>
  <c r="S188" i="8" s="1"/>
  <c r="W188" i="8" s="1"/>
  <c r="AA188" i="8" s="1"/>
  <c r="AE188" i="8" s="1"/>
  <c r="AI188" i="8" s="1"/>
  <c r="AM188" i="8" s="1"/>
  <c r="AQ188" i="8" s="1"/>
  <c r="AU188" i="8" s="1"/>
  <c r="AY188" i="8" s="1"/>
  <c r="BC188" i="8" s="1"/>
  <c r="BG188" i="8" s="1"/>
  <c r="BK188" i="8" s="1"/>
  <c r="BO188" i="8" s="1"/>
  <c r="H188" i="8"/>
  <c r="L188" i="8" s="1"/>
  <c r="P188" i="8" s="1"/>
  <c r="T188" i="8" s="1"/>
  <c r="X188" i="8" s="1"/>
  <c r="AB188" i="8" s="1"/>
  <c r="AF188" i="8" s="1"/>
  <c r="AJ188" i="8" s="1"/>
  <c r="AN188" i="8" s="1"/>
  <c r="AR188" i="8" s="1"/>
  <c r="AV188" i="8" s="1"/>
  <c r="AZ188" i="8" s="1"/>
  <c r="BD188" i="8" s="1"/>
  <c r="BH188" i="8" s="1"/>
  <c r="BL188" i="8" s="1"/>
  <c r="BP188" i="8" s="1"/>
  <c r="D7" i="8"/>
  <c r="D8" i="8" s="1"/>
  <c r="D9" i="8" s="1"/>
  <c r="D10" i="8" s="1"/>
  <c r="H225" i="8"/>
  <c r="L225" i="8" s="1"/>
  <c r="P225" i="8" s="1"/>
  <c r="T225" i="8" s="1"/>
  <c r="X225" i="8" s="1"/>
  <c r="AB225" i="8" s="1"/>
  <c r="AF225" i="8" s="1"/>
  <c r="AJ225" i="8" s="1"/>
  <c r="AN225" i="8" s="1"/>
  <c r="AR225" i="8" s="1"/>
  <c r="AV225" i="8" s="1"/>
  <c r="AZ225" i="8" s="1"/>
  <c r="BD225" i="8" s="1"/>
  <c r="BH225" i="8" s="1"/>
  <c r="BL225" i="8" s="1"/>
  <c r="BP225" i="8" s="1"/>
  <c r="E225" i="8"/>
  <c r="G225" i="8"/>
  <c r="K225" i="8" s="1"/>
  <c r="O225" i="8" s="1"/>
  <c r="S225" i="8" s="1"/>
  <c r="W225" i="8" s="1"/>
  <c r="AA225" i="8" s="1"/>
  <c r="AE225" i="8" s="1"/>
  <c r="AI225" i="8" s="1"/>
  <c r="AM225" i="8" s="1"/>
  <c r="AQ225" i="8" s="1"/>
  <c r="AU225" i="8" s="1"/>
  <c r="AY225" i="8" s="1"/>
  <c r="BC225" i="8" s="1"/>
  <c r="BG225" i="8" s="1"/>
  <c r="BK225" i="8" s="1"/>
  <c r="BO225" i="8" s="1"/>
  <c r="G259" i="8"/>
  <c r="K259" i="8" s="1"/>
  <c r="O259" i="8" s="1"/>
  <c r="S259" i="8" s="1"/>
  <c r="W259" i="8" s="1"/>
  <c r="AA259" i="8" s="1"/>
  <c r="AE259" i="8" s="1"/>
  <c r="AI259" i="8" s="1"/>
  <c r="AM259" i="8" s="1"/>
  <c r="AQ259" i="8" s="1"/>
  <c r="AU259" i="8" s="1"/>
  <c r="AY259" i="8" s="1"/>
  <c r="BC259" i="8" s="1"/>
  <c r="BG259" i="8" s="1"/>
  <c r="BK259" i="8" s="1"/>
  <c r="BO259" i="8" s="1"/>
  <c r="H259" i="8"/>
  <c r="L259" i="8" s="1"/>
  <c r="P259" i="8" s="1"/>
  <c r="T259" i="8" s="1"/>
  <c r="X259" i="8" s="1"/>
  <c r="AB259" i="8" s="1"/>
  <c r="AF259" i="8" s="1"/>
  <c r="AJ259" i="8" s="1"/>
  <c r="AN259" i="8" s="1"/>
  <c r="AR259" i="8" s="1"/>
  <c r="AV259" i="8" s="1"/>
  <c r="AZ259" i="8" s="1"/>
  <c r="BD259" i="8" s="1"/>
  <c r="BH259" i="8" s="1"/>
  <c r="BL259" i="8" s="1"/>
  <c r="BP259" i="8" s="1"/>
  <c r="E259" i="8"/>
  <c r="E290" i="8"/>
  <c r="H290" i="8"/>
  <c r="L290" i="8" s="1"/>
  <c r="P290" i="8" s="1"/>
  <c r="T290" i="8" s="1"/>
  <c r="X290" i="8" s="1"/>
  <c r="AB290" i="8" s="1"/>
  <c r="AF290" i="8" s="1"/>
  <c r="AJ290" i="8" s="1"/>
  <c r="AN290" i="8" s="1"/>
  <c r="AR290" i="8" s="1"/>
  <c r="AV290" i="8" s="1"/>
  <c r="AZ290" i="8" s="1"/>
  <c r="BD290" i="8" s="1"/>
  <c r="BH290" i="8" s="1"/>
  <c r="BL290" i="8" s="1"/>
  <c r="BP290" i="8" s="1"/>
  <c r="G290" i="8"/>
  <c r="K290" i="8" s="1"/>
  <c r="O290" i="8" s="1"/>
  <c r="S290" i="8" s="1"/>
  <c r="W290" i="8" s="1"/>
  <c r="AA290" i="8" s="1"/>
  <c r="AE290" i="8" s="1"/>
  <c r="AI290" i="8" s="1"/>
  <c r="AM290" i="8" s="1"/>
  <c r="AQ290" i="8" s="1"/>
  <c r="AU290" i="8" s="1"/>
  <c r="AY290" i="8" s="1"/>
  <c r="BC290" i="8" s="1"/>
  <c r="BG290" i="8" s="1"/>
  <c r="BK290" i="8" s="1"/>
  <c r="BO290" i="8" s="1"/>
  <c r="E116" i="8"/>
  <c r="G116" i="8"/>
  <c r="K116" i="8" s="1"/>
  <c r="O116" i="8" s="1"/>
  <c r="S116" i="8" s="1"/>
  <c r="W116" i="8" s="1"/>
  <c r="AA116" i="8" s="1"/>
  <c r="AE116" i="8" s="1"/>
  <c r="AI116" i="8" s="1"/>
  <c r="AM116" i="8" s="1"/>
  <c r="AQ116" i="8" s="1"/>
  <c r="AU116" i="8" s="1"/>
  <c r="AY116" i="8" s="1"/>
  <c r="BC116" i="8" s="1"/>
  <c r="BG116" i="8" s="1"/>
  <c r="BK116" i="8" s="1"/>
  <c r="BO116" i="8" s="1"/>
  <c r="H116" i="8"/>
  <c r="L116" i="8" s="1"/>
  <c r="P116" i="8" s="1"/>
  <c r="T116" i="8" s="1"/>
  <c r="X116" i="8" s="1"/>
  <c r="AB116" i="8" s="1"/>
  <c r="AF116" i="8" s="1"/>
  <c r="AJ116" i="8" s="1"/>
  <c r="AN116" i="8" s="1"/>
  <c r="AR116" i="8" s="1"/>
  <c r="AV116" i="8" s="1"/>
  <c r="AZ116" i="8" s="1"/>
  <c r="BD116" i="8" s="1"/>
  <c r="BH116" i="8" s="1"/>
  <c r="BL116" i="8" s="1"/>
  <c r="BP116" i="8" s="1"/>
  <c r="G112" i="8"/>
  <c r="K112" i="8" s="1"/>
  <c r="O112" i="8" s="1"/>
  <c r="S112" i="8" s="1"/>
  <c r="W112" i="8" s="1"/>
  <c r="AA112" i="8" s="1"/>
  <c r="AE112" i="8" s="1"/>
  <c r="AI112" i="8" s="1"/>
  <c r="AM112" i="8" s="1"/>
  <c r="AQ112" i="8" s="1"/>
  <c r="AU112" i="8" s="1"/>
  <c r="AY112" i="8" s="1"/>
  <c r="BC112" i="8" s="1"/>
  <c r="BG112" i="8" s="1"/>
  <c r="BK112" i="8" s="1"/>
  <c r="BO112" i="8" s="1"/>
  <c r="H112" i="8"/>
  <c r="L112" i="8" s="1"/>
  <c r="P112" i="8" s="1"/>
  <c r="T112" i="8" s="1"/>
  <c r="X112" i="8" s="1"/>
  <c r="AB112" i="8" s="1"/>
  <c r="AF112" i="8" s="1"/>
  <c r="AJ112" i="8" s="1"/>
  <c r="AN112" i="8" s="1"/>
  <c r="AR112" i="8" s="1"/>
  <c r="AV112" i="8" s="1"/>
  <c r="AZ112" i="8" s="1"/>
  <c r="BD112" i="8" s="1"/>
  <c r="BH112" i="8" s="1"/>
  <c r="BL112" i="8" s="1"/>
  <c r="BP112" i="8" s="1"/>
  <c r="E112" i="8"/>
  <c r="H277" i="8"/>
  <c r="L277" i="8" s="1"/>
  <c r="P277" i="8" s="1"/>
  <c r="T277" i="8" s="1"/>
  <c r="X277" i="8" s="1"/>
  <c r="AB277" i="8" s="1"/>
  <c r="AF277" i="8" s="1"/>
  <c r="AJ277" i="8" s="1"/>
  <c r="AN277" i="8" s="1"/>
  <c r="AR277" i="8" s="1"/>
  <c r="AV277" i="8" s="1"/>
  <c r="AZ277" i="8" s="1"/>
  <c r="BD277" i="8" s="1"/>
  <c r="BH277" i="8" s="1"/>
  <c r="BL277" i="8" s="1"/>
  <c r="BP277" i="8" s="1"/>
  <c r="G277" i="8"/>
  <c r="K277" i="8" s="1"/>
  <c r="O277" i="8" s="1"/>
  <c r="S277" i="8" s="1"/>
  <c r="W277" i="8" s="1"/>
  <c r="AA277" i="8" s="1"/>
  <c r="AE277" i="8" s="1"/>
  <c r="AI277" i="8" s="1"/>
  <c r="AM277" i="8" s="1"/>
  <c r="AQ277" i="8" s="1"/>
  <c r="AU277" i="8" s="1"/>
  <c r="AY277" i="8" s="1"/>
  <c r="BC277" i="8" s="1"/>
  <c r="BG277" i="8" s="1"/>
  <c r="BK277" i="8" s="1"/>
  <c r="BO277" i="8" s="1"/>
  <c r="E277" i="8"/>
  <c r="E181" i="8"/>
  <c r="G181" i="8"/>
  <c r="K181" i="8" s="1"/>
  <c r="O181" i="8" s="1"/>
  <c r="S181" i="8" s="1"/>
  <c r="W181" i="8" s="1"/>
  <c r="AA181" i="8" s="1"/>
  <c r="AE181" i="8" s="1"/>
  <c r="AI181" i="8" s="1"/>
  <c r="AM181" i="8" s="1"/>
  <c r="AQ181" i="8" s="1"/>
  <c r="AU181" i="8" s="1"/>
  <c r="AY181" i="8" s="1"/>
  <c r="BC181" i="8" s="1"/>
  <c r="BG181" i="8" s="1"/>
  <c r="BK181" i="8" s="1"/>
  <c r="BO181" i="8" s="1"/>
  <c r="H181" i="8"/>
  <c r="L181" i="8" s="1"/>
  <c r="P181" i="8" s="1"/>
  <c r="T181" i="8" s="1"/>
  <c r="X181" i="8" s="1"/>
  <c r="AB181" i="8" s="1"/>
  <c r="AF181" i="8" s="1"/>
  <c r="AJ181" i="8" s="1"/>
  <c r="AN181" i="8" s="1"/>
  <c r="AR181" i="8" s="1"/>
  <c r="AV181" i="8" s="1"/>
  <c r="AZ181" i="8" s="1"/>
  <c r="BD181" i="8" s="1"/>
  <c r="BH181" i="8" s="1"/>
  <c r="BL181" i="8" s="1"/>
  <c r="BP181" i="8" s="1"/>
  <c r="G240" i="8"/>
  <c r="K240" i="8" s="1"/>
  <c r="O240" i="8" s="1"/>
  <c r="S240" i="8" s="1"/>
  <c r="W240" i="8" s="1"/>
  <c r="AA240" i="8" s="1"/>
  <c r="AE240" i="8" s="1"/>
  <c r="AI240" i="8" s="1"/>
  <c r="AM240" i="8" s="1"/>
  <c r="AQ240" i="8" s="1"/>
  <c r="AU240" i="8" s="1"/>
  <c r="AY240" i="8" s="1"/>
  <c r="BC240" i="8" s="1"/>
  <c r="BG240" i="8" s="1"/>
  <c r="BK240" i="8" s="1"/>
  <c r="BO240" i="8" s="1"/>
  <c r="E240" i="8"/>
  <c r="H240" i="8"/>
  <c r="L240" i="8" s="1"/>
  <c r="P240" i="8" s="1"/>
  <c r="T240" i="8" s="1"/>
  <c r="X240" i="8" s="1"/>
  <c r="AB240" i="8" s="1"/>
  <c r="AF240" i="8" s="1"/>
  <c r="AJ240" i="8" s="1"/>
  <c r="AN240" i="8" s="1"/>
  <c r="AR240" i="8" s="1"/>
  <c r="AV240" i="8" s="1"/>
  <c r="AZ240" i="8" s="1"/>
  <c r="BD240" i="8" s="1"/>
  <c r="BH240" i="8" s="1"/>
  <c r="BL240" i="8" s="1"/>
  <c r="BP240" i="8" s="1"/>
  <c r="G289" i="8"/>
  <c r="K289" i="8" s="1"/>
  <c r="O289" i="8" s="1"/>
  <c r="S289" i="8" s="1"/>
  <c r="W289" i="8" s="1"/>
  <c r="AA289" i="8" s="1"/>
  <c r="AE289" i="8" s="1"/>
  <c r="AI289" i="8" s="1"/>
  <c r="AM289" i="8" s="1"/>
  <c r="AQ289" i="8" s="1"/>
  <c r="AU289" i="8" s="1"/>
  <c r="AY289" i="8" s="1"/>
  <c r="BC289" i="8" s="1"/>
  <c r="BG289" i="8" s="1"/>
  <c r="BK289" i="8" s="1"/>
  <c r="BO289" i="8" s="1"/>
  <c r="E289" i="8"/>
  <c r="H289" i="8"/>
  <c r="L289" i="8" s="1"/>
  <c r="P289" i="8" s="1"/>
  <c r="T289" i="8" s="1"/>
  <c r="X289" i="8" s="1"/>
  <c r="AB289" i="8" s="1"/>
  <c r="AF289" i="8" s="1"/>
  <c r="AJ289" i="8" s="1"/>
  <c r="AN289" i="8" s="1"/>
  <c r="AR289" i="8" s="1"/>
  <c r="AV289" i="8" s="1"/>
  <c r="AZ289" i="8" s="1"/>
  <c r="BD289" i="8" s="1"/>
  <c r="BH289" i="8" s="1"/>
  <c r="BL289" i="8" s="1"/>
  <c r="BP289" i="8" s="1"/>
  <c r="H165" i="8"/>
  <c r="L165" i="8" s="1"/>
  <c r="P165" i="8" s="1"/>
  <c r="T165" i="8" s="1"/>
  <c r="X165" i="8" s="1"/>
  <c r="AB165" i="8" s="1"/>
  <c r="AF165" i="8" s="1"/>
  <c r="AJ165" i="8" s="1"/>
  <c r="AN165" i="8" s="1"/>
  <c r="AR165" i="8" s="1"/>
  <c r="AV165" i="8" s="1"/>
  <c r="AZ165" i="8" s="1"/>
  <c r="BD165" i="8" s="1"/>
  <c r="BH165" i="8" s="1"/>
  <c r="BL165" i="8" s="1"/>
  <c r="BP165" i="8" s="1"/>
  <c r="E165" i="8"/>
  <c r="G165" i="8"/>
  <c r="K165" i="8" s="1"/>
  <c r="O165" i="8" s="1"/>
  <c r="S165" i="8" s="1"/>
  <c r="W165" i="8" s="1"/>
  <c r="AA165" i="8" s="1"/>
  <c r="AE165" i="8" s="1"/>
  <c r="AI165" i="8" s="1"/>
  <c r="AM165" i="8" s="1"/>
  <c r="AQ165" i="8" s="1"/>
  <c r="AU165" i="8" s="1"/>
  <c r="AY165" i="8" s="1"/>
  <c r="BC165" i="8" s="1"/>
  <c r="BG165" i="8" s="1"/>
  <c r="BK165" i="8" s="1"/>
  <c r="BO165" i="8" s="1"/>
  <c r="G156" i="8"/>
  <c r="K156" i="8" s="1"/>
  <c r="O156" i="8" s="1"/>
  <c r="S156" i="8" s="1"/>
  <c r="W156" i="8" s="1"/>
  <c r="AA156" i="8" s="1"/>
  <c r="AE156" i="8" s="1"/>
  <c r="AI156" i="8" s="1"/>
  <c r="AM156" i="8" s="1"/>
  <c r="AQ156" i="8" s="1"/>
  <c r="AU156" i="8" s="1"/>
  <c r="AY156" i="8" s="1"/>
  <c r="BC156" i="8" s="1"/>
  <c r="BG156" i="8" s="1"/>
  <c r="BK156" i="8" s="1"/>
  <c r="BO156" i="8" s="1"/>
  <c r="E156" i="8"/>
  <c r="H156" i="8"/>
  <c r="L156" i="8" s="1"/>
  <c r="P156" i="8" s="1"/>
  <c r="T156" i="8" s="1"/>
  <c r="X156" i="8" s="1"/>
  <c r="AB156" i="8" s="1"/>
  <c r="AF156" i="8" s="1"/>
  <c r="AJ156" i="8" s="1"/>
  <c r="AN156" i="8" s="1"/>
  <c r="AR156" i="8" s="1"/>
  <c r="AV156" i="8" s="1"/>
  <c r="AZ156" i="8" s="1"/>
  <c r="BD156" i="8" s="1"/>
  <c r="BH156" i="8" s="1"/>
  <c r="BL156" i="8" s="1"/>
  <c r="BP156" i="8" s="1"/>
  <c r="E220" i="8"/>
  <c r="G220" i="8"/>
  <c r="K220" i="8" s="1"/>
  <c r="O220" i="8" s="1"/>
  <c r="S220" i="8" s="1"/>
  <c r="W220" i="8" s="1"/>
  <c r="AA220" i="8" s="1"/>
  <c r="AE220" i="8" s="1"/>
  <c r="AI220" i="8" s="1"/>
  <c r="AM220" i="8" s="1"/>
  <c r="AQ220" i="8" s="1"/>
  <c r="AU220" i="8" s="1"/>
  <c r="AY220" i="8" s="1"/>
  <c r="BC220" i="8" s="1"/>
  <c r="BG220" i="8" s="1"/>
  <c r="BK220" i="8" s="1"/>
  <c r="BO220" i="8" s="1"/>
  <c r="H220" i="8"/>
  <c r="L220" i="8" s="1"/>
  <c r="P220" i="8" s="1"/>
  <c r="T220" i="8" s="1"/>
  <c r="X220" i="8" s="1"/>
  <c r="AB220" i="8" s="1"/>
  <c r="AF220" i="8" s="1"/>
  <c r="AJ220" i="8" s="1"/>
  <c r="AN220" i="8" s="1"/>
  <c r="AR220" i="8" s="1"/>
  <c r="AV220" i="8" s="1"/>
  <c r="AZ220" i="8" s="1"/>
  <c r="BD220" i="8" s="1"/>
  <c r="BH220" i="8" s="1"/>
  <c r="BL220" i="8" s="1"/>
  <c r="BP220" i="8" s="1"/>
  <c r="H128" i="8"/>
  <c r="L128" i="8" s="1"/>
  <c r="P128" i="8" s="1"/>
  <c r="T128" i="8" s="1"/>
  <c r="X128" i="8" s="1"/>
  <c r="AB128" i="8" s="1"/>
  <c r="AF128" i="8" s="1"/>
  <c r="AJ128" i="8" s="1"/>
  <c r="AN128" i="8" s="1"/>
  <c r="AR128" i="8" s="1"/>
  <c r="AV128" i="8" s="1"/>
  <c r="AZ128" i="8" s="1"/>
  <c r="BD128" i="8" s="1"/>
  <c r="BH128" i="8" s="1"/>
  <c r="BL128" i="8" s="1"/>
  <c r="BP128" i="8" s="1"/>
  <c r="G128" i="8"/>
  <c r="K128" i="8" s="1"/>
  <c r="O128" i="8" s="1"/>
  <c r="S128" i="8" s="1"/>
  <c r="W128" i="8" s="1"/>
  <c r="AA128" i="8" s="1"/>
  <c r="AE128" i="8" s="1"/>
  <c r="AI128" i="8" s="1"/>
  <c r="AM128" i="8" s="1"/>
  <c r="AQ128" i="8" s="1"/>
  <c r="AU128" i="8" s="1"/>
  <c r="AY128" i="8" s="1"/>
  <c r="BC128" i="8" s="1"/>
  <c r="BG128" i="8" s="1"/>
  <c r="BK128" i="8" s="1"/>
  <c r="BO128" i="8" s="1"/>
  <c r="E128" i="8"/>
  <c r="H144" i="8"/>
  <c r="L144" i="8" s="1"/>
  <c r="P144" i="8" s="1"/>
  <c r="T144" i="8" s="1"/>
  <c r="X144" i="8" s="1"/>
  <c r="AB144" i="8" s="1"/>
  <c r="AF144" i="8" s="1"/>
  <c r="AJ144" i="8" s="1"/>
  <c r="AN144" i="8" s="1"/>
  <c r="AR144" i="8" s="1"/>
  <c r="AV144" i="8" s="1"/>
  <c r="AZ144" i="8" s="1"/>
  <c r="BD144" i="8" s="1"/>
  <c r="BH144" i="8" s="1"/>
  <c r="BL144" i="8" s="1"/>
  <c r="BP144" i="8" s="1"/>
  <c r="E144" i="8"/>
  <c r="G144" i="8"/>
  <c r="K144" i="8" s="1"/>
  <c r="O144" i="8" s="1"/>
  <c r="S144" i="8" s="1"/>
  <c r="W144" i="8" s="1"/>
  <c r="AA144" i="8" s="1"/>
  <c r="AE144" i="8" s="1"/>
  <c r="AI144" i="8" s="1"/>
  <c r="AM144" i="8" s="1"/>
  <c r="AQ144" i="8" s="1"/>
  <c r="AU144" i="8" s="1"/>
  <c r="AY144" i="8" s="1"/>
  <c r="BC144" i="8" s="1"/>
  <c r="BG144" i="8" s="1"/>
  <c r="BK144" i="8" s="1"/>
  <c r="BO144" i="8" s="1"/>
  <c r="G267" i="8"/>
  <c r="K267" i="8" s="1"/>
  <c r="O267" i="8" s="1"/>
  <c r="S267" i="8" s="1"/>
  <c r="W267" i="8" s="1"/>
  <c r="AA267" i="8" s="1"/>
  <c r="AE267" i="8" s="1"/>
  <c r="AI267" i="8" s="1"/>
  <c r="AM267" i="8" s="1"/>
  <c r="AQ267" i="8" s="1"/>
  <c r="AU267" i="8" s="1"/>
  <c r="AY267" i="8" s="1"/>
  <c r="BC267" i="8" s="1"/>
  <c r="BG267" i="8" s="1"/>
  <c r="BK267" i="8" s="1"/>
  <c r="BO267" i="8" s="1"/>
  <c r="E267" i="8"/>
  <c r="H267" i="8"/>
  <c r="L267" i="8" s="1"/>
  <c r="P267" i="8" s="1"/>
  <c r="T267" i="8" s="1"/>
  <c r="X267" i="8" s="1"/>
  <c r="AB267" i="8" s="1"/>
  <c r="AF267" i="8" s="1"/>
  <c r="AJ267" i="8" s="1"/>
  <c r="AN267" i="8" s="1"/>
  <c r="AR267" i="8" s="1"/>
  <c r="AV267" i="8" s="1"/>
  <c r="AZ267" i="8" s="1"/>
  <c r="BD267" i="8" s="1"/>
  <c r="BH267" i="8" s="1"/>
  <c r="BL267" i="8" s="1"/>
  <c r="BP267" i="8" s="1"/>
  <c r="E178" i="8"/>
  <c r="G178" i="8"/>
  <c r="K178" i="8" s="1"/>
  <c r="O178" i="8" s="1"/>
  <c r="S178" i="8" s="1"/>
  <c r="W178" i="8" s="1"/>
  <c r="AA178" i="8" s="1"/>
  <c r="AE178" i="8" s="1"/>
  <c r="AI178" i="8" s="1"/>
  <c r="AM178" i="8" s="1"/>
  <c r="AQ178" i="8" s="1"/>
  <c r="AU178" i="8" s="1"/>
  <c r="AY178" i="8" s="1"/>
  <c r="BC178" i="8" s="1"/>
  <c r="BG178" i="8" s="1"/>
  <c r="BK178" i="8" s="1"/>
  <c r="BO178" i="8" s="1"/>
  <c r="H178" i="8"/>
  <c r="L178" i="8" s="1"/>
  <c r="P178" i="8" s="1"/>
  <c r="T178" i="8" s="1"/>
  <c r="X178" i="8" s="1"/>
  <c r="AB178" i="8" s="1"/>
  <c r="AF178" i="8" s="1"/>
  <c r="AJ178" i="8" s="1"/>
  <c r="AN178" i="8" s="1"/>
  <c r="AR178" i="8" s="1"/>
  <c r="AV178" i="8" s="1"/>
  <c r="AZ178" i="8" s="1"/>
  <c r="BD178" i="8" s="1"/>
  <c r="BH178" i="8" s="1"/>
  <c r="BL178" i="8" s="1"/>
  <c r="BP178" i="8" s="1"/>
  <c r="E216" i="8"/>
  <c r="H216" i="8"/>
  <c r="L216" i="8" s="1"/>
  <c r="P216" i="8" s="1"/>
  <c r="T216" i="8" s="1"/>
  <c r="X216" i="8" s="1"/>
  <c r="AB216" i="8" s="1"/>
  <c r="AF216" i="8" s="1"/>
  <c r="AJ216" i="8" s="1"/>
  <c r="AN216" i="8" s="1"/>
  <c r="AR216" i="8" s="1"/>
  <c r="AV216" i="8" s="1"/>
  <c r="AZ216" i="8" s="1"/>
  <c r="BD216" i="8" s="1"/>
  <c r="BH216" i="8" s="1"/>
  <c r="BL216" i="8" s="1"/>
  <c r="BP216" i="8" s="1"/>
  <c r="G216" i="8"/>
  <c r="K216" i="8" s="1"/>
  <c r="O216" i="8" s="1"/>
  <c r="S216" i="8" s="1"/>
  <c r="W216" i="8" s="1"/>
  <c r="AA216" i="8" s="1"/>
  <c r="AE216" i="8" s="1"/>
  <c r="AI216" i="8" s="1"/>
  <c r="AM216" i="8" s="1"/>
  <c r="AQ216" i="8" s="1"/>
  <c r="AU216" i="8" s="1"/>
  <c r="AY216" i="8" s="1"/>
  <c r="BC216" i="8" s="1"/>
  <c r="BG216" i="8" s="1"/>
  <c r="BK216" i="8" s="1"/>
  <c r="BO216" i="8" s="1"/>
  <c r="H242" i="8"/>
  <c r="L242" i="8" s="1"/>
  <c r="P242" i="8" s="1"/>
  <c r="T242" i="8" s="1"/>
  <c r="X242" i="8" s="1"/>
  <c r="AB242" i="8" s="1"/>
  <c r="AF242" i="8" s="1"/>
  <c r="AJ242" i="8" s="1"/>
  <c r="AN242" i="8" s="1"/>
  <c r="AR242" i="8" s="1"/>
  <c r="AV242" i="8" s="1"/>
  <c r="AZ242" i="8" s="1"/>
  <c r="BD242" i="8" s="1"/>
  <c r="BH242" i="8" s="1"/>
  <c r="BL242" i="8" s="1"/>
  <c r="BP242" i="8" s="1"/>
  <c r="E242" i="8"/>
  <c r="G242" i="8"/>
  <c r="K242" i="8" s="1"/>
  <c r="O242" i="8" s="1"/>
  <c r="S242" i="8" s="1"/>
  <c r="W242" i="8" s="1"/>
  <c r="AA242" i="8" s="1"/>
  <c r="AE242" i="8" s="1"/>
  <c r="AI242" i="8" s="1"/>
  <c r="AM242" i="8" s="1"/>
  <c r="AQ242" i="8" s="1"/>
  <c r="AU242" i="8" s="1"/>
  <c r="AY242" i="8" s="1"/>
  <c r="BC242" i="8" s="1"/>
  <c r="BG242" i="8" s="1"/>
  <c r="BK242" i="8" s="1"/>
  <c r="BO242" i="8" s="1"/>
  <c r="E284" i="8"/>
  <c r="G284" i="8"/>
  <c r="K284" i="8" s="1"/>
  <c r="O284" i="8" s="1"/>
  <c r="S284" i="8" s="1"/>
  <c r="W284" i="8" s="1"/>
  <c r="AA284" i="8" s="1"/>
  <c r="AE284" i="8" s="1"/>
  <c r="AI284" i="8" s="1"/>
  <c r="AM284" i="8" s="1"/>
  <c r="AQ284" i="8" s="1"/>
  <c r="AU284" i="8" s="1"/>
  <c r="AY284" i="8" s="1"/>
  <c r="BC284" i="8" s="1"/>
  <c r="BG284" i="8" s="1"/>
  <c r="BK284" i="8" s="1"/>
  <c r="BO284" i="8" s="1"/>
  <c r="H284" i="8"/>
  <c r="L284" i="8" s="1"/>
  <c r="P284" i="8" s="1"/>
  <c r="T284" i="8" s="1"/>
  <c r="X284" i="8" s="1"/>
  <c r="AB284" i="8" s="1"/>
  <c r="AF284" i="8" s="1"/>
  <c r="AJ284" i="8" s="1"/>
  <c r="AN284" i="8" s="1"/>
  <c r="AR284" i="8" s="1"/>
  <c r="AV284" i="8" s="1"/>
  <c r="AZ284" i="8" s="1"/>
  <c r="BD284" i="8" s="1"/>
  <c r="BH284" i="8" s="1"/>
  <c r="BL284" i="8" s="1"/>
  <c r="BP284" i="8" s="1"/>
  <c r="G197" i="8"/>
  <c r="K197" i="8" s="1"/>
  <c r="O197" i="8" s="1"/>
  <c r="S197" i="8" s="1"/>
  <c r="W197" i="8" s="1"/>
  <c r="AA197" i="8" s="1"/>
  <c r="AE197" i="8" s="1"/>
  <c r="AI197" i="8" s="1"/>
  <c r="AM197" i="8" s="1"/>
  <c r="AQ197" i="8" s="1"/>
  <c r="AU197" i="8" s="1"/>
  <c r="AY197" i="8" s="1"/>
  <c r="BC197" i="8" s="1"/>
  <c r="BG197" i="8" s="1"/>
  <c r="BK197" i="8" s="1"/>
  <c r="BO197" i="8" s="1"/>
  <c r="H197" i="8"/>
  <c r="L197" i="8" s="1"/>
  <c r="P197" i="8" s="1"/>
  <c r="T197" i="8" s="1"/>
  <c r="X197" i="8" s="1"/>
  <c r="AB197" i="8" s="1"/>
  <c r="AF197" i="8" s="1"/>
  <c r="AJ197" i="8" s="1"/>
  <c r="AN197" i="8" s="1"/>
  <c r="AR197" i="8" s="1"/>
  <c r="AV197" i="8" s="1"/>
  <c r="AZ197" i="8" s="1"/>
  <c r="BD197" i="8" s="1"/>
  <c r="BH197" i="8" s="1"/>
  <c r="BL197" i="8" s="1"/>
  <c r="BP197" i="8" s="1"/>
  <c r="E197" i="8"/>
  <c r="E247" i="8"/>
  <c r="H247" i="8"/>
  <c r="L247" i="8" s="1"/>
  <c r="P247" i="8" s="1"/>
  <c r="T247" i="8" s="1"/>
  <c r="X247" i="8" s="1"/>
  <c r="AB247" i="8" s="1"/>
  <c r="AF247" i="8" s="1"/>
  <c r="AJ247" i="8" s="1"/>
  <c r="AN247" i="8" s="1"/>
  <c r="AR247" i="8" s="1"/>
  <c r="AV247" i="8" s="1"/>
  <c r="AZ247" i="8" s="1"/>
  <c r="BD247" i="8" s="1"/>
  <c r="BH247" i="8" s="1"/>
  <c r="BL247" i="8" s="1"/>
  <c r="BP247" i="8" s="1"/>
  <c r="G247" i="8"/>
  <c r="K247" i="8" s="1"/>
  <c r="O247" i="8" s="1"/>
  <c r="S247" i="8" s="1"/>
  <c r="W247" i="8" s="1"/>
  <c r="AA247" i="8" s="1"/>
  <c r="AE247" i="8" s="1"/>
  <c r="AI247" i="8" s="1"/>
  <c r="AM247" i="8" s="1"/>
  <c r="AQ247" i="8" s="1"/>
  <c r="AU247" i="8" s="1"/>
  <c r="AY247" i="8" s="1"/>
  <c r="BC247" i="8" s="1"/>
  <c r="BG247" i="8" s="1"/>
  <c r="BK247" i="8" s="1"/>
  <c r="BO247" i="8" s="1"/>
  <c r="E245" i="8"/>
  <c r="H245" i="8"/>
  <c r="L245" i="8" s="1"/>
  <c r="P245" i="8" s="1"/>
  <c r="T245" i="8" s="1"/>
  <c r="X245" i="8" s="1"/>
  <c r="AB245" i="8" s="1"/>
  <c r="AF245" i="8" s="1"/>
  <c r="AJ245" i="8" s="1"/>
  <c r="AN245" i="8" s="1"/>
  <c r="AR245" i="8" s="1"/>
  <c r="AV245" i="8" s="1"/>
  <c r="AZ245" i="8" s="1"/>
  <c r="BD245" i="8" s="1"/>
  <c r="BH245" i="8" s="1"/>
  <c r="BL245" i="8" s="1"/>
  <c r="BP245" i="8" s="1"/>
  <c r="G245" i="8"/>
  <c r="K245" i="8" s="1"/>
  <c r="O245" i="8" s="1"/>
  <c r="S245" i="8" s="1"/>
  <c r="W245" i="8" s="1"/>
  <c r="AA245" i="8" s="1"/>
  <c r="AE245" i="8" s="1"/>
  <c r="AI245" i="8" s="1"/>
  <c r="AM245" i="8" s="1"/>
  <c r="AQ245" i="8" s="1"/>
  <c r="AU245" i="8" s="1"/>
  <c r="AY245" i="8" s="1"/>
  <c r="BC245" i="8" s="1"/>
  <c r="BG245" i="8" s="1"/>
  <c r="BK245" i="8" s="1"/>
  <c r="BO245" i="8" s="1"/>
  <c r="E273" i="8"/>
  <c r="G273" i="8"/>
  <c r="K273" i="8" s="1"/>
  <c r="O273" i="8" s="1"/>
  <c r="S273" i="8" s="1"/>
  <c r="W273" i="8" s="1"/>
  <c r="AA273" i="8" s="1"/>
  <c r="AE273" i="8" s="1"/>
  <c r="AI273" i="8" s="1"/>
  <c r="AM273" i="8" s="1"/>
  <c r="AQ273" i="8" s="1"/>
  <c r="AU273" i="8" s="1"/>
  <c r="AY273" i="8" s="1"/>
  <c r="BC273" i="8" s="1"/>
  <c r="BG273" i="8" s="1"/>
  <c r="BK273" i="8" s="1"/>
  <c r="BO273" i="8" s="1"/>
  <c r="H273" i="8"/>
  <c r="L273" i="8" s="1"/>
  <c r="P273" i="8" s="1"/>
  <c r="T273" i="8" s="1"/>
  <c r="X273" i="8" s="1"/>
  <c r="AB273" i="8" s="1"/>
  <c r="AF273" i="8" s="1"/>
  <c r="AJ273" i="8" s="1"/>
  <c r="AN273" i="8" s="1"/>
  <c r="AR273" i="8" s="1"/>
  <c r="AV273" i="8" s="1"/>
  <c r="AZ273" i="8" s="1"/>
  <c r="BD273" i="8" s="1"/>
  <c r="BH273" i="8" s="1"/>
  <c r="BL273" i="8" s="1"/>
  <c r="BP273" i="8" s="1"/>
  <c r="E117" i="8"/>
  <c r="G117" i="8"/>
  <c r="K117" i="8" s="1"/>
  <c r="O117" i="8" s="1"/>
  <c r="S117" i="8" s="1"/>
  <c r="W117" i="8" s="1"/>
  <c r="AA117" i="8" s="1"/>
  <c r="AE117" i="8" s="1"/>
  <c r="AI117" i="8" s="1"/>
  <c r="AM117" i="8" s="1"/>
  <c r="AQ117" i="8" s="1"/>
  <c r="AU117" i="8" s="1"/>
  <c r="AY117" i="8" s="1"/>
  <c r="BC117" i="8" s="1"/>
  <c r="BG117" i="8" s="1"/>
  <c r="BK117" i="8" s="1"/>
  <c r="BO117" i="8" s="1"/>
  <c r="H117" i="8"/>
  <c r="L117" i="8" s="1"/>
  <c r="P117" i="8" s="1"/>
  <c r="T117" i="8" s="1"/>
  <c r="X117" i="8" s="1"/>
  <c r="AB117" i="8" s="1"/>
  <c r="AF117" i="8" s="1"/>
  <c r="AJ117" i="8" s="1"/>
  <c r="AN117" i="8" s="1"/>
  <c r="AR117" i="8" s="1"/>
  <c r="AV117" i="8" s="1"/>
  <c r="AZ117" i="8" s="1"/>
  <c r="BD117" i="8" s="1"/>
  <c r="BH117" i="8" s="1"/>
  <c r="BL117" i="8" s="1"/>
  <c r="BP117" i="8" s="1"/>
  <c r="E285" i="8"/>
  <c r="H285" i="8"/>
  <c r="L285" i="8" s="1"/>
  <c r="P285" i="8" s="1"/>
  <c r="T285" i="8" s="1"/>
  <c r="X285" i="8" s="1"/>
  <c r="AB285" i="8" s="1"/>
  <c r="AF285" i="8" s="1"/>
  <c r="AJ285" i="8" s="1"/>
  <c r="AN285" i="8" s="1"/>
  <c r="AR285" i="8" s="1"/>
  <c r="AV285" i="8" s="1"/>
  <c r="AZ285" i="8" s="1"/>
  <c r="BD285" i="8" s="1"/>
  <c r="BH285" i="8" s="1"/>
  <c r="BL285" i="8" s="1"/>
  <c r="BP285" i="8" s="1"/>
  <c r="G285" i="8"/>
  <c r="K285" i="8" s="1"/>
  <c r="O285" i="8" s="1"/>
  <c r="S285" i="8" s="1"/>
  <c r="W285" i="8" s="1"/>
  <c r="AA285" i="8" s="1"/>
  <c r="AE285" i="8" s="1"/>
  <c r="AI285" i="8" s="1"/>
  <c r="AM285" i="8" s="1"/>
  <c r="AQ285" i="8" s="1"/>
  <c r="AU285" i="8" s="1"/>
  <c r="AY285" i="8" s="1"/>
  <c r="BC285" i="8" s="1"/>
  <c r="BG285" i="8" s="1"/>
  <c r="BK285" i="8" s="1"/>
  <c r="BO285" i="8" s="1"/>
  <c r="E266" i="8"/>
  <c r="G266" i="8"/>
  <c r="K266" i="8" s="1"/>
  <c r="O266" i="8" s="1"/>
  <c r="S266" i="8" s="1"/>
  <c r="W266" i="8" s="1"/>
  <c r="AA266" i="8" s="1"/>
  <c r="AE266" i="8" s="1"/>
  <c r="AI266" i="8" s="1"/>
  <c r="AM266" i="8" s="1"/>
  <c r="AQ266" i="8" s="1"/>
  <c r="AU266" i="8" s="1"/>
  <c r="AY266" i="8" s="1"/>
  <c r="BC266" i="8" s="1"/>
  <c r="BG266" i="8" s="1"/>
  <c r="BK266" i="8" s="1"/>
  <c r="BO266" i="8" s="1"/>
  <c r="H266" i="8"/>
  <c r="L266" i="8" s="1"/>
  <c r="P266" i="8" s="1"/>
  <c r="T266" i="8" s="1"/>
  <c r="X266" i="8" s="1"/>
  <c r="AB266" i="8" s="1"/>
  <c r="AF266" i="8" s="1"/>
  <c r="AJ266" i="8" s="1"/>
  <c r="AN266" i="8" s="1"/>
  <c r="AR266" i="8" s="1"/>
  <c r="AV266" i="8" s="1"/>
  <c r="AZ266" i="8" s="1"/>
  <c r="BD266" i="8" s="1"/>
  <c r="BH266" i="8" s="1"/>
  <c r="BL266" i="8" s="1"/>
  <c r="BP266" i="8" s="1"/>
  <c r="H201" i="8"/>
  <c r="L201" i="8" s="1"/>
  <c r="P201" i="8" s="1"/>
  <c r="T201" i="8" s="1"/>
  <c r="X201" i="8" s="1"/>
  <c r="AB201" i="8" s="1"/>
  <c r="AF201" i="8" s="1"/>
  <c r="AJ201" i="8" s="1"/>
  <c r="AN201" i="8" s="1"/>
  <c r="AR201" i="8" s="1"/>
  <c r="AV201" i="8" s="1"/>
  <c r="AZ201" i="8" s="1"/>
  <c r="BD201" i="8" s="1"/>
  <c r="BH201" i="8" s="1"/>
  <c r="BL201" i="8" s="1"/>
  <c r="BP201" i="8" s="1"/>
  <c r="E201" i="8"/>
  <c r="G201" i="8"/>
  <c r="K201" i="8" s="1"/>
  <c r="O201" i="8" s="1"/>
  <c r="S201" i="8" s="1"/>
  <c r="W201" i="8" s="1"/>
  <c r="AA201" i="8" s="1"/>
  <c r="AE201" i="8" s="1"/>
  <c r="AI201" i="8" s="1"/>
  <c r="AM201" i="8" s="1"/>
  <c r="AQ201" i="8" s="1"/>
  <c r="AU201" i="8" s="1"/>
  <c r="AY201" i="8" s="1"/>
  <c r="BC201" i="8" s="1"/>
  <c r="BG201" i="8" s="1"/>
  <c r="BK201" i="8" s="1"/>
  <c r="BO201" i="8" s="1"/>
  <c r="E119" i="8"/>
  <c r="H119" i="8"/>
  <c r="L119" i="8" s="1"/>
  <c r="P119" i="8" s="1"/>
  <c r="T119" i="8" s="1"/>
  <c r="X119" i="8" s="1"/>
  <c r="AB119" i="8" s="1"/>
  <c r="AF119" i="8" s="1"/>
  <c r="AJ119" i="8" s="1"/>
  <c r="AN119" i="8" s="1"/>
  <c r="AR119" i="8" s="1"/>
  <c r="AV119" i="8" s="1"/>
  <c r="AZ119" i="8" s="1"/>
  <c r="BD119" i="8" s="1"/>
  <c r="BH119" i="8" s="1"/>
  <c r="BL119" i="8" s="1"/>
  <c r="BP119" i="8" s="1"/>
  <c r="G119" i="8"/>
  <c r="K119" i="8" s="1"/>
  <c r="O119" i="8" s="1"/>
  <c r="S119" i="8" s="1"/>
  <c r="W119" i="8" s="1"/>
  <c r="AA119" i="8" s="1"/>
  <c r="AE119" i="8" s="1"/>
  <c r="AI119" i="8" s="1"/>
  <c r="AM119" i="8" s="1"/>
  <c r="AQ119" i="8" s="1"/>
  <c r="AU119" i="8" s="1"/>
  <c r="AY119" i="8" s="1"/>
  <c r="BC119" i="8" s="1"/>
  <c r="BG119" i="8" s="1"/>
  <c r="BK119" i="8" s="1"/>
  <c r="BO119" i="8" s="1"/>
  <c r="G264" i="8"/>
  <c r="K264" i="8" s="1"/>
  <c r="O264" i="8" s="1"/>
  <c r="S264" i="8" s="1"/>
  <c r="W264" i="8" s="1"/>
  <c r="AA264" i="8" s="1"/>
  <c r="AE264" i="8" s="1"/>
  <c r="AI264" i="8" s="1"/>
  <c r="AM264" i="8" s="1"/>
  <c r="AQ264" i="8" s="1"/>
  <c r="AU264" i="8" s="1"/>
  <c r="AY264" i="8" s="1"/>
  <c r="BC264" i="8" s="1"/>
  <c r="BG264" i="8" s="1"/>
  <c r="BK264" i="8" s="1"/>
  <c r="BO264" i="8" s="1"/>
  <c r="E264" i="8"/>
  <c r="H264" i="8"/>
  <c r="L264" i="8" s="1"/>
  <c r="P264" i="8" s="1"/>
  <c r="T264" i="8" s="1"/>
  <c r="X264" i="8" s="1"/>
  <c r="AB264" i="8" s="1"/>
  <c r="AF264" i="8" s="1"/>
  <c r="AJ264" i="8" s="1"/>
  <c r="AN264" i="8" s="1"/>
  <c r="AR264" i="8" s="1"/>
  <c r="AV264" i="8" s="1"/>
  <c r="AZ264" i="8" s="1"/>
  <c r="BD264" i="8" s="1"/>
  <c r="BH264" i="8" s="1"/>
  <c r="BL264" i="8" s="1"/>
  <c r="BP264" i="8" s="1"/>
  <c r="H212" i="8"/>
  <c r="L212" i="8" s="1"/>
  <c r="P212" i="8" s="1"/>
  <c r="T212" i="8" s="1"/>
  <c r="X212" i="8" s="1"/>
  <c r="AB212" i="8" s="1"/>
  <c r="AF212" i="8" s="1"/>
  <c r="AJ212" i="8" s="1"/>
  <c r="AN212" i="8" s="1"/>
  <c r="AR212" i="8" s="1"/>
  <c r="AV212" i="8" s="1"/>
  <c r="AZ212" i="8" s="1"/>
  <c r="BD212" i="8" s="1"/>
  <c r="BH212" i="8" s="1"/>
  <c r="BL212" i="8" s="1"/>
  <c r="BP212" i="8" s="1"/>
  <c r="G212" i="8"/>
  <c r="K212" i="8" s="1"/>
  <c r="O212" i="8" s="1"/>
  <c r="S212" i="8" s="1"/>
  <c r="W212" i="8" s="1"/>
  <c r="AA212" i="8" s="1"/>
  <c r="AE212" i="8" s="1"/>
  <c r="AI212" i="8" s="1"/>
  <c r="AM212" i="8" s="1"/>
  <c r="AQ212" i="8" s="1"/>
  <c r="AU212" i="8" s="1"/>
  <c r="AY212" i="8" s="1"/>
  <c r="BC212" i="8" s="1"/>
  <c r="BG212" i="8" s="1"/>
  <c r="BK212" i="8" s="1"/>
  <c r="BO212" i="8" s="1"/>
  <c r="E212" i="8"/>
  <c r="G175" i="8"/>
  <c r="K175" i="8" s="1"/>
  <c r="O175" i="8" s="1"/>
  <c r="S175" i="8" s="1"/>
  <c r="W175" i="8" s="1"/>
  <c r="AA175" i="8" s="1"/>
  <c r="AE175" i="8" s="1"/>
  <c r="AI175" i="8" s="1"/>
  <c r="AM175" i="8" s="1"/>
  <c r="AQ175" i="8" s="1"/>
  <c r="AU175" i="8" s="1"/>
  <c r="AY175" i="8" s="1"/>
  <c r="BC175" i="8" s="1"/>
  <c r="BG175" i="8" s="1"/>
  <c r="BK175" i="8" s="1"/>
  <c r="BO175" i="8" s="1"/>
  <c r="H175" i="8"/>
  <c r="L175" i="8" s="1"/>
  <c r="P175" i="8" s="1"/>
  <c r="T175" i="8" s="1"/>
  <c r="X175" i="8" s="1"/>
  <c r="AB175" i="8" s="1"/>
  <c r="AF175" i="8" s="1"/>
  <c r="AJ175" i="8" s="1"/>
  <c r="AN175" i="8" s="1"/>
  <c r="AR175" i="8" s="1"/>
  <c r="AV175" i="8" s="1"/>
  <c r="AZ175" i="8" s="1"/>
  <c r="BD175" i="8" s="1"/>
  <c r="BH175" i="8" s="1"/>
  <c r="BL175" i="8" s="1"/>
  <c r="BP175" i="8" s="1"/>
  <c r="E175" i="8"/>
  <c r="H186" i="8"/>
  <c r="L186" i="8" s="1"/>
  <c r="P186" i="8" s="1"/>
  <c r="T186" i="8" s="1"/>
  <c r="X186" i="8" s="1"/>
  <c r="AB186" i="8" s="1"/>
  <c r="AF186" i="8" s="1"/>
  <c r="AJ186" i="8" s="1"/>
  <c r="AN186" i="8" s="1"/>
  <c r="AR186" i="8" s="1"/>
  <c r="AV186" i="8" s="1"/>
  <c r="AZ186" i="8" s="1"/>
  <c r="BD186" i="8" s="1"/>
  <c r="BH186" i="8" s="1"/>
  <c r="BL186" i="8" s="1"/>
  <c r="BP186" i="8" s="1"/>
  <c r="G186" i="8"/>
  <c r="K186" i="8" s="1"/>
  <c r="O186" i="8" s="1"/>
  <c r="S186" i="8" s="1"/>
  <c r="W186" i="8" s="1"/>
  <c r="AA186" i="8" s="1"/>
  <c r="AE186" i="8" s="1"/>
  <c r="AI186" i="8" s="1"/>
  <c r="AM186" i="8" s="1"/>
  <c r="AQ186" i="8" s="1"/>
  <c r="AU186" i="8" s="1"/>
  <c r="AY186" i="8" s="1"/>
  <c r="BC186" i="8" s="1"/>
  <c r="BG186" i="8" s="1"/>
  <c r="BK186" i="8" s="1"/>
  <c r="BO186" i="8" s="1"/>
  <c r="E186" i="8"/>
  <c r="H278" i="8"/>
  <c r="L278" i="8" s="1"/>
  <c r="P278" i="8" s="1"/>
  <c r="T278" i="8" s="1"/>
  <c r="X278" i="8" s="1"/>
  <c r="AB278" i="8" s="1"/>
  <c r="AF278" i="8" s="1"/>
  <c r="AJ278" i="8" s="1"/>
  <c r="AN278" i="8" s="1"/>
  <c r="AR278" i="8" s="1"/>
  <c r="AV278" i="8" s="1"/>
  <c r="AZ278" i="8" s="1"/>
  <c r="BD278" i="8" s="1"/>
  <c r="BH278" i="8" s="1"/>
  <c r="BL278" i="8" s="1"/>
  <c r="BP278" i="8" s="1"/>
  <c r="G278" i="8"/>
  <c r="K278" i="8" s="1"/>
  <c r="O278" i="8" s="1"/>
  <c r="S278" i="8" s="1"/>
  <c r="W278" i="8" s="1"/>
  <c r="AA278" i="8" s="1"/>
  <c r="AE278" i="8" s="1"/>
  <c r="AI278" i="8" s="1"/>
  <c r="AM278" i="8" s="1"/>
  <c r="AQ278" i="8" s="1"/>
  <c r="AU278" i="8" s="1"/>
  <c r="AY278" i="8" s="1"/>
  <c r="BC278" i="8" s="1"/>
  <c r="BG278" i="8" s="1"/>
  <c r="BK278" i="8" s="1"/>
  <c r="BO278" i="8" s="1"/>
  <c r="E278" i="8"/>
  <c r="E157" i="8"/>
  <c r="G157" i="8"/>
  <c r="K157" i="8" s="1"/>
  <c r="O157" i="8" s="1"/>
  <c r="S157" i="8" s="1"/>
  <c r="W157" i="8" s="1"/>
  <c r="AA157" i="8" s="1"/>
  <c r="AE157" i="8" s="1"/>
  <c r="AI157" i="8" s="1"/>
  <c r="AM157" i="8" s="1"/>
  <c r="AQ157" i="8" s="1"/>
  <c r="AU157" i="8" s="1"/>
  <c r="AY157" i="8" s="1"/>
  <c r="BC157" i="8" s="1"/>
  <c r="BG157" i="8" s="1"/>
  <c r="BK157" i="8" s="1"/>
  <c r="BO157" i="8" s="1"/>
  <c r="H157" i="8"/>
  <c r="L157" i="8" s="1"/>
  <c r="P157" i="8" s="1"/>
  <c r="T157" i="8" s="1"/>
  <c r="X157" i="8" s="1"/>
  <c r="AB157" i="8" s="1"/>
  <c r="AF157" i="8" s="1"/>
  <c r="AJ157" i="8" s="1"/>
  <c r="AN157" i="8" s="1"/>
  <c r="AR157" i="8" s="1"/>
  <c r="AV157" i="8" s="1"/>
  <c r="AZ157" i="8" s="1"/>
  <c r="BD157" i="8" s="1"/>
  <c r="BH157" i="8" s="1"/>
  <c r="BL157" i="8" s="1"/>
  <c r="BP157" i="8" s="1"/>
  <c r="E253" i="8"/>
  <c r="G253" i="8"/>
  <c r="K253" i="8" s="1"/>
  <c r="O253" i="8" s="1"/>
  <c r="S253" i="8" s="1"/>
  <c r="W253" i="8" s="1"/>
  <c r="AA253" i="8" s="1"/>
  <c r="AE253" i="8" s="1"/>
  <c r="AI253" i="8" s="1"/>
  <c r="AM253" i="8" s="1"/>
  <c r="AQ253" i="8" s="1"/>
  <c r="AU253" i="8" s="1"/>
  <c r="AY253" i="8" s="1"/>
  <c r="BC253" i="8" s="1"/>
  <c r="BG253" i="8" s="1"/>
  <c r="BK253" i="8" s="1"/>
  <c r="BO253" i="8" s="1"/>
  <c r="H253" i="8"/>
  <c r="L253" i="8" s="1"/>
  <c r="P253" i="8" s="1"/>
  <c r="T253" i="8" s="1"/>
  <c r="X253" i="8" s="1"/>
  <c r="AB253" i="8" s="1"/>
  <c r="AF253" i="8" s="1"/>
  <c r="AJ253" i="8" s="1"/>
  <c r="AN253" i="8" s="1"/>
  <c r="AR253" i="8" s="1"/>
  <c r="AV253" i="8" s="1"/>
  <c r="AZ253" i="8" s="1"/>
  <c r="BD253" i="8" s="1"/>
  <c r="BH253" i="8" s="1"/>
  <c r="BL253" i="8" s="1"/>
  <c r="BP253" i="8" s="1"/>
  <c r="E291" i="8"/>
  <c r="G291" i="8"/>
  <c r="K291" i="8" s="1"/>
  <c r="O291" i="8" s="1"/>
  <c r="S291" i="8" s="1"/>
  <c r="W291" i="8" s="1"/>
  <c r="AA291" i="8" s="1"/>
  <c r="AE291" i="8" s="1"/>
  <c r="AI291" i="8" s="1"/>
  <c r="AM291" i="8" s="1"/>
  <c r="AQ291" i="8" s="1"/>
  <c r="AU291" i="8" s="1"/>
  <c r="AY291" i="8" s="1"/>
  <c r="BC291" i="8" s="1"/>
  <c r="BG291" i="8" s="1"/>
  <c r="BK291" i="8" s="1"/>
  <c r="BO291" i="8" s="1"/>
  <c r="H291" i="8"/>
  <c r="L291" i="8" s="1"/>
  <c r="P291" i="8" s="1"/>
  <c r="T291" i="8" s="1"/>
  <c r="X291" i="8" s="1"/>
  <c r="AB291" i="8" s="1"/>
  <c r="AF291" i="8" s="1"/>
  <c r="AJ291" i="8" s="1"/>
  <c r="AN291" i="8" s="1"/>
  <c r="AR291" i="8" s="1"/>
  <c r="AV291" i="8" s="1"/>
  <c r="AZ291" i="8" s="1"/>
  <c r="BD291" i="8" s="1"/>
  <c r="BH291" i="8" s="1"/>
  <c r="BL291" i="8" s="1"/>
  <c r="BP291" i="8" s="1"/>
  <c r="H163" i="8"/>
  <c r="L163" i="8" s="1"/>
  <c r="P163" i="8" s="1"/>
  <c r="T163" i="8" s="1"/>
  <c r="X163" i="8" s="1"/>
  <c r="AB163" i="8" s="1"/>
  <c r="AF163" i="8" s="1"/>
  <c r="AJ163" i="8" s="1"/>
  <c r="AN163" i="8" s="1"/>
  <c r="AR163" i="8" s="1"/>
  <c r="AV163" i="8" s="1"/>
  <c r="AZ163" i="8" s="1"/>
  <c r="BD163" i="8" s="1"/>
  <c r="BH163" i="8" s="1"/>
  <c r="BL163" i="8" s="1"/>
  <c r="BP163" i="8" s="1"/>
  <c r="G163" i="8"/>
  <c r="K163" i="8" s="1"/>
  <c r="O163" i="8" s="1"/>
  <c r="S163" i="8" s="1"/>
  <c r="W163" i="8" s="1"/>
  <c r="AA163" i="8" s="1"/>
  <c r="AE163" i="8" s="1"/>
  <c r="AI163" i="8" s="1"/>
  <c r="AM163" i="8" s="1"/>
  <c r="AQ163" i="8" s="1"/>
  <c r="AU163" i="8" s="1"/>
  <c r="AY163" i="8" s="1"/>
  <c r="BC163" i="8" s="1"/>
  <c r="BG163" i="8" s="1"/>
  <c r="BK163" i="8" s="1"/>
  <c r="BO163" i="8" s="1"/>
  <c r="E163" i="8"/>
  <c r="G258" i="8"/>
  <c r="K258" i="8" s="1"/>
  <c r="O258" i="8" s="1"/>
  <c r="S258" i="8" s="1"/>
  <c r="W258" i="8" s="1"/>
  <c r="AA258" i="8" s="1"/>
  <c r="AE258" i="8" s="1"/>
  <c r="AI258" i="8" s="1"/>
  <c r="AM258" i="8" s="1"/>
  <c r="AQ258" i="8" s="1"/>
  <c r="AU258" i="8" s="1"/>
  <c r="AY258" i="8" s="1"/>
  <c r="BC258" i="8" s="1"/>
  <c r="BG258" i="8" s="1"/>
  <c r="BK258" i="8" s="1"/>
  <c r="BO258" i="8" s="1"/>
  <c r="H258" i="8"/>
  <c r="L258" i="8" s="1"/>
  <c r="P258" i="8" s="1"/>
  <c r="T258" i="8" s="1"/>
  <c r="X258" i="8" s="1"/>
  <c r="AB258" i="8" s="1"/>
  <c r="AF258" i="8" s="1"/>
  <c r="AJ258" i="8" s="1"/>
  <c r="AN258" i="8" s="1"/>
  <c r="AR258" i="8" s="1"/>
  <c r="AV258" i="8" s="1"/>
  <c r="AZ258" i="8" s="1"/>
  <c r="BD258" i="8" s="1"/>
  <c r="BH258" i="8" s="1"/>
  <c r="BL258" i="8" s="1"/>
  <c r="BP258" i="8" s="1"/>
  <c r="E258" i="8"/>
  <c r="E237" i="8"/>
  <c r="G237" i="8"/>
  <c r="K237" i="8" s="1"/>
  <c r="O237" i="8" s="1"/>
  <c r="S237" i="8" s="1"/>
  <c r="W237" i="8" s="1"/>
  <c r="AA237" i="8" s="1"/>
  <c r="AE237" i="8" s="1"/>
  <c r="AI237" i="8" s="1"/>
  <c r="AM237" i="8" s="1"/>
  <c r="AQ237" i="8" s="1"/>
  <c r="AU237" i="8" s="1"/>
  <c r="AY237" i="8" s="1"/>
  <c r="BC237" i="8" s="1"/>
  <c r="BG237" i="8" s="1"/>
  <c r="BK237" i="8" s="1"/>
  <c r="BO237" i="8" s="1"/>
  <c r="H237" i="8"/>
  <c r="L237" i="8" s="1"/>
  <c r="P237" i="8" s="1"/>
  <c r="T237" i="8" s="1"/>
  <c r="X237" i="8" s="1"/>
  <c r="AB237" i="8" s="1"/>
  <c r="AF237" i="8" s="1"/>
  <c r="AJ237" i="8" s="1"/>
  <c r="AN237" i="8" s="1"/>
  <c r="AR237" i="8" s="1"/>
  <c r="AV237" i="8" s="1"/>
  <c r="AZ237" i="8" s="1"/>
  <c r="BD237" i="8" s="1"/>
  <c r="BH237" i="8" s="1"/>
  <c r="BL237" i="8" s="1"/>
  <c r="BP237" i="8" s="1"/>
  <c r="G248" i="8"/>
  <c r="K248" i="8" s="1"/>
  <c r="O248" i="8" s="1"/>
  <c r="S248" i="8" s="1"/>
  <c r="W248" i="8" s="1"/>
  <c r="AA248" i="8" s="1"/>
  <c r="AE248" i="8" s="1"/>
  <c r="AI248" i="8" s="1"/>
  <c r="AM248" i="8" s="1"/>
  <c r="AQ248" i="8" s="1"/>
  <c r="AU248" i="8" s="1"/>
  <c r="AY248" i="8" s="1"/>
  <c r="BC248" i="8" s="1"/>
  <c r="BG248" i="8" s="1"/>
  <c r="BK248" i="8" s="1"/>
  <c r="BO248" i="8" s="1"/>
  <c r="E248" i="8"/>
  <c r="H248" i="8"/>
  <c r="L248" i="8" s="1"/>
  <c r="P248" i="8" s="1"/>
  <c r="T248" i="8" s="1"/>
  <c r="X248" i="8" s="1"/>
  <c r="AB248" i="8" s="1"/>
  <c r="AF248" i="8" s="1"/>
  <c r="AJ248" i="8" s="1"/>
  <c r="AN248" i="8" s="1"/>
  <c r="AR248" i="8" s="1"/>
  <c r="AV248" i="8" s="1"/>
  <c r="AZ248" i="8" s="1"/>
  <c r="BD248" i="8" s="1"/>
  <c r="BH248" i="8" s="1"/>
  <c r="BL248" i="8" s="1"/>
  <c r="BP248" i="8" s="1"/>
  <c r="H129" i="8"/>
  <c r="L129" i="8" s="1"/>
  <c r="P129" i="8" s="1"/>
  <c r="T129" i="8" s="1"/>
  <c r="X129" i="8" s="1"/>
  <c r="AB129" i="8" s="1"/>
  <c r="AF129" i="8" s="1"/>
  <c r="AJ129" i="8" s="1"/>
  <c r="AN129" i="8" s="1"/>
  <c r="AR129" i="8" s="1"/>
  <c r="AV129" i="8" s="1"/>
  <c r="AZ129" i="8" s="1"/>
  <c r="BD129" i="8" s="1"/>
  <c r="BH129" i="8" s="1"/>
  <c r="BL129" i="8" s="1"/>
  <c r="BP129" i="8" s="1"/>
  <c r="E129" i="8"/>
  <c r="G129" i="8"/>
  <c r="K129" i="8" s="1"/>
  <c r="O129" i="8" s="1"/>
  <c r="S129" i="8" s="1"/>
  <c r="W129" i="8" s="1"/>
  <c r="AA129" i="8" s="1"/>
  <c r="AE129" i="8" s="1"/>
  <c r="AI129" i="8" s="1"/>
  <c r="AM129" i="8" s="1"/>
  <c r="AQ129" i="8" s="1"/>
  <c r="AU129" i="8" s="1"/>
  <c r="AY129" i="8" s="1"/>
  <c r="BC129" i="8" s="1"/>
  <c r="BG129" i="8" s="1"/>
  <c r="BK129" i="8" s="1"/>
  <c r="BO129" i="8" s="1"/>
  <c r="H268" i="8"/>
  <c r="L268" i="8" s="1"/>
  <c r="P268" i="8" s="1"/>
  <c r="T268" i="8" s="1"/>
  <c r="X268" i="8" s="1"/>
  <c r="AB268" i="8" s="1"/>
  <c r="AF268" i="8" s="1"/>
  <c r="AJ268" i="8" s="1"/>
  <c r="AN268" i="8" s="1"/>
  <c r="AR268" i="8" s="1"/>
  <c r="AV268" i="8" s="1"/>
  <c r="AZ268" i="8" s="1"/>
  <c r="BD268" i="8" s="1"/>
  <c r="BH268" i="8" s="1"/>
  <c r="BL268" i="8" s="1"/>
  <c r="BP268" i="8" s="1"/>
  <c r="G268" i="8"/>
  <c r="K268" i="8" s="1"/>
  <c r="O268" i="8" s="1"/>
  <c r="S268" i="8" s="1"/>
  <c r="W268" i="8" s="1"/>
  <c r="AA268" i="8" s="1"/>
  <c r="AE268" i="8" s="1"/>
  <c r="AI268" i="8" s="1"/>
  <c r="AM268" i="8" s="1"/>
  <c r="AQ268" i="8" s="1"/>
  <c r="AU268" i="8" s="1"/>
  <c r="AY268" i="8" s="1"/>
  <c r="BC268" i="8" s="1"/>
  <c r="BG268" i="8" s="1"/>
  <c r="BK268" i="8" s="1"/>
  <c r="BO268" i="8" s="1"/>
  <c r="E268" i="8"/>
  <c r="E162" i="8"/>
  <c r="G162" i="8"/>
  <c r="K162" i="8" s="1"/>
  <c r="O162" i="8" s="1"/>
  <c r="S162" i="8" s="1"/>
  <c r="W162" i="8" s="1"/>
  <c r="AA162" i="8" s="1"/>
  <c r="AE162" i="8" s="1"/>
  <c r="AI162" i="8" s="1"/>
  <c r="AM162" i="8" s="1"/>
  <c r="AQ162" i="8" s="1"/>
  <c r="AU162" i="8" s="1"/>
  <c r="AY162" i="8" s="1"/>
  <c r="BC162" i="8" s="1"/>
  <c r="BG162" i="8" s="1"/>
  <c r="BK162" i="8" s="1"/>
  <c r="BO162" i="8" s="1"/>
  <c r="H162" i="8"/>
  <c r="L162" i="8" s="1"/>
  <c r="P162" i="8" s="1"/>
  <c r="T162" i="8" s="1"/>
  <c r="X162" i="8" s="1"/>
  <c r="AB162" i="8" s="1"/>
  <c r="AF162" i="8" s="1"/>
  <c r="AJ162" i="8" s="1"/>
  <c r="AN162" i="8" s="1"/>
  <c r="AR162" i="8" s="1"/>
  <c r="AV162" i="8" s="1"/>
  <c r="AZ162" i="8" s="1"/>
  <c r="BD162" i="8" s="1"/>
  <c r="BH162" i="8" s="1"/>
  <c r="BL162" i="8" s="1"/>
  <c r="BP162" i="8" s="1"/>
  <c r="H136" i="8"/>
  <c r="L136" i="8" s="1"/>
  <c r="P136" i="8" s="1"/>
  <c r="T136" i="8" s="1"/>
  <c r="X136" i="8" s="1"/>
  <c r="AB136" i="8" s="1"/>
  <c r="AF136" i="8" s="1"/>
  <c r="AJ136" i="8" s="1"/>
  <c r="AN136" i="8" s="1"/>
  <c r="AR136" i="8" s="1"/>
  <c r="AV136" i="8" s="1"/>
  <c r="AZ136" i="8" s="1"/>
  <c r="BD136" i="8" s="1"/>
  <c r="BH136" i="8" s="1"/>
  <c r="BL136" i="8" s="1"/>
  <c r="BP136" i="8" s="1"/>
  <c r="E136" i="8"/>
  <c r="G136" i="8"/>
  <c r="K136" i="8" s="1"/>
  <c r="O136" i="8" s="1"/>
  <c r="S136" i="8" s="1"/>
  <c r="W136" i="8" s="1"/>
  <c r="AA136" i="8" s="1"/>
  <c r="AE136" i="8" s="1"/>
  <c r="AI136" i="8" s="1"/>
  <c r="AM136" i="8" s="1"/>
  <c r="AQ136" i="8" s="1"/>
  <c r="AU136" i="8" s="1"/>
  <c r="AY136" i="8" s="1"/>
  <c r="BC136" i="8" s="1"/>
  <c r="BG136" i="8" s="1"/>
  <c r="BK136" i="8" s="1"/>
  <c r="BO136" i="8" s="1"/>
  <c r="E263" i="8"/>
  <c r="G263" i="8"/>
  <c r="K263" i="8" s="1"/>
  <c r="O263" i="8" s="1"/>
  <c r="S263" i="8" s="1"/>
  <c r="W263" i="8" s="1"/>
  <c r="AA263" i="8" s="1"/>
  <c r="AE263" i="8" s="1"/>
  <c r="AI263" i="8" s="1"/>
  <c r="AM263" i="8" s="1"/>
  <c r="AQ263" i="8" s="1"/>
  <c r="AU263" i="8" s="1"/>
  <c r="AY263" i="8" s="1"/>
  <c r="BC263" i="8" s="1"/>
  <c r="BG263" i="8" s="1"/>
  <c r="BK263" i="8" s="1"/>
  <c r="BO263" i="8" s="1"/>
  <c r="H263" i="8"/>
  <c r="L263" i="8" s="1"/>
  <c r="P263" i="8" s="1"/>
  <c r="T263" i="8" s="1"/>
  <c r="X263" i="8" s="1"/>
  <c r="AB263" i="8" s="1"/>
  <c r="AF263" i="8" s="1"/>
  <c r="AJ263" i="8" s="1"/>
  <c r="AN263" i="8" s="1"/>
  <c r="AR263" i="8" s="1"/>
  <c r="AV263" i="8" s="1"/>
  <c r="AZ263" i="8" s="1"/>
  <c r="BD263" i="8" s="1"/>
  <c r="BH263" i="8" s="1"/>
  <c r="BL263" i="8" s="1"/>
  <c r="BP263" i="8" s="1"/>
  <c r="G149" i="8"/>
  <c r="K149" i="8" s="1"/>
  <c r="O149" i="8" s="1"/>
  <c r="S149" i="8" s="1"/>
  <c r="W149" i="8" s="1"/>
  <c r="AA149" i="8" s="1"/>
  <c r="AE149" i="8" s="1"/>
  <c r="AI149" i="8" s="1"/>
  <c r="AM149" i="8" s="1"/>
  <c r="AQ149" i="8" s="1"/>
  <c r="AU149" i="8" s="1"/>
  <c r="AY149" i="8" s="1"/>
  <c r="BC149" i="8" s="1"/>
  <c r="BG149" i="8" s="1"/>
  <c r="BK149" i="8" s="1"/>
  <c r="BO149" i="8" s="1"/>
  <c r="H149" i="8"/>
  <c r="L149" i="8" s="1"/>
  <c r="P149" i="8" s="1"/>
  <c r="T149" i="8" s="1"/>
  <c r="X149" i="8" s="1"/>
  <c r="AB149" i="8" s="1"/>
  <c r="AF149" i="8" s="1"/>
  <c r="AJ149" i="8" s="1"/>
  <c r="AN149" i="8" s="1"/>
  <c r="AR149" i="8" s="1"/>
  <c r="AV149" i="8" s="1"/>
  <c r="AZ149" i="8" s="1"/>
  <c r="BD149" i="8" s="1"/>
  <c r="BH149" i="8" s="1"/>
  <c r="BL149" i="8" s="1"/>
  <c r="BP149" i="8" s="1"/>
  <c r="E149" i="8"/>
  <c r="G271" i="8"/>
  <c r="K271" i="8" s="1"/>
  <c r="O271" i="8" s="1"/>
  <c r="S271" i="8" s="1"/>
  <c r="W271" i="8" s="1"/>
  <c r="AA271" i="8" s="1"/>
  <c r="AE271" i="8" s="1"/>
  <c r="AI271" i="8" s="1"/>
  <c r="AM271" i="8" s="1"/>
  <c r="AQ271" i="8" s="1"/>
  <c r="AU271" i="8" s="1"/>
  <c r="AY271" i="8" s="1"/>
  <c r="BC271" i="8" s="1"/>
  <c r="BG271" i="8" s="1"/>
  <c r="BK271" i="8" s="1"/>
  <c r="BO271" i="8" s="1"/>
  <c r="E271" i="8"/>
  <c r="H271" i="8"/>
  <c r="L271" i="8" s="1"/>
  <c r="P271" i="8" s="1"/>
  <c r="T271" i="8" s="1"/>
  <c r="X271" i="8" s="1"/>
  <c r="AB271" i="8" s="1"/>
  <c r="AF271" i="8" s="1"/>
  <c r="AJ271" i="8" s="1"/>
  <c r="AN271" i="8" s="1"/>
  <c r="AR271" i="8" s="1"/>
  <c r="AV271" i="8" s="1"/>
  <c r="AZ271" i="8" s="1"/>
  <c r="BD271" i="8" s="1"/>
  <c r="BH271" i="8" s="1"/>
  <c r="BL271" i="8" s="1"/>
  <c r="BP271" i="8" s="1"/>
  <c r="G171" i="8"/>
  <c r="K171" i="8" s="1"/>
  <c r="O171" i="8" s="1"/>
  <c r="S171" i="8" s="1"/>
  <c r="W171" i="8" s="1"/>
  <c r="AA171" i="8" s="1"/>
  <c r="AE171" i="8" s="1"/>
  <c r="AI171" i="8" s="1"/>
  <c r="AM171" i="8" s="1"/>
  <c r="AQ171" i="8" s="1"/>
  <c r="AU171" i="8" s="1"/>
  <c r="AY171" i="8" s="1"/>
  <c r="BC171" i="8" s="1"/>
  <c r="BG171" i="8" s="1"/>
  <c r="BK171" i="8" s="1"/>
  <c r="BO171" i="8" s="1"/>
  <c r="H171" i="8"/>
  <c r="L171" i="8" s="1"/>
  <c r="P171" i="8" s="1"/>
  <c r="T171" i="8" s="1"/>
  <c r="X171" i="8" s="1"/>
  <c r="AB171" i="8" s="1"/>
  <c r="AF171" i="8" s="1"/>
  <c r="AJ171" i="8" s="1"/>
  <c r="AN171" i="8" s="1"/>
  <c r="AR171" i="8" s="1"/>
  <c r="AV171" i="8" s="1"/>
  <c r="AZ171" i="8" s="1"/>
  <c r="BD171" i="8" s="1"/>
  <c r="BH171" i="8" s="1"/>
  <c r="BL171" i="8" s="1"/>
  <c r="BP171" i="8" s="1"/>
  <c r="E171" i="8"/>
  <c r="E213" i="8"/>
  <c r="H213" i="8"/>
  <c r="L213" i="8" s="1"/>
  <c r="P213" i="8" s="1"/>
  <c r="T213" i="8" s="1"/>
  <c r="X213" i="8" s="1"/>
  <c r="AB213" i="8" s="1"/>
  <c r="AF213" i="8" s="1"/>
  <c r="AJ213" i="8" s="1"/>
  <c r="AN213" i="8" s="1"/>
  <c r="AR213" i="8" s="1"/>
  <c r="AV213" i="8" s="1"/>
  <c r="AZ213" i="8" s="1"/>
  <c r="BD213" i="8" s="1"/>
  <c r="BH213" i="8" s="1"/>
  <c r="BL213" i="8" s="1"/>
  <c r="BP213" i="8" s="1"/>
  <c r="G213" i="8"/>
  <c r="K213" i="8" s="1"/>
  <c r="O213" i="8" s="1"/>
  <c r="S213" i="8" s="1"/>
  <c r="W213" i="8" s="1"/>
  <c r="AA213" i="8" s="1"/>
  <c r="AE213" i="8" s="1"/>
  <c r="AI213" i="8" s="1"/>
  <c r="AM213" i="8" s="1"/>
  <c r="AQ213" i="8" s="1"/>
  <c r="AU213" i="8" s="1"/>
  <c r="AY213" i="8" s="1"/>
  <c r="BC213" i="8" s="1"/>
  <c r="BG213" i="8" s="1"/>
  <c r="BK213" i="8" s="1"/>
  <c r="BO213" i="8" s="1"/>
  <c r="E167" i="8"/>
  <c r="H167" i="8"/>
  <c r="L167" i="8" s="1"/>
  <c r="P167" i="8" s="1"/>
  <c r="T167" i="8" s="1"/>
  <c r="X167" i="8" s="1"/>
  <c r="AB167" i="8" s="1"/>
  <c r="AF167" i="8" s="1"/>
  <c r="AJ167" i="8" s="1"/>
  <c r="AN167" i="8" s="1"/>
  <c r="AR167" i="8" s="1"/>
  <c r="AV167" i="8" s="1"/>
  <c r="AZ167" i="8" s="1"/>
  <c r="BD167" i="8" s="1"/>
  <c r="BH167" i="8" s="1"/>
  <c r="BL167" i="8" s="1"/>
  <c r="BP167" i="8" s="1"/>
  <c r="G167" i="8"/>
  <c r="K167" i="8" s="1"/>
  <c r="O167" i="8" s="1"/>
  <c r="S167" i="8" s="1"/>
  <c r="W167" i="8" s="1"/>
  <c r="AA167" i="8" s="1"/>
  <c r="AE167" i="8" s="1"/>
  <c r="AI167" i="8" s="1"/>
  <c r="AM167" i="8" s="1"/>
  <c r="AQ167" i="8" s="1"/>
  <c r="AU167" i="8" s="1"/>
  <c r="AY167" i="8" s="1"/>
  <c r="BC167" i="8" s="1"/>
  <c r="BG167" i="8" s="1"/>
  <c r="BK167" i="8" s="1"/>
  <c r="BO167" i="8" s="1"/>
  <c r="G217" i="8"/>
  <c r="K217" i="8" s="1"/>
  <c r="O217" i="8" s="1"/>
  <c r="S217" i="8" s="1"/>
  <c r="W217" i="8" s="1"/>
  <c r="AA217" i="8" s="1"/>
  <c r="AE217" i="8" s="1"/>
  <c r="AI217" i="8" s="1"/>
  <c r="AM217" i="8" s="1"/>
  <c r="AQ217" i="8" s="1"/>
  <c r="AU217" i="8" s="1"/>
  <c r="AY217" i="8" s="1"/>
  <c r="BC217" i="8" s="1"/>
  <c r="BG217" i="8" s="1"/>
  <c r="BK217" i="8" s="1"/>
  <c r="BO217" i="8" s="1"/>
  <c r="H217" i="8"/>
  <c r="L217" i="8" s="1"/>
  <c r="P217" i="8" s="1"/>
  <c r="T217" i="8" s="1"/>
  <c r="X217" i="8" s="1"/>
  <c r="AB217" i="8" s="1"/>
  <c r="AF217" i="8" s="1"/>
  <c r="AJ217" i="8" s="1"/>
  <c r="AN217" i="8" s="1"/>
  <c r="AR217" i="8" s="1"/>
  <c r="AV217" i="8" s="1"/>
  <c r="AZ217" i="8" s="1"/>
  <c r="BD217" i="8" s="1"/>
  <c r="BH217" i="8" s="1"/>
  <c r="BL217" i="8" s="1"/>
  <c r="BP217" i="8" s="1"/>
  <c r="E217" i="8"/>
  <c r="H206" i="8"/>
  <c r="L206" i="8" s="1"/>
  <c r="P206" i="8" s="1"/>
  <c r="T206" i="8" s="1"/>
  <c r="X206" i="8" s="1"/>
  <c r="AB206" i="8" s="1"/>
  <c r="AF206" i="8" s="1"/>
  <c r="AJ206" i="8" s="1"/>
  <c r="AN206" i="8" s="1"/>
  <c r="AR206" i="8" s="1"/>
  <c r="AV206" i="8" s="1"/>
  <c r="AZ206" i="8" s="1"/>
  <c r="BD206" i="8" s="1"/>
  <c r="BH206" i="8" s="1"/>
  <c r="BL206" i="8" s="1"/>
  <c r="BP206" i="8" s="1"/>
  <c r="G206" i="8"/>
  <c r="K206" i="8" s="1"/>
  <c r="O206" i="8" s="1"/>
  <c r="S206" i="8" s="1"/>
  <c r="W206" i="8" s="1"/>
  <c r="AA206" i="8" s="1"/>
  <c r="AE206" i="8" s="1"/>
  <c r="AI206" i="8" s="1"/>
  <c r="AM206" i="8" s="1"/>
  <c r="AQ206" i="8" s="1"/>
  <c r="AU206" i="8" s="1"/>
  <c r="AY206" i="8" s="1"/>
  <c r="BC206" i="8" s="1"/>
  <c r="BG206" i="8" s="1"/>
  <c r="BK206" i="8" s="1"/>
  <c r="BO206" i="8" s="1"/>
  <c r="E206" i="8"/>
  <c r="H194" i="8"/>
  <c r="L194" i="8" s="1"/>
  <c r="P194" i="8" s="1"/>
  <c r="T194" i="8" s="1"/>
  <c r="X194" i="8" s="1"/>
  <c r="AB194" i="8" s="1"/>
  <c r="AF194" i="8" s="1"/>
  <c r="AJ194" i="8" s="1"/>
  <c r="AN194" i="8" s="1"/>
  <c r="AR194" i="8" s="1"/>
  <c r="AV194" i="8" s="1"/>
  <c r="AZ194" i="8" s="1"/>
  <c r="BD194" i="8" s="1"/>
  <c r="BH194" i="8" s="1"/>
  <c r="BL194" i="8" s="1"/>
  <c r="BP194" i="8" s="1"/>
  <c r="G194" i="8"/>
  <c r="K194" i="8" s="1"/>
  <c r="O194" i="8" s="1"/>
  <c r="S194" i="8" s="1"/>
  <c r="W194" i="8" s="1"/>
  <c r="AA194" i="8" s="1"/>
  <c r="AE194" i="8" s="1"/>
  <c r="AI194" i="8" s="1"/>
  <c r="AM194" i="8" s="1"/>
  <c r="AQ194" i="8" s="1"/>
  <c r="AU194" i="8" s="1"/>
  <c r="AY194" i="8" s="1"/>
  <c r="BC194" i="8" s="1"/>
  <c r="BG194" i="8" s="1"/>
  <c r="BK194" i="8" s="1"/>
  <c r="BO194" i="8" s="1"/>
  <c r="E194" i="8"/>
  <c r="G255" i="8"/>
  <c r="K255" i="8" s="1"/>
  <c r="O255" i="8" s="1"/>
  <c r="S255" i="8" s="1"/>
  <c r="W255" i="8" s="1"/>
  <c r="AA255" i="8" s="1"/>
  <c r="AE255" i="8" s="1"/>
  <c r="AI255" i="8" s="1"/>
  <c r="AM255" i="8" s="1"/>
  <c r="AQ255" i="8" s="1"/>
  <c r="AU255" i="8" s="1"/>
  <c r="AY255" i="8" s="1"/>
  <c r="BC255" i="8" s="1"/>
  <c r="BG255" i="8" s="1"/>
  <c r="BK255" i="8" s="1"/>
  <c r="BO255" i="8" s="1"/>
  <c r="E255" i="8"/>
  <c r="H255" i="8"/>
  <c r="L255" i="8" s="1"/>
  <c r="P255" i="8" s="1"/>
  <c r="T255" i="8" s="1"/>
  <c r="X255" i="8" s="1"/>
  <c r="AB255" i="8" s="1"/>
  <c r="AF255" i="8" s="1"/>
  <c r="AJ255" i="8" s="1"/>
  <c r="AN255" i="8" s="1"/>
  <c r="AR255" i="8" s="1"/>
  <c r="AV255" i="8" s="1"/>
  <c r="AZ255" i="8" s="1"/>
  <c r="BD255" i="8" s="1"/>
  <c r="BH255" i="8" s="1"/>
  <c r="BL255" i="8" s="1"/>
  <c r="BP255" i="8" s="1"/>
  <c r="G223" i="8"/>
  <c r="K223" i="8" s="1"/>
  <c r="O223" i="8" s="1"/>
  <c r="S223" i="8" s="1"/>
  <c r="W223" i="8" s="1"/>
  <c r="AA223" i="8" s="1"/>
  <c r="AE223" i="8" s="1"/>
  <c r="AI223" i="8" s="1"/>
  <c r="AM223" i="8" s="1"/>
  <c r="AQ223" i="8" s="1"/>
  <c r="AU223" i="8" s="1"/>
  <c r="AY223" i="8" s="1"/>
  <c r="BC223" i="8" s="1"/>
  <c r="BG223" i="8" s="1"/>
  <c r="BK223" i="8" s="1"/>
  <c r="BO223" i="8" s="1"/>
  <c r="E223" i="8"/>
  <c r="H223" i="8"/>
  <c r="L223" i="8" s="1"/>
  <c r="P223" i="8" s="1"/>
  <c r="T223" i="8" s="1"/>
  <c r="X223" i="8" s="1"/>
  <c r="AB223" i="8" s="1"/>
  <c r="AF223" i="8" s="1"/>
  <c r="AJ223" i="8" s="1"/>
  <c r="AN223" i="8" s="1"/>
  <c r="AR223" i="8" s="1"/>
  <c r="AV223" i="8" s="1"/>
  <c r="AZ223" i="8" s="1"/>
  <c r="BD223" i="8" s="1"/>
  <c r="BH223" i="8" s="1"/>
  <c r="BL223" i="8" s="1"/>
  <c r="BP223" i="8" s="1"/>
  <c r="E114" i="8"/>
  <c r="H114" i="8"/>
  <c r="L114" i="8" s="1"/>
  <c r="P114" i="8" s="1"/>
  <c r="T114" i="8" s="1"/>
  <c r="X114" i="8" s="1"/>
  <c r="AB114" i="8" s="1"/>
  <c r="AF114" i="8" s="1"/>
  <c r="AJ114" i="8" s="1"/>
  <c r="AN114" i="8" s="1"/>
  <c r="AR114" i="8" s="1"/>
  <c r="AV114" i="8" s="1"/>
  <c r="AZ114" i="8" s="1"/>
  <c r="BD114" i="8" s="1"/>
  <c r="BH114" i="8" s="1"/>
  <c r="BL114" i="8" s="1"/>
  <c r="BP114" i="8" s="1"/>
  <c r="G114" i="8"/>
  <c r="K114" i="8" s="1"/>
  <c r="O114" i="8" s="1"/>
  <c r="S114" i="8" s="1"/>
  <c r="W114" i="8" s="1"/>
  <c r="AA114" i="8" s="1"/>
  <c r="AE114" i="8" s="1"/>
  <c r="AI114" i="8" s="1"/>
  <c r="AM114" i="8" s="1"/>
  <c r="AQ114" i="8" s="1"/>
  <c r="AU114" i="8" s="1"/>
  <c r="AY114" i="8" s="1"/>
  <c r="BC114" i="8" s="1"/>
  <c r="BG114" i="8" s="1"/>
  <c r="BK114" i="8" s="1"/>
  <c r="BO114" i="8" s="1"/>
  <c r="G207" i="8"/>
  <c r="K207" i="8" s="1"/>
  <c r="O207" i="8" s="1"/>
  <c r="S207" i="8" s="1"/>
  <c r="W207" i="8" s="1"/>
  <c r="AA207" i="8" s="1"/>
  <c r="AE207" i="8" s="1"/>
  <c r="AI207" i="8" s="1"/>
  <c r="AM207" i="8" s="1"/>
  <c r="AQ207" i="8" s="1"/>
  <c r="AU207" i="8" s="1"/>
  <c r="AY207" i="8" s="1"/>
  <c r="BC207" i="8" s="1"/>
  <c r="BG207" i="8" s="1"/>
  <c r="BK207" i="8" s="1"/>
  <c r="BO207" i="8" s="1"/>
  <c r="E207" i="8"/>
  <c r="H207" i="8"/>
  <c r="L207" i="8" s="1"/>
  <c r="P207" i="8" s="1"/>
  <c r="T207" i="8" s="1"/>
  <c r="X207" i="8" s="1"/>
  <c r="AB207" i="8" s="1"/>
  <c r="AF207" i="8" s="1"/>
  <c r="AJ207" i="8" s="1"/>
  <c r="AN207" i="8" s="1"/>
  <c r="AR207" i="8" s="1"/>
  <c r="AV207" i="8" s="1"/>
  <c r="AZ207" i="8" s="1"/>
  <c r="BD207" i="8" s="1"/>
  <c r="BH207" i="8" s="1"/>
  <c r="BL207" i="8" s="1"/>
  <c r="BP207" i="8" s="1"/>
  <c r="H139" i="8"/>
  <c r="L139" i="8" s="1"/>
  <c r="P139" i="8" s="1"/>
  <c r="T139" i="8" s="1"/>
  <c r="X139" i="8" s="1"/>
  <c r="AB139" i="8" s="1"/>
  <c r="AF139" i="8" s="1"/>
  <c r="AJ139" i="8" s="1"/>
  <c r="AN139" i="8" s="1"/>
  <c r="AR139" i="8" s="1"/>
  <c r="AV139" i="8" s="1"/>
  <c r="AZ139" i="8" s="1"/>
  <c r="BD139" i="8" s="1"/>
  <c r="BH139" i="8" s="1"/>
  <c r="BL139" i="8" s="1"/>
  <c r="BP139" i="8" s="1"/>
  <c r="G139" i="8"/>
  <c r="K139" i="8" s="1"/>
  <c r="O139" i="8" s="1"/>
  <c r="S139" i="8" s="1"/>
  <c r="W139" i="8" s="1"/>
  <c r="AA139" i="8" s="1"/>
  <c r="AE139" i="8" s="1"/>
  <c r="AI139" i="8" s="1"/>
  <c r="AM139" i="8" s="1"/>
  <c r="AQ139" i="8" s="1"/>
  <c r="AU139" i="8" s="1"/>
  <c r="AY139" i="8" s="1"/>
  <c r="BC139" i="8" s="1"/>
  <c r="BG139" i="8" s="1"/>
  <c r="BK139" i="8" s="1"/>
  <c r="BO139" i="8" s="1"/>
  <c r="E139" i="8"/>
  <c r="G218" i="8"/>
  <c r="K218" i="8" s="1"/>
  <c r="O218" i="8" s="1"/>
  <c r="S218" i="8" s="1"/>
  <c r="W218" i="8" s="1"/>
  <c r="AA218" i="8" s="1"/>
  <c r="AE218" i="8" s="1"/>
  <c r="AI218" i="8" s="1"/>
  <c r="AM218" i="8" s="1"/>
  <c r="AQ218" i="8" s="1"/>
  <c r="AU218" i="8" s="1"/>
  <c r="AY218" i="8" s="1"/>
  <c r="BC218" i="8" s="1"/>
  <c r="BG218" i="8" s="1"/>
  <c r="BK218" i="8" s="1"/>
  <c r="BO218" i="8" s="1"/>
  <c r="E218" i="8"/>
  <c r="H218" i="8"/>
  <c r="L218" i="8" s="1"/>
  <c r="P218" i="8" s="1"/>
  <c r="T218" i="8" s="1"/>
  <c r="X218" i="8" s="1"/>
  <c r="AB218" i="8" s="1"/>
  <c r="AF218" i="8" s="1"/>
  <c r="AJ218" i="8" s="1"/>
  <c r="AN218" i="8" s="1"/>
  <c r="AR218" i="8" s="1"/>
  <c r="AV218" i="8" s="1"/>
  <c r="AZ218" i="8" s="1"/>
  <c r="BD218" i="8" s="1"/>
  <c r="BH218" i="8" s="1"/>
  <c r="BL218" i="8" s="1"/>
  <c r="BP218" i="8" s="1"/>
  <c r="H164" i="8"/>
  <c r="L164" i="8" s="1"/>
  <c r="P164" i="8" s="1"/>
  <c r="T164" i="8" s="1"/>
  <c r="X164" i="8" s="1"/>
  <c r="AB164" i="8" s="1"/>
  <c r="AF164" i="8" s="1"/>
  <c r="AJ164" i="8" s="1"/>
  <c r="AN164" i="8" s="1"/>
  <c r="AR164" i="8" s="1"/>
  <c r="AV164" i="8" s="1"/>
  <c r="AZ164" i="8" s="1"/>
  <c r="BD164" i="8" s="1"/>
  <c r="BH164" i="8" s="1"/>
  <c r="BL164" i="8" s="1"/>
  <c r="BP164" i="8" s="1"/>
  <c r="G164" i="8"/>
  <c r="K164" i="8" s="1"/>
  <c r="O164" i="8" s="1"/>
  <c r="S164" i="8" s="1"/>
  <c r="W164" i="8" s="1"/>
  <c r="AA164" i="8" s="1"/>
  <c r="AE164" i="8" s="1"/>
  <c r="AI164" i="8" s="1"/>
  <c r="AM164" i="8" s="1"/>
  <c r="AQ164" i="8" s="1"/>
  <c r="AU164" i="8" s="1"/>
  <c r="AY164" i="8" s="1"/>
  <c r="BC164" i="8" s="1"/>
  <c r="BG164" i="8" s="1"/>
  <c r="BK164" i="8" s="1"/>
  <c r="BO164" i="8" s="1"/>
  <c r="E164" i="8"/>
  <c r="G241" i="8"/>
  <c r="K241" i="8" s="1"/>
  <c r="O241" i="8" s="1"/>
  <c r="S241" i="8" s="1"/>
  <c r="W241" i="8" s="1"/>
  <c r="AA241" i="8" s="1"/>
  <c r="AE241" i="8" s="1"/>
  <c r="AI241" i="8" s="1"/>
  <c r="AM241" i="8" s="1"/>
  <c r="AQ241" i="8" s="1"/>
  <c r="AU241" i="8" s="1"/>
  <c r="AY241" i="8" s="1"/>
  <c r="BC241" i="8" s="1"/>
  <c r="BG241" i="8" s="1"/>
  <c r="BK241" i="8" s="1"/>
  <c r="BO241" i="8" s="1"/>
  <c r="H241" i="8"/>
  <c r="L241" i="8" s="1"/>
  <c r="P241" i="8" s="1"/>
  <c r="T241" i="8" s="1"/>
  <c r="X241" i="8" s="1"/>
  <c r="AB241" i="8" s="1"/>
  <c r="AF241" i="8" s="1"/>
  <c r="AJ241" i="8" s="1"/>
  <c r="AN241" i="8" s="1"/>
  <c r="AR241" i="8" s="1"/>
  <c r="AV241" i="8" s="1"/>
  <c r="AZ241" i="8" s="1"/>
  <c r="BD241" i="8" s="1"/>
  <c r="BH241" i="8" s="1"/>
  <c r="BL241" i="8" s="1"/>
  <c r="BP241" i="8" s="1"/>
  <c r="E241" i="8"/>
  <c r="E211" i="8"/>
  <c r="H211" i="8"/>
  <c r="L211" i="8" s="1"/>
  <c r="P211" i="8" s="1"/>
  <c r="T211" i="8" s="1"/>
  <c r="X211" i="8" s="1"/>
  <c r="AB211" i="8" s="1"/>
  <c r="AF211" i="8" s="1"/>
  <c r="AJ211" i="8" s="1"/>
  <c r="AN211" i="8" s="1"/>
  <c r="AR211" i="8" s="1"/>
  <c r="AV211" i="8" s="1"/>
  <c r="AZ211" i="8" s="1"/>
  <c r="BD211" i="8" s="1"/>
  <c r="BH211" i="8" s="1"/>
  <c r="BL211" i="8" s="1"/>
  <c r="BP211" i="8" s="1"/>
  <c r="G211" i="8"/>
  <c r="K211" i="8" s="1"/>
  <c r="O211" i="8" s="1"/>
  <c r="S211" i="8" s="1"/>
  <c r="W211" i="8" s="1"/>
  <c r="AA211" i="8" s="1"/>
  <c r="AE211" i="8" s="1"/>
  <c r="AI211" i="8" s="1"/>
  <c r="AM211" i="8" s="1"/>
  <c r="AQ211" i="8" s="1"/>
  <c r="AU211" i="8" s="1"/>
  <c r="AY211" i="8" s="1"/>
  <c r="BC211" i="8" s="1"/>
  <c r="BG211" i="8" s="1"/>
  <c r="BK211" i="8" s="1"/>
  <c r="BO211" i="8" s="1"/>
  <c r="G295" i="8"/>
  <c r="K295" i="8" s="1"/>
  <c r="O295" i="8" s="1"/>
  <c r="S295" i="8" s="1"/>
  <c r="W295" i="8" s="1"/>
  <c r="AA295" i="8" s="1"/>
  <c r="AE295" i="8" s="1"/>
  <c r="AI295" i="8" s="1"/>
  <c r="AM295" i="8" s="1"/>
  <c r="AQ295" i="8" s="1"/>
  <c r="AU295" i="8" s="1"/>
  <c r="AY295" i="8" s="1"/>
  <c r="BC295" i="8" s="1"/>
  <c r="BG295" i="8" s="1"/>
  <c r="BK295" i="8" s="1"/>
  <c r="BO295" i="8" s="1"/>
  <c r="E295" i="8"/>
  <c r="H295" i="8"/>
  <c r="L295" i="8" s="1"/>
  <c r="P295" i="8" s="1"/>
  <c r="T295" i="8" s="1"/>
  <c r="X295" i="8" s="1"/>
  <c r="AB295" i="8" s="1"/>
  <c r="AF295" i="8" s="1"/>
  <c r="AJ295" i="8" s="1"/>
  <c r="AN295" i="8" s="1"/>
  <c r="AR295" i="8" s="1"/>
  <c r="AV295" i="8" s="1"/>
  <c r="AZ295" i="8" s="1"/>
  <c r="BD295" i="8" s="1"/>
  <c r="BH295" i="8" s="1"/>
  <c r="BL295" i="8" s="1"/>
  <c r="BP295" i="8" s="1"/>
  <c r="H274" i="8"/>
  <c r="L274" i="8" s="1"/>
  <c r="P274" i="8" s="1"/>
  <c r="T274" i="8" s="1"/>
  <c r="X274" i="8" s="1"/>
  <c r="AB274" i="8" s="1"/>
  <c r="AF274" i="8" s="1"/>
  <c r="AJ274" i="8" s="1"/>
  <c r="AN274" i="8" s="1"/>
  <c r="AR274" i="8" s="1"/>
  <c r="AV274" i="8" s="1"/>
  <c r="AZ274" i="8" s="1"/>
  <c r="BD274" i="8" s="1"/>
  <c r="BH274" i="8" s="1"/>
  <c r="BL274" i="8" s="1"/>
  <c r="BP274" i="8" s="1"/>
  <c r="G274" i="8"/>
  <c r="K274" i="8" s="1"/>
  <c r="O274" i="8" s="1"/>
  <c r="S274" i="8" s="1"/>
  <c r="W274" i="8" s="1"/>
  <c r="AA274" i="8" s="1"/>
  <c r="AE274" i="8" s="1"/>
  <c r="AI274" i="8" s="1"/>
  <c r="AM274" i="8" s="1"/>
  <c r="AQ274" i="8" s="1"/>
  <c r="AU274" i="8" s="1"/>
  <c r="AY274" i="8" s="1"/>
  <c r="BC274" i="8" s="1"/>
  <c r="BG274" i="8" s="1"/>
  <c r="BK274" i="8" s="1"/>
  <c r="BO274" i="8" s="1"/>
  <c r="E274" i="8"/>
  <c r="H198" i="8"/>
  <c r="L198" i="8" s="1"/>
  <c r="P198" i="8" s="1"/>
  <c r="T198" i="8" s="1"/>
  <c r="X198" i="8" s="1"/>
  <c r="AB198" i="8" s="1"/>
  <c r="AF198" i="8" s="1"/>
  <c r="AJ198" i="8" s="1"/>
  <c r="AN198" i="8" s="1"/>
  <c r="AR198" i="8" s="1"/>
  <c r="AV198" i="8" s="1"/>
  <c r="AZ198" i="8" s="1"/>
  <c r="BD198" i="8" s="1"/>
  <c r="BH198" i="8" s="1"/>
  <c r="BL198" i="8" s="1"/>
  <c r="BP198" i="8" s="1"/>
  <c r="G198" i="8"/>
  <c r="K198" i="8" s="1"/>
  <c r="O198" i="8" s="1"/>
  <c r="S198" i="8" s="1"/>
  <c r="W198" i="8" s="1"/>
  <c r="AA198" i="8" s="1"/>
  <c r="AE198" i="8" s="1"/>
  <c r="AI198" i="8" s="1"/>
  <c r="AM198" i="8" s="1"/>
  <c r="AQ198" i="8" s="1"/>
  <c r="AU198" i="8" s="1"/>
  <c r="AY198" i="8" s="1"/>
  <c r="BC198" i="8" s="1"/>
  <c r="BG198" i="8" s="1"/>
  <c r="BK198" i="8" s="1"/>
  <c r="BO198" i="8" s="1"/>
  <c r="E198" i="8"/>
  <c r="G214" i="8"/>
  <c r="K214" i="8" s="1"/>
  <c r="O214" i="8" s="1"/>
  <c r="S214" i="8" s="1"/>
  <c r="W214" i="8" s="1"/>
  <c r="AA214" i="8" s="1"/>
  <c r="AE214" i="8" s="1"/>
  <c r="AI214" i="8" s="1"/>
  <c r="AM214" i="8" s="1"/>
  <c r="AQ214" i="8" s="1"/>
  <c r="AU214" i="8" s="1"/>
  <c r="AY214" i="8" s="1"/>
  <c r="BC214" i="8" s="1"/>
  <c r="BG214" i="8" s="1"/>
  <c r="BK214" i="8" s="1"/>
  <c r="BO214" i="8" s="1"/>
  <c r="H214" i="8"/>
  <c r="L214" i="8" s="1"/>
  <c r="P214" i="8" s="1"/>
  <c r="T214" i="8" s="1"/>
  <c r="X214" i="8" s="1"/>
  <c r="AB214" i="8" s="1"/>
  <c r="AF214" i="8" s="1"/>
  <c r="AJ214" i="8" s="1"/>
  <c r="AN214" i="8" s="1"/>
  <c r="AR214" i="8" s="1"/>
  <c r="AV214" i="8" s="1"/>
  <c r="AZ214" i="8" s="1"/>
  <c r="BD214" i="8" s="1"/>
  <c r="BH214" i="8" s="1"/>
  <c r="BL214" i="8" s="1"/>
  <c r="BP214" i="8" s="1"/>
  <c r="E214" i="8"/>
  <c r="E251" i="8"/>
  <c r="G251" i="8"/>
  <c r="K251" i="8" s="1"/>
  <c r="O251" i="8" s="1"/>
  <c r="S251" i="8" s="1"/>
  <c r="W251" i="8" s="1"/>
  <c r="AA251" i="8" s="1"/>
  <c r="AE251" i="8" s="1"/>
  <c r="AI251" i="8" s="1"/>
  <c r="AM251" i="8" s="1"/>
  <c r="AQ251" i="8" s="1"/>
  <c r="AU251" i="8" s="1"/>
  <c r="AY251" i="8" s="1"/>
  <c r="BC251" i="8" s="1"/>
  <c r="BG251" i="8" s="1"/>
  <c r="BK251" i="8" s="1"/>
  <c r="BO251" i="8" s="1"/>
  <c r="H251" i="8"/>
  <c r="L251" i="8" s="1"/>
  <c r="P251" i="8" s="1"/>
  <c r="T251" i="8" s="1"/>
  <c r="X251" i="8" s="1"/>
  <c r="AB251" i="8" s="1"/>
  <c r="AF251" i="8" s="1"/>
  <c r="AJ251" i="8" s="1"/>
  <c r="AN251" i="8" s="1"/>
  <c r="AR251" i="8" s="1"/>
  <c r="AV251" i="8" s="1"/>
  <c r="AZ251" i="8" s="1"/>
  <c r="BD251" i="8" s="1"/>
  <c r="BH251" i="8" s="1"/>
  <c r="BL251" i="8" s="1"/>
  <c r="BP251" i="8" s="1"/>
  <c r="E238" i="8"/>
  <c r="G238" i="8"/>
  <c r="K238" i="8" s="1"/>
  <c r="O238" i="8" s="1"/>
  <c r="S238" i="8" s="1"/>
  <c r="W238" i="8" s="1"/>
  <c r="AA238" i="8" s="1"/>
  <c r="AE238" i="8" s="1"/>
  <c r="AI238" i="8" s="1"/>
  <c r="AM238" i="8" s="1"/>
  <c r="AQ238" i="8" s="1"/>
  <c r="AU238" i="8" s="1"/>
  <c r="AY238" i="8" s="1"/>
  <c r="BC238" i="8" s="1"/>
  <c r="BG238" i="8" s="1"/>
  <c r="BK238" i="8" s="1"/>
  <c r="BO238" i="8" s="1"/>
  <c r="H238" i="8"/>
  <c r="L238" i="8" s="1"/>
  <c r="P238" i="8" s="1"/>
  <c r="T238" i="8" s="1"/>
  <c r="X238" i="8" s="1"/>
  <c r="AB238" i="8" s="1"/>
  <c r="AF238" i="8" s="1"/>
  <c r="AJ238" i="8" s="1"/>
  <c r="AN238" i="8" s="1"/>
  <c r="AR238" i="8" s="1"/>
  <c r="AV238" i="8" s="1"/>
  <c r="AZ238" i="8" s="1"/>
  <c r="BD238" i="8" s="1"/>
  <c r="BH238" i="8" s="1"/>
  <c r="BL238" i="8" s="1"/>
  <c r="BP238" i="8" s="1"/>
  <c r="H124" i="8"/>
  <c r="L124" i="8" s="1"/>
  <c r="P124" i="8" s="1"/>
  <c r="T124" i="8" s="1"/>
  <c r="X124" i="8" s="1"/>
  <c r="AB124" i="8" s="1"/>
  <c r="AF124" i="8" s="1"/>
  <c r="AJ124" i="8" s="1"/>
  <c r="AN124" i="8" s="1"/>
  <c r="AR124" i="8" s="1"/>
  <c r="AV124" i="8" s="1"/>
  <c r="AZ124" i="8" s="1"/>
  <c r="BD124" i="8" s="1"/>
  <c r="BH124" i="8" s="1"/>
  <c r="BL124" i="8" s="1"/>
  <c r="BP124" i="8" s="1"/>
  <c r="E124" i="8"/>
  <c r="G124" i="8"/>
  <c r="K124" i="8" s="1"/>
  <c r="O124" i="8" s="1"/>
  <c r="S124" i="8" s="1"/>
  <c r="W124" i="8" s="1"/>
  <c r="AA124" i="8" s="1"/>
  <c r="AE124" i="8" s="1"/>
  <c r="AI124" i="8" s="1"/>
  <c r="AM124" i="8" s="1"/>
  <c r="AQ124" i="8" s="1"/>
  <c r="AU124" i="8" s="1"/>
  <c r="AY124" i="8" s="1"/>
  <c r="BC124" i="8" s="1"/>
  <c r="BG124" i="8" s="1"/>
  <c r="BK124" i="8" s="1"/>
  <c r="BO124" i="8" s="1"/>
  <c r="G172" i="8"/>
  <c r="K172" i="8" s="1"/>
  <c r="O172" i="8" s="1"/>
  <c r="S172" i="8" s="1"/>
  <c r="W172" i="8" s="1"/>
  <c r="AA172" i="8" s="1"/>
  <c r="AE172" i="8" s="1"/>
  <c r="AI172" i="8" s="1"/>
  <c r="AM172" i="8" s="1"/>
  <c r="AQ172" i="8" s="1"/>
  <c r="AU172" i="8" s="1"/>
  <c r="AY172" i="8" s="1"/>
  <c r="BC172" i="8" s="1"/>
  <c r="BG172" i="8" s="1"/>
  <c r="BK172" i="8" s="1"/>
  <c r="BO172" i="8" s="1"/>
  <c r="E172" i="8"/>
  <c r="H172" i="8"/>
  <c r="L172" i="8" s="1"/>
  <c r="P172" i="8" s="1"/>
  <c r="T172" i="8" s="1"/>
  <c r="X172" i="8" s="1"/>
  <c r="AB172" i="8" s="1"/>
  <c r="AF172" i="8" s="1"/>
  <c r="AJ172" i="8" s="1"/>
  <c r="AN172" i="8" s="1"/>
  <c r="AR172" i="8" s="1"/>
  <c r="AV172" i="8" s="1"/>
  <c r="AZ172" i="8" s="1"/>
  <c r="BD172" i="8" s="1"/>
  <c r="BH172" i="8" s="1"/>
  <c r="BL172" i="8" s="1"/>
  <c r="BP172" i="8" s="1"/>
  <c r="E246" i="8"/>
  <c r="G246" i="8"/>
  <c r="K246" i="8" s="1"/>
  <c r="O246" i="8" s="1"/>
  <c r="S246" i="8" s="1"/>
  <c r="W246" i="8" s="1"/>
  <c r="AA246" i="8" s="1"/>
  <c r="AE246" i="8" s="1"/>
  <c r="AI246" i="8" s="1"/>
  <c r="AM246" i="8" s="1"/>
  <c r="AQ246" i="8" s="1"/>
  <c r="AU246" i="8" s="1"/>
  <c r="AY246" i="8" s="1"/>
  <c r="BC246" i="8" s="1"/>
  <c r="BG246" i="8" s="1"/>
  <c r="BK246" i="8" s="1"/>
  <c r="BO246" i="8" s="1"/>
  <c r="H246" i="8"/>
  <c r="L246" i="8" s="1"/>
  <c r="P246" i="8" s="1"/>
  <c r="T246" i="8" s="1"/>
  <c r="X246" i="8" s="1"/>
  <c r="AB246" i="8" s="1"/>
  <c r="AF246" i="8" s="1"/>
  <c r="AJ246" i="8" s="1"/>
  <c r="AN246" i="8" s="1"/>
  <c r="AR246" i="8" s="1"/>
  <c r="AV246" i="8" s="1"/>
  <c r="AZ246" i="8" s="1"/>
  <c r="BD246" i="8" s="1"/>
  <c r="BH246" i="8" s="1"/>
  <c r="BL246" i="8" s="1"/>
  <c r="BP246" i="8" s="1"/>
  <c r="H152" i="8"/>
  <c r="L152" i="8" s="1"/>
  <c r="P152" i="8" s="1"/>
  <c r="T152" i="8" s="1"/>
  <c r="X152" i="8" s="1"/>
  <c r="AB152" i="8" s="1"/>
  <c r="AF152" i="8" s="1"/>
  <c r="AJ152" i="8" s="1"/>
  <c r="AN152" i="8" s="1"/>
  <c r="AR152" i="8" s="1"/>
  <c r="AV152" i="8" s="1"/>
  <c r="AZ152" i="8" s="1"/>
  <c r="BD152" i="8" s="1"/>
  <c r="BH152" i="8" s="1"/>
  <c r="BL152" i="8" s="1"/>
  <c r="BP152" i="8" s="1"/>
  <c r="G152" i="8"/>
  <c r="K152" i="8" s="1"/>
  <c r="O152" i="8" s="1"/>
  <c r="S152" i="8" s="1"/>
  <c r="W152" i="8" s="1"/>
  <c r="AA152" i="8" s="1"/>
  <c r="AE152" i="8" s="1"/>
  <c r="AI152" i="8" s="1"/>
  <c r="AM152" i="8" s="1"/>
  <c r="AQ152" i="8" s="1"/>
  <c r="AU152" i="8" s="1"/>
  <c r="AY152" i="8" s="1"/>
  <c r="BC152" i="8" s="1"/>
  <c r="BG152" i="8" s="1"/>
  <c r="BK152" i="8" s="1"/>
  <c r="BO152" i="8" s="1"/>
  <c r="E152" i="8"/>
  <c r="G132" i="8"/>
  <c r="K132" i="8" s="1"/>
  <c r="O132" i="8" s="1"/>
  <c r="S132" i="8" s="1"/>
  <c r="W132" i="8" s="1"/>
  <c r="AA132" i="8" s="1"/>
  <c r="AE132" i="8" s="1"/>
  <c r="AI132" i="8" s="1"/>
  <c r="AM132" i="8" s="1"/>
  <c r="AQ132" i="8" s="1"/>
  <c r="AU132" i="8" s="1"/>
  <c r="AY132" i="8" s="1"/>
  <c r="BC132" i="8" s="1"/>
  <c r="BG132" i="8" s="1"/>
  <c r="BK132" i="8" s="1"/>
  <c r="BO132" i="8" s="1"/>
  <c r="E132" i="8"/>
  <c r="H132" i="8"/>
  <c r="L132" i="8" s="1"/>
  <c r="P132" i="8" s="1"/>
  <c r="T132" i="8" s="1"/>
  <c r="X132" i="8" s="1"/>
  <c r="AB132" i="8" s="1"/>
  <c r="AF132" i="8" s="1"/>
  <c r="AJ132" i="8" s="1"/>
  <c r="AN132" i="8" s="1"/>
  <c r="AR132" i="8" s="1"/>
  <c r="AV132" i="8" s="1"/>
  <c r="AZ132" i="8" s="1"/>
  <c r="BD132" i="8" s="1"/>
  <c r="BH132" i="8" s="1"/>
  <c r="BL132" i="8" s="1"/>
  <c r="BP132" i="8" s="1"/>
  <c r="G236" i="8"/>
  <c r="K236" i="8" s="1"/>
  <c r="O236" i="8" s="1"/>
  <c r="S236" i="8" s="1"/>
  <c r="W236" i="8" s="1"/>
  <c r="AA236" i="8" s="1"/>
  <c r="AE236" i="8" s="1"/>
  <c r="AI236" i="8" s="1"/>
  <c r="AM236" i="8" s="1"/>
  <c r="AQ236" i="8" s="1"/>
  <c r="AU236" i="8" s="1"/>
  <c r="AY236" i="8" s="1"/>
  <c r="BC236" i="8" s="1"/>
  <c r="BG236" i="8" s="1"/>
  <c r="BK236" i="8" s="1"/>
  <c r="BO236" i="8" s="1"/>
  <c r="H236" i="8"/>
  <c r="L236" i="8" s="1"/>
  <c r="P236" i="8" s="1"/>
  <c r="T236" i="8" s="1"/>
  <c r="X236" i="8" s="1"/>
  <c r="AB236" i="8" s="1"/>
  <c r="AF236" i="8" s="1"/>
  <c r="AJ236" i="8" s="1"/>
  <c r="AN236" i="8" s="1"/>
  <c r="AR236" i="8" s="1"/>
  <c r="AV236" i="8" s="1"/>
  <c r="AZ236" i="8" s="1"/>
  <c r="BD236" i="8" s="1"/>
  <c r="BH236" i="8" s="1"/>
  <c r="BL236" i="8" s="1"/>
  <c r="BP236" i="8" s="1"/>
  <c r="E236" i="8"/>
  <c r="E146" i="8"/>
  <c r="H146" i="8"/>
  <c r="L146" i="8" s="1"/>
  <c r="P146" i="8" s="1"/>
  <c r="T146" i="8" s="1"/>
  <c r="X146" i="8" s="1"/>
  <c r="AB146" i="8" s="1"/>
  <c r="AF146" i="8" s="1"/>
  <c r="AJ146" i="8" s="1"/>
  <c r="AN146" i="8" s="1"/>
  <c r="AR146" i="8" s="1"/>
  <c r="AV146" i="8" s="1"/>
  <c r="AZ146" i="8" s="1"/>
  <c r="BD146" i="8" s="1"/>
  <c r="BH146" i="8" s="1"/>
  <c r="BL146" i="8" s="1"/>
  <c r="BP146" i="8" s="1"/>
  <c r="G146" i="8"/>
  <c r="K146" i="8" s="1"/>
  <c r="O146" i="8" s="1"/>
  <c r="S146" i="8" s="1"/>
  <c r="W146" i="8" s="1"/>
  <c r="AA146" i="8" s="1"/>
  <c r="AE146" i="8" s="1"/>
  <c r="AI146" i="8" s="1"/>
  <c r="AM146" i="8" s="1"/>
  <c r="AQ146" i="8" s="1"/>
  <c r="AU146" i="8" s="1"/>
  <c r="AY146" i="8" s="1"/>
  <c r="BC146" i="8" s="1"/>
  <c r="BG146" i="8" s="1"/>
  <c r="BK146" i="8" s="1"/>
  <c r="BO146" i="8" s="1"/>
  <c r="G155" i="8"/>
  <c r="K155" i="8" s="1"/>
  <c r="O155" i="8" s="1"/>
  <c r="S155" i="8" s="1"/>
  <c r="W155" i="8" s="1"/>
  <c r="AA155" i="8" s="1"/>
  <c r="AE155" i="8" s="1"/>
  <c r="AI155" i="8" s="1"/>
  <c r="AM155" i="8" s="1"/>
  <c r="AQ155" i="8" s="1"/>
  <c r="AU155" i="8" s="1"/>
  <c r="AY155" i="8" s="1"/>
  <c r="BC155" i="8" s="1"/>
  <c r="BG155" i="8" s="1"/>
  <c r="BK155" i="8" s="1"/>
  <c r="BO155" i="8" s="1"/>
  <c r="H155" i="8"/>
  <c r="L155" i="8" s="1"/>
  <c r="P155" i="8" s="1"/>
  <c r="T155" i="8" s="1"/>
  <c r="X155" i="8" s="1"/>
  <c r="AB155" i="8" s="1"/>
  <c r="AF155" i="8" s="1"/>
  <c r="AJ155" i="8" s="1"/>
  <c r="AN155" i="8" s="1"/>
  <c r="AR155" i="8" s="1"/>
  <c r="AV155" i="8" s="1"/>
  <c r="AZ155" i="8" s="1"/>
  <c r="BD155" i="8" s="1"/>
  <c r="BH155" i="8" s="1"/>
  <c r="BL155" i="8" s="1"/>
  <c r="BP155" i="8" s="1"/>
  <c r="E155" i="8"/>
  <c r="E219" i="8"/>
  <c r="G219" i="8"/>
  <c r="K219" i="8" s="1"/>
  <c r="O219" i="8" s="1"/>
  <c r="S219" i="8" s="1"/>
  <c r="W219" i="8" s="1"/>
  <c r="AA219" i="8" s="1"/>
  <c r="AE219" i="8" s="1"/>
  <c r="AI219" i="8" s="1"/>
  <c r="AM219" i="8" s="1"/>
  <c r="AQ219" i="8" s="1"/>
  <c r="AU219" i="8" s="1"/>
  <c r="AY219" i="8" s="1"/>
  <c r="BC219" i="8" s="1"/>
  <c r="BG219" i="8" s="1"/>
  <c r="BK219" i="8" s="1"/>
  <c r="BO219" i="8" s="1"/>
  <c r="H219" i="8"/>
  <c r="L219" i="8" s="1"/>
  <c r="P219" i="8" s="1"/>
  <c r="T219" i="8" s="1"/>
  <c r="X219" i="8" s="1"/>
  <c r="AB219" i="8" s="1"/>
  <c r="AF219" i="8" s="1"/>
  <c r="AJ219" i="8" s="1"/>
  <c r="AN219" i="8" s="1"/>
  <c r="AR219" i="8" s="1"/>
  <c r="AV219" i="8" s="1"/>
  <c r="AZ219" i="8" s="1"/>
  <c r="BD219" i="8" s="1"/>
  <c r="BH219" i="8" s="1"/>
  <c r="BL219" i="8" s="1"/>
  <c r="BP219" i="8" s="1"/>
  <c r="E182" i="8"/>
  <c r="H182" i="8"/>
  <c r="L182" i="8" s="1"/>
  <c r="P182" i="8" s="1"/>
  <c r="T182" i="8" s="1"/>
  <c r="X182" i="8" s="1"/>
  <c r="AB182" i="8" s="1"/>
  <c r="AF182" i="8" s="1"/>
  <c r="AJ182" i="8" s="1"/>
  <c r="AN182" i="8" s="1"/>
  <c r="AR182" i="8" s="1"/>
  <c r="AV182" i="8" s="1"/>
  <c r="AZ182" i="8" s="1"/>
  <c r="BD182" i="8" s="1"/>
  <c r="BH182" i="8" s="1"/>
  <c r="BL182" i="8" s="1"/>
  <c r="BP182" i="8" s="1"/>
  <c r="G182" i="8"/>
  <c r="K182" i="8" s="1"/>
  <c r="O182" i="8" s="1"/>
  <c r="S182" i="8" s="1"/>
  <c r="W182" i="8" s="1"/>
  <c r="AA182" i="8" s="1"/>
  <c r="AE182" i="8" s="1"/>
  <c r="AI182" i="8" s="1"/>
  <c r="AM182" i="8" s="1"/>
  <c r="AQ182" i="8" s="1"/>
  <c r="AU182" i="8" s="1"/>
  <c r="AY182" i="8" s="1"/>
  <c r="BC182" i="8" s="1"/>
  <c r="BG182" i="8" s="1"/>
  <c r="BK182" i="8" s="1"/>
  <c r="BO182" i="8" s="1"/>
  <c r="H224" i="8"/>
  <c r="L224" i="8" s="1"/>
  <c r="P224" i="8" s="1"/>
  <c r="T224" i="8" s="1"/>
  <c r="X224" i="8" s="1"/>
  <c r="AB224" i="8" s="1"/>
  <c r="AF224" i="8" s="1"/>
  <c r="AJ224" i="8" s="1"/>
  <c r="AN224" i="8" s="1"/>
  <c r="AR224" i="8" s="1"/>
  <c r="AV224" i="8" s="1"/>
  <c r="AZ224" i="8" s="1"/>
  <c r="BD224" i="8" s="1"/>
  <c r="BH224" i="8" s="1"/>
  <c r="BL224" i="8" s="1"/>
  <c r="BP224" i="8" s="1"/>
  <c r="G224" i="8"/>
  <c r="K224" i="8" s="1"/>
  <c r="O224" i="8" s="1"/>
  <c r="S224" i="8" s="1"/>
  <c r="W224" i="8" s="1"/>
  <c r="AA224" i="8" s="1"/>
  <c r="AE224" i="8" s="1"/>
  <c r="AI224" i="8" s="1"/>
  <c r="AM224" i="8" s="1"/>
  <c r="AQ224" i="8" s="1"/>
  <c r="AU224" i="8" s="1"/>
  <c r="AY224" i="8" s="1"/>
  <c r="BC224" i="8" s="1"/>
  <c r="BG224" i="8" s="1"/>
  <c r="BK224" i="8" s="1"/>
  <c r="BO224" i="8" s="1"/>
  <c r="E224" i="8"/>
  <c r="H297" i="8"/>
  <c r="L297" i="8" s="1"/>
  <c r="P297" i="8" s="1"/>
  <c r="T297" i="8" s="1"/>
  <c r="X297" i="8" s="1"/>
  <c r="AB297" i="8" s="1"/>
  <c r="AF297" i="8" s="1"/>
  <c r="AJ297" i="8" s="1"/>
  <c r="AN297" i="8" s="1"/>
  <c r="AR297" i="8" s="1"/>
  <c r="AV297" i="8" s="1"/>
  <c r="AZ297" i="8" s="1"/>
  <c r="BD297" i="8" s="1"/>
  <c r="BH297" i="8" s="1"/>
  <c r="BL297" i="8" s="1"/>
  <c r="BP297" i="8" s="1"/>
  <c r="G297" i="8"/>
  <c r="K297" i="8" s="1"/>
  <c r="O297" i="8" s="1"/>
  <c r="S297" i="8" s="1"/>
  <c r="W297" i="8" s="1"/>
  <c r="AA297" i="8" s="1"/>
  <c r="AE297" i="8" s="1"/>
  <c r="AI297" i="8" s="1"/>
  <c r="AM297" i="8" s="1"/>
  <c r="AQ297" i="8" s="1"/>
  <c r="AU297" i="8" s="1"/>
  <c r="AY297" i="8" s="1"/>
  <c r="BC297" i="8" s="1"/>
  <c r="BG297" i="8" s="1"/>
  <c r="BK297" i="8" s="1"/>
  <c r="BO297" i="8" s="1"/>
  <c r="E297" i="8"/>
  <c r="H208" i="8"/>
  <c r="L208" i="8" s="1"/>
  <c r="P208" i="8" s="1"/>
  <c r="T208" i="8" s="1"/>
  <c r="X208" i="8" s="1"/>
  <c r="AB208" i="8" s="1"/>
  <c r="AF208" i="8" s="1"/>
  <c r="AJ208" i="8" s="1"/>
  <c r="AN208" i="8" s="1"/>
  <c r="AR208" i="8" s="1"/>
  <c r="AV208" i="8" s="1"/>
  <c r="AZ208" i="8" s="1"/>
  <c r="BD208" i="8" s="1"/>
  <c r="BH208" i="8" s="1"/>
  <c r="BL208" i="8" s="1"/>
  <c r="BP208" i="8" s="1"/>
  <c r="G208" i="8"/>
  <c r="K208" i="8" s="1"/>
  <c r="O208" i="8" s="1"/>
  <c r="S208" i="8" s="1"/>
  <c r="W208" i="8" s="1"/>
  <c r="AA208" i="8" s="1"/>
  <c r="AE208" i="8" s="1"/>
  <c r="AI208" i="8" s="1"/>
  <c r="AM208" i="8" s="1"/>
  <c r="AQ208" i="8" s="1"/>
  <c r="AU208" i="8" s="1"/>
  <c r="AY208" i="8" s="1"/>
  <c r="BC208" i="8" s="1"/>
  <c r="BG208" i="8" s="1"/>
  <c r="BK208" i="8" s="1"/>
  <c r="BO208" i="8" s="1"/>
  <c r="E208" i="8"/>
  <c r="G231" i="8"/>
  <c r="K231" i="8" s="1"/>
  <c r="O231" i="8" s="1"/>
  <c r="S231" i="8" s="1"/>
  <c r="W231" i="8" s="1"/>
  <c r="AA231" i="8" s="1"/>
  <c r="AE231" i="8" s="1"/>
  <c r="AI231" i="8" s="1"/>
  <c r="AM231" i="8" s="1"/>
  <c r="AQ231" i="8" s="1"/>
  <c r="AU231" i="8" s="1"/>
  <c r="AY231" i="8" s="1"/>
  <c r="BC231" i="8" s="1"/>
  <c r="BG231" i="8" s="1"/>
  <c r="BK231" i="8" s="1"/>
  <c r="BO231" i="8" s="1"/>
  <c r="E231" i="8"/>
  <c r="H231" i="8"/>
  <c r="L231" i="8" s="1"/>
  <c r="P231" i="8" s="1"/>
  <c r="T231" i="8" s="1"/>
  <c r="X231" i="8" s="1"/>
  <c r="AB231" i="8" s="1"/>
  <c r="AF231" i="8" s="1"/>
  <c r="AJ231" i="8" s="1"/>
  <c r="AN231" i="8" s="1"/>
  <c r="AR231" i="8" s="1"/>
  <c r="AV231" i="8" s="1"/>
  <c r="AZ231" i="8" s="1"/>
  <c r="BD231" i="8" s="1"/>
  <c r="BH231" i="8" s="1"/>
  <c r="BL231" i="8" s="1"/>
  <c r="BP231" i="8" s="1"/>
  <c r="G169" i="8"/>
  <c r="K169" i="8" s="1"/>
  <c r="O169" i="8" s="1"/>
  <c r="S169" i="8" s="1"/>
  <c r="W169" i="8" s="1"/>
  <c r="AA169" i="8" s="1"/>
  <c r="AE169" i="8" s="1"/>
  <c r="AI169" i="8" s="1"/>
  <c r="AM169" i="8" s="1"/>
  <c r="AQ169" i="8" s="1"/>
  <c r="AU169" i="8" s="1"/>
  <c r="AY169" i="8" s="1"/>
  <c r="BC169" i="8" s="1"/>
  <c r="BG169" i="8" s="1"/>
  <c r="BK169" i="8" s="1"/>
  <c r="BO169" i="8" s="1"/>
  <c r="E169" i="8"/>
  <c r="H169" i="8"/>
  <c r="L169" i="8" s="1"/>
  <c r="P169" i="8" s="1"/>
  <c r="T169" i="8" s="1"/>
  <c r="X169" i="8" s="1"/>
  <c r="AB169" i="8" s="1"/>
  <c r="AF169" i="8" s="1"/>
  <c r="AJ169" i="8" s="1"/>
  <c r="AN169" i="8" s="1"/>
  <c r="AR169" i="8" s="1"/>
  <c r="AV169" i="8" s="1"/>
  <c r="AZ169" i="8" s="1"/>
  <c r="BD169" i="8" s="1"/>
  <c r="BH169" i="8" s="1"/>
  <c r="BL169" i="8" s="1"/>
  <c r="BP169" i="8" s="1"/>
  <c r="E151" i="8"/>
  <c r="H151" i="8"/>
  <c r="L151" i="8" s="1"/>
  <c r="P151" i="8" s="1"/>
  <c r="T151" i="8" s="1"/>
  <c r="X151" i="8" s="1"/>
  <c r="AB151" i="8" s="1"/>
  <c r="AF151" i="8" s="1"/>
  <c r="AJ151" i="8" s="1"/>
  <c r="AN151" i="8" s="1"/>
  <c r="AR151" i="8" s="1"/>
  <c r="AV151" i="8" s="1"/>
  <c r="AZ151" i="8" s="1"/>
  <c r="BD151" i="8" s="1"/>
  <c r="BH151" i="8" s="1"/>
  <c r="BL151" i="8" s="1"/>
  <c r="BP151" i="8" s="1"/>
  <c r="G151" i="8"/>
  <c r="K151" i="8" s="1"/>
  <c r="O151" i="8" s="1"/>
  <c r="S151" i="8" s="1"/>
  <c r="W151" i="8" s="1"/>
  <c r="AA151" i="8" s="1"/>
  <c r="AE151" i="8" s="1"/>
  <c r="AI151" i="8" s="1"/>
  <c r="AM151" i="8" s="1"/>
  <c r="AQ151" i="8" s="1"/>
  <c r="AU151" i="8" s="1"/>
  <c r="AY151" i="8" s="1"/>
  <c r="BC151" i="8" s="1"/>
  <c r="BG151" i="8" s="1"/>
  <c r="BK151" i="8" s="1"/>
  <c r="BO151" i="8" s="1"/>
  <c r="H281" i="8"/>
  <c r="L281" i="8" s="1"/>
  <c r="P281" i="8" s="1"/>
  <c r="T281" i="8" s="1"/>
  <c r="X281" i="8" s="1"/>
  <c r="AB281" i="8" s="1"/>
  <c r="AF281" i="8" s="1"/>
  <c r="AJ281" i="8" s="1"/>
  <c r="AN281" i="8" s="1"/>
  <c r="AR281" i="8" s="1"/>
  <c r="AV281" i="8" s="1"/>
  <c r="AZ281" i="8" s="1"/>
  <c r="BD281" i="8" s="1"/>
  <c r="BH281" i="8" s="1"/>
  <c r="BL281" i="8" s="1"/>
  <c r="BP281" i="8" s="1"/>
  <c r="G281" i="8"/>
  <c r="K281" i="8" s="1"/>
  <c r="O281" i="8" s="1"/>
  <c r="S281" i="8" s="1"/>
  <c r="W281" i="8" s="1"/>
  <c r="AA281" i="8" s="1"/>
  <c r="AE281" i="8" s="1"/>
  <c r="AI281" i="8" s="1"/>
  <c r="AM281" i="8" s="1"/>
  <c r="AQ281" i="8" s="1"/>
  <c r="AU281" i="8" s="1"/>
  <c r="AY281" i="8" s="1"/>
  <c r="BC281" i="8" s="1"/>
  <c r="BG281" i="8" s="1"/>
  <c r="BK281" i="8" s="1"/>
  <c r="BO281" i="8" s="1"/>
  <c r="E281" i="8"/>
  <c r="G265" i="8"/>
  <c r="K265" i="8" s="1"/>
  <c r="O265" i="8" s="1"/>
  <c r="S265" i="8" s="1"/>
  <c r="W265" i="8" s="1"/>
  <c r="AA265" i="8" s="1"/>
  <c r="AE265" i="8" s="1"/>
  <c r="AI265" i="8" s="1"/>
  <c r="AM265" i="8" s="1"/>
  <c r="AQ265" i="8" s="1"/>
  <c r="AU265" i="8" s="1"/>
  <c r="AY265" i="8" s="1"/>
  <c r="BC265" i="8" s="1"/>
  <c r="BG265" i="8" s="1"/>
  <c r="BK265" i="8" s="1"/>
  <c r="BO265" i="8" s="1"/>
  <c r="E265" i="8"/>
  <c r="H265" i="8"/>
  <c r="L265" i="8" s="1"/>
  <c r="P265" i="8" s="1"/>
  <c r="T265" i="8" s="1"/>
  <c r="X265" i="8" s="1"/>
  <c r="AB265" i="8" s="1"/>
  <c r="AF265" i="8" s="1"/>
  <c r="AJ265" i="8" s="1"/>
  <c r="AN265" i="8" s="1"/>
  <c r="AR265" i="8" s="1"/>
  <c r="AV265" i="8" s="1"/>
  <c r="AZ265" i="8" s="1"/>
  <c r="BD265" i="8" s="1"/>
  <c r="BH265" i="8" s="1"/>
  <c r="BL265" i="8" s="1"/>
  <c r="BP265" i="8" s="1"/>
  <c r="E189" i="8"/>
  <c r="H189" i="8"/>
  <c r="L189" i="8" s="1"/>
  <c r="P189" i="8" s="1"/>
  <c r="T189" i="8" s="1"/>
  <c r="X189" i="8" s="1"/>
  <c r="AB189" i="8" s="1"/>
  <c r="AF189" i="8" s="1"/>
  <c r="AJ189" i="8" s="1"/>
  <c r="AN189" i="8" s="1"/>
  <c r="AR189" i="8" s="1"/>
  <c r="AV189" i="8" s="1"/>
  <c r="AZ189" i="8" s="1"/>
  <c r="BD189" i="8" s="1"/>
  <c r="BH189" i="8" s="1"/>
  <c r="BL189" i="8" s="1"/>
  <c r="BP189" i="8" s="1"/>
  <c r="G189" i="8"/>
  <c r="K189" i="8" s="1"/>
  <c r="O189" i="8" s="1"/>
  <c r="S189" i="8" s="1"/>
  <c r="W189" i="8" s="1"/>
  <c r="AA189" i="8" s="1"/>
  <c r="AE189" i="8" s="1"/>
  <c r="AI189" i="8" s="1"/>
  <c r="AM189" i="8" s="1"/>
  <c r="AQ189" i="8" s="1"/>
  <c r="AU189" i="8" s="1"/>
  <c r="AY189" i="8" s="1"/>
  <c r="BC189" i="8" s="1"/>
  <c r="BG189" i="8" s="1"/>
  <c r="BK189" i="8" s="1"/>
  <c r="BO189" i="8" s="1"/>
  <c r="G256" i="8"/>
  <c r="K256" i="8" s="1"/>
  <c r="O256" i="8" s="1"/>
  <c r="S256" i="8" s="1"/>
  <c r="W256" i="8" s="1"/>
  <c r="AA256" i="8" s="1"/>
  <c r="AE256" i="8" s="1"/>
  <c r="AI256" i="8" s="1"/>
  <c r="AM256" i="8" s="1"/>
  <c r="AQ256" i="8" s="1"/>
  <c r="AU256" i="8" s="1"/>
  <c r="AY256" i="8" s="1"/>
  <c r="BC256" i="8" s="1"/>
  <c r="BG256" i="8" s="1"/>
  <c r="BK256" i="8" s="1"/>
  <c r="BO256" i="8" s="1"/>
  <c r="E256" i="8"/>
  <c r="H256" i="8"/>
  <c r="L256" i="8" s="1"/>
  <c r="P256" i="8" s="1"/>
  <c r="T256" i="8" s="1"/>
  <c r="X256" i="8" s="1"/>
  <c r="AB256" i="8" s="1"/>
  <c r="AF256" i="8" s="1"/>
  <c r="AJ256" i="8" s="1"/>
  <c r="AN256" i="8" s="1"/>
  <c r="AR256" i="8" s="1"/>
  <c r="AV256" i="8" s="1"/>
  <c r="AZ256" i="8" s="1"/>
  <c r="BD256" i="8" s="1"/>
  <c r="BH256" i="8" s="1"/>
  <c r="BL256" i="8" s="1"/>
  <c r="BP256" i="8" s="1"/>
  <c r="G190" i="8"/>
  <c r="K190" i="8" s="1"/>
  <c r="O190" i="8" s="1"/>
  <c r="S190" i="8" s="1"/>
  <c r="W190" i="8" s="1"/>
  <c r="AA190" i="8" s="1"/>
  <c r="AE190" i="8" s="1"/>
  <c r="AI190" i="8" s="1"/>
  <c r="AM190" i="8" s="1"/>
  <c r="AQ190" i="8" s="1"/>
  <c r="AU190" i="8" s="1"/>
  <c r="AY190" i="8" s="1"/>
  <c r="BC190" i="8" s="1"/>
  <c r="BG190" i="8" s="1"/>
  <c r="BK190" i="8" s="1"/>
  <c r="BO190" i="8" s="1"/>
  <c r="H190" i="8"/>
  <c r="L190" i="8" s="1"/>
  <c r="P190" i="8" s="1"/>
  <c r="T190" i="8" s="1"/>
  <c r="X190" i="8" s="1"/>
  <c r="AB190" i="8" s="1"/>
  <c r="AF190" i="8" s="1"/>
  <c r="AJ190" i="8" s="1"/>
  <c r="AN190" i="8" s="1"/>
  <c r="AR190" i="8" s="1"/>
  <c r="AV190" i="8" s="1"/>
  <c r="AZ190" i="8" s="1"/>
  <c r="BD190" i="8" s="1"/>
  <c r="BH190" i="8" s="1"/>
  <c r="BL190" i="8" s="1"/>
  <c r="BP190" i="8" s="1"/>
  <c r="E190" i="8"/>
  <c r="G287" i="8"/>
  <c r="K287" i="8" s="1"/>
  <c r="O287" i="8" s="1"/>
  <c r="S287" i="8" s="1"/>
  <c r="W287" i="8" s="1"/>
  <c r="AA287" i="8" s="1"/>
  <c r="AE287" i="8" s="1"/>
  <c r="AI287" i="8" s="1"/>
  <c r="AM287" i="8" s="1"/>
  <c r="AQ287" i="8" s="1"/>
  <c r="AU287" i="8" s="1"/>
  <c r="AY287" i="8" s="1"/>
  <c r="BC287" i="8" s="1"/>
  <c r="BG287" i="8" s="1"/>
  <c r="BK287" i="8" s="1"/>
  <c r="BO287" i="8" s="1"/>
  <c r="E287" i="8"/>
  <c r="H287" i="8"/>
  <c r="L287" i="8" s="1"/>
  <c r="P287" i="8" s="1"/>
  <c r="T287" i="8" s="1"/>
  <c r="X287" i="8" s="1"/>
  <c r="AB287" i="8" s="1"/>
  <c r="AF287" i="8" s="1"/>
  <c r="AJ287" i="8" s="1"/>
  <c r="AN287" i="8" s="1"/>
  <c r="AR287" i="8" s="1"/>
  <c r="AV287" i="8" s="1"/>
  <c r="AZ287" i="8" s="1"/>
  <c r="BD287" i="8" s="1"/>
  <c r="BH287" i="8" s="1"/>
  <c r="BL287" i="8" s="1"/>
  <c r="BP287" i="8" s="1"/>
  <c r="G257" i="8"/>
  <c r="K257" i="8" s="1"/>
  <c r="O257" i="8" s="1"/>
  <c r="S257" i="8" s="1"/>
  <c r="W257" i="8" s="1"/>
  <c r="AA257" i="8" s="1"/>
  <c r="AE257" i="8" s="1"/>
  <c r="AI257" i="8" s="1"/>
  <c r="AM257" i="8" s="1"/>
  <c r="AQ257" i="8" s="1"/>
  <c r="AU257" i="8" s="1"/>
  <c r="AY257" i="8" s="1"/>
  <c r="BC257" i="8" s="1"/>
  <c r="BG257" i="8" s="1"/>
  <c r="BK257" i="8" s="1"/>
  <c r="BO257" i="8" s="1"/>
  <c r="H257" i="8"/>
  <c r="L257" i="8" s="1"/>
  <c r="P257" i="8" s="1"/>
  <c r="T257" i="8" s="1"/>
  <c r="X257" i="8" s="1"/>
  <c r="AB257" i="8" s="1"/>
  <c r="AF257" i="8" s="1"/>
  <c r="AJ257" i="8" s="1"/>
  <c r="AN257" i="8" s="1"/>
  <c r="AR257" i="8" s="1"/>
  <c r="AV257" i="8" s="1"/>
  <c r="AZ257" i="8" s="1"/>
  <c r="BD257" i="8" s="1"/>
  <c r="BH257" i="8" s="1"/>
  <c r="BL257" i="8" s="1"/>
  <c r="BP257" i="8" s="1"/>
  <c r="E257" i="8"/>
  <c r="H176" i="8"/>
  <c r="L176" i="8" s="1"/>
  <c r="P176" i="8" s="1"/>
  <c r="T176" i="8" s="1"/>
  <c r="X176" i="8" s="1"/>
  <c r="AB176" i="8" s="1"/>
  <c r="AF176" i="8" s="1"/>
  <c r="AJ176" i="8" s="1"/>
  <c r="AN176" i="8" s="1"/>
  <c r="AR176" i="8" s="1"/>
  <c r="AV176" i="8" s="1"/>
  <c r="AZ176" i="8" s="1"/>
  <c r="BD176" i="8" s="1"/>
  <c r="BH176" i="8" s="1"/>
  <c r="BL176" i="8" s="1"/>
  <c r="BP176" i="8" s="1"/>
  <c r="G176" i="8"/>
  <c r="K176" i="8" s="1"/>
  <c r="O176" i="8" s="1"/>
  <c r="S176" i="8" s="1"/>
  <c r="W176" i="8" s="1"/>
  <c r="AA176" i="8" s="1"/>
  <c r="AE176" i="8" s="1"/>
  <c r="AI176" i="8" s="1"/>
  <c r="AM176" i="8" s="1"/>
  <c r="AQ176" i="8" s="1"/>
  <c r="AU176" i="8" s="1"/>
  <c r="AY176" i="8" s="1"/>
  <c r="BC176" i="8" s="1"/>
  <c r="BG176" i="8" s="1"/>
  <c r="BK176" i="8" s="1"/>
  <c r="BO176" i="8" s="1"/>
  <c r="E176" i="8"/>
  <c r="G180" i="8"/>
  <c r="K180" i="8" s="1"/>
  <c r="O180" i="8" s="1"/>
  <c r="S180" i="8" s="1"/>
  <c r="W180" i="8" s="1"/>
  <c r="AA180" i="8" s="1"/>
  <c r="AE180" i="8" s="1"/>
  <c r="AI180" i="8" s="1"/>
  <c r="AM180" i="8" s="1"/>
  <c r="AQ180" i="8" s="1"/>
  <c r="AU180" i="8" s="1"/>
  <c r="AY180" i="8" s="1"/>
  <c r="BC180" i="8" s="1"/>
  <c r="BG180" i="8" s="1"/>
  <c r="BK180" i="8" s="1"/>
  <c r="BO180" i="8" s="1"/>
  <c r="E180" i="8"/>
  <c r="H180" i="8"/>
  <c r="L180" i="8" s="1"/>
  <c r="P180" i="8" s="1"/>
  <c r="T180" i="8" s="1"/>
  <c r="X180" i="8" s="1"/>
  <c r="AB180" i="8" s="1"/>
  <c r="AF180" i="8" s="1"/>
  <c r="AJ180" i="8" s="1"/>
  <c r="AN180" i="8" s="1"/>
  <c r="AR180" i="8" s="1"/>
  <c r="AV180" i="8" s="1"/>
  <c r="AZ180" i="8" s="1"/>
  <c r="BD180" i="8" s="1"/>
  <c r="BH180" i="8" s="1"/>
  <c r="BL180" i="8" s="1"/>
  <c r="BP180" i="8" s="1"/>
  <c r="H122" i="8"/>
  <c r="L122" i="8" s="1"/>
  <c r="P122" i="8" s="1"/>
  <c r="T122" i="8" s="1"/>
  <c r="X122" i="8" s="1"/>
  <c r="AB122" i="8" s="1"/>
  <c r="AF122" i="8" s="1"/>
  <c r="AJ122" i="8" s="1"/>
  <c r="AN122" i="8" s="1"/>
  <c r="AR122" i="8" s="1"/>
  <c r="AV122" i="8" s="1"/>
  <c r="AZ122" i="8" s="1"/>
  <c r="BD122" i="8" s="1"/>
  <c r="BH122" i="8" s="1"/>
  <c r="BL122" i="8" s="1"/>
  <c r="BP122" i="8" s="1"/>
  <c r="G122" i="8"/>
  <c r="K122" i="8" s="1"/>
  <c r="O122" i="8" s="1"/>
  <c r="S122" i="8" s="1"/>
  <c r="W122" i="8" s="1"/>
  <c r="AA122" i="8" s="1"/>
  <c r="AE122" i="8" s="1"/>
  <c r="AI122" i="8" s="1"/>
  <c r="AM122" i="8" s="1"/>
  <c r="AQ122" i="8" s="1"/>
  <c r="AU122" i="8" s="1"/>
  <c r="AY122" i="8" s="1"/>
  <c r="BC122" i="8" s="1"/>
  <c r="BG122" i="8" s="1"/>
  <c r="BK122" i="8" s="1"/>
  <c r="BO122" i="8" s="1"/>
  <c r="E122" i="8"/>
  <c r="E187" i="8"/>
  <c r="H187" i="8"/>
  <c r="L187" i="8" s="1"/>
  <c r="P187" i="8" s="1"/>
  <c r="T187" i="8" s="1"/>
  <c r="X187" i="8" s="1"/>
  <c r="AB187" i="8" s="1"/>
  <c r="AF187" i="8" s="1"/>
  <c r="AJ187" i="8" s="1"/>
  <c r="AN187" i="8" s="1"/>
  <c r="AR187" i="8" s="1"/>
  <c r="AV187" i="8" s="1"/>
  <c r="AZ187" i="8" s="1"/>
  <c r="BD187" i="8" s="1"/>
  <c r="BH187" i="8" s="1"/>
  <c r="BL187" i="8" s="1"/>
  <c r="BP187" i="8" s="1"/>
  <c r="G187" i="8"/>
  <c r="K187" i="8" s="1"/>
  <c r="O187" i="8" s="1"/>
  <c r="S187" i="8" s="1"/>
  <c r="W187" i="8" s="1"/>
  <c r="AA187" i="8" s="1"/>
  <c r="AE187" i="8" s="1"/>
  <c r="AI187" i="8" s="1"/>
  <c r="AM187" i="8" s="1"/>
  <c r="AQ187" i="8" s="1"/>
  <c r="AU187" i="8" s="1"/>
  <c r="AY187" i="8" s="1"/>
  <c r="BC187" i="8" s="1"/>
  <c r="BG187" i="8" s="1"/>
  <c r="BK187" i="8" s="1"/>
  <c r="BO187" i="8" s="1"/>
  <c r="H126" i="8"/>
  <c r="L126" i="8" s="1"/>
  <c r="P126" i="8" s="1"/>
  <c r="T126" i="8" s="1"/>
  <c r="X126" i="8" s="1"/>
  <c r="AB126" i="8" s="1"/>
  <c r="AF126" i="8" s="1"/>
  <c r="AJ126" i="8" s="1"/>
  <c r="AN126" i="8" s="1"/>
  <c r="AR126" i="8" s="1"/>
  <c r="AV126" i="8" s="1"/>
  <c r="AZ126" i="8" s="1"/>
  <c r="BD126" i="8" s="1"/>
  <c r="BH126" i="8" s="1"/>
  <c r="BL126" i="8" s="1"/>
  <c r="BP126" i="8" s="1"/>
  <c r="E126" i="8"/>
  <c r="G126" i="8"/>
  <c r="K126" i="8" s="1"/>
  <c r="O126" i="8" s="1"/>
  <c r="S126" i="8" s="1"/>
  <c r="W126" i="8" s="1"/>
  <c r="AA126" i="8" s="1"/>
  <c r="AE126" i="8" s="1"/>
  <c r="AI126" i="8" s="1"/>
  <c r="AM126" i="8" s="1"/>
  <c r="AQ126" i="8" s="1"/>
  <c r="AU126" i="8" s="1"/>
  <c r="AY126" i="8" s="1"/>
  <c r="BC126" i="8" s="1"/>
  <c r="BG126" i="8" s="1"/>
  <c r="BK126" i="8" s="1"/>
  <c r="BO126" i="8" s="1"/>
  <c r="H160" i="8"/>
  <c r="L160" i="8" s="1"/>
  <c r="P160" i="8" s="1"/>
  <c r="T160" i="8" s="1"/>
  <c r="X160" i="8" s="1"/>
  <c r="AB160" i="8" s="1"/>
  <c r="AF160" i="8" s="1"/>
  <c r="AJ160" i="8" s="1"/>
  <c r="AN160" i="8" s="1"/>
  <c r="AR160" i="8" s="1"/>
  <c r="AV160" i="8" s="1"/>
  <c r="AZ160" i="8" s="1"/>
  <c r="BD160" i="8" s="1"/>
  <c r="BH160" i="8" s="1"/>
  <c r="BL160" i="8" s="1"/>
  <c r="BP160" i="8" s="1"/>
  <c r="G160" i="8"/>
  <c r="K160" i="8" s="1"/>
  <c r="O160" i="8" s="1"/>
  <c r="S160" i="8" s="1"/>
  <c r="W160" i="8" s="1"/>
  <c r="AA160" i="8" s="1"/>
  <c r="AE160" i="8" s="1"/>
  <c r="AI160" i="8" s="1"/>
  <c r="AM160" i="8" s="1"/>
  <c r="AQ160" i="8" s="1"/>
  <c r="AU160" i="8" s="1"/>
  <c r="AY160" i="8" s="1"/>
  <c r="BC160" i="8" s="1"/>
  <c r="BG160" i="8" s="1"/>
  <c r="BK160" i="8" s="1"/>
  <c r="BO160" i="8" s="1"/>
  <c r="E160" i="8"/>
  <c r="H215" i="8"/>
  <c r="L215" i="8" s="1"/>
  <c r="P215" i="8" s="1"/>
  <c r="T215" i="8" s="1"/>
  <c r="X215" i="8" s="1"/>
  <c r="AB215" i="8" s="1"/>
  <c r="AF215" i="8" s="1"/>
  <c r="AJ215" i="8" s="1"/>
  <c r="AN215" i="8" s="1"/>
  <c r="AR215" i="8" s="1"/>
  <c r="AV215" i="8" s="1"/>
  <c r="AZ215" i="8" s="1"/>
  <c r="BD215" i="8" s="1"/>
  <c r="BH215" i="8" s="1"/>
  <c r="BL215" i="8" s="1"/>
  <c r="BP215" i="8" s="1"/>
  <c r="G215" i="8"/>
  <c r="K215" i="8" s="1"/>
  <c r="O215" i="8" s="1"/>
  <c r="S215" i="8" s="1"/>
  <c r="W215" i="8" s="1"/>
  <c r="AA215" i="8" s="1"/>
  <c r="AE215" i="8" s="1"/>
  <c r="AI215" i="8" s="1"/>
  <c r="AM215" i="8" s="1"/>
  <c r="AQ215" i="8" s="1"/>
  <c r="AU215" i="8" s="1"/>
  <c r="AY215" i="8" s="1"/>
  <c r="BC215" i="8" s="1"/>
  <c r="BG215" i="8" s="1"/>
  <c r="BK215" i="8" s="1"/>
  <c r="BO215" i="8" s="1"/>
  <c r="E215" i="8"/>
  <c r="H179" i="8"/>
  <c r="L179" i="8" s="1"/>
  <c r="P179" i="8" s="1"/>
  <c r="T179" i="8" s="1"/>
  <c r="X179" i="8" s="1"/>
  <c r="AB179" i="8" s="1"/>
  <c r="AF179" i="8" s="1"/>
  <c r="AJ179" i="8" s="1"/>
  <c r="AN179" i="8" s="1"/>
  <c r="AR179" i="8" s="1"/>
  <c r="AV179" i="8" s="1"/>
  <c r="AZ179" i="8" s="1"/>
  <c r="BD179" i="8" s="1"/>
  <c r="BH179" i="8" s="1"/>
  <c r="BL179" i="8" s="1"/>
  <c r="BP179" i="8" s="1"/>
  <c r="G179" i="8"/>
  <c r="K179" i="8" s="1"/>
  <c r="O179" i="8" s="1"/>
  <c r="S179" i="8" s="1"/>
  <c r="W179" i="8" s="1"/>
  <c r="AA179" i="8" s="1"/>
  <c r="AE179" i="8" s="1"/>
  <c r="AI179" i="8" s="1"/>
  <c r="AM179" i="8" s="1"/>
  <c r="AQ179" i="8" s="1"/>
  <c r="AU179" i="8" s="1"/>
  <c r="AY179" i="8" s="1"/>
  <c r="BC179" i="8" s="1"/>
  <c r="BG179" i="8" s="1"/>
  <c r="BK179" i="8" s="1"/>
  <c r="BO179" i="8" s="1"/>
  <c r="E179" i="8"/>
  <c r="E261" i="8"/>
  <c r="G261" i="8"/>
  <c r="K261" i="8" s="1"/>
  <c r="O261" i="8" s="1"/>
  <c r="S261" i="8" s="1"/>
  <c r="W261" i="8" s="1"/>
  <c r="AA261" i="8" s="1"/>
  <c r="AE261" i="8" s="1"/>
  <c r="AI261" i="8" s="1"/>
  <c r="AM261" i="8" s="1"/>
  <c r="AQ261" i="8" s="1"/>
  <c r="AU261" i="8" s="1"/>
  <c r="AY261" i="8" s="1"/>
  <c r="BC261" i="8" s="1"/>
  <c r="BG261" i="8" s="1"/>
  <c r="BK261" i="8" s="1"/>
  <c r="BO261" i="8" s="1"/>
  <c r="H261" i="8"/>
  <c r="L261" i="8" s="1"/>
  <c r="P261" i="8" s="1"/>
  <c r="T261" i="8" s="1"/>
  <c r="X261" i="8" s="1"/>
  <c r="AB261" i="8" s="1"/>
  <c r="AF261" i="8" s="1"/>
  <c r="AJ261" i="8" s="1"/>
  <c r="AN261" i="8" s="1"/>
  <c r="AR261" i="8" s="1"/>
  <c r="AV261" i="8" s="1"/>
  <c r="AZ261" i="8" s="1"/>
  <c r="BD261" i="8" s="1"/>
  <c r="BH261" i="8" s="1"/>
  <c r="BL261" i="8" s="1"/>
  <c r="BP261" i="8" s="1"/>
  <c r="G168" i="8"/>
  <c r="K168" i="8" s="1"/>
  <c r="O168" i="8" s="1"/>
  <c r="S168" i="8" s="1"/>
  <c r="W168" i="8" s="1"/>
  <c r="AA168" i="8" s="1"/>
  <c r="AE168" i="8" s="1"/>
  <c r="AI168" i="8" s="1"/>
  <c r="AM168" i="8" s="1"/>
  <c r="AQ168" i="8" s="1"/>
  <c r="AU168" i="8" s="1"/>
  <c r="AY168" i="8" s="1"/>
  <c r="BC168" i="8" s="1"/>
  <c r="BG168" i="8" s="1"/>
  <c r="BK168" i="8" s="1"/>
  <c r="BO168" i="8" s="1"/>
  <c r="E168" i="8"/>
  <c r="H168" i="8"/>
  <c r="L168" i="8" s="1"/>
  <c r="P168" i="8" s="1"/>
  <c r="T168" i="8" s="1"/>
  <c r="X168" i="8" s="1"/>
  <c r="AB168" i="8" s="1"/>
  <c r="AF168" i="8" s="1"/>
  <c r="AJ168" i="8" s="1"/>
  <c r="AN168" i="8" s="1"/>
  <c r="AR168" i="8" s="1"/>
  <c r="AV168" i="8" s="1"/>
  <c r="AZ168" i="8" s="1"/>
  <c r="BD168" i="8" s="1"/>
  <c r="BH168" i="8" s="1"/>
  <c r="BL168" i="8" s="1"/>
  <c r="BP168" i="8" s="1"/>
  <c r="H159" i="8"/>
  <c r="L159" i="8" s="1"/>
  <c r="P159" i="8" s="1"/>
  <c r="T159" i="8" s="1"/>
  <c r="X159" i="8" s="1"/>
  <c r="AB159" i="8" s="1"/>
  <c r="AF159" i="8" s="1"/>
  <c r="AJ159" i="8" s="1"/>
  <c r="AN159" i="8" s="1"/>
  <c r="AR159" i="8" s="1"/>
  <c r="AV159" i="8" s="1"/>
  <c r="AZ159" i="8" s="1"/>
  <c r="BD159" i="8" s="1"/>
  <c r="BH159" i="8" s="1"/>
  <c r="BL159" i="8" s="1"/>
  <c r="BP159" i="8" s="1"/>
  <c r="G159" i="8"/>
  <c r="K159" i="8" s="1"/>
  <c r="O159" i="8" s="1"/>
  <c r="S159" i="8" s="1"/>
  <c r="W159" i="8" s="1"/>
  <c r="AA159" i="8" s="1"/>
  <c r="AE159" i="8" s="1"/>
  <c r="AI159" i="8" s="1"/>
  <c r="AM159" i="8" s="1"/>
  <c r="AQ159" i="8" s="1"/>
  <c r="AU159" i="8" s="1"/>
  <c r="AY159" i="8" s="1"/>
  <c r="BC159" i="8" s="1"/>
  <c r="BG159" i="8" s="1"/>
  <c r="BK159" i="8" s="1"/>
  <c r="BO159" i="8" s="1"/>
  <c r="E159" i="8"/>
  <c r="H115" i="8"/>
  <c r="L115" i="8" s="1"/>
  <c r="P115" i="8" s="1"/>
  <c r="T115" i="8" s="1"/>
  <c r="X115" i="8" s="1"/>
  <c r="AB115" i="8" s="1"/>
  <c r="AF115" i="8" s="1"/>
  <c r="AJ115" i="8" s="1"/>
  <c r="AN115" i="8" s="1"/>
  <c r="AR115" i="8" s="1"/>
  <c r="AV115" i="8" s="1"/>
  <c r="AZ115" i="8" s="1"/>
  <c r="BD115" i="8" s="1"/>
  <c r="BH115" i="8" s="1"/>
  <c r="BL115" i="8" s="1"/>
  <c r="BP115" i="8" s="1"/>
  <c r="E115" i="8"/>
  <c r="G115" i="8"/>
  <c r="K115" i="8" s="1"/>
  <c r="O115" i="8" s="1"/>
  <c r="S115" i="8" s="1"/>
  <c r="W115" i="8" s="1"/>
  <c r="AA115" i="8" s="1"/>
  <c r="AE115" i="8" s="1"/>
  <c r="AI115" i="8" s="1"/>
  <c r="AM115" i="8" s="1"/>
  <c r="AQ115" i="8" s="1"/>
  <c r="AU115" i="8" s="1"/>
  <c r="AY115" i="8" s="1"/>
  <c r="BC115" i="8" s="1"/>
  <c r="BG115" i="8" s="1"/>
  <c r="BK115" i="8" s="1"/>
  <c r="BO115" i="8" s="1"/>
  <c r="E131" i="8"/>
  <c r="G131" i="8"/>
  <c r="K131" i="8" s="1"/>
  <c r="O131" i="8" s="1"/>
  <c r="S131" i="8" s="1"/>
  <c r="W131" i="8" s="1"/>
  <c r="AA131" i="8" s="1"/>
  <c r="AE131" i="8" s="1"/>
  <c r="AI131" i="8" s="1"/>
  <c r="AM131" i="8" s="1"/>
  <c r="AQ131" i="8" s="1"/>
  <c r="AU131" i="8" s="1"/>
  <c r="AY131" i="8" s="1"/>
  <c r="BC131" i="8" s="1"/>
  <c r="BG131" i="8" s="1"/>
  <c r="BK131" i="8" s="1"/>
  <c r="BO131" i="8" s="1"/>
  <c r="H131" i="8"/>
  <c r="L131" i="8" s="1"/>
  <c r="P131" i="8" s="1"/>
  <c r="T131" i="8" s="1"/>
  <c r="X131" i="8" s="1"/>
  <c r="AB131" i="8" s="1"/>
  <c r="AF131" i="8" s="1"/>
  <c r="AJ131" i="8" s="1"/>
  <c r="AN131" i="8" s="1"/>
  <c r="AR131" i="8" s="1"/>
  <c r="AV131" i="8" s="1"/>
  <c r="AZ131" i="8" s="1"/>
  <c r="BD131" i="8" s="1"/>
  <c r="BH131" i="8" s="1"/>
  <c r="BL131" i="8" s="1"/>
  <c r="BP131" i="8" s="1"/>
  <c r="G142" i="8"/>
  <c r="K142" i="8" s="1"/>
  <c r="O142" i="8" s="1"/>
  <c r="S142" i="8" s="1"/>
  <c r="W142" i="8" s="1"/>
  <c r="AA142" i="8" s="1"/>
  <c r="AE142" i="8" s="1"/>
  <c r="AI142" i="8" s="1"/>
  <c r="AM142" i="8" s="1"/>
  <c r="AQ142" i="8" s="1"/>
  <c r="AU142" i="8" s="1"/>
  <c r="AY142" i="8" s="1"/>
  <c r="BC142" i="8" s="1"/>
  <c r="BG142" i="8" s="1"/>
  <c r="BK142" i="8" s="1"/>
  <c r="BO142" i="8" s="1"/>
  <c r="E142" i="8"/>
  <c r="H142" i="8"/>
  <c r="L142" i="8" s="1"/>
  <c r="P142" i="8" s="1"/>
  <c r="T142" i="8" s="1"/>
  <c r="X142" i="8" s="1"/>
  <c r="AB142" i="8" s="1"/>
  <c r="AF142" i="8" s="1"/>
  <c r="AJ142" i="8" s="1"/>
  <c r="AN142" i="8" s="1"/>
  <c r="AR142" i="8" s="1"/>
  <c r="AV142" i="8" s="1"/>
  <c r="AZ142" i="8" s="1"/>
  <c r="BD142" i="8" s="1"/>
  <c r="BH142" i="8" s="1"/>
  <c r="BL142" i="8" s="1"/>
  <c r="BP142" i="8" s="1"/>
  <c r="G210" i="8"/>
  <c r="K210" i="8" s="1"/>
  <c r="O210" i="8" s="1"/>
  <c r="S210" i="8" s="1"/>
  <c r="W210" i="8" s="1"/>
  <c r="AA210" i="8" s="1"/>
  <c r="AE210" i="8" s="1"/>
  <c r="AI210" i="8" s="1"/>
  <c r="AM210" i="8" s="1"/>
  <c r="AQ210" i="8" s="1"/>
  <c r="AU210" i="8" s="1"/>
  <c r="AY210" i="8" s="1"/>
  <c r="BC210" i="8" s="1"/>
  <c r="BG210" i="8" s="1"/>
  <c r="BK210" i="8" s="1"/>
  <c r="BO210" i="8" s="1"/>
  <c r="H210" i="8"/>
  <c r="L210" i="8" s="1"/>
  <c r="P210" i="8" s="1"/>
  <c r="T210" i="8" s="1"/>
  <c r="X210" i="8" s="1"/>
  <c r="AB210" i="8" s="1"/>
  <c r="AF210" i="8" s="1"/>
  <c r="AJ210" i="8" s="1"/>
  <c r="AN210" i="8" s="1"/>
  <c r="AR210" i="8" s="1"/>
  <c r="AV210" i="8" s="1"/>
  <c r="AZ210" i="8" s="1"/>
  <c r="BD210" i="8" s="1"/>
  <c r="BH210" i="8" s="1"/>
  <c r="BL210" i="8" s="1"/>
  <c r="BP210" i="8" s="1"/>
  <c r="E210" i="8"/>
  <c r="E183" i="8"/>
  <c r="H183" i="8"/>
  <c r="L183" i="8" s="1"/>
  <c r="P183" i="8" s="1"/>
  <c r="T183" i="8" s="1"/>
  <c r="X183" i="8" s="1"/>
  <c r="AB183" i="8" s="1"/>
  <c r="AF183" i="8" s="1"/>
  <c r="AJ183" i="8" s="1"/>
  <c r="AN183" i="8" s="1"/>
  <c r="AR183" i="8" s="1"/>
  <c r="AV183" i="8" s="1"/>
  <c r="AZ183" i="8" s="1"/>
  <c r="BD183" i="8" s="1"/>
  <c r="BH183" i="8" s="1"/>
  <c r="BL183" i="8" s="1"/>
  <c r="BP183" i="8" s="1"/>
  <c r="G183" i="8"/>
  <c r="K183" i="8" s="1"/>
  <c r="O183" i="8" s="1"/>
  <c r="S183" i="8" s="1"/>
  <c r="W183" i="8" s="1"/>
  <c r="AA183" i="8" s="1"/>
  <c r="AE183" i="8" s="1"/>
  <c r="AI183" i="8" s="1"/>
  <c r="AM183" i="8" s="1"/>
  <c r="AQ183" i="8" s="1"/>
  <c r="AU183" i="8" s="1"/>
  <c r="AY183" i="8" s="1"/>
  <c r="BC183" i="8" s="1"/>
  <c r="BG183" i="8" s="1"/>
  <c r="BK183" i="8" s="1"/>
  <c r="BO183" i="8" s="1"/>
  <c r="H204" i="8"/>
  <c r="L204" i="8" s="1"/>
  <c r="P204" i="8" s="1"/>
  <c r="T204" i="8" s="1"/>
  <c r="X204" i="8" s="1"/>
  <c r="AB204" i="8" s="1"/>
  <c r="AF204" i="8" s="1"/>
  <c r="AJ204" i="8" s="1"/>
  <c r="AN204" i="8" s="1"/>
  <c r="AR204" i="8" s="1"/>
  <c r="AV204" i="8" s="1"/>
  <c r="AZ204" i="8" s="1"/>
  <c r="BD204" i="8" s="1"/>
  <c r="BH204" i="8" s="1"/>
  <c r="BL204" i="8" s="1"/>
  <c r="BP204" i="8" s="1"/>
  <c r="G204" i="8"/>
  <c r="K204" i="8" s="1"/>
  <c r="O204" i="8" s="1"/>
  <c r="S204" i="8" s="1"/>
  <c r="W204" i="8" s="1"/>
  <c r="AA204" i="8" s="1"/>
  <c r="AE204" i="8" s="1"/>
  <c r="AI204" i="8" s="1"/>
  <c r="AM204" i="8" s="1"/>
  <c r="AQ204" i="8" s="1"/>
  <c r="AU204" i="8" s="1"/>
  <c r="AY204" i="8" s="1"/>
  <c r="BC204" i="8" s="1"/>
  <c r="BG204" i="8" s="1"/>
  <c r="BK204" i="8" s="1"/>
  <c r="BO204" i="8" s="1"/>
  <c r="E204" i="8"/>
  <c r="G203" i="8"/>
  <c r="K203" i="8" s="1"/>
  <c r="O203" i="8" s="1"/>
  <c r="S203" i="8" s="1"/>
  <c r="W203" i="8" s="1"/>
  <c r="AA203" i="8" s="1"/>
  <c r="AE203" i="8" s="1"/>
  <c r="AI203" i="8" s="1"/>
  <c r="AM203" i="8" s="1"/>
  <c r="AQ203" i="8" s="1"/>
  <c r="AU203" i="8" s="1"/>
  <c r="AY203" i="8" s="1"/>
  <c r="BC203" i="8" s="1"/>
  <c r="BG203" i="8" s="1"/>
  <c r="BK203" i="8" s="1"/>
  <c r="BO203" i="8" s="1"/>
  <c r="E203" i="8"/>
  <c r="H203" i="8"/>
  <c r="L203" i="8" s="1"/>
  <c r="P203" i="8" s="1"/>
  <c r="T203" i="8" s="1"/>
  <c r="X203" i="8" s="1"/>
  <c r="AB203" i="8" s="1"/>
  <c r="AF203" i="8" s="1"/>
  <c r="AJ203" i="8" s="1"/>
  <c r="AN203" i="8" s="1"/>
  <c r="AR203" i="8" s="1"/>
  <c r="AV203" i="8" s="1"/>
  <c r="AZ203" i="8" s="1"/>
  <c r="BD203" i="8" s="1"/>
  <c r="BH203" i="8" s="1"/>
  <c r="BL203" i="8" s="1"/>
  <c r="BP203" i="8" s="1"/>
  <c r="E134" i="8"/>
  <c r="H134" i="8"/>
  <c r="L134" i="8" s="1"/>
  <c r="P134" i="8" s="1"/>
  <c r="T134" i="8" s="1"/>
  <c r="X134" i="8" s="1"/>
  <c r="AB134" i="8" s="1"/>
  <c r="AF134" i="8" s="1"/>
  <c r="AJ134" i="8" s="1"/>
  <c r="AN134" i="8" s="1"/>
  <c r="AR134" i="8" s="1"/>
  <c r="AV134" i="8" s="1"/>
  <c r="AZ134" i="8" s="1"/>
  <c r="BD134" i="8" s="1"/>
  <c r="BH134" i="8" s="1"/>
  <c r="BL134" i="8" s="1"/>
  <c r="BP134" i="8" s="1"/>
  <c r="G134" i="8"/>
  <c r="K134" i="8" s="1"/>
  <c r="O134" i="8" s="1"/>
  <c r="S134" i="8" s="1"/>
  <c r="W134" i="8" s="1"/>
  <c r="AA134" i="8" s="1"/>
  <c r="AE134" i="8" s="1"/>
  <c r="AI134" i="8" s="1"/>
  <c r="AM134" i="8" s="1"/>
  <c r="AQ134" i="8" s="1"/>
  <c r="AU134" i="8" s="1"/>
  <c r="AY134" i="8" s="1"/>
  <c r="BC134" i="8" s="1"/>
  <c r="BG134" i="8" s="1"/>
  <c r="BK134" i="8" s="1"/>
  <c r="BO134" i="8" s="1"/>
  <c r="H166" i="8"/>
  <c r="L166" i="8" s="1"/>
  <c r="P166" i="8" s="1"/>
  <c r="T166" i="8" s="1"/>
  <c r="X166" i="8" s="1"/>
  <c r="AB166" i="8" s="1"/>
  <c r="AF166" i="8" s="1"/>
  <c r="AJ166" i="8" s="1"/>
  <c r="AN166" i="8" s="1"/>
  <c r="AR166" i="8" s="1"/>
  <c r="AV166" i="8" s="1"/>
  <c r="AZ166" i="8" s="1"/>
  <c r="BD166" i="8" s="1"/>
  <c r="BH166" i="8" s="1"/>
  <c r="BL166" i="8" s="1"/>
  <c r="BP166" i="8" s="1"/>
  <c r="E166" i="8"/>
  <c r="G166" i="8"/>
  <c r="K166" i="8" s="1"/>
  <c r="O166" i="8" s="1"/>
  <c r="S166" i="8" s="1"/>
  <c r="W166" i="8" s="1"/>
  <c r="AA166" i="8" s="1"/>
  <c r="AE166" i="8" s="1"/>
  <c r="AI166" i="8" s="1"/>
  <c r="AM166" i="8" s="1"/>
  <c r="AQ166" i="8" s="1"/>
  <c r="AU166" i="8" s="1"/>
  <c r="AY166" i="8" s="1"/>
  <c r="BC166" i="8" s="1"/>
  <c r="BG166" i="8" s="1"/>
  <c r="BK166" i="8" s="1"/>
  <c r="BO166" i="8" s="1"/>
  <c r="H296" i="8"/>
  <c r="L296" i="8" s="1"/>
  <c r="P296" i="8" s="1"/>
  <c r="T296" i="8" s="1"/>
  <c r="X296" i="8" s="1"/>
  <c r="AB296" i="8" s="1"/>
  <c r="AF296" i="8" s="1"/>
  <c r="AJ296" i="8" s="1"/>
  <c r="AN296" i="8" s="1"/>
  <c r="AR296" i="8" s="1"/>
  <c r="AV296" i="8" s="1"/>
  <c r="AZ296" i="8" s="1"/>
  <c r="BD296" i="8" s="1"/>
  <c r="BH296" i="8" s="1"/>
  <c r="BL296" i="8" s="1"/>
  <c r="BP296" i="8" s="1"/>
  <c r="E296" i="8"/>
  <c r="G296" i="8"/>
  <c r="K296" i="8" s="1"/>
  <c r="O296" i="8" s="1"/>
  <c r="S296" i="8" s="1"/>
  <c r="W296" i="8" s="1"/>
  <c r="AA296" i="8" s="1"/>
  <c r="AE296" i="8" s="1"/>
  <c r="AI296" i="8" s="1"/>
  <c r="AM296" i="8" s="1"/>
  <c r="AQ296" i="8" s="1"/>
  <c r="AU296" i="8" s="1"/>
  <c r="AY296" i="8" s="1"/>
  <c r="BC296" i="8" s="1"/>
  <c r="BG296" i="8" s="1"/>
  <c r="BK296" i="8" s="1"/>
  <c r="BO296" i="8" s="1"/>
  <c r="H260" i="8"/>
  <c r="L260" i="8" s="1"/>
  <c r="P260" i="8" s="1"/>
  <c r="T260" i="8" s="1"/>
  <c r="X260" i="8" s="1"/>
  <c r="AB260" i="8" s="1"/>
  <c r="AF260" i="8" s="1"/>
  <c r="AJ260" i="8" s="1"/>
  <c r="AN260" i="8" s="1"/>
  <c r="AR260" i="8" s="1"/>
  <c r="AV260" i="8" s="1"/>
  <c r="AZ260" i="8" s="1"/>
  <c r="BD260" i="8" s="1"/>
  <c r="BH260" i="8" s="1"/>
  <c r="BL260" i="8" s="1"/>
  <c r="BP260" i="8" s="1"/>
  <c r="G260" i="8"/>
  <c r="K260" i="8" s="1"/>
  <c r="O260" i="8" s="1"/>
  <c r="S260" i="8" s="1"/>
  <c r="W260" i="8" s="1"/>
  <c r="AA260" i="8" s="1"/>
  <c r="AE260" i="8" s="1"/>
  <c r="AI260" i="8" s="1"/>
  <c r="AM260" i="8" s="1"/>
  <c r="AQ260" i="8" s="1"/>
  <c r="AU260" i="8" s="1"/>
  <c r="AY260" i="8" s="1"/>
  <c r="BC260" i="8" s="1"/>
  <c r="BG260" i="8" s="1"/>
  <c r="BK260" i="8" s="1"/>
  <c r="BO260" i="8" s="1"/>
  <c r="E260" i="8"/>
  <c r="H191" i="8"/>
  <c r="L191" i="8" s="1"/>
  <c r="P191" i="8" s="1"/>
  <c r="T191" i="8" s="1"/>
  <c r="X191" i="8" s="1"/>
  <c r="AB191" i="8" s="1"/>
  <c r="AF191" i="8" s="1"/>
  <c r="AJ191" i="8" s="1"/>
  <c r="AN191" i="8" s="1"/>
  <c r="AR191" i="8" s="1"/>
  <c r="AV191" i="8" s="1"/>
  <c r="AZ191" i="8" s="1"/>
  <c r="BD191" i="8" s="1"/>
  <c r="BH191" i="8" s="1"/>
  <c r="BL191" i="8" s="1"/>
  <c r="BP191" i="8" s="1"/>
  <c r="G191" i="8"/>
  <c r="K191" i="8" s="1"/>
  <c r="O191" i="8" s="1"/>
  <c r="S191" i="8" s="1"/>
  <c r="W191" i="8" s="1"/>
  <c r="AA191" i="8" s="1"/>
  <c r="AE191" i="8" s="1"/>
  <c r="AI191" i="8" s="1"/>
  <c r="AM191" i="8" s="1"/>
  <c r="AQ191" i="8" s="1"/>
  <c r="AU191" i="8" s="1"/>
  <c r="AY191" i="8" s="1"/>
  <c r="BC191" i="8" s="1"/>
  <c r="BG191" i="8" s="1"/>
  <c r="BK191" i="8" s="1"/>
  <c r="BO191" i="8" s="1"/>
  <c r="E191" i="8"/>
  <c r="H249" i="8"/>
  <c r="L249" i="8" s="1"/>
  <c r="P249" i="8" s="1"/>
  <c r="T249" i="8" s="1"/>
  <c r="X249" i="8" s="1"/>
  <c r="AB249" i="8" s="1"/>
  <c r="AF249" i="8" s="1"/>
  <c r="AJ249" i="8" s="1"/>
  <c r="AN249" i="8" s="1"/>
  <c r="AR249" i="8" s="1"/>
  <c r="AV249" i="8" s="1"/>
  <c r="AZ249" i="8" s="1"/>
  <c r="BD249" i="8" s="1"/>
  <c r="BH249" i="8" s="1"/>
  <c r="BL249" i="8" s="1"/>
  <c r="BP249" i="8" s="1"/>
  <c r="E249" i="8"/>
  <c r="G249" i="8"/>
  <c r="K249" i="8" s="1"/>
  <c r="O249" i="8" s="1"/>
  <c r="S249" i="8" s="1"/>
  <c r="W249" i="8" s="1"/>
  <c r="AA249" i="8" s="1"/>
  <c r="AE249" i="8" s="1"/>
  <c r="AI249" i="8" s="1"/>
  <c r="AM249" i="8" s="1"/>
  <c r="AQ249" i="8" s="1"/>
  <c r="AU249" i="8" s="1"/>
  <c r="AY249" i="8" s="1"/>
  <c r="BC249" i="8" s="1"/>
  <c r="BG249" i="8" s="1"/>
  <c r="BK249" i="8" s="1"/>
  <c r="BO249" i="8" s="1"/>
  <c r="H233" i="8"/>
  <c r="L233" i="8" s="1"/>
  <c r="P233" i="8" s="1"/>
  <c r="T233" i="8" s="1"/>
  <c r="X233" i="8" s="1"/>
  <c r="AB233" i="8" s="1"/>
  <c r="AF233" i="8" s="1"/>
  <c r="AJ233" i="8" s="1"/>
  <c r="AN233" i="8" s="1"/>
  <c r="AR233" i="8" s="1"/>
  <c r="AV233" i="8" s="1"/>
  <c r="AZ233" i="8" s="1"/>
  <c r="BD233" i="8" s="1"/>
  <c r="BH233" i="8" s="1"/>
  <c r="BL233" i="8" s="1"/>
  <c r="BP233" i="8" s="1"/>
  <c r="G233" i="8"/>
  <c r="K233" i="8" s="1"/>
  <c r="O233" i="8" s="1"/>
  <c r="S233" i="8" s="1"/>
  <c r="W233" i="8" s="1"/>
  <c r="AA233" i="8" s="1"/>
  <c r="AE233" i="8" s="1"/>
  <c r="AI233" i="8" s="1"/>
  <c r="AM233" i="8" s="1"/>
  <c r="AQ233" i="8" s="1"/>
  <c r="AU233" i="8" s="1"/>
  <c r="AY233" i="8" s="1"/>
  <c r="BC233" i="8" s="1"/>
  <c r="BG233" i="8" s="1"/>
  <c r="BK233" i="8" s="1"/>
  <c r="BO233" i="8" s="1"/>
  <c r="E233" i="8"/>
  <c r="G135" i="8"/>
  <c r="K135" i="8" s="1"/>
  <c r="O135" i="8" s="1"/>
  <c r="S135" i="8" s="1"/>
  <c r="W135" i="8" s="1"/>
  <c r="AA135" i="8" s="1"/>
  <c r="AE135" i="8" s="1"/>
  <c r="AI135" i="8" s="1"/>
  <c r="AM135" i="8" s="1"/>
  <c r="AQ135" i="8" s="1"/>
  <c r="AU135" i="8" s="1"/>
  <c r="AY135" i="8" s="1"/>
  <c r="BC135" i="8" s="1"/>
  <c r="BG135" i="8" s="1"/>
  <c r="BK135" i="8" s="1"/>
  <c r="BO135" i="8" s="1"/>
  <c r="H135" i="8"/>
  <c r="L135" i="8" s="1"/>
  <c r="P135" i="8" s="1"/>
  <c r="T135" i="8" s="1"/>
  <c r="X135" i="8" s="1"/>
  <c r="AB135" i="8" s="1"/>
  <c r="AF135" i="8" s="1"/>
  <c r="AJ135" i="8" s="1"/>
  <c r="AN135" i="8" s="1"/>
  <c r="AR135" i="8" s="1"/>
  <c r="AV135" i="8" s="1"/>
  <c r="AZ135" i="8" s="1"/>
  <c r="BD135" i="8" s="1"/>
  <c r="BH135" i="8" s="1"/>
  <c r="BL135" i="8" s="1"/>
  <c r="BP135" i="8" s="1"/>
  <c r="E135" i="8"/>
  <c r="G193" i="8"/>
  <c r="K193" i="8" s="1"/>
  <c r="O193" i="8" s="1"/>
  <c r="S193" i="8" s="1"/>
  <c r="W193" i="8" s="1"/>
  <c r="AA193" i="8" s="1"/>
  <c r="AE193" i="8" s="1"/>
  <c r="AI193" i="8" s="1"/>
  <c r="AM193" i="8" s="1"/>
  <c r="AQ193" i="8" s="1"/>
  <c r="AU193" i="8" s="1"/>
  <c r="AY193" i="8" s="1"/>
  <c r="BC193" i="8" s="1"/>
  <c r="BG193" i="8" s="1"/>
  <c r="BK193" i="8" s="1"/>
  <c r="BO193" i="8" s="1"/>
  <c r="H193" i="8"/>
  <c r="L193" i="8" s="1"/>
  <c r="P193" i="8" s="1"/>
  <c r="T193" i="8" s="1"/>
  <c r="X193" i="8" s="1"/>
  <c r="AB193" i="8" s="1"/>
  <c r="AF193" i="8" s="1"/>
  <c r="AJ193" i="8" s="1"/>
  <c r="AN193" i="8" s="1"/>
  <c r="AR193" i="8" s="1"/>
  <c r="AV193" i="8" s="1"/>
  <c r="AZ193" i="8" s="1"/>
  <c r="BD193" i="8" s="1"/>
  <c r="BH193" i="8" s="1"/>
  <c r="BL193" i="8" s="1"/>
  <c r="BP193" i="8" s="1"/>
  <c r="E193" i="8"/>
  <c r="H254" i="8"/>
  <c r="L254" i="8" s="1"/>
  <c r="P254" i="8" s="1"/>
  <c r="T254" i="8" s="1"/>
  <c r="X254" i="8" s="1"/>
  <c r="AB254" i="8" s="1"/>
  <c r="AF254" i="8" s="1"/>
  <c r="AJ254" i="8" s="1"/>
  <c r="AN254" i="8" s="1"/>
  <c r="AR254" i="8" s="1"/>
  <c r="AV254" i="8" s="1"/>
  <c r="AZ254" i="8" s="1"/>
  <c r="BD254" i="8" s="1"/>
  <c r="BH254" i="8" s="1"/>
  <c r="BL254" i="8" s="1"/>
  <c r="BP254" i="8" s="1"/>
  <c r="E254" i="8"/>
  <c r="G254" i="8"/>
  <c r="K254" i="8" s="1"/>
  <c r="O254" i="8" s="1"/>
  <c r="S254" i="8" s="1"/>
  <c r="W254" i="8" s="1"/>
  <c r="AA254" i="8" s="1"/>
  <c r="AE254" i="8" s="1"/>
  <c r="AI254" i="8" s="1"/>
  <c r="AM254" i="8" s="1"/>
  <c r="AQ254" i="8" s="1"/>
  <c r="AU254" i="8" s="1"/>
  <c r="AY254" i="8" s="1"/>
  <c r="BC254" i="8" s="1"/>
  <c r="BG254" i="8" s="1"/>
  <c r="BK254" i="8" s="1"/>
  <c r="BO254" i="8" s="1"/>
  <c r="H113" i="8"/>
  <c r="L113" i="8" s="1"/>
  <c r="P113" i="8" s="1"/>
  <c r="T113" i="8" s="1"/>
  <c r="X113" i="8" s="1"/>
  <c r="AB113" i="8" s="1"/>
  <c r="AF113" i="8" s="1"/>
  <c r="AJ113" i="8" s="1"/>
  <c r="AN113" i="8" s="1"/>
  <c r="AR113" i="8" s="1"/>
  <c r="AV113" i="8" s="1"/>
  <c r="AZ113" i="8" s="1"/>
  <c r="BD113" i="8" s="1"/>
  <c r="BH113" i="8" s="1"/>
  <c r="BL113" i="8" s="1"/>
  <c r="BP113" i="8" s="1"/>
  <c r="E113" i="8"/>
  <c r="G113" i="8"/>
  <c r="K113" i="8" s="1"/>
  <c r="O113" i="8" s="1"/>
  <c r="S113" i="8" s="1"/>
  <c r="W113" i="8" s="1"/>
  <c r="AA113" i="8" s="1"/>
  <c r="AE113" i="8" s="1"/>
  <c r="AI113" i="8" s="1"/>
  <c r="AM113" i="8" s="1"/>
  <c r="AQ113" i="8" s="1"/>
  <c r="AU113" i="8" s="1"/>
  <c r="AY113" i="8" s="1"/>
  <c r="BC113" i="8" s="1"/>
  <c r="BG113" i="8" s="1"/>
  <c r="BK113" i="8" s="1"/>
  <c r="BO113" i="8" s="1"/>
  <c r="E269" i="8"/>
  <c r="G269" i="8"/>
  <c r="K269" i="8" s="1"/>
  <c r="O269" i="8" s="1"/>
  <c r="S269" i="8" s="1"/>
  <c r="W269" i="8" s="1"/>
  <c r="AA269" i="8" s="1"/>
  <c r="AE269" i="8" s="1"/>
  <c r="AI269" i="8" s="1"/>
  <c r="AM269" i="8" s="1"/>
  <c r="AQ269" i="8" s="1"/>
  <c r="AU269" i="8" s="1"/>
  <c r="AY269" i="8" s="1"/>
  <c r="BC269" i="8" s="1"/>
  <c r="BG269" i="8" s="1"/>
  <c r="BK269" i="8" s="1"/>
  <c r="BO269" i="8" s="1"/>
  <c r="H269" i="8"/>
  <c r="L269" i="8" s="1"/>
  <c r="P269" i="8" s="1"/>
  <c r="T269" i="8" s="1"/>
  <c r="X269" i="8" s="1"/>
  <c r="AB269" i="8" s="1"/>
  <c r="AF269" i="8" s="1"/>
  <c r="AJ269" i="8" s="1"/>
  <c r="AN269" i="8" s="1"/>
  <c r="AR269" i="8" s="1"/>
  <c r="AV269" i="8" s="1"/>
  <c r="AZ269" i="8" s="1"/>
  <c r="BD269" i="8" s="1"/>
  <c r="BH269" i="8" s="1"/>
  <c r="BL269" i="8" s="1"/>
  <c r="BP269" i="8" s="1"/>
  <c r="H121" i="8"/>
  <c r="L121" i="8" s="1"/>
  <c r="P121" i="8" s="1"/>
  <c r="T121" i="8" s="1"/>
  <c r="X121" i="8" s="1"/>
  <c r="AB121" i="8" s="1"/>
  <c r="AF121" i="8" s="1"/>
  <c r="AJ121" i="8" s="1"/>
  <c r="AN121" i="8" s="1"/>
  <c r="AR121" i="8" s="1"/>
  <c r="AV121" i="8" s="1"/>
  <c r="AZ121" i="8" s="1"/>
  <c r="BD121" i="8" s="1"/>
  <c r="BH121" i="8" s="1"/>
  <c r="BL121" i="8" s="1"/>
  <c r="BP121" i="8" s="1"/>
  <c r="E121" i="8"/>
  <c r="G121" i="8"/>
  <c r="K121" i="8" s="1"/>
  <c r="O121" i="8" s="1"/>
  <c r="S121" i="8" s="1"/>
  <c r="W121" i="8" s="1"/>
  <c r="AA121" i="8" s="1"/>
  <c r="AE121" i="8" s="1"/>
  <c r="AI121" i="8" s="1"/>
  <c r="AM121" i="8" s="1"/>
  <c r="AQ121" i="8" s="1"/>
  <c r="AU121" i="8" s="1"/>
  <c r="AY121" i="8" s="1"/>
  <c r="BC121" i="8" s="1"/>
  <c r="BG121" i="8" s="1"/>
  <c r="BK121" i="8" s="1"/>
  <c r="BO121" i="8" s="1"/>
  <c r="H202" i="8"/>
  <c r="L202" i="8" s="1"/>
  <c r="P202" i="8" s="1"/>
  <c r="T202" i="8" s="1"/>
  <c r="X202" i="8" s="1"/>
  <c r="AB202" i="8" s="1"/>
  <c r="AF202" i="8" s="1"/>
  <c r="AJ202" i="8" s="1"/>
  <c r="AN202" i="8" s="1"/>
  <c r="AR202" i="8" s="1"/>
  <c r="AV202" i="8" s="1"/>
  <c r="AZ202" i="8" s="1"/>
  <c r="BD202" i="8" s="1"/>
  <c r="BH202" i="8" s="1"/>
  <c r="BL202" i="8" s="1"/>
  <c r="BP202" i="8" s="1"/>
  <c r="E202" i="8"/>
  <c r="G202" i="8"/>
  <c r="K202" i="8" s="1"/>
  <c r="O202" i="8" s="1"/>
  <c r="S202" i="8" s="1"/>
  <c r="W202" i="8" s="1"/>
  <c r="AA202" i="8" s="1"/>
  <c r="AE202" i="8" s="1"/>
  <c r="AI202" i="8" s="1"/>
  <c r="AM202" i="8" s="1"/>
  <c r="AQ202" i="8" s="1"/>
  <c r="AU202" i="8" s="1"/>
  <c r="AY202" i="8" s="1"/>
  <c r="BC202" i="8" s="1"/>
  <c r="BG202" i="8" s="1"/>
  <c r="BK202" i="8" s="1"/>
  <c r="BO202" i="8" s="1"/>
  <c r="G137" i="8"/>
  <c r="K137" i="8" s="1"/>
  <c r="O137" i="8" s="1"/>
  <c r="S137" i="8" s="1"/>
  <c r="W137" i="8" s="1"/>
  <c r="AA137" i="8" s="1"/>
  <c r="AE137" i="8" s="1"/>
  <c r="AI137" i="8" s="1"/>
  <c r="AM137" i="8" s="1"/>
  <c r="AQ137" i="8" s="1"/>
  <c r="AU137" i="8" s="1"/>
  <c r="AY137" i="8" s="1"/>
  <c r="BC137" i="8" s="1"/>
  <c r="BG137" i="8" s="1"/>
  <c r="BK137" i="8" s="1"/>
  <c r="BO137" i="8" s="1"/>
  <c r="E137" i="8"/>
  <c r="H137" i="8"/>
  <c r="L137" i="8" s="1"/>
  <c r="P137" i="8" s="1"/>
  <c r="T137" i="8" s="1"/>
  <c r="X137" i="8" s="1"/>
  <c r="AB137" i="8" s="1"/>
  <c r="AF137" i="8" s="1"/>
  <c r="AJ137" i="8" s="1"/>
  <c r="AN137" i="8" s="1"/>
  <c r="AR137" i="8" s="1"/>
  <c r="AV137" i="8" s="1"/>
  <c r="AZ137" i="8" s="1"/>
  <c r="BD137" i="8" s="1"/>
  <c r="BH137" i="8" s="1"/>
  <c r="BL137" i="8" s="1"/>
  <c r="BP137" i="8" s="1"/>
  <c r="H272" i="8"/>
  <c r="L272" i="8" s="1"/>
  <c r="P272" i="8" s="1"/>
  <c r="T272" i="8" s="1"/>
  <c r="X272" i="8" s="1"/>
  <c r="AB272" i="8" s="1"/>
  <c r="AF272" i="8" s="1"/>
  <c r="AJ272" i="8" s="1"/>
  <c r="AN272" i="8" s="1"/>
  <c r="AR272" i="8" s="1"/>
  <c r="AV272" i="8" s="1"/>
  <c r="AZ272" i="8" s="1"/>
  <c r="BD272" i="8" s="1"/>
  <c r="BH272" i="8" s="1"/>
  <c r="BL272" i="8" s="1"/>
  <c r="BP272" i="8" s="1"/>
  <c r="E272" i="8"/>
  <c r="G272" i="8"/>
  <c r="K272" i="8" s="1"/>
  <c r="O272" i="8" s="1"/>
  <c r="S272" i="8" s="1"/>
  <c r="W272" i="8" s="1"/>
  <c r="AA272" i="8" s="1"/>
  <c r="AE272" i="8" s="1"/>
  <c r="AI272" i="8" s="1"/>
  <c r="AM272" i="8" s="1"/>
  <c r="AQ272" i="8" s="1"/>
  <c r="AU272" i="8" s="1"/>
  <c r="AY272" i="8" s="1"/>
  <c r="BC272" i="8" s="1"/>
  <c r="BG272" i="8" s="1"/>
  <c r="BK272" i="8" s="1"/>
  <c r="BO272" i="8" s="1"/>
  <c r="D11" i="8"/>
  <c r="D12" i="8" s="1"/>
  <c r="D13" i="8" s="1"/>
  <c r="G227" i="8"/>
  <c r="K227" i="8" s="1"/>
  <c r="O227" i="8" s="1"/>
  <c r="S227" i="8" s="1"/>
  <c r="W227" i="8" s="1"/>
  <c r="AA227" i="8" s="1"/>
  <c r="AE227" i="8" s="1"/>
  <c r="AI227" i="8" s="1"/>
  <c r="AM227" i="8" s="1"/>
  <c r="AQ227" i="8" s="1"/>
  <c r="AU227" i="8" s="1"/>
  <c r="AY227" i="8" s="1"/>
  <c r="BC227" i="8" s="1"/>
  <c r="BG227" i="8" s="1"/>
  <c r="BK227" i="8" s="1"/>
  <c r="BO227" i="8" s="1"/>
  <c r="E227" i="8"/>
  <c r="H227" i="8"/>
  <c r="L227" i="8" s="1"/>
  <c r="P227" i="8" s="1"/>
  <c r="T227" i="8" s="1"/>
  <c r="X227" i="8" s="1"/>
  <c r="AB227" i="8" s="1"/>
  <c r="AF227" i="8" s="1"/>
  <c r="AJ227" i="8" s="1"/>
  <c r="AN227" i="8" s="1"/>
  <c r="AR227" i="8" s="1"/>
  <c r="AV227" i="8" s="1"/>
  <c r="AZ227" i="8" s="1"/>
  <c r="BD227" i="8" s="1"/>
  <c r="BH227" i="8" s="1"/>
  <c r="BL227" i="8" s="1"/>
  <c r="BP227" i="8" s="1"/>
  <c r="E222" i="8"/>
  <c r="H222" i="8"/>
  <c r="L222" i="8" s="1"/>
  <c r="P222" i="8" s="1"/>
  <c r="T222" i="8" s="1"/>
  <c r="X222" i="8" s="1"/>
  <c r="AB222" i="8" s="1"/>
  <c r="AF222" i="8" s="1"/>
  <c r="AJ222" i="8" s="1"/>
  <c r="AN222" i="8" s="1"/>
  <c r="AR222" i="8" s="1"/>
  <c r="AV222" i="8" s="1"/>
  <c r="AZ222" i="8" s="1"/>
  <c r="BD222" i="8" s="1"/>
  <c r="BH222" i="8" s="1"/>
  <c r="BL222" i="8" s="1"/>
  <c r="BP222" i="8" s="1"/>
  <c r="G222" i="8"/>
  <c r="K222" i="8" s="1"/>
  <c r="O222" i="8" s="1"/>
  <c r="S222" i="8" s="1"/>
  <c r="W222" i="8" s="1"/>
  <c r="AA222" i="8" s="1"/>
  <c r="AE222" i="8" s="1"/>
  <c r="AI222" i="8" s="1"/>
  <c r="AM222" i="8" s="1"/>
  <c r="AQ222" i="8" s="1"/>
  <c r="AU222" i="8" s="1"/>
  <c r="AY222" i="8" s="1"/>
  <c r="BC222" i="8" s="1"/>
  <c r="BG222" i="8" s="1"/>
  <c r="BK222" i="8" s="1"/>
  <c r="BO222" i="8" s="1"/>
  <c r="E184" i="8"/>
  <c r="H184" i="8"/>
  <c r="L184" i="8" s="1"/>
  <c r="P184" i="8" s="1"/>
  <c r="T184" i="8" s="1"/>
  <c r="X184" i="8" s="1"/>
  <c r="AB184" i="8" s="1"/>
  <c r="AF184" i="8" s="1"/>
  <c r="AJ184" i="8" s="1"/>
  <c r="AN184" i="8" s="1"/>
  <c r="AR184" i="8" s="1"/>
  <c r="AV184" i="8" s="1"/>
  <c r="AZ184" i="8" s="1"/>
  <c r="BD184" i="8" s="1"/>
  <c r="BH184" i="8" s="1"/>
  <c r="BL184" i="8" s="1"/>
  <c r="BP184" i="8" s="1"/>
  <c r="G184" i="8"/>
  <c r="K184" i="8" s="1"/>
  <c r="O184" i="8" s="1"/>
  <c r="S184" i="8" s="1"/>
  <c r="W184" i="8" s="1"/>
  <c r="AA184" i="8" s="1"/>
  <c r="AE184" i="8" s="1"/>
  <c r="AI184" i="8" s="1"/>
  <c r="AM184" i="8" s="1"/>
  <c r="AQ184" i="8" s="1"/>
  <c r="AU184" i="8" s="1"/>
  <c r="AY184" i="8" s="1"/>
  <c r="BC184" i="8" s="1"/>
  <c r="BG184" i="8" s="1"/>
  <c r="BK184" i="8" s="1"/>
  <c r="BO184" i="8" s="1"/>
  <c r="G177" i="8"/>
  <c r="K177" i="8" s="1"/>
  <c r="O177" i="8" s="1"/>
  <c r="S177" i="8" s="1"/>
  <c r="W177" i="8" s="1"/>
  <c r="AA177" i="8" s="1"/>
  <c r="AE177" i="8" s="1"/>
  <c r="AI177" i="8" s="1"/>
  <c r="AM177" i="8" s="1"/>
  <c r="AQ177" i="8" s="1"/>
  <c r="AU177" i="8" s="1"/>
  <c r="AY177" i="8" s="1"/>
  <c r="BC177" i="8" s="1"/>
  <c r="BG177" i="8" s="1"/>
  <c r="BK177" i="8" s="1"/>
  <c r="BO177" i="8" s="1"/>
  <c r="H177" i="8"/>
  <c r="L177" i="8" s="1"/>
  <c r="P177" i="8" s="1"/>
  <c r="T177" i="8" s="1"/>
  <c r="X177" i="8" s="1"/>
  <c r="AB177" i="8" s="1"/>
  <c r="AF177" i="8" s="1"/>
  <c r="AJ177" i="8" s="1"/>
  <c r="AN177" i="8" s="1"/>
  <c r="AR177" i="8" s="1"/>
  <c r="AV177" i="8" s="1"/>
  <c r="AZ177" i="8" s="1"/>
  <c r="BD177" i="8" s="1"/>
  <c r="BH177" i="8" s="1"/>
  <c r="BL177" i="8" s="1"/>
  <c r="BP177" i="8" s="1"/>
  <c r="E177" i="8"/>
  <c r="E280" i="8"/>
  <c r="H280" i="8"/>
  <c r="L280" i="8" s="1"/>
  <c r="P280" i="8" s="1"/>
  <c r="T280" i="8" s="1"/>
  <c r="X280" i="8" s="1"/>
  <c r="AB280" i="8" s="1"/>
  <c r="AF280" i="8" s="1"/>
  <c r="AJ280" i="8" s="1"/>
  <c r="AN280" i="8" s="1"/>
  <c r="AR280" i="8" s="1"/>
  <c r="AV280" i="8" s="1"/>
  <c r="AZ280" i="8" s="1"/>
  <c r="BD280" i="8" s="1"/>
  <c r="BH280" i="8" s="1"/>
  <c r="BL280" i="8" s="1"/>
  <c r="BP280" i="8" s="1"/>
  <c r="G280" i="8"/>
  <c r="K280" i="8" s="1"/>
  <c r="O280" i="8" s="1"/>
  <c r="S280" i="8" s="1"/>
  <c r="W280" i="8" s="1"/>
  <c r="AA280" i="8" s="1"/>
  <c r="AE280" i="8" s="1"/>
  <c r="AI280" i="8" s="1"/>
  <c r="AM280" i="8" s="1"/>
  <c r="AQ280" i="8" s="1"/>
  <c r="AU280" i="8" s="1"/>
  <c r="AY280" i="8" s="1"/>
  <c r="BC280" i="8" s="1"/>
  <c r="BG280" i="8" s="1"/>
  <c r="BK280" i="8" s="1"/>
  <c r="BO280" i="8" s="1"/>
  <c r="H221" i="8"/>
  <c r="L221" i="8" s="1"/>
  <c r="P221" i="8" s="1"/>
  <c r="T221" i="8" s="1"/>
  <c r="X221" i="8" s="1"/>
  <c r="AB221" i="8" s="1"/>
  <c r="AF221" i="8" s="1"/>
  <c r="AJ221" i="8" s="1"/>
  <c r="AN221" i="8" s="1"/>
  <c r="AR221" i="8" s="1"/>
  <c r="AV221" i="8" s="1"/>
  <c r="AZ221" i="8" s="1"/>
  <c r="BD221" i="8" s="1"/>
  <c r="BH221" i="8" s="1"/>
  <c r="BL221" i="8" s="1"/>
  <c r="BP221" i="8" s="1"/>
  <c r="G221" i="8"/>
  <c r="K221" i="8" s="1"/>
  <c r="O221" i="8" s="1"/>
  <c r="S221" i="8" s="1"/>
  <c r="W221" i="8" s="1"/>
  <c r="AA221" i="8" s="1"/>
  <c r="AE221" i="8" s="1"/>
  <c r="AI221" i="8" s="1"/>
  <c r="AM221" i="8" s="1"/>
  <c r="AQ221" i="8" s="1"/>
  <c r="AU221" i="8" s="1"/>
  <c r="AY221" i="8" s="1"/>
  <c r="BC221" i="8" s="1"/>
  <c r="BG221" i="8" s="1"/>
  <c r="BK221" i="8" s="1"/>
  <c r="BO221" i="8" s="1"/>
  <c r="E221" i="8"/>
  <c r="H205" i="8"/>
  <c r="L205" i="8" s="1"/>
  <c r="P205" i="8" s="1"/>
  <c r="T205" i="8" s="1"/>
  <c r="X205" i="8" s="1"/>
  <c r="AB205" i="8" s="1"/>
  <c r="AF205" i="8" s="1"/>
  <c r="AJ205" i="8" s="1"/>
  <c r="AN205" i="8" s="1"/>
  <c r="AR205" i="8" s="1"/>
  <c r="AV205" i="8" s="1"/>
  <c r="AZ205" i="8" s="1"/>
  <c r="BD205" i="8" s="1"/>
  <c r="BH205" i="8" s="1"/>
  <c r="BL205" i="8" s="1"/>
  <c r="BP205" i="8" s="1"/>
  <c r="G205" i="8"/>
  <c r="K205" i="8" s="1"/>
  <c r="O205" i="8" s="1"/>
  <c r="S205" i="8" s="1"/>
  <c r="W205" i="8" s="1"/>
  <c r="AA205" i="8" s="1"/>
  <c r="AE205" i="8" s="1"/>
  <c r="AI205" i="8" s="1"/>
  <c r="AM205" i="8" s="1"/>
  <c r="AQ205" i="8" s="1"/>
  <c r="AU205" i="8" s="1"/>
  <c r="AY205" i="8" s="1"/>
  <c r="BC205" i="8" s="1"/>
  <c r="BG205" i="8" s="1"/>
  <c r="BK205" i="8" s="1"/>
  <c r="BO205" i="8" s="1"/>
  <c r="E205" i="8"/>
  <c r="H120" i="8"/>
  <c r="L120" i="8" s="1"/>
  <c r="P120" i="8" s="1"/>
  <c r="T120" i="8" s="1"/>
  <c r="X120" i="8" s="1"/>
  <c r="AB120" i="8" s="1"/>
  <c r="AF120" i="8" s="1"/>
  <c r="AJ120" i="8" s="1"/>
  <c r="AN120" i="8" s="1"/>
  <c r="AR120" i="8" s="1"/>
  <c r="AV120" i="8" s="1"/>
  <c r="AZ120" i="8" s="1"/>
  <c r="BD120" i="8" s="1"/>
  <c r="BH120" i="8" s="1"/>
  <c r="BL120" i="8" s="1"/>
  <c r="BP120" i="8" s="1"/>
  <c r="E120" i="8"/>
  <c r="G120" i="8"/>
  <c r="K120" i="8" s="1"/>
  <c r="O120" i="8" s="1"/>
  <c r="S120" i="8" s="1"/>
  <c r="W120" i="8" s="1"/>
  <c r="AA120" i="8" s="1"/>
  <c r="AE120" i="8" s="1"/>
  <c r="AI120" i="8" s="1"/>
  <c r="AM120" i="8" s="1"/>
  <c r="AQ120" i="8" s="1"/>
  <c r="AU120" i="8" s="1"/>
  <c r="AY120" i="8" s="1"/>
  <c r="BC120" i="8" s="1"/>
  <c r="BG120" i="8" s="1"/>
  <c r="BK120" i="8" s="1"/>
  <c r="BO120" i="8" s="1"/>
  <c r="H252" i="8"/>
  <c r="L252" i="8" s="1"/>
  <c r="P252" i="8" s="1"/>
  <c r="T252" i="8" s="1"/>
  <c r="X252" i="8" s="1"/>
  <c r="AB252" i="8" s="1"/>
  <c r="AF252" i="8" s="1"/>
  <c r="AJ252" i="8" s="1"/>
  <c r="AN252" i="8" s="1"/>
  <c r="AR252" i="8" s="1"/>
  <c r="AV252" i="8" s="1"/>
  <c r="AZ252" i="8" s="1"/>
  <c r="BD252" i="8" s="1"/>
  <c r="BH252" i="8" s="1"/>
  <c r="BL252" i="8" s="1"/>
  <c r="BP252" i="8" s="1"/>
  <c r="E252" i="8"/>
  <c r="G252" i="8"/>
  <c r="K252" i="8" s="1"/>
  <c r="O252" i="8" s="1"/>
  <c r="S252" i="8" s="1"/>
  <c r="W252" i="8" s="1"/>
  <c r="AA252" i="8" s="1"/>
  <c r="AE252" i="8" s="1"/>
  <c r="AI252" i="8" s="1"/>
  <c r="AM252" i="8" s="1"/>
  <c r="AQ252" i="8" s="1"/>
  <c r="AU252" i="8" s="1"/>
  <c r="AY252" i="8" s="1"/>
  <c r="BC252" i="8" s="1"/>
  <c r="BG252" i="8" s="1"/>
  <c r="BK252" i="8" s="1"/>
  <c r="BO252" i="8" s="1"/>
  <c r="H173" i="8"/>
  <c r="L173" i="8" s="1"/>
  <c r="P173" i="8" s="1"/>
  <c r="T173" i="8" s="1"/>
  <c r="X173" i="8" s="1"/>
  <c r="AB173" i="8" s="1"/>
  <c r="AF173" i="8" s="1"/>
  <c r="AJ173" i="8" s="1"/>
  <c r="AN173" i="8" s="1"/>
  <c r="AR173" i="8" s="1"/>
  <c r="AV173" i="8" s="1"/>
  <c r="AZ173" i="8" s="1"/>
  <c r="BD173" i="8" s="1"/>
  <c r="BH173" i="8" s="1"/>
  <c r="BL173" i="8" s="1"/>
  <c r="BP173" i="8" s="1"/>
  <c r="E173" i="8"/>
  <c r="G173" i="8"/>
  <c r="K173" i="8" s="1"/>
  <c r="O173" i="8" s="1"/>
  <c r="S173" i="8" s="1"/>
  <c r="W173" i="8" s="1"/>
  <c r="AA173" i="8" s="1"/>
  <c r="AE173" i="8" s="1"/>
  <c r="AI173" i="8" s="1"/>
  <c r="AM173" i="8" s="1"/>
  <c r="AQ173" i="8" s="1"/>
  <c r="AU173" i="8" s="1"/>
  <c r="AY173" i="8" s="1"/>
  <c r="BC173" i="8" s="1"/>
  <c r="BG173" i="8" s="1"/>
  <c r="BK173" i="8" s="1"/>
  <c r="BO173" i="8" s="1"/>
  <c r="E286" i="8"/>
  <c r="H286" i="8"/>
  <c r="L286" i="8" s="1"/>
  <c r="P286" i="8" s="1"/>
  <c r="T286" i="8" s="1"/>
  <c r="X286" i="8" s="1"/>
  <c r="AB286" i="8" s="1"/>
  <c r="AF286" i="8" s="1"/>
  <c r="AJ286" i="8" s="1"/>
  <c r="AN286" i="8" s="1"/>
  <c r="AR286" i="8" s="1"/>
  <c r="AV286" i="8" s="1"/>
  <c r="AZ286" i="8" s="1"/>
  <c r="BD286" i="8" s="1"/>
  <c r="BH286" i="8" s="1"/>
  <c r="BL286" i="8" s="1"/>
  <c r="BP286" i="8" s="1"/>
  <c r="G286" i="8"/>
  <c r="K286" i="8" s="1"/>
  <c r="O286" i="8" s="1"/>
  <c r="S286" i="8" s="1"/>
  <c r="W286" i="8" s="1"/>
  <c r="AA286" i="8" s="1"/>
  <c r="AE286" i="8" s="1"/>
  <c r="AI286" i="8" s="1"/>
  <c r="AM286" i="8" s="1"/>
  <c r="AQ286" i="8" s="1"/>
  <c r="AU286" i="8" s="1"/>
  <c r="AY286" i="8" s="1"/>
  <c r="BC286" i="8" s="1"/>
  <c r="BG286" i="8" s="1"/>
  <c r="BK286" i="8" s="1"/>
  <c r="BO286" i="8" s="1"/>
  <c r="H143" i="8"/>
  <c r="L143" i="8" s="1"/>
  <c r="P143" i="8" s="1"/>
  <c r="T143" i="8" s="1"/>
  <c r="X143" i="8" s="1"/>
  <c r="AB143" i="8" s="1"/>
  <c r="AF143" i="8" s="1"/>
  <c r="AJ143" i="8" s="1"/>
  <c r="AN143" i="8" s="1"/>
  <c r="AR143" i="8" s="1"/>
  <c r="AV143" i="8" s="1"/>
  <c r="AZ143" i="8" s="1"/>
  <c r="BD143" i="8" s="1"/>
  <c r="BH143" i="8" s="1"/>
  <c r="BL143" i="8" s="1"/>
  <c r="BP143" i="8" s="1"/>
  <c r="G143" i="8"/>
  <c r="K143" i="8" s="1"/>
  <c r="O143" i="8" s="1"/>
  <c r="S143" i="8" s="1"/>
  <c r="W143" i="8" s="1"/>
  <c r="AA143" i="8" s="1"/>
  <c r="AE143" i="8" s="1"/>
  <c r="AI143" i="8" s="1"/>
  <c r="AM143" i="8" s="1"/>
  <c r="AQ143" i="8" s="1"/>
  <c r="AU143" i="8" s="1"/>
  <c r="AY143" i="8" s="1"/>
  <c r="BC143" i="8" s="1"/>
  <c r="BG143" i="8" s="1"/>
  <c r="BK143" i="8" s="1"/>
  <c r="BO143" i="8" s="1"/>
  <c r="E143" i="8"/>
  <c r="G192" i="8"/>
  <c r="K192" i="8" s="1"/>
  <c r="O192" i="8" s="1"/>
  <c r="S192" i="8" s="1"/>
  <c r="W192" i="8" s="1"/>
  <c r="AA192" i="8" s="1"/>
  <c r="AE192" i="8" s="1"/>
  <c r="AI192" i="8" s="1"/>
  <c r="AM192" i="8" s="1"/>
  <c r="AQ192" i="8" s="1"/>
  <c r="AU192" i="8" s="1"/>
  <c r="AY192" i="8" s="1"/>
  <c r="BC192" i="8" s="1"/>
  <c r="BG192" i="8" s="1"/>
  <c r="BK192" i="8" s="1"/>
  <c r="BO192" i="8" s="1"/>
  <c r="H192" i="8"/>
  <c r="L192" i="8" s="1"/>
  <c r="P192" i="8" s="1"/>
  <c r="T192" i="8" s="1"/>
  <c r="X192" i="8" s="1"/>
  <c r="AB192" i="8" s="1"/>
  <c r="AF192" i="8" s="1"/>
  <c r="AJ192" i="8" s="1"/>
  <c r="AN192" i="8" s="1"/>
  <c r="AR192" i="8" s="1"/>
  <c r="AV192" i="8" s="1"/>
  <c r="AZ192" i="8" s="1"/>
  <c r="BD192" i="8" s="1"/>
  <c r="BH192" i="8" s="1"/>
  <c r="BL192" i="8" s="1"/>
  <c r="BP192" i="8" s="1"/>
  <c r="E192" i="8"/>
  <c r="G185" i="8"/>
  <c r="K185" i="8" s="1"/>
  <c r="O185" i="8" s="1"/>
  <c r="S185" i="8" s="1"/>
  <c r="W185" i="8" s="1"/>
  <c r="AA185" i="8" s="1"/>
  <c r="AE185" i="8" s="1"/>
  <c r="AI185" i="8" s="1"/>
  <c r="AM185" i="8" s="1"/>
  <c r="AQ185" i="8" s="1"/>
  <c r="AU185" i="8" s="1"/>
  <c r="AY185" i="8" s="1"/>
  <c r="BC185" i="8" s="1"/>
  <c r="BG185" i="8" s="1"/>
  <c r="BK185" i="8" s="1"/>
  <c r="BO185" i="8" s="1"/>
  <c r="H185" i="8"/>
  <c r="L185" i="8" s="1"/>
  <c r="P185" i="8" s="1"/>
  <c r="T185" i="8" s="1"/>
  <c r="X185" i="8" s="1"/>
  <c r="AB185" i="8" s="1"/>
  <c r="AF185" i="8" s="1"/>
  <c r="AJ185" i="8" s="1"/>
  <c r="AN185" i="8" s="1"/>
  <c r="AR185" i="8" s="1"/>
  <c r="AV185" i="8" s="1"/>
  <c r="AZ185" i="8" s="1"/>
  <c r="BD185" i="8" s="1"/>
  <c r="BH185" i="8" s="1"/>
  <c r="BL185" i="8" s="1"/>
  <c r="BP185" i="8" s="1"/>
  <c r="E185" i="8"/>
  <c r="H195" i="8"/>
  <c r="L195" i="8" s="1"/>
  <c r="P195" i="8" s="1"/>
  <c r="T195" i="8" s="1"/>
  <c r="X195" i="8" s="1"/>
  <c r="AB195" i="8" s="1"/>
  <c r="AF195" i="8" s="1"/>
  <c r="AJ195" i="8" s="1"/>
  <c r="AN195" i="8" s="1"/>
  <c r="AR195" i="8" s="1"/>
  <c r="AV195" i="8" s="1"/>
  <c r="AZ195" i="8" s="1"/>
  <c r="BD195" i="8" s="1"/>
  <c r="BH195" i="8" s="1"/>
  <c r="BL195" i="8" s="1"/>
  <c r="BP195" i="8" s="1"/>
  <c r="G195" i="8"/>
  <c r="K195" i="8" s="1"/>
  <c r="O195" i="8" s="1"/>
  <c r="S195" i="8" s="1"/>
  <c r="W195" i="8" s="1"/>
  <c r="AA195" i="8" s="1"/>
  <c r="AE195" i="8" s="1"/>
  <c r="AI195" i="8" s="1"/>
  <c r="AM195" i="8" s="1"/>
  <c r="AQ195" i="8" s="1"/>
  <c r="AU195" i="8" s="1"/>
  <c r="AY195" i="8" s="1"/>
  <c r="BC195" i="8" s="1"/>
  <c r="BG195" i="8" s="1"/>
  <c r="BK195" i="8" s="1"/>
  <c r="BO195" i="8" s="1"/>
  <c r="E195" i="8"/>
  <c r="G123" i="8"/>
  <c r="K123" i="8" s="1"/>
  <c r="O123" i="8" s="1"/>
  <c r="S123" i="8" s="1"/>
  <c r="W123" i="8" s="1"/>
  <c r="AA123" i="8" s="1"/>
  <c r="AE123" i="8" s="1"/>
  <c r="AI123" i="8" s="1"/>
  <c r="AM123" i="8" s="1"/>
  <c r="AQ123" i="8" s="1"/>
  <c r="AU123" i="8" s="1"/>
  <c r="AY123" i="8" s="1"/>
  <c r="BC123" i="8" s="1"/>
  <c r="BG123" i="8" s="1"/>
  <c r="BK123" i="8" s="1"/>
  <c r="BO123" i="8" s="1"/>
  <c r="H123" i="8"/>
  <c r="L123" i="8" s="1"/>
  <c r="P123" i="8" s="1"/>
  <c r="T123" i="8" s="1"/>
  <c r="X123" i="8" s="1"/>
  <c r="AB123" i="8" s="1"/>
  <c r="AF123" i="8" s="1"/>
  <c r="AJ123" i="8" s="1"/>
  <c r="AN123" i="8" s="1"/>
  <c r="AR123" i="8" s="1"/>
  <c r="AV123" i="8" s="1"/>
  <c r="AZ123" i="8" s="1"/>
  <c r="BD123" i="8" s="1"/>
  <c r="BH123" i="8" s="1"/>
  <c r="BL123" i="8" s="1"/>
  <c r="BP123" i="8" s="1"/>
  <c r="E123" i="8"/>
  <c r="G196" i="8"/>
  <c r="K196" i="8" s="1"/>
  <c r="O196" i="8" s="1"/>
  <c r="S196" i="8" s="1"/>
  <c r="W196" i="8" s="1"/>
  <c r="AA196" i="8" s="1"/>
  <c r="AE196" i="8" s="1"/>
  <c r="AI196" i="8" s="1"/>
  <c r="AM196" i="8" s="1"/>
  <c r="AQ196" i="8" s="1"/>
  <c r="AU196" i="8" s="1"/>
  <c r="AY196" i="8" s="1"/>
  <c r="BC196" i="8" s="1"/>
  <c r="BG196" i="8" s="1"/>
  <c r="BK196" i="8" s="1"/>
  <c r="BO196" i="8" s="1"/>
  <c r="H196" i="8"/>
  <c r="L196" i="8" s="1"/>
  <c r="P196" i="8" s="1"/>
  <c r="T196" i="8" s="1"/>
  <c r="X196" i="8" s="1"/>
  <c r="AB196" i="8" s="1"/>
  <c r="AF196" i="8" s="1"/>
  <c r="AJ196" i="8" s="1"/>
  <c r="AN196" i="8" s="1"/>
  <c r="AR196" i="8" s="1"/>
  <c r="AV196" i="8" s="1"/>
  <c r="AZ196" i="8" s="1"/>
  <c r="BD196" i="8" s="1"/>
  <c r="BH196" i="8" s="1"/>
  <c r="BL196" i="8" s="1"/>
  <c r="BP196" i="8" s="1"/>
  <c r="E196" i="8"/>
  <c r="H288" i="8"/>
  <c r="L288" i="8" s="1"/>
  <c r="P288" i="8" s="1"/>
  <c r="T288" i="8" s="1"/>
  <c r="X288" i="8" s="1"/>
  <c r="AB288" i="8" s="1"/>
  <c r="AF288" i="8" s="1"/>
  <c r="AJ288" i="8" s="1"/>
  <c r="AN288" i="8" s="1"/>
  <c r="AR288" i="8" s="1"/>
  <c r="AV288" i="8" s="1"/>
  <c r="AZ288" i="8" s="1"/>
  <c r="BD288" i="8" s="1"/>
  <c r="BH288" i="8" s="1"/>
  <c r="BL288" i="8" s="1"/>
  <c r="BP288" i="8" s="1"/>
  <c r="E288" i="8"/>
  <c r="G288" i="8"/>
  <c r="K288" i="8" s="1"/>
  <c r="O288" i="8" s="1"/>
  <c r="S288" i="8" s="1"/>
  <c r="W288" i="8" s="1"/>
  <c r="AA288" i="8" s="1"/>
  <c r="AE288" i="8" s="1"/>
  <c r="AI288" i="8" s="1"/>
  <c r="AM288" i="8" s="1"/>
  <c r="AQ288" i="8" s="1"/>
  <c r="AU288" i="8" s="1"/>
  <c r="AY288" i="8" s="1"/>
  <c r="BC288" i="8" s="1"/>
  <c r="BG288" i="8" s="1"/>
  <c r="BK288" i="8" s="1"/>
  <c r="BO288" i="8" s="1"/>
  <c r="H292" i="8"/>
  <c r="L292" i="8" s="1"/>
  <c r="P292" i="8" s="1"/>
  <c r="T292" i="8" s="1"/>
  <c r="X292" i="8" s="1"/>
  <c r="AB292" i="8" s="1"/>
  <c r="AF292" i="8" s="1"/>
  <c r="AJ292" i="8" s="1"/>
  <c r="AN292" i="8" s="1"/>
  <c r="AR292" i="8" s="1"/>
  <c r="AV292" i="8" s="1"/>
  <c r="AZ292" i="8" s="1"/>
  <c r="BD292" i="8" s="1"/>
  <c r="BH292" i="8" s="1"/>
  <c r="BL292" i="8" s="1"/>
  <c r="BP292" i="8" s="1"/>
  <c r="E292" i="8"/>
  <c r="G292" i="8"/>
  <c r="K292" i="8" s="1"/>
  <c r="O292" i="8" s="1"/>
  <c r="S292" i="8" s="1"/>
  <c r="W292" i="8" s="1"/>
  <c r="AA292" i="8" s="1"/>
  <c r="AE292" i="8" s="1"/>
  <c r="AI292" i="8" s="1"/>
  <c r="AM292" i="8" s="1"/>
  <c r="AQ292" i="8" s="1"/>
  <c r="AU292" i="8" s="1"/>
  <c r="AY292" i="8" s="1"/>
  <c r="BC292" i="8" s="1"/>
  <c r="BG292" i="8" s="1"/>
  <c r="BK292" i="8" s="1"/>
  <c r="BO292" i="8" s="1"/>
  <c r="H239" i="8"/>
  <c r="L239" i="8" s="1"/>
  <c r="P239" i="8" s="1"/>
  <c r="T239" i="8" s="1"/>
  <c r="X239" i="8" s="1"/>
  <c r="AB239" i="8" s="1"/>
  <c r="AF239" i="8" s="1"/>
  <c r="AJ239" i="8" s="1"/>
  <c r="AN239" i="8" s="1"/>
  <c r="AR239" i="8" s="1"/>
  <c r="AV239" i="8" s="1"/>
  <c r="AZ239" i="8" s="1"/>
  <c r="BD239" i="8" s="1"/>
  <c r="BH239" i="8" s="1"/>
  <c r="BL239" i="8" s="1"/>
  <c r="BP239" i="8" s="1"/>
  <c r="G239" i="8"/>
  <c r="K239" i="8" s="1"/>
  <c r="O239" i="8" s="1"/>
  <c r="S239" i="8" s="1"/>
  <c r="W239" i="8" s="1"/>
  <c r="AA239" i="8" s="1"/>
  <c r="AE239" i="8" s="1"/>
  <c r="AI239" i="8" s="1"/>
  <c r="AM239" i="8" s="1"/>
  <c r="AQ239" i="8" s="1"/>
  <c r="AU239" i="8" s="1"/>
  <c r="AY239" i="8" s="1"/>
  <c r="BC239" i="8" s="1"/>
  <c r="BG239" i="8" s="1"/>
  <c r="BK239" i="8" s="1"/>
  <c r="BO239" i="8" s="1"/>
  <c r="E239" i="8"/>
  <c r="E174" i="8"/>
  <c r="H174" i="8"/>
  <c r="L174" i="8" s="1"/>
  <c r="P174" i="8" s="1"/>
  <c r="T174" i="8" s="1"/>
  <c r="X174" i="8" s="1"/>
  <c r="AB174" i="8" s="1"/>
  <c r="AF174" i="8" s="1"/>
  <c r="AJ174" i="8" s="1"/>
  <c r="AN174" i="8" s="1"/>
  <c r="AR174" i="8" s="1"/>
  <c r="AV174" i="8" s="1"/>
  <c r="AZ174" i="8" s="1"/>
  <c r="BD174" i="8" s="1"/>
  <c r="BH174" i="8" s="1"/>
  <c r="BL174" i="8" s="1"/>
  <c r="BP174" i="8" s="1"/>
  <c r="G174" i="8"/>
  <c r="K174" i="8" s="1"/>
  <c r="O174" i="8" s="1"/>
  <c r="S174" i="8" s="1"/>
  <c r="W174" i="8" s="1"/>
  <c r="AA174" i="8" s="1"/>
  <c r="AE174" i="8" s="1"/>
  <c r="AI174" i="8" s="1"/>
  <c r="AM174" i="8" s="1"/>
  <c r="AQ174" i="8" s="1"/>
  <c r="AU174" i="8" s="1"/>
  <c r="AY174" i="8" s="1"/>
  <c r="BC174" i="8" s="1"/>
  <c r="BG174" i="8" s="1"/>
  <c r="BK174" i="8" s="1"/>
  <c r="BO174" i="8" s="1"/>
  <c r="E147" i="8"/>
  <c r="H147" i="8"/>
  <c r="L147" i="8" s="1"/>
  <c r="P147" i="8" s="1"/>
  <c r="T147" i="8" s="1"/>
  <c r="X147" i="8" s="1"/>
  <c r="AB147" i="8" s="1"/>
  <c r="AF147" i="8" s="1"/>
  <c r="AJ147" i="8" s="1"/>
  <c r="AN147" i="8" s="1"/>
  <c r="AR147" i="8" s="1"/>
  <c r="AV147" i="8" s="1"/>
  <c r="AZ147" i="8" s="1"/>
  <c r="BD147" i="8" s="1"/>
  <c r="BH147" i="8" s="1"/>
  <c r="BL147" i="8" s="1"/>
  <c r="BP147" i="8" s="1"/>
  <c r="G147" i="8"/>
  <c r="K147" i="8" s="1"/>
  <c r="O147" i="8" s="1"/>
  <c r="S147" i="8" s="1"/>
  <c r="W147" i="8" s="1"/>
  <c r="AA147" i="8" s="1"/>
  <c r="AE147" i="8" s="1"/>
  <c r="AI147" i="8" s="1"/>
  <c r="AM147" i="8" s="1"/>
  <c r="AQ147" i="8" s="1"/>
  <c r="AU147" i="8" s="1"/>
  <c r="AY147" i="8" s="1"/>
  <c r="BC147" i="8" s="1"/>
  <c r="BG147" i="8" s="1"/>
  <c r="BK147" i="8" s="1"/>
  <c r="BO147" i="8" s="1"/>
  <c r="G145" i="8"/>
  <c r="K145" i="8" s="1"/>
  <c r="O145" i="8" s="1"/>
  <c r="S145" i="8" s="1"/>
  <c r="W145" i="8" s="1"/>
  <c r="AA145" i="8" s="1"/>
  <c r="AE145" i="8" s="1"/>
  <c r="AI145" i="8" s="1"/>
  <c r="AM145" i="8" s="1"/>
  <c r="AQ145" i="8" s="1"/>
  <c r="AU145" i="8" s="1"/>
  <c r="AY145" i="8" s="1"/>
  <c r="BC145" i="8" s="1"/>
  <c r="BG145" i="8" s="1"/>
  <c r="BK145" i="8" s="1"/>
  <c r="BO145" i="8" s="1"/>
  <c r="H145" i="8"/>
  <c r="L145" i="8" s="1"/>
  <c r="P145" i="8" s="1"/>
  <c r="T145" i="8" s="1"/>
  <c r="X145" i="8" s="1"/>
  <c r="AB145" i="8" s="1"/>
  <c r="AF145" i="8" s="1"/>
  <c r="AJ145" i="8" s="1"/>
  <c r="AN145" i="8" s="1"/>
  <c r="AR145" i="8" s="1"/>
  <c r="AV145" i="8" s="1"/>
  <c r="AZ145" i="8" s="1"/>
  <c r="BD145" i="8" s="1"/>
  <c r="BH145" i="8" s="1"/>
  <c r="BL145" i="8" s="1"/>
  <c r="BP145" i="8" s="1"/>
  <c r="E145" i="8"/>
  <c r="H282" i="8"/>
  <c r="L282" i="8" s="1"/>
  <c r="P282" i="8" s="1"/>
  <c r="T282" i="8" s="1"/>
  <c r="X282" i="8" s="1"/>
  <c r="AB282" i="8" s="1"/>
  <c r="AF282" i="8" s="1"/>
  <c r="AJ282" i="8" s="1"/>
  <c r="AN282" i="8" s="1"/>
  <c r="AR282" i="8" s="1"/>
  <c r="AV282" i="8" s="1"/>
  <c r="AZ282" i="8" s="1"/>
  <c r="BD282" i="8" s="1"/>
  <c r="BH282" i="8" s="1"/>
  <c r="BL282" i="8" s="1"/>
  <c r="BP282" i="8" s="1"/>
  <c r="G282" i="8"/>
  <c r="K282" i="8" s="1"/>
  <c r="O282" i="8" s="1"/>
  <c r="S282" i="8" s="1"/>
  <c r="W282" i="8" s="1"/>
  <c r="AA282" i="8" s="1"/>
  <c r="AE282" i="8" s="1"/>
  <c r="AI282" i="8" s="1"/>
  <c r="AM282" i="8" s="1"/>
  <c r="AQ282" i="8" s="1"/>
  <c r="AU282" i="8" s="1"/>
  <c r="AY282" i="8" s="1"/>
  <c r="BC282" i="8" s="1"/>
  <c r="BG282" i="8" s="1"/>
  <c r="BK282" i="8" s="1"/>
  <c r="BO282" i="8" s="1"/>
  <c r="E282" i="8"/>
  <c r="H298" i="8"/>
  <c r="L298" i="8" s="1"/>
  <c r="P298" i="8" s="1"/>
  <c r="T298" i="8" s="1"/>
  <c r="X298" i="8" s="1"/>
  <c r="AB298" i="8" s="1"/>
  <c r="AF298" i="8" s="1"/>
  <c r="AJ298" i="8" s="1"/>
  <c r="AN298" i="8" s="1"/>
  <c r="AR298" i="8" s="1"/>
  <c r="AV298" i="8" s="1"/>
  <c r="AZ298" i="8" s="1"/>
  <c r="BD298" i="8" s="1"/>
  <c r="BH298" i="8" s="1"/>
  <c r="BL298" i="8" s="1"/>
  <c r="BP298" i="8" s="1"/>
  <c r="E298" i="8"/>
  <c r="G298" i="8"/>
  <c r="K298" i="8" s="1"/>
  <c r="O298" i="8" s="1"/>
  <c r="S298" i="8" s="1"/>
  <c r="W298" i="8" s="1"/>
  <c r="AA298" i="8" s="1"/>
  <c r="AE298" i="8" s="1"/>
  <c r="AI298" i="8" s="1"/>
  <c r="AM298" i="8" s="1"/>
  <c r="AQ298" i="8" s="1"/>
  <c r="AU298" i="8" s="1"/>
  <c r="AY298" i="8" s="1"/>
  <c r="BC298" i="8" s="1"/>
  <c r="BG298" i="8" s="1"/>
  <c r="BK298" i="8" s="1"/>
  <c r="BO298" i="8" s="1"/>
  <c r="H228" i="8"/>
  <c r="L228" i="8" s="1"/>
  <c r="P228" i="8" s="1"/>
  <c r="T228" i="8" s="1"/>
  <c r="X228" i="8" s="1"/>
  <c r="AB228" i="8" s="1"/>
  <c r="AF228" i="8" s="1"/>
  <c r="AJ228" i="8" s="1"/>
  <c r="AN228" i="8" s="1"/>
  <c r="AR228" i="8" s="1"/>
  <c r="AV228" i="8" s="1"/>
  <c r="AZ228" i="8" s="1"/>
  <c r="BD228" i="8" s="1"/>
  <c r="BH228" i="8" s="1"/>
  <c r="BL228" i="8" s="1"/>
  <c r="BP228" i="8" s="1"/>
  <c r="G228" i="8"/>
  <c r="K228" i="8" s="1"/>
  <c r="O228" i="8" s="1"/>
  <c r="S228" i="8" s="1"/>
  <c r="W228" i="8" s="1"/>
  <c r="AA228" i="8" s="1"/>
  <c r="AE228" i="8" s="1"/>
  <c r="AI228" i="8" s="1"/>
  <c r="AM228" i="8" s="1"/>
  <c r="AQ228" i="8" s="1"/>
  <c r="AU228" i="8" s="1"/>
  <c r="AY228" i="8" s="1"/>
  <c r="BC228" i="8" s="1"/>
  <c r="BG228" i="8" s="1"/>
  <c r="BK228" i="8" s="1"/>
  <c r="BO228" i="8" s="1"/>
  <c r="E228" i="8"/>
  <c r="E279" i="8"/>
  <c r="G279" i="8"/>
  <c r="K279" i="8" s="1"/>
  <c r="O279" i="8" s="1"/>
  <c r="S279" i="8" s="1"/>
  <c r="W279" i="8" s="1"/>
  <c r="AA279" i="8" s="1"/>
  <c r="AE279" i="8" s="1"/>
  <c r="AI279" i="8" s="1"/>
  <c r="AM279" i="8" s="1"/>
  <c r="AQ279" i="8" s="1"/>
  <c r="AU279" i="8" s="1"/>
  <c r="AY279" i="8" s="1"/>
  <c r="BC279" i="8" s="1"/>
  <c r="BG279" i="8" s="1"/>
  <c r="BK279" i="8" s="1"/>
  <c r="BO279" i="8" s="1"/>
  <c r="H279" i="8"/>
  <c r="L279" i="8" s="1"/>
  <c r="P279" i="8" s="1"/>
  <c r="T279" i="8" s="1"/>
  <c r="X279" i="8" s="1"/>
  <c r="AB279" i="8" s="1"/>
  <c r="AF279" i="8" s="1"/>
  <c r="AJ279" i="8" s="1"/>
  <c r="AN279" i="8" s="1"/>
  <c r="AR279" i="8" s="1"/>
  <c r="AV279" i="8" s="1"/>
  <c r="AZ279" i="8" s="1"/>
  <c r="BD279" i="8" s="1"/>
  <c r="BH279" i="8" s="1"/>
  <c r="BL279" i="8" s="1"/>
  <c r="BP279" i="8" s="1"/>
  <c r="G283" i="8"/>
  <c r="K283" i="8" s="1"/>
  <c r="O283" i="8" s="1"/>
  <c r="S283" i="8" s="1"/>
  <c r="W283" i="8" s="1"/>
  <c r="AA283" i="8" s="1"/>
  <c r="AE283" i="8" s="1"/>
  <c r="AI283" i="8" s="1"/>
  <c r="AM283" i="8" s="1"/>
  <c r="AQ283" i="8" s="1"/>
  <c r="AU283" i="8" s="1"/>
  <c r="AY283" i="8" s="1"/>
  <c r="BC283" i="8" s="1"/>
  <c r="BG283" i="8" s="1"/>
  <c r="BK283" i="8" s="1"/>
  <c r="BO283" i="8" s="1"/>
  <c r="H283" i="8"/>
  <c r="L283" i="8" s="1"/>
  <c r="P283" i="8" s="1"/>
  <c r="T283" i="8" s="1"/>
  <c r="X283" i="8" s="1"/>
  <c r="AB283" i="8" s="1"/>
  <c r="AF283" i="8" s="1"/>
  <c r="AJ283" i="8" s="1"/>
  <c r="AN283" i="8" s="1"/>
  <c r="AR283" i="8" s="1"/>
  <c r="AV283" i="8" s="1"/>
  <c r="AZ283" i="8" s="1"/>
  <c r="BD283" i="8" s="1"/>
  <c r="BH283" i="8" s="1"/>
  <c r="BL283" i="8" s="1"/>
  <c r="BP283" i="8" s="1"/>
  <c r="E283" i="8"/>
  <c r="G250" i="8"/>
  <c r="K250" i="8" s="1"/>
  <c r="O250" i="8" s="1"/>
  <c r="S250" i="8" s="1"/>
  <c r="W250" i="8" s="1"/>
  <c r="AA250" i="8" s="1"/>
  <c r="AE250" i="8" s="1"/>
  <c r="AI250" i="8" s="1"/>
  <c r="AM250" i="8" s="1"/>
  <c r="AQ250" i="8" s="1"/>
  <c r="AU250" i="8" s="1"/>
  <c r="AY250" i="8" s="1"/>
  <c r="BC250" i="8" s="1"/>
  <c r="BG250" i="8" s="1"/>
  <c r="BK250" i="8" s="1"/>
  <c r="BO250" i="8" s="1"/>
  <c r="H250" i="8"/>
  <c r="L250" i="8" s="1"/>
  <c r="P250" i="8" s="1"/>
  <c r="T250" i="8" s="1"/>
  <c r="X250" i="8" s="1"/>
  <c r="AB250" i="8" s="1"/>
  <c r="AF250" i="8" s="1"/>
  <c r="AJ250" i="8" s="1"/>
  <c r="AN250" i="8" s="1"/>
  <c r="AR250" i="8" s="1"/>
  <c r="AV250" i="8" s="1"/>
  <c r="AZ250" i="8" s="1"/>
  <c r="BD250" i="8" s="1"/>
  <c r="BH250" i="8" s="1"/>
  <c r="BL250" i="8" s="1"/>
  <c r="BP250" i="8" s="1"/>
  <c r="E250" i="8"/>
  <c r="G294" i="8"/>
  <c r="K294" i="8" s="1"/>
  <c r="O294" i="8" s="1"/>
  <c r="S294" i="8" s="1"/>
  <c r="W294" i="8" s="1"/>
  <c r="AA294" i="8" s="1"/>
  <c r="AE294" i="8" s="1"/>
  <c r="AI294" i="8" s="1"/>
  <c r="AM294" i="8" s="1"/>
  <c r="AQ294" i="8" s="1"/>
  <c r="AU294" i="8" s="1"/>
  <c r="AY294" i="8" s="1"/>
  <c r="BC294" i="8" s="1"/>
  <c r="BG294" i="8" s="1"/>
  <c r="BK294" i="8" s="1"/>
  <c r="BO294" i="8" s="1"/>
  <c r="E294" i="8"/>
  <c r="H294" i="8"/>
  <c r="L294" i="8" s="1"/>
  <c r="P294" i="8" s="1"/>
  <c r="T294" i="8" s="1"/>
  <c r="X294" i="8" s="1"/>
  <c r="AB294" i="8" s="1"/>
  <c r="AF294" i="8" s="1"/>
  <c r="AJ294" i="8" s="1"/>
  <c r="AN294" i="8" s="1"/>
  <c r="AR294" i="8" s="1"/>
  <c r="AV294" i="8" s="1"/>
  <c r="AZ294" i="8" s="1"/>
  <c r="BD294" i="8" s="1"/>
  <c r="BH294" i="8" s="1"/>
  <c r="BL294" i="8" s="1"/>
  <c r="BP294" i="8" s="1"/>
  <c r="H141" i="8"/>
  <c r="L141" i="8" s="1"/>
  <c r="P141" i="8" s="1"/>
  <c r="T141" i="8" s="1"/>
  <c r="X141" i="8" s="1"/>
  <c r="AB141" i="8" s="1"/>
  <c r="AF141" i="8" s="1"/>
  <c r="AJ141" i="8" s="1"/>
  <c r="AN141" i="8" s="1"/>
  <c r="AR141" i="8" s="1"/>
  <c r="AV141" i="8" s="1"/>
  <c r="AZ141" i="8" s="1"/>
  <c r="BD141" i="8" s="1"/>
  <c r="BH141" i="8" s="1"/>
  <c r="BL141" i="8" s="1"/>
  <c r="BP141" i="8" s="1"/>
  <c r="G141" i="8"/>
  <c r="K141" i="8" s="1"/>
  <c r="O141" i="8" s="1"/>
  <c r="S141" i="8" s="1"/>
  <c r="W141" i="8" s="1"/>
  <c r="AA141" i="8" s="1"/>
  <c r="AE141" i="8" s="1"/>
  <c r="AI141" i="8" s="1"/>
  <c r="AM141" i="8" s="1"/>
  <c r="AQ141" i="8" s="1"/>
  <c r="AU141" i="8" s="1"/>
  <c r="AY141" i="8" s="1"/>
  <c r="BC141" i="8" s="1"/>
  <c r="BG141" i="8" s="1"/>
  <c r="BK141" i="8" s="1"/>
  <c r="BO141" i="8" s="1"/>
  <c r="E141" i="8"/>
  <c r="E230" i="8"/>
  <c r="H230" i="8"/>
  <c r="L230" i="8" s="1"/>
  <c r="P230" i="8" s="1"/>
  <c r="T230" i="8" s="1"/>
  <c r="X230" i="8" s="1"/>
  <c r="AB230" i="8" s="1"/>
  <c r="AF230" i="8" s="1"/>
  <c r="AJ230" i="8" s="1"/>
  <c r="AN230" i="8" s="1"/>
  <c r="AR230" i="8" s="1"/>
  <c r="AV230" i="8" s="1"/>
  <c r="AZ230" i="8" s="1"/>
  <c r="BD230" i="8" s="1"/>
  <c r="BH230" i="8" s="1"/>
  <c r="BL230" i="8" s="1"/>
  <c r="BP230" i="8" s="1"/>
  <c r="G230" i="8"/>
  <c r="K230" i="8" s="1"/>
  <c r="O230" i="8" s="1"/>
  <c r="S230" i="8" s="1"/>
  <c r="W230" i="8" s="1"/>
  <c r="AA230" i="8" s="1"/>
  <c r="AE230" i="8" s="1"/>
  <c r="AI230" i="8" s="1"/>
  <c r="AM230" i="8" s="1"/>
  <c r="AQ230" i="8" s="1"/>
  <c r="AU230" i="8" s="1"/>
  <c r="AY230" i="8" s="1"/>
  <c r="BC230" i="8" s="1"/>
  <c r="BG230" i="8" s="1"/>
  <c r="BK230" i="8" s="1"/>
  <c r="BO230" i="8" s="1"/>
  <c r="H226" i="8"/>
  <c r="L226" i="8" s="1"/>
  <c r="P226" i="8" s="1"/>
  <c r="T226" i="8" s="1"/>
  <c r="X226" i="8" s="1"/>
  <c r="AB226" i="8" s="1"/>
  <c r="AF226" i="8" s="1"/>
  <c r="AJ226" i="8" s="1"/>
  <c r="AN226" i="8" s="1"/>
  <c r="AR226" i="8" s="1"/>
  <c r="AV226" i="8" s="1"/>
  <c r="AZ226" i="8" s="1"/>
  <c r="BD226" i="8" s="1"/>
  <c r="BH226" i="8" s="1"/>
  <c r="BL226" i="8" s="1"/>
  <c r="BP226" i="8" s="1"/>
  <c r="G226" i="8"/>
  <c r="K226" i="8" s="1"/>
  <c r="O226" i="8" s="1"/>
  <c r="S226" i="8" s="1"/>
  <c r="W226" i="8" s="1"/>
  <c r="AA226" i="8" s="1"/>
  <c r="AE226" i="8" s="1"/>
  <c r="AI226" i="8" s="1"/>
  <c r="AM226" i="8" s="1"/>
  <c r="AQ226" i="8" s="1"/>
  <c r="AU226" i="8" s="1"/>
  <c r="AY226" i="8" s="1"/>
  <c r="BC226" i="8" s="1"/>
  <c r="BG226" i="8" s="1"/>
  <c r="BK226" i="8" s="1"/>
  <c r="BO226" i="8" s="1"/>
  <c r="E226" i="8"/>
  <c r="H125" i="8"/>
  <c r="L125" i="8" s="1"/>
  <c r="P125" i="8" s="1"/>
  <c r="T125" i="8" s="1"/>
  <c r="X125" i="8" s="1"/>
  <c r="AB125" i="8" s="1"/>
  <c r="AF125" i="8" s="1"/>
  <c r="AJ125" i="8" s="1"/>
  <c r="AN125" i="8" s="1"/>
  <c r="AR125" i="8" s="1"/>
  <c r="AV125" i="8" s="1"/>
  <c r="AZ125" i="8" s="1"/>
  <c r="BD125" i="8" s="1"/>
  <c r="BH125" i="8" s="1"/>
  <c r="BL125" i="8" s="1"/>
  <c r="BP125" i="8" s="1"/>
  <c r="G125" i="8"/>
  <c r="K125" i="8" s="1"/>
  <c r="O125" i="8" s="1"/>
  <c r="S125" i="8" s="1"/>
  <c r="W125" i="8" s="1"/>
  <c r="AA125" i="8" s="1"/>
  <c r="AE125" i="8" s="1"/>
  <c r="AI125" i="8" s="1"/>
  <c r="AM125" i="8" s="1"/>
  <c r="AQ125" i="8" s="1"/>
  <c r="AU125" i="8" s="1"/>
  <c r="AY125" i="8" s="1"/>
  <c r="BC125" i="8" s="1"/>
  <c r="BG125" i="8" s="1"/>
  <c r="BK125" i="8" s="1"/>
  <c r="BO125" i="8" s="1"/>
  <c r="E125" i="8"/>
  <c r="G209" i="8"/>
  <c r="K209" i="8" s="1"/>
  <c r="O209" i="8" s="1"/>
  <c r="S209" i="8" s="1"/>
  <c r="W209" i="8" s="1"/>
  <c r="AA209" i="8" s="1"/>
  <c r="AE209" i="8" s="1"/>
  <c r="AI209" i="8" s="1"/>
  <c r="AM209" i="8" s="1"/>
  <c r="AQ209" i="8" s="1"/>
  <c r="AU209" i="8" s="1"/>
  <c r="AY209" i="8" s="1"/>
  <c r="BC209" i="8" s="1"/>
  <c r="BG209" i="8" s="1"/>
  <c r="BK209" i="8" s="1"/>
  <c r="BO209" i="8" s="1"/>
  <c r="E209" i="8"/>
  <c r="H209" i="8"/>
  <c r="L209" i="8" s="1"/>
  <c r="P209" i="8" s="1"/>
  <c r="T209" i="8" s="1"/>
  <c r="X209" i="8" s="1"/>
  <c r="AB209" i="8" s="1"/>
  <c r="AF209" i="8" s="1"/>
  <c r="AJ209" i="8" s="1"/>
  <c r="AN209" i="8" s="1"/>
  <c r="AR209" i="8" s="1"/>
  <c r="AV209" i="8" s="1"/>
  <c r="AZ209" i="8" s="1"/>
  <c r="BD209" i="8" s="1"/>
  <c r="BH209" i="8" s="1"/>
  <c r="BL209" i="8" s="1"/>
  <c r="BP209" i="8" s="1"/>
  <c r="H270" i="8"/>
  <c r="L270" i="8" s="1"/>
  <c r="P270" i="8" s="1"/>
  <c r="T270" i="8" s="1"/>
  <c r="X270" i="8" s="1"/>
  <c r="AB270" i="8" s="1"/>
  <c r="AF270" i="8" s="1"/>
  <c r="AJ270" i="8" s="1"/>
  <c r="AN270" i="8" s="1"/>
  <c r="AR270" i="8" s="1"/>
  <c r="AV270" i="8" s="1"/>
  <c r="AZ270" i="8" s="1"/>
  <c r="BD270" i="8" s="1"/>
  <c r="BH270" i="8" s="1"/>
  <c r="BL270" i="8" s="1"/>
  <c r="BP270" i="8" s="1"/>
  <c r="E270" i="8"/>
  <c r="G270" i="8"/>
  <c r="K270" i="8" s="1"/>
  <c r="O270" i="8" s="1"/>
  <c r="S270" i="8" s="1"/>
  <c r="W270" i="8" s="1"/>
  <c r="AA270" i="8" s="1"/>
  <c r="AE270" i="8" s="1"/>
  <c r="AI270" i="8" s="1"/>
  <c r="AM270" i="8" s="1"/>
  <c r="AQ270" i="8" s="1"/>
  <c r="AU270" i="8" s="1"/>
  <c r="AY270" i="8" s="1"/>
  <c r="BC270" i="8" s="1"/>
  <c r="BG270" i="8" s="1"/>
  <c r="BK270" i="8" s="1"/>
  <c r="BO270" i="8" s="1"/>
  <c r="H161" i="8"/>
  <c r="L161" i="8" s="1"/>
  <c r="P161" i="8" s="1"/>
  <c r="T161" i="8" s="1"/>
  <c r="X161" i="8" s="1"/>
  <c r="AB161" i="8" s="1"/>
  <c r="AF161" i="8" s="1"/>
  <c r="AJ161" i="8" s="1"/>
  <c r="AN161" i="8" s="1"/>
  <c r="AR161" i="8" s="1"/>
  <c r="AV161" i="8" s="1"/>
  <c r="AZ161" i="8" s="1"/>
  <c r="BD161" i="8" s="1"/>
  <c r="BH161" i="8" s="1"/>
  <c r="BL161" i="8" s="1"/>
  <c r="BP161" i="8" s="1"/>
  <c r="G161" i="8"/>
  <c r="K161" i="8" s="1"/>
  <c r="O161" i="8" s="1"/>
  <c r="S161" i="8" s="1"/>
  <c r="W161" i="8" s="1"/>
  <c r="AA161" i="8" s="1"/>
  <c r="AE161" i="8" s="1"/>
  <c r="AI161" i="8" s="1"/>
  <c r="AM161" i="8" s="1"/>
  <c r="AQ161" i="8" s="1"/>
  <c r="AU161" i="8" s="1"/>
  <c r="AY161" i="8" s="1"/>
  <c r="BC161" i="8" s="1"/>
  <c r="BG161" i="8" s="1"/>
  <c r="BK161" i="8" s="1"/>
  <c r="BO161" i="8" s="1"/>
  <c r="E161" i="8"/>
  <c r="H138" i="8"/>
  <c r="L138" i="8" s="1"/>
  <c r="P138" i="8" s="1"/>
  <c r="T138" i="8" s="1"/>
  <c r="X138" i="8" s="1"/>
  <c r="AB138" i="8" s="1"/>
  <c r="AF138" i="8" s="1"/>
  <c r="AJ138" i="8" s="1"/>
  <c r="AN138" i="8" s="1"/>
  <c r="AR138" i="8" s="1"/>
  <c r="AV138" i="8" s="1"/>
  <c r="AZ138" i="8" s="1"/>
  <c r="BD138" i="8" s="1"/>
  <c r="BH138" i="8" s="1"/>
  <c r="BL138" i="8" s="1"/>
  <c r="BP138" i="8" s="1"/>
  <c r="G138" i="8"/>
  <c r="K138" i="8" s="1"/>
  <c r="O138" i="8" s="1"/>
  <c r="S138" i="8" s="1"/>
  <c r="W138" i="8" s="1"/>
  <c r="AA138" i="8" s="1"/>
  <c r="AE138" i="8" s="1"/>
  <c r="AI138" i="8" s="1"/>
  <c r="AM138" i="8" s="1"/>
  <c r="AQ138" i="8" s="1"/>
  <c r="AU138" i="8" s="1"/>
  <c r="AY138" i="8" s="1"/>
  <c r="BC138" i="8" s="1"/>
  <c r="BG138" i="8" s="1"/>
  <c r="BK138" i="8" s="1"/>
  <c r="BO138" i="8" s="1"/>
  <c r="E138" i="8"/>
  <c r="H229" i="8"/>
  <c r="L229" i="8" s="1"/>
  <c r="P229" i="8" s="1"/>
  <c r="T229" i="8" s="1"/>
  <c r="X229" i="8" s="1"/>
  <c r="AB229" i="8" s="1"/>
  <c r="AF229" i="8" s="1"/>
  <c r="AJ229" i="8" s="1"/>
  <c r="AN229" i="8" s="1"/>
  <c r="AR229" i="8" s="1"/>
  <c r="AV229" i="8" s="1"/>
  <c r="AZ229" i="8" s="1"/>
  <c r="BD229" i="8" s="1"/>
  <c r="BH229" i="8" s="1"/>
  <c r="BL229" i="8" s="1"/>
  <c r="BP229" i="8" s="1"/>
  <c r="E229" i="8"/>
  <c r="G229" i="8"/>
  <c r="K229" i="8" s="1"/>
  <c r="O229" i="8" s="1"/>
  <c r="S229" i="8" s="1"/>
  <c r="W229" i="8" s="1"/>
  <c r="AA229" i="8" s="1"/>
  <c r="AE229" i="8" s="1"/>
  <c r="AI229" i="8" s="1"/>
  <c r="AM229" i="8" s="1"/>
  <c r="AQ229" i="8" s="1"/>
  <c r="AU229" i="8" s="1"/>
  <c r="AY229" i="8" s="1"/>
  <c r="BC229" i="8" s="1"/>
  <c r="BG229" i="8" s="1"/>
  <c r="BK229" i="8" s="1"/>
  <c r="BO229" i="8" s="1"/>
  <c r="E293" i="8"/>
  <c r="H293" i="8"/>
  <c r="L293" i="8" s="1"/>
  <c r="P293" i="8" s="1"/>
  <c r="T293" i="8" s="1"/>
  <c r="X293" i="8" s="1"/>
  <c r="AB293" i="8" s="1"/>
  <c r="AF293" i="8" s="1"/>
  <c r="AJ293" i="8" s="1"/>
  <c r="AN293" i="8" s="1"/>
  <c r="AR293" i="8" s="1"/>
  <c r="AV293" i="8" s="1"/>
  <c r="AZ293" i="8" s="1"/>
  <c r="BD293" i="8" s="1"/>
  <c r="BH293" i="8" s="1"/>
  <c r="BL293" i="8" s="1"/>
  <c r="BP293" i="8" s="1"/>
  <c r="G293" i="8"/>
  <c r="K293" i="8" s="1"/>
  <c r="O293" i="8" s="1"/>
  <c r="S293" i="8" s="1"/>
  <c r="W293" i="8" s="1"/>
  <c r="AA293" i="8" s="1"/>
  <c r="AE293" i="8" s="1"/>
  <c r="AI293" i="8" s="1"/>
  <c r="AM293" i="8" s="1"/>
  <c r="AQ293" i="8" s="1"/>
  <c r="AU293" i="8" s="1"/>
  <c r="AY293" i="8" s="1"/>
  <c r="BC293" i="8" s="1"/>
  <c r="BG293" i="8" s="1"/>
  <c r="BK293" i="8" s="1"/>
  <c r="BO293" i="8" s="1"/>
  <c r="H127" i="8"/>
  <c r="L127" i="8" s="1"/>
  <c r="P127" i="8" s="1"/>
  <c r="T127" i="8" s="1"/>
  <c r="X127" i="8" s="1"/>
  <c r="AB127" i="8" s="1"/>
  <c r="AF127" i="8" s="1"/>
  <c r="AJ127" i="8" s="1"/>
  <c r="AN127" i="8" s="1"/>
  <c r="AR127" i="8" s="1"/>
  <c r="AV127" i="8" s="1"/>
  <c r="AZ127" i="8" s="1"/>
  <c r="BD127" i="8" s="1"/>
  <c r="BH127" i="8" s="1"/>
  <c r="BL127" i="8" s="1"/>
  <c r="BP127" i="8" s="1"/>
  <c r="E127" i="8"/>
  <c r="G127" i="8"/>
  <c r="K127" i="8" s="1"/>
  <c r="O127" i="8" s="1"/>
  <c r="S127" i="8" s="1"/>
  <c r="W127" i="8" s="1"/>
  <c r="AA127" i="8" s="1"/>
  <c r="AE127" i="8" s="1"/>
  <c r="AI127" i="8" s="1"/>
  <c r="AM127" i="8" s="1"/>
  <c r="AQ127" i="8" s="1"/>
  <c r="AU127" i="8" s="1"/>
  <c r="AY127" i="8" s="1"/>
  <c r="BC127" i="8" s="1"/>
  <c r="BG127" i="8" s="1"/>
  <c r="BK127" i="8" s="1"/>
  <c r="BO127" i="8" s="1"/>
  <c r="G154" i="8"/>
  <c r="K154" i="8" s="1"/>
  <c r="O154" i="8" s="1"/>
  <c r="S154" i="8" s="1"/>
  <c r="W154" i="8" s="1"/>
  <c r="AA154" i="8" s="1"/>
  <c r="AE154" i="8" s="1"/>
  <c r="AI154" i="8" s="1"/>
  <c r="AM154" i="8" s="1"/>
  <c r="AQ154" i="8" s="1"/>
  <c r="AU154" i="8" s="1"/>
  <c r="AY154" i="8" s="1"/>
  <c r="BC154" i="8" s="1"/>
  <c r="BG154" i="8" s="1"/>
  <c r="BK154" i="8" s="1"/>
  <c r="BO154" i="8" s="1"/>
  <c r="E154" i="8"/>
  <c r="H154" i="8"/>
  <c r="L154" i="8" s="1"/>
  <c r="P154" i="8" s="1"/>
  <c r="T154" i="8" s="1"/>
  <c r="X154" i="8" s="1"/>
  <c r="AB154" i="8" s="1"/>
  <c r="AF154" i="8" s="1"/>
  <c r="AJ154" i="8" s="1"/>
  <c r="AN154" i="8" s="1"/>
  <c r="AR154" i="8" s="1"/>
  <c r="AV154" i="8" s="1"/>
  <c r="AZ154" i="8" s="1"/>
  <c r="BD154" i="8" s="1"/>
  <c r="BH154" i="8" s="1"/>
  <c r="BL154" i="8" s="1"/>
  <c r="BP154" i="8" s="1"/>
  <c r="H118" i="8"/>
  <c r="L118" i="8" s="1"/>
  <c r="P118" i="8" s="1"/>
  <c r="T118" i="8" s="1"/>
  <c r="X118" i="8" s="1"/>
  <c r="AB118" i="8" s="1"/>
  <c r="AF118" i="8" s="1"/>
  <c r="AJ118" i="8" s="1"/>
  <c r="AN118" i="8" s="1"/>
  <c r="AR118" i="8" s="1"/>
  <c r="AV118" i="8" s="1"/>
  <c r="AZ118" i="8" s="1"/>
  <c r="BD118" i="8" s="1"/>
  <c r="BH118" i="8" s="1"/>
  <c r="BL118" i="8" s="1"/>
  <c r="BP118" i="8" s="1"/>
  <c r="G118" i="8"/>
  <c r="K118" i="8" s="1"/>
  <c r="O118" i="8" s="1"/>
  <c r="S118" i="8" s="1"/>
  <c r="W118" i="8" s="1"/>
  <c r="AA118" i="8" s="1"/>
  <c r="AE118" i="8" s="1"/>
  <c r="AI118" i="8" s="1"/>
  <c r="AM118" i="8" s="1"/>
  <c r="AQ118" i="8" s="1"/>
  <c r="AU118" i="8" s="1"/>
  <c r="AY118" i="8" s="1"/>
  <c r="BC118" i="8" s="1"/>
  <c r="BG118" i="8" s="1"/>
  <c r="BK118" i="8" s="1"/>
  <c r="BO118" i="8" s="1"/>
  <c r="E118" i="8"/>
  <c r="G244" i="8"/>
  <c r="K244" i="8" s="1"/>
  <c r="O244" i="8" s="1"/>
  <c r="S244" i="8" s="1"/>
  <c r="W244" i="8" s="1"/>
  <c r="AA244" i="8" s="1"/>
  <c r="AE244" i="8" s="1"/>
  <c r="AI244" i="8" s="1"/>
  <c r="AM244" i="8" s="1"/>
  <c r="AQ244" i="8" s="1"/>
  <c r="AU244" i="8" s="1"/>
  <c r="AY244" i="8" s="1"/>
  <c r="BC244" i="8" s="1"/>
  <c r="BG244" i="8" s="1"/>
  <c r="BK244" i="8" s="1"/>
  <c r="BO244" i="8" s="1"/>
  <c r="E244" i="8"/>
  <c r="H244" i="8"/>
  <c r="L244" i="8" s="1"/>
  <c r="P244" i="8" s="1"/>
  <c r="T244" i="8" s="1"/>
  <c r="X244" i="8" s="1"/>
  <c r="AB244" i="8" s="1"/>
  <c r="AF244" i="8" s="1"/>
  <c r="AJ244" i="8" s="1"/>
  <c r="AN244" i="8" s="1"/>
  <c r="AR244" i="8" s="1"/>
  <c r="AV244" i="8" s="1"/>
  <c r="AZ244" i="8" s="1"/>
  <c r="BD244" i="8" s="1"/>
  <c r="BH244" i="8" s="1"/>
  <c r="BL244" i="8" s="1"/>
  <c r="BP244" i="8" s="1"/>
  <c r="G275" i="8"/>
  <c r="K275" i="8" s="1"/>
  <c r="O275" i="8" s="1"/>
  <c r="S275" i="8" s="1"/>
  <c r="W275" i="8" s="1"/>
  <c r="AA275" i="8" s="1"/>
  <c r="AE275" i="8" s="1"/>
  <c r="AI275" i="8" s="1"/>
  <c r="AM275" i="8" s="1"/>
  <c r="AQ275" i="8" s="1"/>
  <c r="AU275" i="8" s="1"/>
  <c r="AY275" i="8" s="1"/>
  <c r="BC275" i="8" s="1"/>
  <c r="BG275" i="8" s="1"/>
  <c r="BK275" i="8" s="1"/>
  <c r="BO275" i="8" s="1"/>
  <c r="E275" i="8"/>
  <c r="H275" i="8"/>
  <c r="L275" i="8" s="1"/>
  <c r="P275" i="8" s="1"/>
  <c r="T275" i="8" s="1"/>
  <c r="X275" i="8" s="1"/>
  <c r="AB275" i="8" s="1"/>
  <c r="AF275" i="8" s="1"/>
  <c r="AJ275" i="8" s="1"/>
  <c r="AN275" i="8" s="1"/>
  <c r="AR275" i="8" s="1"/>
  <c r="AV275" i="8" s="1"/>
  <c r="AZ275" i="8" s="1"/>
  <c r="BD275" i="8" s="1"/>
  <c r="BH275" i="8" s="1"/>
  <c r="BL275" i="8" s="1"/>
  <c r="BP275" i="8" s="1"/>
  <c r="H153" i="8"/>
  <c r="L153" i="8" s="1"/>
  <c r="P153" i="8" s="1"/>
  <c r="T153" i="8" s="1"/>
  <c r="X153" i="8" s="1"/>
  <c r="AB153" i="8" s="1"/>
  <c r="AF153" i="8" s="1"/>
  <c r="AJ153" i="8" s="1"/>
  <c r="AN153" i="8" s="1"/>
  <c r="AR153" i="8" s="1"/>
  <c r="AV153" i="8" s="1"/>
  <c r="AZ153" i="8" s="1"/>
  <c r="BD153" i="8" s="1"/>
  <c r="BH153" i="8" s="1"/>
  <c r="BL153" i="8" s="1"/>
  <c r="BP153" i="8" s="1"/>
  <c r="E153" i="8"/>
  <c r="G153" i="8"/>
  <c r="K153" i="8" s="1"/>
  <c r="O153" i="8" s="1"/>
  <c r="S153" i="8" s="1"/>
  <c r="W153" i="8" s="1"/>
  <c r="AA153" i="8" s="1"/>
  <c r="AE153" i="8" s="1"/>
  <c r="AI153" i="8" s="1"/>
  <c r="AM153" i="8" s="1"/>
  <c r="AQ153" i="8" s="1"/>
  <c r="AU153" i="8" s="1"/>
  <c r="AY153" i="8" s="1"/>
  <c r="BC153" i="8" s="1"/>
  <c r="BG153" i="8" s="1"/>
  <c r="BK153" i="8" s="1"/>
  <c r="BO153" i="8" s="1"/>
  <c r="H148" i="8"/>
  <c r="L148" i="8" s="1"/>
  <c r="P148" i="8" s="1"/>
  <c r="T148" i="8" s="1"/>
  <c r="X148" i="8" s="1"/>
  <c r="AB148" i="8" s="1"/>
  <c r="AF148" i="8" s="1"/>
  <c r="AJ148" i="8" s="1"/>
  <c r="AN148" i="8" s="1"/>
  <c r="AR148" i="8" s="1"/>
  <c r="AV148" i="8" s="1"/>
  <c r="AZ148" i="8" s="1"/>
  <c r="BD148" i="8" s="1"/>
  <c r="BH148" i="8" s="1"/>
  <c r="BL148" i="8" s="1"/>
  <c r="BP148" i="8" s="1"/>
  <c r="G148" i="8"/>
  <c r="K148" i="8" s="1"/>
  <c r="O148" i="8" s="1"/>
  <c r="S148" i="8" s="1"/>
  <c r="W148" i="8" s="1"/>
  <c r="AA148" i="8" s="1"/>
  <c r="AE148" i="8" s="1"/>
  <c r="AI148" i="8" s="1"/>
  <c r="AM148" i="8" s="1"/>
  <c r="AQ148" i="8" s="1"/>
  <c r="AU148" i="8" s="1"/>
  <c r="AY148" i="8" s="1"/>
  <c r="BC148" i="8" s="1"/>
  <c r="BG148" i="8" s="1"/>
  <c r="BK148" i="8" s="1"/>
  <c r="BO148" i="8" s="1"/>
  <c r="E148" i="8"/>
  <c r="G243" i="8"/>
  <c r="K243" i="8" s="1"/>
  <c r="O243" i="8" s="1"/>
  <c r="S243" i="8" s="1"/>
  <c r="W243" i="8" s="1"/>
  <c r="AA243" i="8" s="1"/>
  <c r="AE243" i="8" s="1"/>
  <c r="AI243" i="8" s="1"/>
  <c r="AM243" i="8" s="1"/>
  <c r="AQ243" i="8" s="1"/>
  <c r="AU243" i="8" s="1"/>
  <c r="AY243" i="8" s="1"/>
  <c r="BC243" i="8" s="1"/>
  <c r="BG243" i="8" s="1"/>
  <c r="BK243" i="8" s="1"/>
  <c r="BO243" i="8" s="1"/>
  <c r="H243" i="8"/>
  <c r="L243" i="8" s="1"/>
  <c r="P243" i="8" s="1"/>
  <c r="T243" i="8" s="1"/>
  <c r="X243" i="8" s="1"/>
  <c r="AB243" i="8" s="1"/>
  <c r="AF243" i="8" s="1"/>
  <c r="AJ243" i="8" s="1"/>
  <c r="AN243" i="8" s="1"/>
  <c r="AR243" i="8" s="1"/>
  <c r="AV243" i="8" s="1"/>
  <c r="AZ243" i="8" s="1"/>
  <c r="BD243" i="8" s="1"/>
  <c r="BH243" i="8" s="1"/>
  <c r="BL243" i="8" s="1"/>
  <c r="BP243" i="8" s="1"/>
  <c r="E243" i="8"/>
  <c r="H262" i="8"/>
  <c r="L262" i="8" s="1"/>
  <c r="P262" i="8" s="1"/>
  <c r="T262" i="8" s="1"/>
  <c r="X262" i="8" s="1"/>
  <c r="AB262" i="8" s="1"/>
  <c r="AF262" i="8" s="1"/>
  <c r="AJ262" i="8" s="1"/>
  <c r="AN262" i="8" s="1"/>
  <c r="AR262" i="8" s="1"/>
  <c r="AV262" i="8" s="1"/>
  <c r="AZ262" i="8" s="1"/>
  <c r="BD262" i="8" s="1"/>
  <c r="BH262" i="8" s="1"/>
  <c r="BL262" i="8" s="1"/>
  <c r="BP262" i="8" s="1"/>
  <c r="G262" i="8"/>
  <c r="K262" i="8" s="1"/>
  <c r="O262" i="8" s="1"/>
  <c r="S262" i="8" s="1"/>
  <c r="W262" i="8" s="1"/>
  <c r="AA262" i="8" s="1"/>
  <c r="AE262" i="8" s="1"/>
  <c r="AI262" i="8" s="1"/>
  <c r="AM262" i="8" s="1"/>
  <c r="AQ262" i="8" s="1"/>
  <c r="AU262" i="8" s="1"/>
  <c r="AY262" i="8" s="1"/>
  <c r="BC262" i="8" s="1"/>
  <c r="BG262" i="8" s="1"/>
  <c r="BK262" i="8" s="1"/>
  <c r="BO262" i="8" s="1"/>
  <c r="E262" i="8"/>
  <c r="H199" i="8"/>
  <c r="L199" i="8" s="1"/>
  <c r="P199" i="8" s="1"/>
  <c r="T199" i="8" s="1"/>
  <c r="X199" i="8" s="1"/>
  <c r="AB199" i="8" s="1"/>
  <c r="AF199" i="8" s="1"/>
  <c r="AJ199" i="8" s="1"/>
  <c r="AN199" i="8" s="1"/>
  <c r="AR199" i="8" s="1"/>
  <c r="AV199" i="8" s="1"/>
  <c r="AZ199" i="8" s="1"/>
  <c r="BD199" i="8" s="1"/>
  <c r="BH199" i="8" s="1"/>
  <c r="BL199" i="8" s="1"/>
  <c r="BP199" i="8" s="1"/>
  <c r="G199" i="8"/>
  <c r="K199" i="8" s="1"/>
  <c r="O199" i="8" s="1"/>
  <c r="S199" i="8" s="1"/>
  <c r="W199" i="8" s="1"/>
  <c r="AA199" i="8" s="1"/>
  <c r="AE199" i="8" s="1"/>
  <c r="AI199" i="8" s="1"/>
  <c r="AM199" i="8" s="1"/>
  <c r="AQ199" i="8" s="1"/>
  <c r="AU199" i="8" s="1"/>
  <c r="AY199" i="8" s="1"/>
  <c r="BC199" i="8" s="1"/>
  <c r="BG199" i="8" s="1"/>
  <c r="BK199" i="8" s="1"/>
  <c r="BO199" i="8" s="1"/>
  <c r="E199" i="8"/>
  <c r="H140" i="8"/>
  <c r="L140" i="8" s="1"/>
  <c r="P140" i="8" s="1"/>
  <c r="T140" i="8" s="1"/>
  <c r="X140" i="8" s="1"/>
  <c r="AB140" i="8" s="1"/>
  <c r="AF140" i="8" s="1"/>
  <c r="AJ140" i="8" s="1"/>
  <c r="AN140" i="8" s="1"/>
  <c r="AR140" i="8" s="1"/>
  <c r="AV140" i="8" s="1"/>
  <c r="AZ140" i="8" s="1"/>
  <c r="BD140" i="8" s="1"/>
  <c r="BH140" i="8" s="1"/>
  <c r="BL140" i="8" s="1"/>
  <c r="BP140" i="8" s="1"/>
  <c r="E140" i="8"/>
  <c r="G140" i="8"/>
  <c r="K140" i="8" s="1"/>
  <c r="O140" i="8" s="1"/>
  <c r="S140" i="8" s="1"/>
  <c r="W140" i="8" s="1"/>
  <c r="AA140" i="8" s="1"/>
  <c r="AE140" i="8" s="1"/>
  <c r="AI140" i="8" s="1"/>
  <c r="AM140" i="8" s="1"/>
  <c r="AQ140" i="8" s="1"/>
  <c r="AU140" i="8" s="1"/>
  <c r="AY140" i="8" s="1"/>
  <c r="BC140" i="8" s="1"/>
  <c r="BG140" i="8" s="1"/>
  <c r="BK140" i="8" s="1"/>
  <c r="BO140" i="8" s="1"/>
  <c r="H130" i="8"/>
  <c r="L130" i="8" s="1"/>
  <c r="P130" i="8" s="1"/>
  <c r="T130" i="8" s="1"/>
  <c r="X130" i="8" s="1"/>
  <c r="AB130" i="8" s="1"/>
  <c r="AF130" i="8" s="1"/>
  <c r="AJ130" i="8" s="1"/>
  <c r="AN130" i="8" s="1"/>
  <c r="AR130" i="8" s="1"/>
  <c r="AV130" i="8" s="1"/>
  <c r="AZ130" i="8" s="1"/>
  <c r="BD130" i="8" s="1"/>
  <c r="BH130" i="8" s="1"/>
  <c r="BL130" i="8" s="1"/>
  <c r="BP130" i="8" s="1"/>
  <c r="E130" i="8"/>
  <c r="G130" i="8"/>
  <c r="K130" i="8" s="1"/>
  <c r="O130" i="8" s="1"/>
  <c r="S130" i="8" s="1"/>
  <c r="W130" i="8" s="1"/>
  <c r="AA130" i="8" s="1"/>
  <c r="AE130" i="8" s="1"/>
  <c r="AI130" i="8" s="1"/>
  <c r="AM130" i="8" s="1"/>
  <c r="AQ130" i="8" s="1"/>
  <c r="AU130" i="8" s="1"/>
  <c r="AY130" i="8" s="1"/>
  <c r="BC130" i="8" s="1"/>
  <c r="BG130" i="8" s="1"/>
  <c r="BK130" i="8" s="1"/>
  <c r="BO130" i="8" s="1"/>
  <c r="E170" i="8"/>
  <c r="H170" i="8"/>
  <c r="L170" i="8" s="1"/>
  <c r="P170" i="8" s="1"/>
  <c r="T170" i="8" s="1"/>
  <c r="X170" i="8" s="1"/>
  <c r="AB170" i="8" s="1"/>
  <c r="AF170" i="8" s="1"/>
  <c r="AJ170" i="8" s="1"/>
  <c r="AN170" i="8" s="1"/>
  <c r="AR170" i="8" s="1"/>
  <c r="AV170" i="8" s="1"/>
  <c r="AZ170" i="8" s="1"/>
  <c r="BD170" i="8" s="1"/>
  <c r="BH170" i="8" s="1"/>
  <c r="BL170" i="8" s="1"/>
  <c r="BP170" i="8" s="1"/>
  <c r="G170" i="8"/>
  <c r="K170" i="8" s="1"/>
  <c r="O170" i="8" s="1"/>
  <c r="S170" i="8" s="1"/>
  <c r="W170" i="8" s="1"/>
  <c r="AA170" i="8" s="1"/>
  <c r="AE170" i="8" s="1"/>
  <c r="AI170" i="8" s="1"/>
  <c r="AM170" i="8" s="1"/>
  <c r="AQ170" i="8" s="1"/>
  <c r="AU170" i="8" s="1"/>
  <c r="AY170" i="8" s="1"/>
  <c r="BC170" i="8" s="1"/>
  <c r="BG170" i="8" s="1"/>
  <c r="BK170" i="8" s="1"/>
  <c r="BO170" i="8" s="1"/>
  <c r="D12" i="6"/>
  <c r="F130" i="8" l="1"/>
  <c r="J130" i="8" s="1"/>
  <c r="N130" i="8" s="1"/>
  <c r="R130" i="8" s="1"/>
  <c r="V130" i="8" s="1"/>
  <c r="Z130" i="8" s="1"/>
  <c r="AD130" i="8" s="1"/>
  <c r="AH130" i="8" s="1"/>
  <c r="AL130" i="8" s="1"/>
  <c r="AP130" i="8" s="1"/>
  <c r="AT130" i="8" s="1"/>
  <c r="AX130" i="8" s="1"/>
  <c r="BB130" i="8" s="1"/>
  <c r="BF130" i="8" s="1"/>
  <c r="BJ130" i="8" s="1"/>
  <c r="BN130" i="8" s="1"/>
  <c r="BR130" i="8" s="1"/>
  <c r="I130" i="8"/>
  <c r="M130" i="8" s="1"/>
  <c r="Q130" i="8" s="1"/>
  <c r="U130" i="8" s="1"/>
  <c r="Y130" i="8" s="1"/>
  <c r="AC130" i="8" s="1"/>
  <c r="AG130" i="8" s="1"/>
  <c r="AK130" i="8" s="1"/>
  <c r="AO130" i="8" s="1"/>
  <c r="AS130" i="8" s="1"/>
  <c r="AW130" i="8" s="1"/>
  <c r="BA130" i="8" s="1"/>
  <c r="BE130" i="8" s="1"/>
  <c r="BI130" i="8" s="1"/>
  <c r="BM130" i="8" s="1"/>
  <c r="BQ130" i="8" s="1"/>
  <c r="I262" i="8"/>
  <c r="M262" i="8" s="1"/>
  <c r="Q262" i="8" s="1"/>
  <c r="U262" i="8" s="1"/>
  <c r="Y262" i="8" s="1"/>
  <c r="AC262" i="8" s="1"/>
  <c r="AG262" i="8" s="1"/>
  <c r="AK262" i="8" s="1"/>
  <c r="AO262" i="8" s="1"/>
  <c r="AS262" i="8" s="1"/>
  <c r="AW262" i="8" s="1"/>
  <c r="BA262" i="8" s="1"/>
  <c r="BE262" i="8" s="1"/>
  <c r="BI262" i="8" s="1"/>
  <c r="BM262" i="8" s="1"/>
  <c r="BQ262" i="8" s="1"/>
  <c r="F262" i="8"/>
  <c r="J262" i="8" s="1"/>
  <c r="N262" i="8" s="1"/>
  <c r="R262" i="8" s="1"/>
  <c r="V262" i="8" s="1"/>
  <c r="Z262" i="8" s="1"/>
  <c r="AD262" i="8" s="1"/>
  <c r="AH262" i="8" s="1"/>
  <c r="AL262" i="8" s="1"/>
  <c r="AP262" i="8" s="1"/>
  <c r="AT262" i="8" s="1"/>
  <c r="AX262" i="8" s="1"/>
  <c r="BB262" i="8" s="1"/>
  <c r="BF262" i="8" s="1"/>
  <c r="BJ262" i="8" s="1"/>
  <c r="BN262" i="8" s="1"/>
  <c r="BR262" i="8" s="1"/>
  <c r="I244" i="8"/>
  <c r="M244" i="8" s="1"/>
  <c r="Q244" i="8" s="1"/>
  <c r="U244" i="8" s="1"/>
  <c r="Y244" i="8" s="1"/>
  <c r="AC244" i="8" s="1"/>
  <c r="AG244" i="8" s="1"/>
  <c r="AK244" i="8" s="1"/>
  <c r="AO244" i="8" s="1"/>
  <c r="AS244" i="8" s="1"/>
  <c r="AW244" i="8" s="1"/>
  <c r="BA244" i="8" s="1"/>
  <c r="BE244" i="8" s="1"/>
  <c r="BI244" i="8" s="1"/>
  <c r="BM244" i="8" s="1"/>
  <c r="BQ244" i="8" s="1"/>
  <c r="F244" i="8"/>
  <c r="J244" i="8" s="1"/>
  <c r="N244" i="8" s="1"/>
  <c r="R244" i="8" s="1"/>
  <c r="V244" i="8" s="1"/>
  <c r="Z244" i="8" s="1"/>
  <c r="AD244" i="8" s="1"/>
  <c r="AH244" i="8" s="1"/>
  <c r="AL244" i="8" s="1"/>
  <c r="AP244" i="8" s="1"/>
  <c r="AT244" i="8" s="1"/>
  <c r="AX244" i="8" s="1"/>
  <c r="BB244" i="8" s="1"/>
  <c r="BF244" i="8" s="1"/>
  <c r="BJ244" i="8" s="1"/>
  <c r="BN244" i="8" s="1"/>
  <c r="BR244" i="8" s="1"/>
  <c r="I270" i="8"/>
  <c r="M270" i="8" s="1"/>
  <c r="Q270" i="8" s="1"/>
  <c r="U270" i="8" s="1"/>
  <c r="Y270" i="8" s="1"/>
  <c r="AC270" i="8" s="1"/>
  <c r="AG270" i="8" s="1"/>
  <c r="AK270" i="8" s="1"/>
  <c r="AO270" i="8" s="1"/>
  <c r="AS270" i="8" s="1"/>
  <c r="AW270" i="8" s="1"/>
  <c r="BA270" i="8" s="1"/>
  <c r="BE270" i="8" s="1"/>
  <c r="BI270" i="8" s="1"/>
  <c r="BM270" i="8" s="1"/>
  <c r="BQ270" i="8" s="1"/>
  <c r="F270" i="8"/>
  <c r="J270" i="8" s="1"/>
  <c r="N270" i="8" s="1"/>
  <c r="R270" i="8" s="1"/>
  <c r="V270" i="8" s="1"/>
  <c r="Z270" i="8" s="1"/>
  <c r="AD270" i="8" s="1"/>
  <c r="AH270" i="8" s="1"/>
  <c r="AL270" i="8" s="1"/>
  <c r="AP270" i="8" s="1"/>
  <c r="AT270" i="8" s="1"/>
  <c r="AX270" i="8" s="1"/>
  <c r="BB270" i="8" s="1"/>
  <c r="BF270" i="8" s="1"/>
  <c r="BJ270" i="8" s="1"/>
  <c r="BN270" i="8" s="1"/>
  <c r="BR270" i="8" s="1"/>
  <c r="I226" i="8"/>
  <c r="M226" i="8" s="1"/>
  <c r="Q226" i="8" s="1"/>
  <c r="U226" i="8" s="1"/>
  <c r="Y226" i="8" s="1"/>
  <c r="AC226" i="8" s="1"/>
  <c r="AG226" i="8" s="1"/>
  <c r="AK226" i="8" s="1"/>
  <c r="AO226" i="8" s="1"/>
  <c r="AS226" i="8" s="1"/>
  <c r="AW226" i="8" s="1"/>
  <c r="BA226" i="8" s="1"/>
  <c r="BE226" i="8" s="1"/>
  <c r="BI226" i="8" s="1"/>
  <c r="BM226" i="8" s="1"/>
  <c r="BQ226" i="8" s="1"/>
  <c r="F226" i="8"/>
  <c r="J226" i="8" s="1"/>
  <c r="N226" i="8" s="1"/>
  <c r="R226" i="8" s="1"/>
  <c r="V226" i="8" s="1"/>
  <c r="Z226" i="8" s="1"/>
  <c r="AD226" i="8" s="1"/>
  <c r="AH226" i="8" s="1"/>
  <c r="AL226" i="8" s="1"/>
  <c r="AP226" i="8" s="1"/>
  <c r="AT226" i="8" s="1"/>
  <c r="AX226" i="8" s="1"/>
  <c r="BB226" i="8" s="1"/>
  <c r="BF226" i="8" s="1"/>
  <c r="BJ226" i="8" s="1"/>
  <c r="BN226" i="8" s="1"/>
  <c r="BR226" i="8" s="1"/>
  <c r="I196" i="8"/>
  <c r="M196" i="8" s="1"/>
  <c r="Q196" i="8" s="1"/>
  <c r="U196" i="8" s="1"/>
  <c r="Y196" i="8" s="1"/>
  <c r="AC196" i="8" s="1"/>
  <c r="AG196" i="8" s="1"/>
  <c r="AK196" i="8" s="1"/>
  <c r="AO196" i="8" s="1"/>
  <c r="AS196" i="8" s="1"/>
  <c r="AW196" i="8" s="1"/>
  <c r="BA196" i="8" s="1"/>
  <c r="BE196" i="8" s="1"/>
  <c r="BI196" i="8" s="1"/>
  <c r="BM196" i="8" s="1"/>
  <c r="BQ196" i="8" s="1"/>
  <c r="F196" i="8"/>
  <c r="J196" i="8" s="1"/>
  <c r="N196" i="8" s="1"/>
  <c r="R196" i="8" s="1"/>
  <c r="V196" i="8" s="1"/>
  <c r="Z196" i="8" s="1"/>
  <c r="AD196" i="8" s="1"/>
  <c r="AH196" i="8" s="1"/>
  <c r="AL196" i="8" s="1"/>
  <c r="AP196" i="8" s="1"/>
  <c r="AT196" i="8" s="1"/>
  <c r="AX196" i="8" s="1"/>
  <c r="BB196" i="8" s="1"/>
  <c r="BF196" i="8" s="1"/>
  <c r="BJ196" i="8" s="1"/>
  <c r="BN196" i="8" s="1"/>
  <c r="BR196" i="8" s="1"/>
  <c r="F137" i="8"/>
  <c r="J137" i="8" s="1"/>
  <c r="N137" i="8" s="1"/>
  <c r="R137" i="8" s="1"/>
  <c r="V137" i="8" s="1"/>
  <c r="Z137" i="8" s="1"/>
  <c r="AD137" i="8" s="1"/>
  <c r="AH137" i="8" s="1"/>
  <c r="AL137" i="8" s="1"/>
  <c r="AP137" i="8" s="1"/>
  <c r="AT137" i="8" s="1"/>
  <c r="AX137" i="8" s="1"/>
  <c r="BB137" i="8" s="1"/>
  <c r="BF137" i="8" s="1"/>
  <c r="BJ137" i="8" s="1"/>
  <c r="BN137" i="8" s="1"/>
  <c r="BR137" i="8" s="1"/>
  <c r="I137" i="8"/>
  <c r="M137" i="8" s="1"/>
  <c r="Q137" i="8" s="1"/>
  <c r="U137" i="8" s="1"/>
  <c r="Y137" i="8" s="1"/>
  <c r="AC137" i="8" s="1"/>
  <c r="AG137" i="8" s="1"/>
  <c r="AK137" i="8" s="1"/>
  <c r="AO137" i="8" s="1"/>
  <c r="AS137" i="8" s="1"/>
  <c r="AW137" i="8" s="1"/>
  <c r="BA137" i="8" s="1"/>
  <c r="BE137" i="8" s="1"/>
  <c r="BI137" i="8" s="1"/>
  <c r="BM137" i="8" s="1"/>
  <c r="BQ137" i="8" s="1"/>
  <c r="I260" i="8"/>
  <c r="M260" i="8" s="1"/>
  <c r="Q260" i="8" s="1"/>
  <c r="U260" i="8" s="1"/>
  <c r="Y260" i="8" s="1"/>
  <c r="AC260" i="8" s="1"/>
  <c r="AG260" i="8" s="1"/>
  <c r="AK260" i="8" s="1"/>
  <c r="AO260" i="8" s="1"/>
  <c r="AS260" i="8" s="1"/>
  <c r="AW260" i="8" s="1"/>
  <c r="BA260" i="8" s="1"/>
  <c r="BE260" i="8" s="1"/>
  <c r="BI260" i="8" s="1"/>
  <c r="BM260" i="8" s="1"/>
  <c r="BQ260" i="8" s="1"/>
  <c r="F260" i="8"/>
  <c r="J260" i="8" s="1"/>
  <c r="N260" i="8" s="1"/>
  <c r="R260" i="8" s="1"/>
  <c r="V260" i="8" s="1"/>
  <c r="Z260" i="8" s="1"/>
  <c r="AD260" i="8" s="1"/>
  <c r="AH260" i="8" s="1"/>
  <c r="AL260" i="8" s="1"/>
  <c r="AP260" i="8" s="1"/>
  <c r="AT260" i="8" s="1"/>
  <c r="AX260" i="8" s="1"/>
  <c r="BB260" i="8" s="1"/>
  <c r="BF260" i="8" s="1"/>
  <c r="BJ260" i="8" s="1"/>
  <c r="BN260" i="8" s="1"/>
  <c r="BR260" i="8" s="1"/>
  <c r="F160" i="8"/>
  <c r="J160" i="8" s="1"/>
  <c r="N160" i="8" s="1"/>
  <c r="R160" i="8" s="1"/>
  <c r="V160" i="8" s="1"/>
  <c r="Z160" i="8" s="1"/>
  <c r="AD160" i="8" s="1"/>
  <c r="AH160" i="8" s="1"/>
  <c r="AL160" i="8" s="1"/>
  <c r="AP160" i="8" s="1"/>
  <c r="AT160" i="8" s="1"/>
  <c r="AX160" i="8" s="1"/>
  <c r="BB160" i="8" s="1"/>
  <c r="BF160" i="8" s="1"/>
  <c r="BJ160" i="8" s="1"/>
  <c r="BN160" i="8" s="1"/>
  <c r="BR160" i="8" s="1"/>
  <c r="I160" i="8"/>
  <c r="M160" i="8" s="1"/>
  <c r="Q160" i="8" s="1"/>
  <c r="U160" i="8" s="1"/>
  <c r="Y160" i="8" s="1"/>
  <c r="AC160" i="8" s="1"/>
  <c r="AG160" i="8" s="1"/>
  <c r="AK160" i="8" s="1"/>
  <c r="AO160" i="8" s="1"/>
  <c r="AS160" i="8" s="1"/>
  <c r="AW160" i="8" s="1"/>
  <c r="BA160" i="8" s="1"/>
  <c r="BE160" i="8" s="1"/>
  <c r="BI160" i="8" s="1"/>
  <c r="BM160" i="8" s="1"/>
  <c r="BQ160" i="8" s="1"/>
  <c r="I187" i="8"/>
  <c r="M187" i="8" s="1"/>
  <c r="Q187" i="8" s="1"/>
  <c r="U187" i="8" s="1"/>
  <c r="Y187" i="8" s="1"/>
  <c r="AC187" i="8" s="1"/>
  <c r="AG187" i="8" s="1"/>
  <c r="AK187" i="8" s="1"/>
  <c r="AO187" i="8" s="1"/>
  <c r="AS187" i="8" s="1"/>
  <c r="AW187" i="8" s="1"/>
  <c r="BA187" i="8" s="1"/>
  <c r="BE187" i="8" s="1"/>
  <c r="BI187" i="8" s="1"/>
  <c r="BM187" i="8" s="1"/>
  <c r="BQ187" i="8" s="1"/>
  <c r="F187" i="8"/>
  <c r="J187" i="8" s="1"/>
  <c r="N187" i="8" s="1"/>
  <c r="R187" i="8" s="1"/>
  <c r="V187" i="8" s="1"/>
  <c r="Z187" i="8" s="1"/>
  <c r="AD187" i="8" s="1"/>
  <c r="AH187" i="8" s="1"/>
  <c r="AL187" i="8" s="1"/>
  <c r="AP187" i="8" s="1"/>
  <c r="AT187" i="8" s="1"/>
  <c r="AX187" i="8" s="1"/>
  <c r="BB187" i="8" s="1"/>
  <c r="BF187" i="8" s="1"/>
  <c r="BJ187" i="8" s="1"/>
  <c r="BN187" i="8" s="1"/>
  <c r="BR187" i="8" s="1"/>
  <c r="I190" i="8"/>
  <c r="M190" i="8" s="1"/>
  <c r="Q190" i="8" s="1"/>
  <c r="U190" i="8" s="1"/>
  <c r="Y190" i="8" s="1"/>
  <c r="AC190" i="8" s="1"/>
  <c r="AG190" i="8" s="1"/>
  <c r="AK190" i="8" s="1"/>
  <c r="AO190" i="8" s="1"/>
  <c r="AS190" i="8" s="1"/>
  <c r="AW190" i="8" s="1"/>
  <c r="BA190" i="8" s="1"/>
  <c r="BE190" i="8" s="1"/>
  <c r="BI190" i="8" s="1"/>
  <c r="BM190" i="8" s="1"/>
  <c r="BQ190" i="8" s="1"/>
  <c r="F190" i="8"/>
  <c r="J190" i="8" s="1"/>
  <c r="N190" i="8" s="1"/>
  <c r="R190" i="8" s="1"/>
  <c r="V190" i="8" s="1"/>
  <c r="Z190" i="8" s="1"/>
  <c r="AD190" i="8" s="1"/>
  <c r="AH190" i="8" s="1"/>
  <c r="AL190" i="8" s="1"/>
  <c r="AP190" i="8" s="1"/>
  <c r="AT190" i="8" s="1"/>
  <c r="AX190" i="8" s="1"/>
  <c r="BB190" i="8" s="1"/>
  <c r="BF190" i="8" s="1"/>
  <c r="BJ190" i="8" s="1"/>
  <c r="BN190" i="8" s="1"/>
  <c r="BR190" i="8" s="1"/>
  <c r="F189" i="8"/>
  <c r="J189" i="8" s="1"/>
  <c r="N189" i="8" s="1"/>
  <c r="R189" i="8" s="1"/>
  <c r="V189" i="8" s="1"/>
  <c r="Z189" i="8" s="1"/>
  <c r="AD189" i="8" s="1"/>
  <c r="AH189" i="8" s="1"/>
  <c r="AL189" i="8" s="1"/>
  <c r="AP189" i="8" s="1"/>
  <c r="AT189" i="8" s="1"/>
  <c r="AX189" i="8" s="1"/>
  <c r="BB189" i="8" s="1"/>
  <c r="BF189" i="8" s="1"/>
  <c r="BJ189" i="8" s="1"/>
  <c r="BN189" i="8" s="1"/>
  <c r="BR189" i="8" s="1"/>
  <c r="I189" i="8"/>
  <c r="M189" i="8" s="1"/>
  <c r="Q189" i="8" s="1"/>
  <c r="U189" i="8" s="1"/>
  <c r="Y189" i="8" s="1"/>
  <c r="AC189" i="8" s="1"/>
  <c r="AG189" i="8" s="1"/>
  <c r="AK189" i="8" s="1"/>
  <c r="AO189" i="8" s="1"/>
  <c r="AS189" i="8" s="1"/>
  <c r="AW189" i="8" s="1"/>
  <c r="BA189" i="8" s="1"/>
  <c r="BE189" i="8" s="1"/>
  <c r="BI189" i="8" s="1"/>
  <c r="BM189" i="8" s="1"/>
  <c r="BQ189" i="8" s="1"/>
  <c r="I208" i="8"/>
  <c r="M208" i="8" s="1"/>
  <c r="Q208" i="8" s="1"/>
  <c r="U208" i="8" s="1"/>
  <c r="Y208" i="8" s="1"/>
  <c r="AC208" i="8" s="1"/>
  <c r="AG208" i="8" s="1"/>
  <c r="AK208" i="8" s="1"/>
  <c r="AO208" i="8" s="1"/>
  <c r="AS208" i="8" s="1"/>
  <c r="AW208" i="8" s="1"/>
  <c r="BA208" i="8" s="1"/>
  <c r="BE208" i="8" s="1"/>
  <c r="BI208" i="8" s="1"/>
  <c r="BM208" i="8" s="1"/>
  <c r="BQ208" i="8" s="1"/>
  <c r="F208" i="8"/>
  <c r="J208" i="8" s="1"/>
  <c r="N208" i="8" s="1"/>
  <c r="R208" i="8" s="1"/>
  <c r="V208" i="8" s="1"/>
  <c r="Z208" i="8" s="1"/>
  <c r="AD208" i="8" s="1"/>
  <c r="AH208" i="8" s="1"/>
  <c r="AL208" i="8" s="1"/>
  <c r="AP208" i="8" s="1"/>
  <c r="AT208" i="8" s="1"/>
  <c r="AX208" i="8" s="1"/>
  <c r="BB208" i="8" s="1"/>
  <c r="BF208" i="8" s="1"/>
  <c r="BJ208" i="8" s="1"/>
  <c r="BN208" i="8" s="1"/>
  <c r="BR208" i="8" s="1"/>
  <c r="F246" i="8"/>
  <c r="J246" i="8" s="1"/>
  <c r="N246" i="8" s="1"/>
  <c r="R246" i="8" s="1"/>
  <c r="V246" i="8" s="1"/>
  <c r="Z246" i="8" s="1"/>
  <c r="AD246" i="8" s="1"/>
  <c r="AH246" i="8" s="1"/>
  <c r="AL246" i="8" s="1"/>
  <c r="AP246" i="8" s="1"/>
  <c r="AT246" i="8" s="1"/>
  <c r="AX246" i="8" s="1"/>
  <c r="BB246" i="8" s="1"/>
  <c r="BF246" i="8" s="1"/>
  <c r="BJ246" i="8" s="1"/>
  <c r="BN246" i="8" s="1"/>
  <c r="BR246" i="8" s="1"/>
  <c r="I246" i="8"/>
  <c r="M246" i="8" s="1"/>
  <c r="Q246" i="8" s="1"/>
  <c r="U246" i="8" s="1"/>
  <c r="Y246" i="8" s="1"/>
  <c r="AC246" i="8" s="1"/>
  <c r="AG246" i="8" s="1"/>
  <c r="AK246" i="8" s="1"/>
  <c r="AO246" i="8" s="1"/>
  <c r="AS246" i="8" s="1"/>
  <c r="AW246" i="8" s="1"/>
  <c r="BA246" i="8" s="1"/>
  <c r="BE246" i="8" s="1"/>
  <c r="BI246" i="8" s="1"/>
  <c r="BM246" i="8" s="1"/>
  <c r="BQ246" i="8" s="1"/>
  <c r="I198" i="8"/>
  <c r="M198" i="8" s="1"/>
  <c r="Q198" i="8" s="1"/>
  <c r="U198" i="8" s="1"/>
  <c r="Y198" i="8" s="1"/>
  <c r="AC198" i="8" s="1"/>
  <c r="AG198" i="8" s="1"/>
  <c r="AK198" i="8" s="1"/>
  <c r="AO198" i="8" s="1"/>
  <c r="AS198" i="8" s="1"/>
  <c r="AW198" i="8" s="1"/>
  <c r="BA198" i="8" s="1"/>
  <c r="BE198" i="8" s="1"/>
  <c r="BI198" i="8" s="1"/>
  <c r="BM198" i="8" s="1"/>
  <c r="BQ198" i="8" s="1"/>
  <c r="F198" i="8"/>
  <c r="J198" i="8" s="1"/>
  <c r="N198" i="8" s="1"/>
  <c r="R198" i="8" s="1"/>
  <c r="V198" i="8" s="1"/>
  <c r="Z198" i="8" s="1"/>
  <c r="AD198" i="8" s="1"/>
  <c r="AH198" i="8" s="1"/>
  <c r="AL198" i="8" s="1"/>
  <c r="AP198" i="8" s="1"/>
  <c r="AT198" i="8" s="1"/>
  <c r="AX198" i="8" s="1"/>
  <c r="BB198" i="8" s="1"/>
  <c r="BF198" i="8" s="1"/>
  <c r="BJ198" i="8" s="1"/>
  <c r="BN198" i="8" s="1"/>
  <c r="BR198" i="8" s="1"/>
  <c r="I136" i="8"/>
  <c r="M136" i="8" s="1"/>
  <c r="Q136" i="8" s="1"/>
  <c r="U136" i="8" s="1"/>
  <c r="Y136" i="8" s="1"/>
  <c r="AC136" i="8" s="1"/>
  <c r="AG136" i="8" s="1"/>
  <c r="AK136" i="8" s="1"/>
  <c r="AO136" i="8" s="1"/>
  <c r="AS136" i="8" s="1"/>
  <c r="AW136" i="8" s="1"/>
  <c r="BA136" i="8" s="1"/>
  <c r="BE136" i="8" s="1"/>
  <c r="BI136" i="8" s="1"/>
  <c r="BM136" i="8" s="1"/>
  <c r="BQ136" i="8" s="1"/>
  <c r="F136" i="8"/>
  <c r="J136" i="8" s="1"/>
  <c r="N136" i="8" s="1"/>
  <c r="R136" i="8" s="1"/>
  <c r="V136" i="8" s="1"/>
  <c r="Z136" i="8" s="1"/>
  <c r="AD136" i="8" s="1"/>
  <c r="AH136" i="8" s="1"/>
  <c r="AL136" i="8" s="1"/>
  <c r="AP136" i="8" s="1"/>
  <c r="AT136" i="8" s="1"/>
  <c r="AX136" i="8" s="1"/>
  <c r="BB136" i="8" s="1"/>
  <c r="BF136" i="8" s="1"/>
  <c r="BJ136" i="8" s="1"/>
  <c r="BN136" i="8" s="1"/>
  <c r="BR136" i="8" s="1"/>
  <c r="I237" i="8"/>
  <c r="M237" i="8" s="1"/>
  <c r="Q237" i="8" s="1"/>
  <c r="U237" i="8" s="1"/>
  <c r="Y237" i="8" s="1"/>
  <c r="AC237" i="8" s="1"/>
  <c r="AG237" i="8" s="1"/>
  <c r="AK237" i="8" s="1"/>
  <c r="AO237" i="8" s="1"/>
  <c r="AS237" i="8" s="1"/>
  <c r="AW237" i="8" s="1"/>
  <c r="BA237" i="8" s="1"/>
  <c r="BE237" i="8" s="1"/>
  <c r="BI237" i="8" s="1"/>
  <c r="BM237" i="8" s="1"/>
  <c r="BQ237" i="8" s="1"/>
  <c r="F237" i="8"/>
  <c r="J237" i="8" s="1"/>
  <c r="N237" i="8" s="1"/>
  <c r="R237" i="8" s="1"/>
  <c r="V237" i="8" s="1"/>
  <c r="Z237" i="8" s="1"/>
  <c r="AD237" i="8" s="1"/>
  <c r="AH237" i="8" s="1"/>
  <c r="AL237" i="8" s="1"/>
  <c r="AP237" i="8" s="1"/>
  <c r="AT237" i="8" s="1"/>
  <c r="AX237" i="8" s="1"/>
  <c r="BB237" i="8" s="1"/>
  <c r="BF237" i="8" s="1"/>
  <c r="BJ237" i="8" s="1"/>
  <c r="BN237" i="8" s="1"/>
  <c r="BR237" i="8" s="1"/>
  <c r="I278" i="8"/>
  <c r="M278" i="8" s="1"/>
  <c r="Q278" i="8" s="1"/>
  <c r="U278" i="8" s="1"/>
  <c r="Y278" i="8" s="1"/>
  <c r="AC278" i="8" s="1"/>
  <c r="AG278" i="8" s="1"/>
  <c r="AK278" i="8" s="1"/>
  <c r="AO278" i="8" s="1"/>
  <c r="AS278" i="8" s="1"/>
  <c r="AW278" i="8" s="1"/>
  <c r="BA278" i="8" s="1"/>
  <c r="BE278" i="8" s="1"/>
  <c r="BI278" i="8" s="1"/>
  <c r="BM278" i="8" s="1"/>
  <c r="BQ278" i="8" s="1"/>
  <c r="F278" i="8"/>
  <c r="J278" i="8" s="1"/>
  <c r="N278" i="8" s="1"/>
  <c r="R278" i="8" s="1"/>
  <c r="V278" i="8" s="1"/>
  <c r="Z278" i="8" s="1"/>
  <c r="AD278" i="8" s="1"/>
  <c r="AH278" i="8" s="1"/>
  <c r="AL278" i="8" s="1"/>
  <c r="AP278" i="8" s="1"/>
  <c r="AT278" i="8" s="1"/>
  <c r="AX278" i="8" s="1"/>
  <c r="BB278" i="8" s="1"/>
  <c r="BF278" i="8" s="1"/>
  <c r="BJ278" i="8" s="1"/>
  <c r="BN278" i="8" s="1"/>
  <c r="BR278" i="8" s="1"/>
  <c r="F273" i="8"/>
  <c r="J273" i="8" s="1"/>
  <c r="N273" i="8" s="1"/>
  <c r="R273" i="8" s="1"/>
  <c r="V273" i="8" s="1"/>
  <c r="Z273" i="8" s="1"/>
  <c r="AD273" i="8" s="1"/>
  <c r="AH273" i="8" s="1"/>
  <c r="AL273" i="8" s="1"/>
  <c r="AP273" i="8" s="1"/>
  <c r="AT273" i="8" s="1"/>
  <c r="AX273" i="8" s="1"/>
  <c r="BB273" i="8" s="1"/>
  <c r="BF273" i="8" s="1"/>
  <c r="BJ273" i="8" s="1"/>
  <c r="BN273" i="8" s="1"/>
  <c r="BR273" i="8" s="1"/>
  <c r="I273" i="8"/>
  <c r="M273" i="8" s="1"/>
  <c r="Q273" i="8" s="1"/>
  <c r="U273" i="8" s="1"/>
  <c r="Y273" i="8" s="1"/>
  <c r="AC273" i="8" s="1"/>
  <c r="AG273" i="8" s="1"/>
  <c r="AK273" i="8" s="1"/>
  <c r="AO273" i="8" s="1"/>
  <c r="AS273" i="8" s="1"/>
  <c r="AW273" i="8" s="1"/>
  <c r="BA273" i="8" s="1"/>
  <c r="BE273" i="8" s="1"/>
  <c r="BI273" i="8" s="1"/>
  <c r="BM273" i="8" s="1"/>
  <c r="BQ273" i="8" s="1"/>
  <c r="F181" i="8"/>
  <c r="J181" i="8" s="1"/>
  <c r="N181" i="8" s="1"/>
  <c r="R181" i="8" s="1"/>
  <c r="V181" i="8" s="1"/>
  <c r="Z181" i="8" s="1"/>
  <c r="AD181" i="8" s="1"/>
  <c r="AH181" i="8" s="1"/>
  <c r="AL181" i="8" s="1"/>
  <c r="AP181" i="8" s="1"/>
  <c r="AT181" i="8" s="1"/>
  <c r="AX181" i="8" s="1"/>
  <c r="BB181" i="8" s="1"/>
  <c r="BF181" i="8" s="1"/>
  <c r="BJ181" i="8" s="1"/>
  <c r="BN181" i="8" s="1"/>
  <c r="BR181" i="8" s="1"/>
  <c r="I181" i="8"/>
  <c r="M181" i="8" s="1"/>
  <c r="Q181" i="8" s="1"/>
  <c r="U181" i="8" s="1"/>
  <c r="Y181" i="8" s="1"/>
  <c r="AC181" i="8" s="1"/>
  <c r="AG181" i="8" s="1"/>
  <c r="AK181" i="8" s="1"/>
  <c r="AO181" i="8" s="1"/>
  <c r="AS181" i="8" s="1"/>
  <c r="AW181" i="8" s="1"/>
  <c r="BA181" i="8" s="1"/>
  <c r="BE181" i="8" s="1"/>
  <c r="BI181" i="8" s="1"/>
  <c r="BM181" i="8" s="1"/>
  <c r="BQ181" i="8" s="1"/>
  <c r="I185" i="8"/>
  <c r="M185" i="8" s="1"/>
  <c r="Q185" i="8" s="1"/>
  <c r="U185" i="8" s="1"/>
  <c r="Y185" i="8" s="1"/>
  <c r="AC185" i="8" s="1"/>
  <c r="AG185" i="8" s="1"/>
  <c r="AK185" i="8" s="1"/>
  <c r="AO185" i="8" s="1"/>
  <c r="AS185" i="8" s="1"/>
  <c r="AW185" i="8" s="1"/>
  <c r="BA185" i="8" s="1"/>
  <c r="BE185" i="8" s="1"/>
  <c r="BI185" i="8" s="1"/>
  <c r="BM185" i="8" s="1"/>
  <c r="BQ185" i="8" s="1"/>
  <c r="F185" i="8"/>
  <c r="J185" i="8" s="1"/>
  <c r="N185" i="8" s="1"/>
  <c r="R185" i="8" s="1"/>
  <c r="V185" i="8" s="1"/>
  <c r="Z185" i="8" s="1"/>
  <c r="AD185" i="8" s="1"/>
  <c r="AH185" i="8" s="1"/>
  <c r="AL185" i="8" s="1"/>
  <c r="AP185" i="8" s="1"/>
  <c r="AT185" i="8" s="1"/>
  <c r="AX185" i="8" s="1"/>
  <c r="BB185" i="8" s="1"/>
  <c r="BF185" i="8" s="1"/>
  <c r="BJ185" i="8" s="1"/>
  <c r="BN185" i="8" s="1"/>
  <c r="BR185" i="8" s="1"/>
  <c r="I252" i="8"/>
  <c r="M252" i="8" s="1"/>
  <c r="Q252" i="8" s="1"/>
  <c r="U252" i="8" s="1"/>
  <c r="Y252" i="8" s="1"/>
  <c r="AC252" i="8" s="1"/>
  <c r="AG252" i="8" s="1"/>
  <c r="AK252" i="8" s="1"/>
  <c r="AO252" i="8" s="1"/>
  <c r="AS252" i="8" s="1"/>
  <c r="AW252" i="8" s="1"/>
  <c r="BA252" i="8" s="1"/>
  <c r="BE252" i="8" s="1"/>
  <c r="BI252" i="8" s="1"/>
  <c r="BM252" i="8" s="1"/>
  <c r="BQ252" i="8" s="1"/>
  <c r="F252" i="8"/>
  <c r="J252" i="8" s="1"/>
  <c r="N252" i="8" s="1"/>
  <c r="R252" i="8" s="1"/>
  <c r="V252" i="8" s="1"/>
  <c r="Z252" i="8" s="1"/>
  <c r="AD252" i="8" s="1"/>
  <c r="AH252" i="8" s="1"/>
  <c r="AL252" i="8" s="1"/>
  <c r="AP252" i="8" s="1"/>
  <c r="AT252" i="8" s="1"/>
  <c r="AX252" i="8" s="1"/>
  <c r="BB252" i="8" s="1"/>
  <c r="BF252" i="8" s="1"/>
  <c r="BJ252" i="8" s="1"/>
  <c r="BN252" i="8" s="1"/>
  <c r="BR252" i="8" s="1"/>
  <c r="I221" i="8"/>
  <c r="M221" i="8" s="1"/>
  <c r="Q221" i="8" s="1"/>
  <c r="U221" i="8" s="1"/>
  <c r="Y221" i="8" s="1"/>
  <c r="AC221" i="8" s="1"/>
  <c r="AG221" i="8" s="1"/>
  <c r="AK221" i="8" s="1"/>
  <c r="AO221" i="8" s="1"/>
  <c r="AS221" i="8" s="1"/>
  <c r="AW221" i="8" s="1"/>
  <c r="BA221" i="8" s="1"/>
  <c r="BE221" i="8" s="1"/>
  <c r="BI221" i="8" s="1"/>
  <c r="BM221" i="8" s="1"/>
  <c r="BQ221" i="8" s="1"/>
  <c r="F221" i="8"/>
  <c r="J221" i="8" s="1"/>
  <c r="N221" i="8" s="1"/>
  <c r="R221" i="8" s="1"/>
  <c r="V221" i="8" s="1"/>
  <c r="Z221" i="8" s="1"/>
  <c r="AD221" i="8" s="1"/>
  <c r="AH221" i="8" s="1"/>
  <c r="AL221" i="8" s="1"/>
  <c r="AP221" i="8" s="1"/>
  <c r="AT221" i="8" s="1"/>
  <c r="AX221" i="8" s="1"/>
  <c r="BB221" i="8" s="1"/>
  <c r="BF221" i="8" s="1"/>
  <c r="BJ221" i="8" s="1"/>
  <c r="BN221" i="8" s="1"/>
  <c r="BR221" i="8" s="1"/>
  <c r="I142" i="8"/>
  <c r="M142" i="8" s="1"/>
  <c r="Q142" i="8" s="1"/>
  <c r="U142" i="8" s="1"/>
  <c r="Y142" i="8" s="1"/>
  <c r="AC142" i="8" s="1"/>
  <c r="AG142" i="8" s="1"/>
  <c r="AK142" i="8" s="1"/>
  <c r="AO142" i="8" s="1"/>
  <c r="AS142" i="8" s="1"/>
  <c r="AW142" i="8" s="1"/>
  <c r="BA142" i="8" s="1"/>
  <c r="BE142" i="8" s="1"/>
  <c r="BI142" i="8" s="1"/>
  <c r="BM142" i="8" s="1"/>
  <c r="BQ142" i="8" s="1"/>
  <c r="F142" i="8"/>
  <c r="J142" i="8" s="1"/>
  <c r="N142" i="8" s="1"/>
  <c r="R142" i="8" s="1"/>
  <c r="V142" i="8" s="1"/>
  <c r="Z142" i="8" s="1"/>
  <c r="AD142" i="8" s="1"/>
  <c r="AH142" i="8" s="1"/>
  <c r="AL142" i="8" s="1"/>
  <c r="AP142" i="8" s="1"/>
  <c r="AT142" i="8" s="1"/>
  <c r="AX142" i="8" s="1"/>
  <c r="BB142" i="8" s="1"/>
  <c r="BF142" i="8" s="1"/>
  <c r="BJ142" i="8" s="1"/>
  <c r="BN142" i="8" s="1"/>
  <c r="BR142" i="8" s="1"/>
  <c r="I261" i="8"/>
  <c r="M261" i="8" s="1"/>
  <c r="Q261" i="8" s="1"/>
  <c r="U261" i="8" s="1"/>
  <c r="Y261" i="8" s="1"/>
  <c r="AC261" i="8" s="1"/>
  <c r="AG261" i="8" s="1"/>
  <c r="AK261" i="8" s="1"/>
  <c r="AO261" i="8" s="1"/>
  <c r="AS261" i="8" s="1"/>
  <c r="AW261" i="8" s="1"/>
  <c r="BA261" i="8" s="1"/>
  <c r="BE261" i="8" s="1"/>
  <c r="BI261" i="8" s="1"/>
  <c r="BM261" i="8" s="1"/>
  <c r="BQ261" i="8" s="1"/>
  <c r="F261" i="8"/>
  <c r="J261" i="8" s="1"/>
  <c r="N261" i="8" s="1"/>
  <c r="R261" i="8" s="1"/>
  <c r="V261" i="8" s="1"/>
  <c r="Z261" i="8" s="1"/>
  <c r="AD261" i="8" s="1"/>
  <c r="AH261" i="8" s="1"/>
  <c r="AL261" i="8" s="1"/>
  <c r="AP261" i="8" s="1"/>
  <c r="AT261" i="8" s="1"/>
  <c r="AX261" i="8" s="1"/>
  <c r="BB261" i="8" s="1"/>
  <c r="BF261" i="8" s="1"/>
  <c r="BJ261" i="8" s="1"/>
  <c r="BN261" i="8" s="1"/>
  <c r="BR261" i="8" s="1"/>
  <c r="I122" i="8"/>
  <c r="M122" i="8" s="1"/>
  <c r="Q122" i="8" s="1"/>
  <c r="U122" i="8" s="1"/>
  <c r="Y122" i="8" s="1"/>
  <c r="AC122" i="8" s="1"/>
  <c r="AG122" i="8" s="1"/>
  <c r="AK122" i="8" s="1"/>
  <c r="AO122" i="8" s="1"/>
  <c r="AS122" i="8" s="1"/>
  <c r="AW122" i="8" s="1"/>
  <c r="BA122" i="8" s="1"/>
  <c r="BE122" i="8" s="1"/>
  <c r="BI122" i="8" s="1"/>
  <c r="BM122" i="8" s="1"/>
  <c r="BQ122" i="8" s="1"/>
  <c r="F122" i="8"/>
  <c r="J122" i="8" s="1"/>
  <c r="N122" i="8" s="1"/>
  <c r="R122" i="8" s="1"/>
  <c r="V122" i="8" s="1"/>
  <c r="Z122" i="8" s="1"/>
  <c r="AD122" i="8" s="1"/>
  <c r="AH122" i="8" s="1"/>
  <c r="AL122" i="8" s="1"/>
  <c r="AP122" i="8" s="1"/>
  <c r="AT122" i="8" s="1"/>
  <c r="AX122" i="8" s="1"/>
  <c r="BB122" i="8" s="1"/>
  <c r="BF122" i="8" s="1"/>
  <c r="BJ122" i="8" s="1"/>
  <c r="BN122" i="8" s="1"/>
  <c r="BR122" i="8" s="1"/>
  <c r="I132" i="8"/>
  <c r="M132" i="8" s="1"/>
  <c r="Q132" i="8" s="1"/>
  <c r="U132" i="8" s="1"/>
  <c r="Y132" i="8" s="1"/>
  <c r="AC132" i="8" s="1"/>
  <c r="AG132" i="8" s="1"/>
  <c r="AK132" i="8" s="1"/>
  <c r="AO132" i="8" s="1"/>
  <c r="AS132" i="8" s="1"/>
  <c r="AW132" i="8" s="1"/>
  <c r="BA132" i="8" s="1"/>
  <c r="BE132" i="8" s="1"/>
  <c r="BI132" i="8" s="1"/>
  <c r="BM132" i="8" s="1"/>
  <c r="BQ132" i="8" s="1"/>
  <c r="F132" i="8"/>
  <c r="J132" i="8" s="1"/>
  <c r="N132" i="8" s="1"/>
  <c r="R132" i="8" s="1"/>
  <c r="V132" i="8" s="1"/>
  <c r="Z132" i="8" s="1"/>
  <c r="AD132" i="8" s="1"/>
  <c r="AH132" i="8" s="1"/>
  <c r="AL132" i="8" s="1"/>
  <c r="AP132" i="8" s="1"/>
  <c r="AT132" i="8" s="1"/>
  <c r="AX132" i="8" s="1"/>
  <c r="BB132" i="8" s="1"/>
  <c r="BF132" i="8" s="1"/>
  <c r="BJ132" i="8" s="1"/>
  <c r="BN132" i="8" s="1"/>
  <c r="BR132" i="8" s="1"/>
  <c r="F238" i="8"/>
  <c r="J238" i="8" s="1"/>
  <c r="N238" i="8" s="1"/>
  <c r="R238" i="8" s="1"/>
  <c r="V238" i="8" s="1"/>
  <c r="Z238" i="8" s="1"/>
  <c r="AD238" i="8" s="1"/>
  <c r="AH238" i="8" s="1"/>
  <c r="AL238" i="8" s="1"/>
  <c r="AP238" i="8" s="1"/>
  <c r="AT238" i="8" s="1"/>
  <c r="AX238" i="8" s="1"/>
  <c r="BB238" i="8" s="1"/>
  <c r="BF238" i="8" s="1"/>
  <c r="BJ238" i="8" s="1"/>
  <c r="BN238" i="8" s="1"/>
  <c r="BR238" i="8" s="1"/>
  <c r="I238" i="8"/>
  <c r="M238" i="8" s="1"/>
  <c r="Q238" i="8" s="1"/>
  <c r="U238" i="8" s="1"/>
  <c r="Y238" i="8" s="1"/>
  <c r="AC238" i="8" s="1"/>
  <c r="AG238" i="8" s="1"/>
  <c r="AK238" i="8" s="1"/>
  <c r="AO238" i="8" s="1"/>
  <c r="AS238" i="8" s="1"/>
  <c r="AW238" i="8" s="1"/>
  <c r="BA238" i="8" s="1"/>
  <c r="BE238" i="8" s="1"/>
  <c r="BI238" i="8" s="1"/>
  <c r="BM238" i="8" s="1"/>
  <c r="BQ238" i="8" s="1"/>
  <c r="I153" i="8"/>
  <c r="M153" i="8" s="1"/>
  <c r="Q153" i="8" s="1"/>
  <c r="U153" i="8" s="1"/>
  <c r="Y153" i="8" s="1"/>
  <c r="AC153" i="8" s="1"/>
  <c r="AG153" i="8" s="1"/>
  <c r="AK153" i="8" s="1"/>
  <c r="AO153" i="8" s="1"/>
  <c r="AS153" i="8" s="1"/>
  <c r="AW153" i="8" s="1"/>
  <c r="BA153" i="8" s="1"/>
  <c r="BE153" i="8" s="1"/>
  <c r="BI153" i="8" s="1"/>
  <c r="BM153" i="8" s="1"/>
  <c r="BQ153" i="8" s="1"/>
  <c r="F153" i="8"/>
  <c r="J153" i="8" s="1"/>
  <c r="N153" i="8" s="1"/>
  <c r="R153" i="8" s="1"/>
  <c r="V153" i="8" s="1"/>
  <c r="Z153" i="8" s="1"/>
  <c r="AD153" i="8" s="1"/>
  <c r="AH153" i="8" s="1"/>
  <c r="AL153" i="8" s="1"/>
  <c r="AP153" i="8" s="1"/>
  <c r="AT153" i="8" s="1"/>
  <c r="AX153" i="8" s="1"/>
  <c r="BB153" i="8" s="1"/>
  <c r="BF153" i="8" s="1"/>
  <c r="BJ153" i="8" s="1"/>
  <c r="BN153" i="8" s="1"/>
  <c r="BR153" i="8" s="1"/>
  <c r="I118" i="8"/>
  <c r="M118" i="8" s="1"/>
  <c r="Q118" i="8" s="1"/>
  <c r="U118" i="8" s="1"/>
  <c r="Y118" i="8" s="1"/>
  <c r="AC118" i="8" s="1"/>
  <c r="AG118" i="8" s="1"/>
  <c r="AK118" i="8" s="1"/>
  <c r="AO118" i="8" s="1"/>
  <c r="AS118" i="8" s="1"/>
  <c r="AW118" i="8" s="1"/>
  <c r="BA118" i="8" s="1"/>
  <c r="BE118" i="8" s="1"/>
  <c r="BI118" i="8" s="1"/>
  <c r="BM118" i="8" s="1"/>
  <c r="BQ118" i="8" s="1"/>
  <c r="F118" i="8"/>
  <c r="J118" i="8" s="1"/>
  <c r="N118" i="8" s="1"/>
  <c r="R118" i="8" s="1"/>
  <c r="V118" i="8" s="1"/>
  <c r="Z118" i="8" s="1"/>
  <c r="AD118" i="8" s="1"/>
  <c r="AH118" i="8" s="1"/>
  <c r="AL118" i="8" s="1"/>
  <c r="AP118" i="8" s="1"/>
  <c r="AT118" i="8" s="1"/>
  <c r="AX118" i="8" s="1"/>
  <c r="BB118" i="8" s="1"/>
  <c r="BF118" i="8" s="1"/>
  <c r="BJ118" i="8" s="1"/>
  <c r="BN118" i="8" s="1"/>
  <c r="BR118" i="8" s="1"/>
  <c r="I269" i="8"/>
  <c r="M269" i="8" s="1"/>
  <c r="Q269" i="8" s="1"/>
  <c r="U269" i="8" s="1"/>
  <c r="Y269" i="8" s="1"/>
  <c r="AC269" i="8" s="1"/>
  <c r="AG269" i="8" s="1"/>
  <c r="AK269" i="8" s="1"/>
  <c r="AO269" i="8" s="1"/>
  <c r="AS269" i="8" s="1"/>
  <c r="AW269" i="8" s="1"/>
  <c r="BA269" i="8" s="1"/>
  <c r="BE269" i="8" s="1"/>
  <c r="BI269" i="8" s="1"/>
  <c r="BM269" i="8" s="1"/>
  <c r="BQ269" i="8" s="1"/>
  <c r="F269" i="8"/>
  <c r="J269" i="8" s="1"/>
  <c r="N269" i="8" s="1"/>
  <c r="R269" i="8" s="1"/>
  <c r="V269" i="8" s="1"/>
  <c r="Z269" i="8" s="1"/>
  <c r="AD269" i="8" s="1"/>
  <c r="AH269" i="8" s="1"/>
  <c r="AL269" i="8" s="1"/>
  <c r="AP269" i="8" s="1"/>
  <c r="AT269" i="8" s="1"/>
  <c r="AX269" i="8" s="1"/>
  <c r="BB269" i="8" s="1"/>
  <c r="BF269" i="8" s="1"/>
  <c r="BJ269" i="8" s="1"/>
  <c r="BN269" i="8" s="1"/>
  <c r="BR269" i="8" s="1"/>
  <c r="I179" i="8"/>
  <c r="M179" i="8" s="1"/>
  <c r="Q179" i="8" s="1"/>
  <c r="U179" i="8" s="1"/>
  <c r="Y179" i="8" s="1"/>
  <c r="AC179" i="8" s="1"/>
  <c r="AG179" i="8" s="1"/>
  <c r="AK179" i="8" s="1"/>
  <c r="AO179" i="8" s="1"/>
  <c r="AS179" i="8" s="1"/>
  <c r="AW179" i="8" s="1"/>
  <c r="BA179" i="8" s="1"/>
  <c r="BE179" i="8" s="1"/>
  <c r="BI179" i="8" s="1"/>
  <c r="BM179" i="8" s="1"/>
  <c r="BQ179" i="8" s="1"/>
  <c r="F179" i="8"/>
  <c r="J179" i="8" s="1"/>
  <c r="N179" i="8" s="1"/>
  <c r="R179" i="8" s="1"/>
  <c r="V179" i="8" s="1"/>
  <c r="Z179" i="8" s="1"/>
  <c r="AD179" i="8" s="1"/>
  <c r="AH179" i="8" s="1"/>
  <c r="AL179" i="8" s="1"/>
  <c r="AP179" i="8" s="1"/>
  <c r="AT179" i="8" s="1"/>
  <c r="AX179" i="8" s="1"/>
  <c r="BB179" i="8" s="1"/>
  <c r="BF179" i="8" s="1"/>
  <c r="BJ179" i="8" s="1"/>
  <c r="BN179" i="8" s="1"/>
  <c r="BR179" i="8" s="1"/>
  <c r="I257" i="8"/>
  <c r="M257" i="8" s="1"/>
  <c r="Q257" i="8" s="1"/>
  <c r="U257" i="8" s="1"/>
  <c r="Y257" i="8" s="1"/>
  <c r="AC257" i="8" s="1"/>
  <c r="AG257" i="8" s="1"/>
  <c r="AK257" i="8" s="1"/>
  <c r="AO257" i="8" s="1"/>
  <c r="AS257" i="8" s="1"/>
  <c r="AW257" i="8" s="1"/>
  <c r="BA257" i="8" s="1"/>
  <c r="BE257" i="8" s="1"/>
  <c r="BI257" i="8" s="1"/>
  <c r="BM257" i="8" s="1"/>
  <c r="BQ257" i="8" s="1"/>
  <c r="F257" i="8"/>
  <c r="J257" i="8" s="1"/>
  <c r="N257" i="8" s="1"/>
  <c r="R257" i="8" s="1"/>
  <c r="V257" i="8" s="1"/>
  <c r="Z257" i="8" s="1"/>
  <c r="AD257" i="8" s="1"/>
  <c r="AH257" i="8" s="1"/>
  <c r="AL257" i="8" s="1"/>
  <c r="AP257" i="8" s="1"/>
  <c r="AT257" i="8" s="1"/>
  <c r="AX257" i="8" s="1"/>
  <c r="BB257" i="8" s="1"/>
  <c r="BF257" i="8" s="1"/>
  <c r="BJ257" i="8" s="1"/>
  <c r="BN257" i="8" s="1"/>
  <c r="BR257" i="8" s="1"/>
  <c r="I265" i="8"/>
  <c r="M265" i="8" s="1"/>
  <c r="Q265" i="8" s="1"/>
  <c r="U265" i="8" s="1"/>
  <c r="Y265" i="8" s="1"/>
  <c r="AC265" i="8" s="1"/>
  <c r="AG265" i="8" s="1"/>
  <c r="AK265" i="8" s="1"/>
  <c r="AO265" i="8" s="1"/>
  <c r="AS265" i="8" s="1"/>
  <c r="AW265" i="8" s="1"/>
  <c r="BA265" i="8" s="1"/>
  <c r="BE265" i="8" s="1"/>
  <c r="BI265" i="8" s="1"/>
  <c r="BM265" i="8" s="1"/>
  <c r="BQ265" i="8" s="1"/>
  <c r="F265" i="8"/>
  <c r="J265" i="8" s="1"/>
  <c r="N265" i="8" s="1"/>
  <c r="R265" i="8" s="1"/>
  <c r="V265" i="8" s="1"/>
  <c r="Z265" i="8" s="1"/>
  <c r="AD265" i="8" s="1"/>
  <c r="AH265" i="8" s="1"/>
  <c r="AL265" i="8" s="1"/>
  <c r="AP265" i="8" s="1"/>
  <c r="AT265" i="8" s="1"/>
  <c r="AX265" i="8" s="1"/>
  <c r="BB265" i="8" s="1"/>
  <c r="BF265" i="8" s="1"/>
  <c r="BJ265" i="8" s="1"/>
  <c r="BN265" i="8" s="1"/>
  <c r="BR265" i="8" s="1"/>
  <c r="I172" i="8"/>
  <c r="M172" i="8" s="1"/>
  <c r="Q172" i="8" s="1"/>
  <c r="U172" i="8" s="1"/>
  <c r="Y172" i="8" s="1"/>
  <c r="AC172" i="8" s="1"/>
  <c r="AG172" i="8" s="1"/>
  <c r="AK172" i="8" s="1"/>
  <c r="AO172" i="8" s="1"/>
  <c r="AS172" i="8" s="1"/>
  <c r="AW172" i="8" s="1"/>
  <c r="BA172" i="8" s="1"/>
  <c r="BE172" i="8" s="1"/>
  <c r="BI172" i="8" s="1"/>
  <c r="BM172" i="8" s="1"/>
  <c r="BQ172" i="8" s="1"/>
  <c r="F172" i="8"/>
  <c r="J172" i="8" s="1"/>
  <c r="N172" i="8" s="1"/>
  <c r="R172" i="8" s="1"/>
  <c r="V172" i="8" s="1"/>
  <c r="Z172" i="8" s="1"/>
  <c r="AD172" i="8" s="1"/>
  <c r="AH172" i="8" s="1"/>
  <c r="AL172" i="8" s="1"/>
  <c r="AP172" i="8" s="1"/>
  <c r="AT172" i="8" s="1"/>
  <c r="AX172" i="8" s="1"/>
  <c r="BB172" i="8" s="1"/>
  <c r="BF172" i="8" s="1"/>
  <c r="BJ172" i="8" s="1"/>
  <c r="BN172" i="8" s="1"/>
  <c r="BR172" i="8" s="1"/>
  <c r="F255" i="8"/>
  <c r="J255" i="8" s="1"/>
  <c r="N255" i="8" s="1"/>
  <c r="R255" i="8" s="1"/>
  <c r="V255" i="8" s="1"/>
  <c r="Z255" i="8" s="1"/>
  <c r="AD255" i="8" s="1"/>
  <c r="AH255" i="8" s="1"/>
  <c r="AL255" i="8" s="1"/>
  <c r="AP255" i="8" s="1"/>
  <c r="AT255" i="8" s="1"/>
  <c r="AX255" i="8" s="1"/>
  <c r="BB255" i="8" s="1"/>
  <c r="BF255" i="8" s="1"/>
  <c r="BJ255" i="8" s="1"/>
  <c r="BN255" i="8" s="1"/>
  <c r="BR255" i="8" s="1"/>
  <c r="I255" i="8"/>
  <c r="M255" i="8" s="1"/>
  <c r="Q255" i="8" s="1"/>
  <c r="U255" i="8" s="1"/>
  <c r="Y255" i="8" s="1"/>
  <c r="AC255" i="8" s="1"/>
  <c r="AG255" i="8" s="1"/>
  <c r="AK255" i="8" s="1"/>
  <c r="AO255" i="8" s="1"/>
  <c r="AS255" i="8" s="1"/>
  <c r="AW255" i="8" s="1"/>
  <c r="BA255" i="8" s="1"/>
  <c r="BE255" i="8" s="1"/>
  <c r="BI255" i="8" s="1"/>
  <c r="BM255" i="8" s="1"/>
  <c r="BQ255" i="8" s="1"/>
  <c r="F217" i="8"/>
  <c r="J217" i="8" s="1"/>
  <c r="N217" i="8" s="1"/>
  <c r="R217" i="8" s="1"/>
  <c r="V217" i="8" s="1"/>
  <c r="Z217" i="8" s="1"/>
  <c r="AD217" i="8" s="1"/>
  <c r="AH217" i="8" s="1"/>
  <c r="AL217" i="8" s="1"/>
  <c r="AP217" i="8" s="1"/>
  <c r="AT217" i="8" s="1"/>
  <c r="AX217" i="8" s="1"/>
  <c r="BB217" i="8" s="1"/>
  <c r="BF217" i="8" s="1"/>
  <c r="BJ217" i="8" s="1"/>
  <c r="BN217" i="8" s="1"/>
  <c r="BR217" i="8" s="1"/>
  <c r="I217" i="8"/>
  <c r="M217" i="8" s="1"/>
  <c r="Q217" i="8" s="1"/>
  <c r="U217" i="8" s="1"/>
  <c r="Y217" i="8" s="1"/>
  <c r="AC217" i="8" s="1"/>
  <c r="AG217" i="8" s="1"/>
  <c r="AK217" i="8" s="1"/>
  <c r="AO217" i="8" s="1"/>
  <c r="AS217" i="8" s="1"/>
  <c r="AW217" i="8" s="1"/>
  <c r="BA217" i="8" s="1"/>
  <c r="BE217" i="8" s="1"/>
  <c r="BI217" i="8" s="1"/>
  <c r="BM217" i="8" s="1"/>
  <c r="BQ217" i="8" s="1"/>
  <c r="I213" i="8"/>
  <c r="M213" i="8" s="1"/>
  <c r="Q213" i="8" s="1"/>
  <c r="U213" i="8" s="1"/>
  <c r="Y213" i="8" s="1"/>
  <c r="AC213" i="8" s="1"/>
  <c r="AG213" i="8" s="1"/>
  <c r="AK213" i="8" s="1"/>
  <c r="AO213" i="8" s="1"/>
  <c r="AS213" i="8" s="1"/>
  <c r="AW213" i="8" s="1"/>
  <c r="BA213" i="8" s="1"/>
  <c r="BE213" i="8" s="1"/>
  <c r="BI213" i="8" s="1"/>
  <c r="BM213" i="8" s="1"/>
  <c r="BQ213" i="8" s="1"/>
  <c r="F213" i="8"/>
  <c r="J213" i="8" s="1"/>
  <c r="N213" i="8" s="1"/>
  <c r="R213" i="8" s="1"/>
  <c r="V213" i="8" s="1"/>
  <c r="Z213" i="8" s="1"/>
  <c r="AD213" i="8" s="1"/>
  <c r="AH213" i="8" s="1"/>
  <c r="AL213" i="8" s="1"/>
  <c r="AP213" i="8" s="1"/>
  <c r="AT213" i="8" s="1"/>
  <c r="AX213" i="8" s="1"/>
  <c r="BB213" i="8" s="1"/>
  <c r="BF213" i="8" s="1"/>
  <c r="BJ213" i="8" s="1"/>
  <c r="BN213" i="8" s="1"/>
  <c r="BR213" i="8" s="1"/>
  <c r="I285" i="8"/>
  <c r="M285" i="8" s="1"/>
  <c r="Q285" i="8" s="1"/>
  <c r="U285" i="8" s="1"/>
  <c r="Y285" i="8" s="1"/>
  <c r="AC285" i="8" s="1"/>
  <c r="AG285" i="8" s="1"/>
  <c r="AK285" i="8" s="1"/>
  <c r="AO285" i="8" s="1"/>
  <c r="AS285" i="8" s="1"/>
  <c r="AW285" i="8" s="1"/>
  <c r="BA285" i="8" s="1"/>
  <c r="BE285" i="8" s="1"/>
  <c r="BI285" i="8" s="1"/>
  <c r="BM285" i="8" s="1"/>
  <c r="BQ285" i="8" s="1"/>
  <c r="F285" i="8"/>
  <c r="J285" i="8" s="1"/>
  <c r="N285" i="8" s="1"/>
  <c r="R285" i="8" s="1"/>
  <c r="V285" i="8" s="1"/>
  <c r="Z285" i="8" s="1"/>
  <c r="AD285" i="8" s="1"/>
  <c r="AH285" i="8" s="1"/>
  <c r="AL285" i="8" s="1"/>
  <c r="AP285" i="8" s="1"/>
  <c r="AT285" i="8" s="1"/>
  <c r="AX285" i="8" s="1"/>
  <c r="BB285" i="8" s="1"/>
  <c r="BF285" i="8" s="1"/>
  <c r="BJ285" i="8" s="1"/>
  <c r="BN285" i="8" s="1"/>
  <c r="BR285" i="8" s="1"/>
  <c r="I216" i="8"/>
  <c r="M216" i="8" s="1"/>
  <c r="Q216" i="8" s="1"/>
  <c r="U216" i="8" s="1"/>
  <c r="Y216" i="8" s="1"/>
  <c r="AC216" i="8" s="1"/>
  <c r="AG216" i="8" s="1"/>
  <c r="AK216" i="8" s="1"/>
  <c r="AO216" i="8" s="1"/>
  <c r="AS216" i="8" s="1"/>
  <c r="AW216" i="8" s="1"/>
  <c r="BA216" i="8" s="1"/>
  <c r="BE216" i="8" s="1"/>
  <c r="BI216" i="8" s="1"/>
  <c r="BM216" i="8" s="1"/>
  <c r="BQ216" i="8" s="1"/>
  <c r="F216" i="8"/>
  <c r="J216" i="8" s="1"/>
  <c r="N216" i="8" s="1"/>
  <c r="R216" i="8" s="1"/>
  <c r="V216" i="8" s="1"/>
  <c r="Z216" i="8" s="1"/>
  <c r="AD216" i="8" s="1"/>
  <c r="AH216" i="8" s="1"/>
  <c r="AL216" i="8" s="1"/>
  <c r="AP216" i="8" s="1"/>
  <c r="AT216" i="8" s="1"/>
  <c r="AX216" i="8" s="1"/>
  <c r="BB216" i="8" s="1"/>
  <c r="BF216" i="8" s="1"/>
  <c r="BJ216" i="8" s="1"/>
  <c r="BN216" i="8" s="1"/>
  <c r="BR216" i="8" s="1"/>
  <c r="F144" i="8"/>
  <c r="J144" i="8" s="1"/>
  <c r="N144" i="8" s="1"/>
  <c r="R144" i="8" s="1"/>
  <c r="V144" i="8" s="1"/>
  <c r="Z144" i="8" s="1"/>
  <c r="AD144" i="8" s="1"/>
  <c r="AH144" i="8" s="1"/>
  <c r="AL144" i="8" s="1"/>
  <c r="AP144" i="8" s="1"/>
  <c r="AT144" i="8" s="1"/>
  <c r="AX144" i="8" s="1"/>
  <c r="BB144" i="8" s="1"/>
  <c r="BF144" i="8" s="1"/>
  <c r="BJ144" i="8" s="1"/>
  <c r="BN144" i="8" s="1"/>
  <c r="BR144" i="8" s="1"/>
  <c r="I144" i="8"/>
  <c r="M144" i="8" s="1"/>
  <c r="Q144" i="8" s="1"/>
  <c r="U144" i="8" s="1"/>
  <c r="Y144" i="8" s="1"/>
  <c r="AC144" i="8" s="1"/>
  <c r="AG144" i="8" s="1"/>
  <c r="AK144" i="8" s="1"/>
  <c r="AO144" i="8" s="1"/>
  <c r="AS144" i="8" s="1"/>
  <c r="AW144" i="8" s="1"/>
  <c r="BA144" i="8" s="1"/>
  <c r="BE144" i="8" s="1"/>
  <c r="BI144" i="8" s="1"/>
  <c r="BM144" i="8" s="1"/>
  <c r="BQ144" i="8" s="1"/>
  <c r="F158" i="8"/>
  <c r="J158" i="8" s="1"/>
  <c r="N158" i="8" s="1"/>
  <c r="R158" i="8" s="1"/>
  <c r="V158" i="8" s="1"/>
  <c r="Z158" i="8" s="1"/>
  <c r="AD158" i="8" s="1"/>
  <c r="AH158" i="8" s="1"/>
  <c r="AL158" i="8" s="1"/>
  <c r="AP158" i="8" s="1"/>
  <c r="AT158" i="8" s="1"/>
  <c r="AX158" i="8" s="1"/>
  <c r="BB158" i="8" s="1"/>
  <c r="BF158" i="8" s="1"/>
  <c r="BJ158" i="8" s="1"/>
  <c r="BN158" i="8" s="1"/>
  <c r="BR158" i="8" s="1"/>
  <c r="I158" i="8"/>
  <c r="M158" i="8" s="1"/>
  <c r="Q158" i="8" s="1"/>
  <c r="U158" i="8" s="1"/>
  <c r="Y158" i="8" s="1"/>
  <c r="AC158" i="8" s="1"/>
  <c r="AG158" i="8" s="1"/>
  <c r="AK158" i="8" s="1"/>
  <c r="AO158" i="8" s="1"/>
  <c r="AS158" i="8" s="1"/>
  <c r="AW158" i="8" s="1"/>
  <c r="BA158" i="8" s="1"/>
  <c r="BE158" i="8" s="1"/>
  <c r="BI158" i="8" s="1"/>
  <c r="BM158" i="8" s="1"/>
  <c r="BQ158" i="8" s="1"/>
  <c r="F127" i="8"/>
  <c r="J127" i="8" s="1"/>
  <c r="N127" i="8" s="1"/>
  <c r="R127" i="8" s="1"/>
  <c r="V127" i="8" s="1"/>
  <c r="Z127" i="8" s="1"/>
  <c r="AD127" i="8" s="1"/>
  <c r="AH127" i="8" s="1"/>
  <c r="AL127" i="8" s="1"/>
  <c r="AP127" i="8" s="1"/>
  <c r="AT127" i="8" s="1"/>
  <c r="AX127" i="8" s="1"/>
  <c r="BB127" i="8" s="1"/>
  <c r="BF127" i="8" s="1"/>
  <c r="BJ127" i="8" s="1"/>
  <c r="BN127" i="8" s="1"/>
  <c r="BR127" i="8" s="1"/>
  <c r="I127" i="8"/>
  <c r="M127" i="8" s="1"/>
  <c r="Q127" i="8" s="1"/>
  <c r="U127" i="8" s="1"/>
  <c r="Y127" i="8" s="1"/>
  <c r="AC127" i="8" s="1"/>
  <c r="AG127" i="8" s="1"/>
  <c r="AK127" i="8" s="1"/>
  <c r="AO127" i="8" s="1"/>
  <c r="AS127" i="8" s="1"/>
  <c r="AW127" i="8" s="1"/>
  <c r="BA127" i="8" s="1"/>
  <c r="BE127" i="8" s="1"/>
  <c r="BI127" i="8" s="1"/>
  <c r="BM127" i="8" s="1"/>
  <c r="BQ127" i="8" s="1"/>
  <c r="F258" i="8"/>
  <c r="J258" i="8" s="1"/>
  <c r="N258" i="8" s="1"/>
  <c r="R258" i="8" s="1"/>
  <c r="V258" i="8" s="1"/>
  <c r="Z258" i="8" s="1"/>
  <c r="AD258" i="8" s="1"/>
  <c r="AH258" i="8" s="1"/>
  <c r="AL258" i="8" s="1"/>
  <c r="AP258" i="8" s="1"/>
  <c r="AT258" i="8" s="1"/>
  <c r="AX258" i="8" s="1"/>
  <c r="BB258" i="8" s="1"/>
  <c r="BF258" i="8" s="1"/>
  <c r="BJ258" i="8" s="1"/>
  <c r="BN258" i="8" s="1"/>
  <c r="BR258" i="8" s="1"/>
  <c r="I258" i="8"/>
  <c r="M258" i="8" s="1"/>
  <c r="Q258" i="8" s="1"/>
  <c r="U258" i="8" s="1"/>
  <c r="Y258" i="8" s="1"/>
  <c r="AC258" i="8" s="1"/>
  <c r="AG258" i="8" s="1"/>
  <c r="AK258" i="8" s="1"/>
  <c r="AO258" i="8" s="1"/>
  <c r="AS258" i="8" s="1"/>
  <c r="AW258" i="8" s="1"/>
  <c r="BA258" i="8" s="1"/>
  <c r="BE258" i="8" s="1"/>
  <c r="BI258" i="8" s="1"/>
  <c r="BM258" i="8" s="1"/>
  <c r="BQ258" i="8" s="1"/>
  <c r="I225" i="8"/>
  <c r="M225" i="8" s="1"/>
  <c r="Q225" i="8" s="1"/>
  <c r="U225" i="8" s="1"/>
  <c r="Y225" i="8" s="1"/>
  <c r="AC225" i="8" s="1"/>
  <c r="AG225" i="8" s="1"/>
  <c r="AK225" i="8" s="1"/>
  <c r="AO225" i="8" s="1"/>
  <c r="AS225" i="8" s="1"/>
  <c r="AW225" i="8" s="1"/>
  <c r="BA225" i="8" s="1"/>
  <c r="BE225" i="8" s="1"/>
  <c r="BI225" i="8" s="1"/>
  <c r="BM225" i="8" s="1"/>
  <c r="BQ225" i="8" s="1"/>
  <c r="F225" i="8"/>
  <c r="J225" i="8" s="1"/>
  <c r="N225" i="8" s="1"/>
  <c r="R225" i="8" s="1"/>
  <c r="V225" i="8" s="1"/>
  <c r="Z225" i="8" s="1"/>
  <c r="AD225" i="8" s="1"/>
  <c r="AH225" i="8" s="1"/>
  <c r="AL225" i="8" s="1"/>
  <c r="AP225" i="8" s="1"/>
  <c r="AT225" i="8" s="1"/>
  <c r="AX225" i="8" s="1"/>
  <c r="BB225" i="8" s="1"/>
  <c r="BF225" i="8" s="1"/>
  <c r="BJ225" i="8" s="1"/>
  <c r="BN225" i="8" s="1"/>
  <c r="BR225" i="8" s="1"/>
  <c r="F294" i="8"/>
  <c r="J294" i="8" s="1"/>
  <c r="N294" i="8" s="1"/>
  <c r="R294" i="8" s="1"/>
  <c r="V294" i="8" s="1"/>
  <c r="Z294" i="8" s="1"/>
  <c r="AD294" i="8" s="1"/>
  <c r="AH294" i="8" s="1"/>
  <c r="AL294" i="8" s="1"/>
  <c r="AP294" i="8" s="1"/>
  <c r="AT294" i="8" s="1"/>
  <c r="AX294" i="8" s="1"/>
  <c r="BB294" i="8" s="1"/>
  <c r="BF294" i="8" s="1"/>
  <c r="BJ294" i="8" s="1"/>
  <c r="BN294" i="8" s="1"/>
  <c r="BR294" i="8" s="1"/>
  <c r="I294" i="8"/>
  <c r="M294" i="8" s="1"/>
  <c r="Q294" i="8" s="1"/>
  <c r="U294" i="8" s="1"/>
  <c r="Y294" i="8" s="1"/>
  <c r="AC294" i="8" s="1"/>
  <c r="AG294" i="8" s="1"/>
  <c r="AK294" i="8" s="1"/>
  <c r="AO294" i="8" s="1"/>
  <c r="AS294" i="8" s="1"/>
  <c r="AW294" i="8" s="1"/>
  <c r="BA294" i="8" s="1"/>
  <c r="BE294" i="8" s="1"/>
  <c r="BI294" i="8" s="1"/>
  <c r="BM294" i="8" s="1"/>
  <c r="BQ294" i="8" s="1"/>
  <c r="I140" i="8"/>
  <c r="M140" i="8" s="1"/>
  <c r="Q140" i="8" s="1"/>
  <c r="U140" i="8" s="1"/>
  <c r="Y140" i="8" s="1"/>
  <c r="AC140" i="8" s="1"/>
  <c r="AG140" i="8" s="1"/>
  <c r="AK140" i="8" s="1"/>
  <c r="AO140" i="8" s="1"/>
  <c r="AS140" i="8" s="1"/>
  <c r="AW140" i="8" s="1"/>
  <c r="BA140" i="8" s="1"/>
  <c r="BE140" i="8" s="1"/>
  <c r="BI140" i="8" s="1"/>
  <c r="BM140" i="8" s="1"/>
  <c r="BQ140" i="8" s="1"/>
  <c r="F140" i="8"/>
  <c r="J140" i="8" s="1"/>
  <c r="N140" i="8" s="1"/>
  <c r="R140" i="8" s="1"/>
  <c r="V140" i="8" s="1"/>
  <c r="Z140" i="8" s="1"/>
  <c r="AD140" i="8" s="1"/>
  <c r="AH140" i="8" s="1"/>
  <c r="AL140" i="8" s="1"/>
  <c r="AP140" i="8" s="1"/>
  <c r="AT140" i="8" s="1"/>
  <c r="AX140" i="8" s="1"/>
  <c r="BB140" i="8" s="1"/>
  <c r="BF140" i="8" s="1"/>
  <c r="BJ140" i="8" s="1"/>
  <c r="BN140" i="8" s="1"/>
  <c r="BR140" i="8" s="1"/>
  <c r="F243" i="8"/>
  <c r="J243" i="8" s="1"/>
  <c r="N243" i="8" s="1"/>
  <c r="R243" i="8" s="1"/>
  <c r="V243" i="8" s="1"/>
  <c r="Z243" i="8" s="1"/>
  <c r="AD243" i="8" s="1"/>
  <c r="AH243" i="8" s="1"/>
  <c r="AL243" i="8" s="1"/>
  <c r="AP243" i="8" s="1"/>
  <c r="AT243" i="8" s="1"/>
  <c r="AX243" i="8" s="1"/>
  <c r="BB243" i="8" s="1"/>
  <c r="BF243" i="8" s="1"/>
  <c r="BJ243" i="8" s="1"/>
  <c r="BN243" i="8" s="1"/>
  <c r="BR243" i="8" s="1"/>
  <c r="I243" i="8"/>
  <c r="M243" i="8" s="1"/>
  <c r="Q243" i="8" s="1"/>
  <c r="U243" i="8" s="1"/>
  <c r="Y243" i="8" s="1"/>
  <c r="AC243" i="8" s="1"/>
  <c r="AG243" i="8" s="1"/>
  <c r="AK243" i="8" s="1"/>
  <c r="AO243" i="8" s="1"/>
  <c r="AS243" i="8" s="1"/>
  <c r="AW243" i="8" s="1"/>
  <c r="BA243" i="8" s="1"/>
  <c r="BE243" i="8" s="1"/>
  <c r="BI243" i="8" s="1"/>
  <c r="BM243" i="8" s="1"/>
  <c r="BQ243" i="8" s="1"/>
  <c r="I209" i="8"/>
  <c r="M209" i="8" s="1"/>
  <c r="Q209" i="8" s="1"/>
  <c r="U209" i="8" s="1"/>
  <c r="Y209" i="8" s="1"/>
  <c r="AC209" i="8" s="1"/>
  <c r="AG209" i="8" s="1"/>
  <c r="AK209" i="8" s="1"/>
  <c r="AO209" i="8" s="1"/>
  <c r="AS209" i="8" s="1"/>
  <c r="AW209" i="8" s="1"/>
  <c r="BA209" i="8" s="1"/>
  <c r="BE209" i="8" s="1"/>
  <c r="BI209" i="8" s="1"/>
  <c r="BM209" i="8" s="1"/>
  <c r="BQ209" i="8" s="1"/>
  <c r="F209" i="8"/>
  <c r="J209" i="8" s="1"/>
  <c r="N209" i="8" s="1"/>
  <c r="R209" i="8" s="1"/>
  <c r="V209" i="8" s="1"/>
  <c r="Z209" i="8" s="1"/>
  <c r="AD209" i="8" s="1"/>
  <c r="AH209" i="8" s="1"/>
  <c r="AL209" i="8" s="1"/>
  <c r="AP209" i="8" s="1"/>
  <c r="AT209" i="8" s="1"/>
  <c r="AX209" i="8" s="1"/>
  <c r="BB209" i="8" s="1"/>
  <c r="BF209" i="8" s="1"/>
  <c r="BJ209" i="8" s="1"/>
  <c r="BN209" i="8" s="1"/>
  <c r="BR209" i="8" s="1"/>
  <c r="I282" i="8"/>
  <c r="M282" i="8" s="1"/>
  <c r="Q282" i="8" s="1"/>
  <c r="U282" i="8" s="1"/>
  <c r="Y282" i="8" s="1"/>
  <c r="AC282" i="8" s="1"/>
  <c r="AG282" i="8" s="1"/>
  <c r="AK282" i="8" s="1"/>
  <c r="AO282" i="8" s="1"/>
  <c r="AS282" i="8" s="1"/>
  <c r="AW282" i="8" s="1"/>
  <c r="BA282" i="8" s="1"/>
  <c r="BE282" i="8" s="1"/>
  <c r="BI282" i="8" s="1"/>
  <c r="BM282" i="8" s="1"/>
  <c r="BQ282" i="8" s="1"/>
  <c r="F282" i="8"/>
  <c r="J282" i="8" s="1"/>
  <c r="N282" i="8" s="1"/>
  <c r="R282" i="8" s="1"/>
  <c r="V282" i="8" s="1"/>
  <c r="Z282" i="8" s="1"/>
  <c r="AD282" i="8" s="1"/>
  <c r="AH282" i="8" s="1"/>
  <c r="AL282" i="8" s="1"/>
  <c r="AP282" i="8" s="1"/>
  <c r="AT282" i="8" s="1"/>
  <c r="AX282" i="8" s="1"/>
  <c r="BB282" i="8" s="1"/>
  <c r="BF282" i="8" s="1"/>
  <c r="BJ282" i="8" s="1"/>
  <c r="BN282" i="8" s="1"/>
  <c r="BR282" i="8" s="1"/>
  <c r="F147" i="8"/>
  <c r="J147" i="8" s="1"/>
  <c r="N147" i="8" s="1"/>
  <c r="R147" i="8" s="1"/>
  <c r="V147" i="8" s="1"/>
  <c r="Z147" i="8" s="1"/>
  <c r="AD147" i="8" s="1"/>
  <c r="AH147" i="8" s="1"/>
  <c r="AL147" i="8" s="1"/>
  <c r="AP147" i="8" s="1"/>
  <c r="AT147" i="8" s="1"/>
  <c r="AX147" i="8" s="1"/>
  <c r="BB147" i="8" s="1"/>
  <c r="BF147" i="8" s="1"/>
  <c r="BJ147" i="8" s="1"/>
  <c r="BN147" i="8" s="1"/>
  <c r="BR147" i="8" s="1"/>
  <c r="I147" i="8"/>
  <c r="M147" i="8" s="1"/>
  <c r="Q147" i="8" s="1"/>
  <c r="U147" i="8" s="1"/>
  <c r="Y147" i="8" s="1"/>
  <c r="AC147" i="8" s="1"/>
  <c r="AG147" i="8" s="1"/>
  <c r="AK147" i="8" s="1"/>
  <c r="AO147" i="8" s="1"/>
  <c r="AS147" i="8" s="1"/>
  <c r="AW147" i="8" s="1"/>
  <c r="BA147" i="8" s="1"/>
  <c r="BE147" i="8" s="1"/>
  <c r="BI147" i="8" s="1"/>
  <c r="BM147" i="8" s="1"/>
  <c r="BQ147" i="8" s="1"/>
  <c r="F292" i="8"/>
  <c r="J292" i="8" s="1"/>
  <c r="N292" i="8" s="1"/>
  <c r="R292" i="8" s="1"/>
  <c r="V292" i="8" s="1"/>
  <c r="Z292" i="8" s="1"/>
  <c r="AD292" i="8" s="1"/>
  <c r="AH292" i="8" s="1"/>
  <c r="AL292" i="8" s="1"/>
  <c r="AP292" i="8" s="1"/>
  <c r="AT292" i="8" s="1"/>
  <c r="AX292" i="8" s="1"/>
  <c r="BB292" i="8" s="1"/>
  <c r="BF292" i="8" s="1"/>
  <c r="BJ292" i="8" s="1"/>
  <c r="BN292" i="8" s="1"/>
  <c r="BR292" i="8" s="1"/>
  <c r="I292" i="8"/>
  <c r="M292" i="8" s="1"/>
  <c r="Q292" i="8" s="1"/>
  <c r="U292" i="8" s="1"/>
  <c r="Y292" i="8" s="1"/>
  <c r="AC292" i="8" s="1"/>
  <c r="AG292" i="8" s="1"/>
  <c r="AK292" i="8" s="1"/>
  <c r="AO292" i="8" s="1"/>
  <c r="AS292" i="8" s="1"/>
  <c r="AW292" i="8" s="1"/>
  <c r="BA292" i="8" s="1"/>
  <c r="BE292" i="8" s="1"/>
  <c r="BI292" i="8" s="1"/>
  <c r="BM292" i="8" s="1"/>
  <c r="BQ292" i="8" s="1"/>
  <c r="I123" i="8"/>
  <c r="M123" i="8" s="1"/>
  <c r="Q123" i="8" s="1"/>
  <c r="U123" i="8" s="1"/>
  <c r="Y123" i="8" s="1"/>
  <c r="AC123" i="8" s="1"/>
  <c r="AG123" i="8" s="1"/>
  <c r="AK123" i="8" s="1"/>
  <c r="AO123" i="8" s="1"/>
  <c r="AS123" i="8" s="1"/>
  <c r="AW123" i="8" s="1"/>
  <c r="BA123" i="8" s="1"/>
  <c r="BE123" i="8" s="1"/>
  <c r="BI123" i="8" s="1"/>
  <c r="BM123" i="8" s="1"/>
  <c r="BQ123" i="8" s="1"/>
  <c r="F123" i="8"/>
  <c r="J123" i="8" s="1"/>
  <c r="N123" i="8" s="1"/>
  <c r="R123" i="8" s="1"/>
  <c r="V123" i="8" s="1"/>
  <c r="Z123" i="8" s="1"/>
  <c r="AD123" i="8" s="1"/>
  <c r="AH123" i="8" s="1"/>
  <c r="AL123" i="8" s="1"/>
  <c r="AP123" i="8" s="1"/>
  <c r="AT123" i="8" s="1"/>
  <c r="AX123" i="8" s="1"/>
  <c r="BB123" i="8" s="1"/>
  <c r="BF123" i="8" s="1"/>
  <c r="BJ123" i="8" s="1"/>
  <c r="BN123" i="8" s="1"/>
  <c r="BR123" i="8" s="1"/>
  <c r="F202" i="8"/>
  <c r="J202" i="8" s="1"/>
  <c r="N202" i="8" s="1"/>
  <c r="R202" i="8" s="1"/>
  <c r="V202" i="8" s="1"/>
  <c r="Z202" i="8" s="1"/>
  <c r="AD202" i="8" s="1"/>
  <c r="AH202" i="8" s="1"/>
  <c r="AL202" i="8" s="1"/>
  <c r="AP202" i="8" s="1"/>
  <c r="AT202" i="8" s="1"/>
  <c r="AX202" i="8" s="1"/>
  <c r="BB202" i="8" s="1"/>
  <c r="BF202" i="8" s="1"/>
  <c r="BJ202" i="8" s="1"/>
  <c r="BN202" i="8" s="1"/>
  <c r="BR202" i="8" s="1"/>
  <c r="I202" i="8"/>
  <c r="M202" i="8" s="1"/>
  <c r="Q202" i="8" s="1"/>
  <c r="U202" i="8" s="1"/>
  <c r="Y202" i="8" s="1"/>
  <c r="AC202" i="8" s="1"/>
  <c r="AG202" i="8" s="1"/>
  <c r="AK202" i="8" s="1"/>
  <c r="AO202" i="8" s="1"/>
  <c r="AS202" i="8" s="1"/>
  <c r="AW202" i="8" s="1"/>
  <c r="BA202" i="8" s="1"/>
  <c r="BE202" i="8" s="1"/>
  <c r="BI202" i="8" s="1"/>
  <c r="BM202" i="8" s="1"/>
  <c r="BQ202" i="8" s="1"/>
  <c r="I249" i="8"/>
  <c r="M249" i="8" s="1"/>
  <c r="Q249" i="8" s="1"/>
  <c r="U249" i="8" s="1"/>
  <c r="Y249" i="8" s="1"/>
  <c r="AC249" i="8" s="1"/>
  <c r="AG249" i="8" s="1"/>
  <c r="AK249" i="8" s="1"/>
  <c r="AO249" i="8" s="1"/>
  <c r="AS249" i="8" s="1"/>
  <c r="AW249" i="8" s="1"/>
  <c r="BA249" i="8" s="1"/>
  <c r="BE249" i="8" s="1"/>
  <c r="BI249" i="8" s="1"/>
  <c r="BM249" i="8" s="1"/>
  <c r="BQ249" i="8" s="1"/>
  <c r="F249" i="8"/>
  <c r="J249" i="8" s="1"/>
  <c r="N249" i="8" s="1"/>
  <c r="R249" i="8" s="1"/>
  <c r="V249" i="8" s="1"/>
  <c r="Z249" i="8" s="1"/>
  <c r="AD249" i="8" s="1"/>
  <c r="AH249" i="8" s="1"/>
  <c r="AL249" i="8" s="1"/>
  <c r="AP249" i="8" s="1"/>
  <c r="AT249" i="8" s="1"/>
  <c r="AX249" i="8" s="1"/>
  <c r="BB249" i="8" s="1"/>
  <c r="BF249" i="8" s="1"/>
  <c r="BJ249" i="8" s="1"/>
  <c r="BN249" i="8" s="1"/>
  <c r="BR249" i="8" s="1"/>
  <c r="I134" i="8"/>
  <c r="M134" i="8" s="1"/>
  <c r="Q134" i="8" s="1"/>
  <c r="U134" i="8" s="1"/>
  <c r="Y134" i="8" s="1"/>
  <c r="AC134" i="8" s="1"/>
  <c r="AG134" i="8" s="1"/>
  <c r="AK134" i="8" s="1"/>
  <c r="AO134" i="8" s="1"/>
  <c r="AS134" i="8" s="1"/>
  <c r="AW134" i="8" s="1"/>
  <c r="BA134" i="8" s="1"/>
  <c r="BE134" i="8" s="1"/>
  <c r="BI134" i="8" s="1"/>
  <c r="BM134" i="8" s="1"/>
  <c r="BQ134" i="8" s="1"/>
  <c r="F134" i="8"/>
  <c r="J134" i="8" s="1"/>
  <c r="N134" i="8" s="1"/>
  <c r="R134" i="8" s="1"/>
  <c r="V134" i="8" s="1"/>
  <c r="Z134" i="8" s="1"/>
  <c r="AD134" i="8" s="1"/>
  <c r="AH134" i="8" s="1"/>
  <c r="AL134" i="8" s="1"/>
  <c r="AP134" i="8" s="1"/>
  <c r="AT134" i="8" s="1"/>
  <c r="AX134" i="8" s="1"/>
  <c r="BB134" i="8" s="1"/>
  <c r="BF134" i="8" s="1"/>
  <c r="BJ134" i="8" s="1"/>
  <c r="BN134" i="8" s="1"/>
  <c r="BR134" i="8" s="1"/>
  <c r="I169" i="8"/>
  <c r="M169" i="8" s="1"/>
  <c r="Q169" i="8" s="1"/>
  <c r="U169" i="8" s="1"/>
  <c r="Y169" i="8" s="1"/>
  <c r="AC169" i="8" s="1"/>
  <c r="AG169" i="8" s="1"/>
  <c r="AK169" i="8" s="1"/>
  <c r="AO169" i="8" s="1"/>
  <c r="AS169" i="8" s="1"/>
  <c r="AW169" i="8" s="1"/>
  <c r="BA169" i="8" s="1"/>
  <c r="BE169" i="8" s="1"/>
  <c r="BI169" i="8" s="1"/>
  <c r="BM169" i="8" s="1"/>
  <c r="BQ169" i="8" s="1"/>
  <c r="F169" i="8"/>
  <c r="J169" i="8" s="1"/>
  <c r="N169" i="8" s="1"/>
  <c r="R169" i="8" s="1"/>
  <c r="V169" i="8" s="1"/>
  <c r="Z169" i="8" s="1"/>
  <c r="AD169" i="8" s="1"/>
  <c r="AH169" i="8" s="1"/>
  <c r="AL169" i="8" s="1"/>
  <c r="AP169" i="8" s="1"/>
  <c r="AT169" i="8" s="1"/>
  <c r="AX169" i="8" s="1"/>
  <c r="BB169" i="8" s="1"/>
  <c r="BF169" i="8" s="1"/>
  <c r="BJ169" i="8" s="1"/>
  <c r="BN169" i="8" s="1"/>
  <c r="BR169" i="8" s="1"/>
  <c r="F297" i="8"/>
  <c r="J297" i="8" s="1"/>
  <c r="N297" i="8" s="1"/>
  <c r="R297" i="8" s="1"/>
  <c r="V297" i="8" s="1"/>
  <c r="Z297" i="8" s="1"/>
  <c r="AD297" i="8" s="1"/>
  <c r="AH297" i="8" s="1"/>
  <c r="AL297" i="8" s="1"/>
  <c r="AP297" i="8" s="1"/>
  <c r="AT297" i="8" s="1"/>
  <c r="AX297" i="8" s="1"/>
  <c r="BB297" i="8" s="1"/>
  <c r="BF297" i="8" s="1"/>
  <c r="BJ297" i="8" s="1"/>
  <c r="BN297" i="8" s="1"/>
  <c r="BR297" i="8" s="1"/>
  <c r="I297" i="8"/>
  <c r="M297" i="8" s="1"/>
  <c r="Q297" i="8" s="1"/>
  <c r="U297" i="8" s="1"/>
  <c r="Y297" i="8" s="1"/>
  <c r="AC297" i="8" s="1"/>
  <c r="AG297" i="8" s="1"/>
  <c r="AK297" i="8" s="1"/>
  <c r="AO297" i="8" s="1"/>
  <c r="AS297" i="8" s="1"/>
  <c r="AW297" i="8" s="1"/>
  <c r="BA297" i="8" s="1"/>
  <c r="BE297" i="8" s="1"/>
  <c r="BI297" i="8" s="1"/>
  <c r="BM297" i="8" s="1"/>
  <c r="BQ297" i="8" s="1"/>
  <c r="I182" i="8"/>
  <c r="M182" i="8" s="1"/>
  <c r="Q182" i="8" s="1"/>
  <c r="U182" i="8" s="1"/>
  <c r="Y182" i="8" s="1"/>
  <c r="AC182" i="8" s="1"/>
  <c r="AG182" i="8" s="1"/>
  <c r="AK182" i="8" s="1"/>
  <c r="AO182" i="8" s="1"/>
  <c r="AS182" i="8" s="1"/>
  <c r="AW182" i="8" s="1"/>
  <c r="BA182" i="8" s="1"/>
  <c r="BE182" i="8" s="1"/>
  <c r="BI182" i="8" s="1"/>
  <c r="BM182" i="8" s="1"/>
  <c r="BQ182" i="8" s="1"/>
  <c r="F182" i="8"/>
  <c r="J182" i="8" s="1"/>
  <c r="N182" i="8" s="1"/>
  <c r="R182" i="8" s="1"/>
  <c r="V182" i="8" s="1"/>
  <c r="Z182" i="8" s="1"/>
  <c r="AD182" i="8" s="1"/>
  <c r="AH182" i="8" s="1"/>
  <c r="AL182" i="8" s="1"/>
  <c r="AP182" i="8" s="1"/>
  <c r="AT182" i="8" s="1"/>
  <c r="AX182" i="8" s="1"/>
  <c r="BB182" i="8" s="1"/>
  <c r="BF182" i="8" s="1"/>
  <c r="BJ182" i="8" s="1"/>
  <c r="BN182" i="8" s="1"/>
  <c r="BR182" i="8" s="1"/>
  <c r="I152" i="8"/>
  <c r="M152" i="8" s="1"/>
  <c r="Q152" i="8" s="1"/>
  <c r="U152" i="8" s="1"/>
  <c r="Y152" i="8" s="1"/>
  <c r="AC152" i="8" s="1"/>
  <c r="AG152" i="8" s="1"/>
  <c r="AK152" i="8" s="1"/>
  <c r="AO152" i="8" s="1"/>
  <c r="AS152" i="8" s="1"/>
  <c r="AW152" i="8" s="1"/>
  <c r="BA152" i="8" s="1"/>
  <c r="BE152" i="8" s="1"/>
  <c r="BI152" i="8" s="1"/>
  <c r="BM152" i="8" s="1"/>
  <c r="BQ152" i="8" s="1"/>
  <c r="F152" i="8"/>
  <c r="J152" i="8" s="1"/>
  <c r="N152" i="8" s="1"/>
  <c r="R152" i="8" s="1"/>
  <c r="V152" i="8" s="1"/>
  <c r="Z152" i="8" s="1"/>
  <c r="AD152" i="8" s="1"/>
  <c r="AH152" i="8" s="1"/>
  <c r="AL152" i="8" s="1"/>
  <c r="AP152" i="8" s="1"/>
  <c r="AT152" i="8" s="1"/>
  <c r="AX152" i="8" s="1"/>
  <c r="BB152" i="8" s="1"/>
  <c r="BF152" i="8" s="1"/>
  <c r="BJ152" i="8" s="1"/>
  <c r="BN152" i="8" s="1"/>
  <c r="BR152" i="8" s="1"/>
  <c r="F274" i="8"/>
  <c r="J274" i="8" s="1"/>
  <c r="N274" i="8" s="1"/>
  <c r="R274" i="8" s="1"/>
  <c r="V274" i="8" s="1"/>
  <c r="Z274" i="8" s="1"/>
  <c r="AD274" i="8" s="1"/>
  <c r="AH274" i="8" s="1"/>
  <c r="AL274" i="8" s="1"/>
  <c r="AP274" i="8" s="1"/>
  <c r="AT274" i="8" s="1"/>
  <c r="AX274" i="8" s="1"/>
  <c r="BB274" i="8" s="1"/>
  <c r="BF274" i="8" s="1"/>
  <c r="BJ274" i="8" s="1"/>
  <c r="BN274" i="8" s="1"/>
  <c r="BR274" i="8" s="1"/>
  <c r="I274" i="8"/>
  <c r="M274" i="8" s="1"/>
  <c r="Q274" i="8" s="1"/>
  <c r="U274" i="8" s="1"/>
  <c r="Y274" i="8" s="1"/>
  <c r="AC274" i="8" s="1"/>
  <c r="AG274" i="8" s="1"/>
  <c r="AK274" i="8" s="1"/>
  <c r="AO274" i="8" s="1"/>
  <c r="AS274" i="8" s="1"/>
  <c r="AW274" i="8" s="1"/>
  <c r="BA274" i="8" s="1"/>
  <c r="BE274" i="8" s="1"/>
  <c r="BI274" i="8" s="1"/>
  <c r="BM274" i="8" s="1"/>
  <c r="BQ274" i="8" s="1"/>
  <c r="I211" i="8"/>
  <c r="M211" i="8" s="1"/>
  <c r="Q211" i="8" s="1"/>
  <c r="U211" i="8" s="1"/>
  <c r="Y211" i="8" s="1"/>
  <c r="AC211" i="8" s="1"/>
  <c r="AG211" i="8" s="1"/>
  <c r="AK211" i="8" s="1"/>
  <c r="AO211" i="8" s="1"/>
  <c r="AS211" i="8" s="1"/>
  <c r="AW211" i="8" s="1"/>
  <c r="BA211" i="8" s="1"/>
  <c r="BE211" i="8" s="1"/>
  <c r="BI211" i="8" s="1"/>
  <c r="BM211" i="8" s="1"/>
  <c r="BQ211" i="8" s="1"/>
  <c r="F211" i="8"/>
  <c r="J211" i="8" s="1"/>
  <c r="N211" i="8" s="1"/>
  <c r="R211" i="8" s="1"/>
  <c r="V211" i="8" s="1"/>
  <c r="Z211" i="8" s="1"/>
  <c r="AD211" i="8" s="1"/>
  <c r="AH211" i="8" s="1"/>
  <c r="AL211" i="8" s="1"/>
  <c r="AP211" i="8" s="1"/>
  <c r="AT211" i="8" s="1"/>
  <c r="AX211" i="8" s="1"/>
  <c r="BB211" i="8" s="1"/>
  <c r="BF211" i="8" s="1"/>
  <c r="BJ211" i="8" s="1"/>
  <c r="BN211" i="8" s="1"/>
  <c r="BR211" i="8" s="1"/>
  <c r="I218" i="8"/>
  <c r="M218" i="8" s="1"/>
  <c r="Q218" i="8" s="1"/>
  <c r="U218" i="8" s="1"/>
  <c r="Y218" i="8" s="1"/>
  <c r="AC218" i="8" s="1"/>
  <c r="AG218" i="8" s="1"/>
  <c r="AK218" i="8" s="1"/>
  <c r="AO218" i="8" s="1"/>
  <c r="AS218" i="8" s="1"/>
  <c r="AW218" i="8" s="1"/>
  <c r="BA218" i="8" s="1"/>
  <c r="BE218" i="8" s="1"/>
  <c r="BI218" i="8" s="1"/>
  <c r="BM218" i="8" s="1"/>
  <c r="BQ218" i="8" s="1"/>
  <c r="F218" i="8"/>
  <c r="J218" i="8" s="1"/>
  <c r="N218" i="8" s="1"/>
  <c r="R218" i="8" s="1"/>
  <c r="V218" i="8" s="1"/>
  <c r="Z218" i="8" s="1"/>
  <c r="AD218" i="8" s="1"/>
  <c r="AH218" i="8" s="1"/>
  <c r="AL218" i="8" s="1"/>
  <c r="AP218" i="8" s="1"/>
  <c r="AT218" i="8" s="1"/>
  <c r="AX218" i="8" s="1"/>
  <c r="BB218" i="8" s="1"/>
  <c r="BF218" i="8" s="1"/>
  <c r="BJ218" i="8" s="1"/>
  <c r="BN218" i="8" s="1"/>
  <c r="BR218" i="8" s="1"/>
  <c r="I171" i="8"/>
  <c r="M171" i="8" s="1"/>
  <c r="Q171" i="8" s="1"/>
  <c r="U171" i="8" s="1"/>
  <c r="Y171" i="8" s="1"/>
  <c r="AC171" i="8" s="1"/>
  <c r="AG171" i="8" s="1"/>
  <c r="AK171" i="8" s="1"/>
  <c r="AO171" i="8" s="1"/>
  <c r="AS171" i="8" s="1"/>
  <c r="AW171" i="8" s="1"/>
  <c r="BA171" i="8" s="1"/>
  <c r="BE171" i="8" s="1"/>
  <c r="BI171" i="8" s="1"/>
  <c r="BM171" i="8" s="1"/>
  <c r="BQ171" i="8" s="1"/>
  <c r="F171" i="8"/>
  <c r="J171" i="8" s="1"/>
  <c r="N171" i="8" s="1"/>
  <c r="R171" i="8" s="1"/>
  <c r="V171" i="8" s="1"/>
  <c r="Z171" i="8" s="1"/>
  <c r="AD171" i="8" s="1"/>
  <c r="AH171" i="8" s="1"/>
  <c r="AL171" i="8" s="1"/>
  <c r="AP171" i="8" s="1"/>
  <c r="AT171" i="8" s="1"/>
  <c r="AX171" i="8" s="1"/>
  <c r="BB171" i="8" s="1"/>
  <c r="BF171" i="8" s="1"/>
  <c r="BJ171" i="8" s="1"/>
  <c r="BN171" i="8" s="1"/>
  <c r="BR171" i="8" s="1"/>
  <c r="I186" i="8"/>
  <c r="M186" i="8" s="1"/>
  <c r="Q186" i="8" s="1"/>
  <c r="U186" i="8" s="1"/>
  <c r="Y186" i="8" s="1"/>
  <c r="AC186" i="8" s="1"/>
  <c r="AG186" i="8" s="1"/>
  <c r="AK186" i="8" s="1"/>
  <c r="AO186" i="8" s="1"/>
  <c r="AS186" i="8" s="1"/>
  <c r="AW186" i="8" s="1"/>
  <c r="BA186" i="8" s="1"/>
  <c r="BE186" i="8" s="1"/>
  <c r="BI186" i="8" s="1"/>
  <c r="BM186" i="8" s="1"/>
  <c r="BQ186" i="8" s="1"/>
  <c r="F186" i="8"/>
  <c r="J186" i="8" s="1"/>
  <c r="N186" i="8" s="1"/>
  <c r="R186" i="8" s="1"/>
  <c r="V186" i="8" s="1"/>
  <c r="Z186" i="8" s="1"/>
  <c r="AD186" i="8" s="1"/>
  <c r="AH186" i="8" s="1"/>
  <c r="AL186" i="8" s="1"/>
  <c r="AP186" i="8" s="1"/>
  <c r="AT186" i="8" s="1"/>
  <c r="AX186" i="8" s="1"/>
  <c r="BB186" i="8" s="1"/>
  <c r="BF186" i="8" s="1"/>
  <c r="BJ186" i="8" s="1"/>
  <c r="BN186" i="8" s="1"/>
  <c r="BR186" i="8" s="1"/>
  <c r="I201" i="8"/>
  <c r="M201" i="8" s="1"/>
  <c r="Q201" i="8" s="1"/>
  <c r="U201" i="8" s="1"/>
  <c r="Y201" i="8" s="1"/>
  <c r="AC201" i="8" s="1"/>
  <c r="AG201" i="8" s="1"/>
  <c r="AK201" i="8" s="1"/>
  <c r="AO201" i="8" s="1"/>
  <c r="AS201" i="8" s="1"/>
  <c r="AW201" i="8" s="1"/>
  <c r="BA201" i="8" s="1"/>
  <c r="BE201" i="8" s="1"/>
  <c r="BI201" i="8" s="1"/>
  <c r="BM201" i="8" s="1"/>
  <c r="BQ201" i="8" s="1"/>
  <c r="F201" i="8"/>
  <c r="J201" i="8" s="1"/>
  <c r="N201" i="8" s="1"/>
  <c r="R201" i="8" s="1"/>
  <c r="V201" i="8" s="1"/>
  <c r="Z201" i="8" s="1"/>
  <c r="AD201" i="8" s="1"/>
  <c r="AH201" i="8" s="1"/>
  <c r="AL201" i="8" s="1"/>
  <c r="AP201" i="8" s="1"/>
  <c r="AT201" i="8" s="1"/>
  <c r="AX201" i="8" s="1"/>
  <c r="BB201" i="8" s="1"/>
  <c r="BF201" i="8" s="1"/>
  <c r="BJ201" i="8" s="1"/>
  <c r="BN201" i="8" s="1"/>
  <c r="BR201" i="8" s="1"/>
  <c r="I245" i="8"/>
  <c r="M245" i="8" s="1"/>
  <c r="Q245" i="8" s="1"/>
  <c r="U245" i="8" s="1"/>
  <c r="Y245" i="8" s="1"/>
  <c r="AC245" i="8" s="1"/>
  <c r="AG245" i="8" s="1"/>
  <c r="AK245" i="8" s="1"/>
  <c r="AO245" i="8" s="1"/>
  <c r="AS245" i="8" s="1"/>
  <c r="AW245" i="8" s="1"/>
  <c r="BA245" i="8" s="1"/>
  <c r="BE245" i="8" s="1"/>
  <c r="BI245" i="8" s="1"/>
  <c r="BM245" i="8" s="1"/>
  <c r="BQ245" i="8" s="1"/>
  <c r="F245" i="8"/>
  <c r="J245" i="8" s="1"/>
  <c r="N245" i="8" s="1"/>
  <c r="R245" i="8" s="1"/>
  <c r="V245" i="8" s="1"/>
  <c r="Z245" i="8" s="1"/>
  <c r="AD245" i="8" s="1"/>
  <c r="AH245" i="8" s="1"/>
  <c r="AL245" i="8" s="1"/>
  <c r="AP245" i="8" s="1"/>
  <c r="AT245" i="8" s="1"/>
  <c r="AX245" i="8" s="1"/>
  <c r="BB245" i="8" s="1"/>
  <c r="BF245" i="8" s="1"/>
  <c r="BJ245" i="8" s="1"/>
  <c r="BN245" i="8" s="1"/>
  <c r="BR245" i="8" s="1"/>
  <c r="F156" i="8"/>
  <c r="J156" i="8" s="1"/>
  <c r="N156" i="8" s="1"/>
  <c r="R156" i="8" s="1"/>
  <c r="V156" i="8" s="1"/>
  <c r="Z156" i="8" s="1"/>
  <c r="AD156" i="8" s="1"/>
  <c r="AH156" i="8" s="1"/>
  <c r="AL156" i="8" s="1"/>
  <c r="AP156" i="8" s="1"/>
  <c r="AT156" i="8" s="1"/>
  <c r="AX156" i="8" s="1"/>
  <c r="BB156" i="8" s="1"/>
  <c r="BF156" i="8" s="1"/>
  <c r="BJ156" i="8" s="1"/>
  <c r="BN156" i="8" s="1"/>
  <c r="BR156" i="8" s="1"/>
  <c r="I156" i="8"/>
  <c r="M156" i="8" s="1"/>
  <c r="Q156" i="8" s="1"/>
  <c r="U156" i="8" s="1"/>
  <c r="Y156" i="8" s="1"/>
  <c r="AC156" i="8" s="1"/>
  <c r="AG156" i="8" s="1"/>
  <c r="AK156" i="8" s="1"/>
  <c r="AO156" i="8" s="1"/>
  <c r="AS156" i="8" s="1"/>
  <c r="AW156" i="8" s="1"/>
  <c r="BA156" i="8" s="1"/>
  <c r="BE156" i="8" s="1"/>
  <c r="BI156" i="8" s="1"/>
  <c r="BM156" i="8" s="1"/>
  <c r="BQ156" i="8" s="1"/>
  <c r="F151" i="8"/>
  <c r="J151" i="8" s="1"/>
  <c r="N151" i="8" s="1"/>
  <c r="R151" i="8" s="1"/>
  <c r="V151" i="8" s="1"/>
  <c r="Z151" i="8" s="1"/>
  <c r="AD151" i="8" s="1"/>
  <c r="AH151" i="8" s="1"/>
  <c r="AL151" i="8" s="1"/>
  <c r="AP151" i="8" s="1"/>
  <c r="AT151" i="8" s="1"/>
  <c r="AX151" i="8" s="1"/>
  <c r="BB151" i="8" s="1"/>
  <c r="BF151" i="8" s="1"/>
  <c r="BJ151" i="8" s="1"/>
  <c r="BN151" i="8" s="1"/>
  <c r="BR151" i="8" s="1"/>
  <c r="I151" i="8"/>
  <c r="M151" i="8" s="1"/>
  <c r="Q151" i="8" s="1"/>
  <c r="U151" i="8" s="1"/>
  <c r="Y151" i="8" s="1"/>
  <c r="AC151" i="8" s="1"/>
  <c r="AG151" i="8" s="1"/>
  <c r="AK151" i="8" s="1"/>
  <c r="AO151" i="8" s="1"/>
  <c r="AS151" i="8" s="1"/>
  <c r="AW151" i="8" s="1"/>
  <c r="BA151" i="8" s="1"/>
  <c r="BE151" i="8" s="1"/>
  <c r="BI151" i="8" s="1"/>
  <c r="BM151" i="8" s="1"/>
  <c r="BQ151" i="8" s="1"/>
  <c r="I161" i="8"/>
  <c r="M161" i="8" s="1"/>
  <c r="Q161" i="8" s="1"/>
  <c r="U161" i="8" s="1"/>
  <c r="Y161" i="8" s="1"/>
  <c r="AC161" i="8" s="1"/>
  <c r="AG161" i="8" s="1"/>
  <c r="AK161" i="8" s="1"/>
  <c r="AO161" i="8" s="1"/>
  <c r="AS161" i="8" s="1"/>
  <c r="AW161" i="8" s="1"/>
  <c r="BA161" i="8" s="1"/>
  <c r="BE161" i="8" s="1"/>
  <c r="BI161" i="8" s="1"/>
  <c r="BM161" i="8" s="1"/>
  <c r="BQ161" i="8" s="1"/>
  <c r="F161" i="8"/>
  <c r="J161" i="8" s="1"/>
  <c r="N161" i="8" s="1"/>
  <c r="R161" i="8" s="1"/>
  <c r="V161" i="8" s="1"/>
  <c r="Z161" i="8" s="1"/>
  <c r="AD161" i="8" s="1"/>
  <c r="AH161" i="8" s="1"/>
  <c r="AL161" i="8" s="1"/>
  <c r="AP161" i="8" s="1"/>
  <c r="AT161" i="8" s="1"/>
  <c r="AX161" i="8" s="1"/>
  <c r="BB161" i="8" s="1"/>
  <c r="BF161" i="8" s="1"/>
  <c r="BJ161" i="8" s="1"/>
  <c r="BN161" i="8" s="1"/>
  <c r="BR161" i="8" s="1"/>
  <c r="I250" i="8"/>
  <c r="M250" i="8" s="1"/>
  <c r="Q250" i="8" s="1"/>
  <c r="U250" i="8" s="1"/>
  <c r="Y250" i="8" s="1"/>
  <c r="AC250" i="8" s="1"/>
  <c r="AG250" i="8" s="1"/>
  <c r="AK250" i="8" s="1"/>
  <c r="AO250" i="8" s="1"/>
  <c r="AS250" i="8" s="1"/>
  <c r="AW250" i="8" s="1"/>
  <c r="BA250" i="8" s="1"/>
  <c r="BE250" i="8" s="1"/>
  <c r="BI250" i="8" s="1"/>
  <c r="BM250" i="8" s="1"/>
  <c r="BQ250" i="8" s="1"/>
  <c r="F250" i="8"/>
  <c r="J250" i="8" s="1"/>
  <c r="N250" i="8" s="1"/>
  <c r="R250" i="8" s="1"/>
  <c r="V250" i="8" s="1"/>
  <c r="Z250" i="8" s="1"/>
  <c r="AD250" i="8" s="1"/>
  <c r="AH250" i="8" s="1"/>
  <c r="AL250" i="8" s="1"/>
  <c r="AP250" i="8" s="1"/>
  <c r="AT250" i="8" s="1"/>
  <c r="AX250" i="8" s="1"/>
  <c r="BB250" i="8" s="1"/>
  <c r="BF250" i="8" s="1"/>
  <c r="BJ250" i="8" s="1"/>
  <c r="BN250" i="8" s="1"/>
  <c r="BR250" i="8" s="1"/>
  <c r="I279" i="8"/>
  <c r="M279" i="8" s="1"/>
  <c r="Q279" i="8" s="1"/>
  <c r="U279" i="8" s="1"/>
  <c r="Y279" i="8" s="1"/>
  <c r="AC279" i="8" s="1"/>
  <c r="AG279" i="8" s="1"/>
  <c r="AK279" i="8" s="1"/>
  <c r="AO279" i="8" s="1"/>
  <c r="AS279" i="8" s="1"/>
  <c r="AW279" i="8" s="1"/>
  <c r="BA279" i="8" s="1"/>
  <c r="BE279" i="8" s="1"/>
  <c r="BI279" i="8" s="1"/>
  <c r="BM279" i="8" s="1"/>
  <c r="BQ279" i="8" s="1"/>
  <c r="F279" i="8"/>
  <c r="J279" i="8" s="1"/>
  <c r="N279" i="8" s="1"/>
  <c r="R279" i="8" s="1"/>
  <c r="V279" i="8" s="1"/>
  <c r="Z279" i="8" s="1"/>
  <c r="AD279" i="8" s="1"/>
  <c r="AH279" i="8" s="1"/>
  <c r="AL279" i="8" s="1"/>
  <c r="AP279" i="8" s="1"/>
  <c r="AT279" i="8" s="1"/>
  <c r="AX279" i="8" s="1"/>
  <c r="BB279" i="8" s="1"/>
  <c r="BF279" i="8" s="1"/>
  <c r="BJ279" i="8" s="1"/>
  <c r="BN279" i="8" s="1"/>
  <c r="BR279" i="8" s="1"/>
  <c r="I192" i="8"/>
  <c r="M192" i="8" s="1"/>
  <c r="Q192" i="8" s="1"/>
  <c r="U192" i="8" s="1"/>
  <c r="Y192" i="8" s="1"/>
  <c r="AC192" i="8" s="1"/>
  <c r="AG192" i="8" s="1"/>
  <c r="AK192" i="8" s="1"/>
  <c r="AO192" i="8" s="1"/>
  <c r="AS192" i="8" s="1"/>
  <c r="AW192" i="8" s="1"/>
  <c r="BA192" i="8" s="1"/>
  <c r="BE192" i="8" s="1"/>
  <c r="BI192" i="8" s="1"/>
  <c r="BM192" i="8" s="1"/>
  <c r="BQ192" i="8" s="1"/>
  <c r="F192" i="8"/>
  <c r="J192" i="8" s="1"/>
  <c r="N192" i="8" s="1"/>
  <c r="R192" i="8" s="1"/>
  <c r="V192" i="8" s="1"/>
  <c r="Z192" i="8" s="1"/>
  <c r="AD192" i="8" s="1"/>
  <c r="AH192" i="8" s="1"/>
  <c r="AL192" i="8" s="1"/>
  <c r="AP192" i="8" s="1"/>
  <c r="AT192" i="8" s="1"/>
  <c r="AX192" i="8" s="1"/>
  <c r="BB192" i="8" s="1"/>
  <c r="BF192" i="8" s="1"/>
  <c r="BJ192" i="8" s="1"/>
  <c r="BN192" i="8" s="1"/>
  <c r="BR192" i="8" s="1"/>
  <c r="F286" i="8"/>
  <c r="J286" i="8" s="1"/>
  <c r="N286" i="8" s="1"/>
  <c r="R286" i="8" s="1"/>
  <c r="V286" i="8" s="1"/>
  <c r="Z286" i="8" s="1"/>
  <c r="AD286" i="8" s="1"/>
  <c r="AH286" i="8" s="1"/>
  <c r="AL286" i="8" s="1"/>
  <c r="AP286" i="8" s="1"/>
  <c r="AT286" i="8" s="1"/>
  <c r="AX286" i="8" s="1"/>
  <c r="BB286" i="8" s="1"/>
  <c r="BF286" i="8" s="1"/>
  <c r="BJ286" i="8" s="1"/>
  <c r="BN286" i="8" s="1"/>
  <c r="BR286" i="8" s="1"/>
  <c r="I286" i="8"/>
  <c r="M286" i="8" s="1"/>
  <c r="Q286" i="8" s="1"/>
  <c r="U286" i="8" s="1"/>
  <c r="Y286" i="8" s="1"/>
  <c r="AC286" i="8" s="1"/>
  <c r="AG286" i="8" s="1"/>
  <c r="AK286" i="8" s="1"/>
  <c r="AO286" i="8" s="1"/>
  <c r="AS286" i="8" s="1"/>
  <c r="AW286" i="8" s="1"/>
  <c r="BA286" i="8" s="1"/>
  <c r="BE286" i="8" s="1"/>
  <c r="BI286" i="8" s="1"/>
  <c r="BM286" i="8" s="1"/>
  <c r="BQ286" i="8" s="1"/>
  <c r="F120" i="8"/>
  <c r="J120" i="8" s="1"/>
  <c r="N120" i="8" s="1"/>
  <c r="R120" i="8" s="1"/>
  <c r="V120" i="8" s="1"/>
  <c r="Z120" i="8" s="1"/>
  <c r="AD120" i="8" s="1"/>
  <c r="AH120" i="8" s="1"/>
  <c r="AL120" i="8" s="1"/>
  <c r="AP120" i="8" s="1"/>
  <c r="AT120" i="8" s="1"/>
  <c r="AX120" i="8" s="1"/>
  <c r="BB120" i="8" s="1"/>
  <c r="BF120" i="8" s="1"/>
  <c r="BJ120" i="8" s="1"/>
  <c r="BN120" i="8" s="1"/>
  <c r="BR120" i="8" s="1"/>
  <c r="I120" i="8"/>
  <c r="M120" i="8" s="1"/>
  <c r="Q120" i="8" s="1"/>
  <c r="U120" i="8" s="1"/>
  <c r="Y120" i="8" s="1"/>
  <c r="AC120" i="8" s="1"/>
  <c r="AG120" i="8" s="1"/>
  <c r="AK120" i="8" s="1"/>
  <c r="AO120" i="8" s="1"/>
  <c r="AS120" i="8" s="1"/>
  <c r="AW120" i="8" s="1"/>
  <c r="BA120" i="8" s="1"/>
  <c r="BE120" i="8" s="1"/>
  <c r="BI120" i="8" s="1"/>
  <c r="BM120" i="8" s="1"/>
  <c r="BQ120" i="8" s="1"/>
  <c r="I184" i="8"/>
  <c r="M184" i="8" s="1"/>
  <c r="Q184" i="8" s="1"/>
  <c r="U184" i="8" s="1"/>
  <c r="Y184" i="8" s="1"/>
  <c r="AC184" i="8" s="1"/>
  <c r="AG184" i="8" s="1"/>
  <c r="AK184" i="8" s="1"/>
  <c r="AO184" i="8" s="1"/>
  <c r="AS184" i="8" s="1"/>
  <c r="AW184" i="8" s="1"/>
  <c r="BA184" i="8" s="1"/>
  <c r="BE184" i="8" s="1"/>
  <c r="BI184" i="8" s="1"/>
  <c r="BM184" i="8" s="1"/>
  <c r="BQ184" i="8" s="1"/>
  <c r="F184" i="8"/>
  <c r="J184" i="8" s="1"/>
  <c r="N184" i="8" s="1"/>
  <c r="R184" i="8" s="1"/>
  <c r="V184" i="8" s="1"/>
  <c r="Z184" i="8" s="1"/>
  <c r="AD184" i="8" s="1"/>
  <c r="AH184" i="8" s="1"/>
  <c r="AL184" i="8" s="1"/>
  <c r="AP184" i="8" s="1"/>
  <c r="AT184" i="8" s="1"/>
  <c r="AX184" i="8" s="1"/>
  <c r="BB184" i="8" s="1"/>
  <c r="BF184" i="8" s="1"/>
  <c r="BJ184" i="8" s="1"/>
  <c r="BN184" i="8" s="1"/>
  <c r="BR184" i="8" s="1"/>
  <c r="I113" i="8"/>
  <c r="M113" i="8" s="1"/>
  <c r="Q113" i="8" s="1"/>
  <c r="U113" i="8" s="1"/>
  <c r="Y113" i="8" s="1"/>
  <c r="AC113" i="8" s="1"/>
  <c r="AG113" i="8" s="1"/>
  <c r="AK113" i="8" s="1"/>
  <c r="AO113" i="8" s="1"/>
  <c r="AS113" i="8" s="1"/>
  <c r="AW113" i="8" s="1"/>
  <c r="BA113" i="8" s="1"/>
  <c r="BE113" i="8" s="1"/>
  <c r="BI113" i="8" s="1"/>
  <c r="BM113" i="8" s="1"/>
  <c r="BQ113" i="8" s="1"/>
  <c r="F113" i="8"/>
  <c r="J113" i="8" s="1"/>
  <c r="N113" i="8" s="1"/>
  <c r="R113" i="8" s="1"/>
  <c r="V113" i="8" s="1"/>
  <c r="Z113" i="8" s="1"/>
  <c r="AD113" i="8" s="1"/>
  <c r="AH113" i="8" s="1"/>
  <c r="AL113" i="8" s="1"/>
  <c r="AP113" i="8" s="1"/>
  <c r="AT113" i="8" s="1"/>
  <c r="AX113" i="8" s="1"/>
  <c r="BB113" i="8" s="1"/>
  <c r="BF113" i="8" s="1"/>
  <c r="BJ113" i="8" s="1"/>
  <c r="BN113" i="8" s="1"/>
  <c r="BR113" i="8" s="1"/>
  <c r="I135" i="8"/>
  <c r="M135" i="8" s="1"/>
  <c r="Q135" i="8" s="1"/>
  <c r="U135" i="8" s="1"/>
  <c r="Y135" i="8" s="1"/>
  <c r="AC135" i="8" s="1"/>
  <c r="AG135" i="8" s="1"/>
  <c r="AK135" i="8" s="1"/>
  <c r="AO135" i="8" s="1"/>
  <c r="AS135" i="8" s="1"/>
  <c r="AW135" i="8" s="1"/>
  <c r="BA135" i="8" s="1"/>
  <c r="BE135" i="8" s="1"/>
  <c r="BI135" i="8" s="1"/>
  <c r="BM135" i="8" s="1"/>
  <c r="BQ135" i="8" s="1"/>
  <c r="F135" i="8"/>
  <c r="J135" i="8" s="1"/>
  <c r="N135" i="8" s="1"/>
  <c r="R135" i="8" s="1"/>
  <c r="V135" i="8" s="1"/>
  <c r="Z135" i="8" s="1"/>
  <c r="AD135" i="8" s="1"/>
  <c r="AH135" i="8" s="1"/>
  <c r="AL135" i="8" s="1"/>
  <c r="AP135" i="8" s="1"/>
  <c r="AT135" i="8" s="1"/>
  <c r="AX135" i="8" s="1"/>
  <c r="BB135" i="8" s="1"/>
  <c r="BF135" i="8" s="1"/>
  <c r="BJ135" i="8" s="1"/>
  <c r="BN135" i="8" s="1"/>
  <c r="BR135" i="8" s="1"/>
  <c r="I296" i="8"/>
  <c r="M296" i="8" s="1"/>
  <c r="Q296" i="8" s="1"/>
  <c r="U296" i="8" s="1"/>
  <c r="Y296" i="8" s="1"/>
  <c r="AC296" i="8" s="1"/>
  <c r="AG296" i="8" s="1"/>
  <c r="AK296" i="8" s="1"/>
  <c r="AO296" i="8" s="1"/>
  <c r="AS296" i="8" s="1"/>
  <c r="AW296" i="8" s="1"/>
  <c r="BA296" i="8" s="1"/>
  <c r="BE296" i="8" s="1"/>
  <c r="BI296" i="8" s="1"/>
  <c r="BM296" i="8" s="1"/>
  <c r="BQ296" i="8" s="1"/>
  <c r="F296" i="8"/>
  <c r="J296" i="8" s="1"/>
  <c r="N296" i="8" s="1"/>
  <c r="R296" i="8" s="1"/>
  <c r="V296" i="8" s="1"/>
  <c r="Z296" i="8" s="1"/>
  <c r="AD296" i="8" s="1"/>
  <c r="AH296" i="8" s="1"/>
  <c r="AL296" i="8" s="1"/>
  <c r="AP296" i="8" s="1"/>
  <c r="AT296" i="8" s="1"/>
  <c r="AX296" i="8" s="1"/>
  <c r="BB296" i="8" s="1"/>
  <c r="BF296" i="8" s="1"/>
  <c r="BJ296" i="8" s="1"/>
  <c r="BN296" i="8" s="1"/>
  <c r="BR296" i="8" s="1"/>
  <c r="I183" i="8"/>
  <c r="M183" i="8" s="1"/>
  <c r="Q183" i="8" s="1"/>
  <c r="U183" i="8" s="1"/>
  <c r="Y183" i="8" s="1"/>
  <c r="AC183" i="8" s="1"/>
  <c r="AG183" i="8" s="1"/>
  <c r="AK183" i="8" s="1"/>
  <c r="AO183" i="8" s="1"/>
  <c r="AS183" i="8" s="1"/>
  <c r="AW183" i="8" s="1"/>
  <c r="BA183" i="8" s="1"/>
  <c r="BE183" i="8" s="1"/>
  <c r="BI183" i="8" s="1"/>
  <c r="BM183" i="8" s="1"/>
  <c r="BQ183" i="8" s="1"/>
  <c r="F183" i="8"/>
  <c r="J183" i="8" s="1"/>
  <c r="N183" i="8" s="1"/>
  <c r="R183" i="8" s="1"/>
  <c r="V183" i="8" s="1"/>
  <c r="Z183" i="8" s="1"/>
  <c r="AD183" i="8" s="1"/>
  <c r="AH183" i="8" s="1"/>
  <c r="AL183" i="8" s="1"/>
  <c r="AP183" i="8" s="1"/>
  <c r="AT183" i="8" s="1"/>
  <c r="AX183" i="8" s="1"/>
  <c r="BB183" i="8" s="1"/>
  <c r="BF183" i="8" s="1"/>
  <c r="BJ183" i="8" s="1"/>
  <c r="BN183" i="8" s="1"/>
  <c r="BR183" i="8" s="1"/>
  <c r="I126" i="8"/>
  <c r="M126" i="8" s="1"/>
  <c r="Q126" i="8" s="1"/>
  <c r="U126" i="8" s="1"/>
  <c r="Y126" i="8" s="1"/>
  <c r="AC126" i="8" s="1"/>
  <c r="AG126" i="8" s="1"/>
  <c r="AK126" i="8" s="1"/>
  <c r="AO126" i="8" s="1"/>
  <c r="AS126" i="8" s="1"/>
  <c r="AW126" i="8" s="1"/>
  <c r="BA126" i="8" s="1"/>
  <c r="BE126" i="8" s="1"/>
  <c r="BI126" i="8" s="1"/>
  <c r="BM126" i="8" s="1"/>
  <c r="BQ126" i="8" s="1"/>
  <c r="F126" i="8"/>
  <c r="J126" i="8" s="1"/>
  <c r="N126" i="8" s="1"/>
  <c r="R126" i="8" s="1"/>
  <c r="V126" i="8" s="1"/>
  <c r="Z126" i="8" s="1"/>
  <c r="AD126" i="8" s="1"/>
  <c r="AH126" i="8" s="1"/>
  <c r="AL126" i="8" s="1"/>
  <c r="AP126" i="8" s="1"/>
  <c r="AT126" i="8" s="1"/>
  <c r="AX126" i="8" s="1"/>
  <c r="BB126" i="8" s="1"/>
  <c r="BF126" i="8" s="1"/>
  <c r="BJ126" i="8" s="1"/>
  <c r="BN126" i="8" s="1"/>
  <c r="BR126" i="8" s="1"/>
  <c r="I256" i="8"/>
  <c r="M256" i="8" s="1"/>
  <c r="Q256" i="8" s="1"/>
  <c r="U256" i="8" s="1"/>
  <c r="Y256" i="8" s="1"/>
  <c r="AC256" i="8" s="1"/>
  <c r="AG256" i="8" s="1"/>
  <c r="AK256" i="8" s="1"/>
  <c r="AO256" i="8" s="1"/>
  <c r="AS256" i="8" s="1"/>
  <c r="AW256" i="8" s="1"/>
  <c r="BA256" i="8" s="1"/>
  <c r="BE256" i="8" s="1"/>
  <c r="BI256" i="8" s="1"/>
  <c r="BM256" i="8" s="1"/>
  <c r="BQ256" i="8" s="1"/>
  <c r="F256" i="8"/>
  <c r="J256" i="8" s="1"/>
  <c r="N256" i="8" s="1"/>
  <c r="R256" i="8" s="1"/>
  <c r="V256" i="8" s="1"/>
  <c r="Z256" i="8" s="1"/>
  <c r="AD256" i="8" s="1"/>
  <c r="AH256" i="8" s="1"/>
  <c r="AL256" i="8" s="1"/>
  <c r="AP256" i="8" s="1"/>
  <c r="AT256" i="8" s="1"/>
  <c r="AX256" i="8" s="1"/>
  <c r="BB256" i="8" s="1"/>
  <c r="BF256" i="8" s="1"/>
  <c r="BJ256" i="8" s="1"/>
  <c r="BN256" i="8" s="1"/>
  <c r="BR256" i="8" s="1"/>
  <c r="I281" i="8"/>
  <c r="M281" i="8" s="1"/>
  <c r="Q281" i="8" s="1"/>
  <c r="U281" i="8" s="1"/>
  <c r="Y281" i="8" s="1"/>
  <c r="AC281" i="8" s="1"/>
  <c r="AG281" i="8" s="1"/>
  <c r="AK281" i="8" s="1"/>
  <c r="AO281" i="8" s="1"/>
  <c r="AS281" i="8" s="1"/>
  <c r="AW281" i="8" s="1"/>
  <c r="BA281" i="8" s="1"/>
  <c r="BE281" i="8" s="1"/>
  <c r="BI281" i="8" s="1"/>
  <c r="BM281" i="8" s="1"/>
  <c r="BQ281" i="8" s="1"/>
  <c r="F281" i="8"/>
  <c r="J281" i="8" s="1"/>
  <c r="N281" i="8" s="1"/>
  <c r="R281" i="8" s="1"/>
  <c r="V281" i="8" s="1"/>
  <c r="Z281" i="8" s="1"/>
  <c r="AD281" i="8" s="1"/>
  <c r="AH281" i="8" s="1"/>
  <c r="AL281" i="8" s="1"/>
  <c r="AP281" i="8" s="1"/>
  <c r="AT281" i="8" s="1"/>
  <c r="AX281" i="8" s="1"/>
  <c r="BB281" i="8" s="1"/>
  <c r="BF281" i="8" s="1"/>
  <c r="BJ281" i="8" s="1"/>
  <c r="BN281" i="8" s="1"/>
  <c r="BR281" i="8" s="1"/>
  <c r="F146" i="8"/>
  <c r="J146" i="8" s="1"/>
  <c r="N146" i="8" s="1"/>
  <c r="R146" i="8" s="1"/>
  <c r="V146" i="8" s="1"/>
  <c r="Z146" i="8" s="1"/>
  <c r="AD146" i="8" s="1"/>
  <c r="AH146" i="8" s="1"/>
  <c r="AL146" i="8" s="1"/>
  <c r="AP146" i="8" s="1"/>
  <c r="AT146" i="8" s="1"/>
  <c r="AX146" i="8" s="1"/>
  <c r="BB146" i="8" s="1"/>
  <c r="BF146" i="8" s="1"/>
  <c r="BJ146" i="8" s="1"/>
  <c r="BN146" i="8" s="1"/>
  <c r="BR146" i="8" s="1"/>
  <c r="I146" i="8"/>
  <c r="M146" i="8" s="1"/>
  <c r="Q146" i="8" s="1"/>
  <c r="U146" i="8" s="1"/>
  <c r="Y146" i="8" s="1"/>
  <c r="AC146" i="8" s="1"/>
  <c r="AG146" i="8" s="1"/>
  <c r="AK146" i="8" s="1"/>
  <c r="AO146" i="8" s="1"/>
  <c r="AS146" i="8" s="1"/>
  <c r="AW146" i="8" s="1"/>
  <c r="BA146" i="8" s="1"/>
  <c r="BE146" i="8" s="1"/>
  <c r="BI146" i="8" s="1"/>
  <c r="BM146" i="8" s="1"/>
  <c r="BQ146" i="8" s="1"/>
  <c r="I251" i="8"/>
  <c r="M251" i="8" s="1"/>
  <c r="Q251" i="8" s="1"/>
  <c r="U251" i="8" s="1"/>
  <c r="Y251" i="8" s="1"/>
  <c r="AC251" i="8" s="1"/>
  <c r="AG251" i="8" s="1"/>
  <c r="AK251" i="8" s="1"/>
  <c r="AO251" i="8" s="1"/>
  <c r="AS251" i="8" s="1"/>
  <c r="AW251" i="8" s="1"/>
  <c r="BA251" i="8" s="1"/>
  <c r="BE251" i="8" s="1"/>
  <c r="BI251" i="8" s="1"/>
  <c r="BM251" i="8" s="1"/>
  <c r="BQ251" i="8" s="1"/>
  <c r="F251" i="8"/>
  <c r="J251" i="8" s="1"/>
  <c r="N251" i="8" s="1"/>
  <c r="R251" i="8" s="1"/>
  <c r="V251" i="8" s="1"/>
  <c r="Z251" i="8" s="1"/>
  <c r="AD251" i="8" s="1"/>
  <c r="AH251" i="8" s="1"/>
  <c r="AL251" i="8" s="1"/>
  <c r="AP251" i="8" s="1"/>
  <c r="AT251" i="8" s="1"/>
  <c r="AX251" i="8" s="1"/>
  <c r="BB251" i="8" s="1"/>
  <c r="BF251" i="8" s="1"/>
  <c r="BJ251" i="8" s="1"/>
  <c r="BN251" i="8" s="1"/>
  <c r="BR251" i="8" s="1"/>
  <c r="I241" i="8"/>
  <c r="M241" i="8" s="1"/>
  <c r="Q241" i="8" s="1"/>
  <c r="U241" i="8" s="1"/>
  <c r="Y241" i="8" s="1"/>
  <c r="AC241" i="8" s="1"/>
  <c r="AG241" i="8" s="1"/>
  <c r="AK241" i="8" s="1"/>
  <c r="AO241" i="8" s="1"/>
  <c r="AS241" i="8" s="1"/>
  <c r="AW241" i="8" s="1"/>
  <c r="BA241" i="8" s="1"/>
  <c r="BE241" i="8" s="1"/>
  <c r="BI241" i="8" s="1"/>
  <c r="BM241" i="8" s="1"/>
  <c r="BQ241" i="8" s="1"/>
  <c r="F241" i="8"/>
  <c r="J241" i="8" s="1"/>
  <c r="N241" i="8" s="1"/>
  <c r="R241" i="8" s="1"/>
  <c r="V241" i="8" s="1"/>
  <c r="Z241" i="8" s="1"/>
  <c r="AD241" i="8" s="1"/>
  <c r="AH241" i="8" s="1"/>
  <c r="AL241" i="8" s="1"/>
  <c r="AP241" i="8" s="1"/>
  <c r="AT241" i="8" s="1"/>
  <c r="AX241" i="8" s="1"/>
  <c r="BB241" i="8" s="1"/>
  <c r="BF241" i="8" s="1"/>
  <c r="BJ241" i="8" s="1"/>
  <c r="BN241" i="8" s="1"/>
  <c r="BR241" i="8" s="1"/>
  <c r="F194" i="8"/>
  <c r="J194" i="8" s="1"/>
  <c r="N194" i="8" s="1"/>
  <c r="R194" i="8" s="1"/>
  <c r="V194" i="8" s="1"/>
  <c r="Z194" i="8" s="1"/>
  <c r="AD194" i="8" s="1"/>
  <c r="AH194" i="8" s="1"/>
  <c r="AL194" i="8" s="1"/>
  <c r="AP194" i="8" s="1"/>
  <c r="AT194" i="8" s="1"/>
  <c r="AX194" i="8" s="1"/>
  <c r="BB194" i="8" s="1"/>
  <c r="BF194" i="8" s="1"/>
  <c r="BJ194" i="8" s="1"/>
  <c r="BN194" i="8" s="1"/>
  <c r="BR194" i="8" s="1"/>
  <c r="I194" i="8"/>
  <c r="M194" i="8" s="1"/>
  <c r="Q194" i="8" s="1"/>
  <c r="U194" i="8" s="1"/>
  <c r="Y194" i="8" s="1"/>
  <c r="AC194" i="8" s="1"/>
  <c r="AG194" i="8" s="1"/>
  <c r="AK194" i="8" s="1"/>
  <c r="AO194" i="8" s="1"/>
  <c r="AS194" i="8" s="1"/>
  <c r="AW194" i="8" s="1"/>
  <c r="BA194" i="8" s="1"/>
  <c r="BE194" i="8" s="1"/>
  <c r="BI194" i="8" s="1"/>
  <c r="BM194" i="8" s="1"/>
  <c r="BQ194" i="8" s="1"/>
  <c r="I162" i="8"/>
  <c r="M162" i="8" s="1"/>
  <c r="Q162" i="8" s="1"/>
  <c r="U162" i="8" s="1"/>
  <c r="Y162" i="8" s="1"/>
  <c r="AC162" i="8" s="1"/>
  <c r="AG162" i="8" s="1"/>
  <c r="AK162" i="8" s="1"/>
  <c r="AO162" i="8" s="1"/>
  <c r="AS162" i="8" s="1"/>
  <c r="AW162" i="8" s="1"/>
  <c r="BA162" i="8" s="1"/>
  <c r="BE162" i="8" s="1"/>
  <c r="BI162" i="8" s="1"/>
  <c r="BM162" i="8" s="1"/>
  <c r="BQ162" i="8" s="1"/>
  <c r="F162" i="8"/>
  <c r="J162" i="8" s="1"/>
  <c r="N162" i="8" s="1"/>
  <c r="R162" i="8" s="1"/>
  <c r="V162" i="8" s="1"/>
  <c r="Z162" i="8" s="1"/>
  <c r="AD162" i="8" s="1"/>
  <c r="AH162" i="8" s="1"/>
  <c r="AL162" i="8" s="1"/>
  <c r="AP162" i="8" s="1"/>
  <c r="AT162" i="8" s="1"/>
  <c r="AX162" i="8" s="1"/>
  <c r="BB162" i="8" s="1"/>
  <c r="BF162" i="8" s="1"/>
  <c r="BJ162" i="8" s="1"/>
  <c r="BN162" i="8" s="1"/>
  <c r="BR162" i="8" s="1"/>
  <c r="I248" i="8"/>
  <c r="M248" i="8" s="1"/>
  <c r="Q248" i="8" s="1"/>
  <c r="U248" i="8" s="1"/>
  <c r="Y248" i="8" s="1"/>
  <c r="AC248" i="8" s="1"/>
  <c r="AG248" i="8" s="1"/>
  <c r="AK248" i="8" s="1"/>
  <c r="AO248" i="8" s="1"/>
  <c r="AS248" i="8" s="1"/>
  <c r="AW248" i="8" s="1"/>
  <c r="BA248" i="8" s="1"/>
  <c r="BE248" i="8" s="1"/>
  <c r="BI248" i="8" s="1"/>
  <c r="BM248" i="8" s="1"/>
  <c r="BQ248" i="8" s="1"/>
  <c r="F248" i="8"/>
  <c r="J248" i="8" s="1"/>
  <c r="N248" i="8" s="1"/>
  <c r="R248" i="8" s="1"/>
  <c r="V248" i="8" s="1"/>
  <c r="Z248" i="8" s="1"/>
  <c r="AD248" i="8" s="1"/>
  <c r="AH248" i="8" s="1"/>
  <c r="AL248" i="8" s="1"/>
  <c r="AP248" i="8" s="1"/>
  <c r="AT248" i="8" s="1"/>
  <c r="AX248" i="8" s="1"/>
  <c r="BB248" i="8" s="1"/>
  <c r="BF248" i="8" s="1"/>
  <c r="BJ248" i="8" s="1"/>
  <c r="BN248" i="8" s="1"/>
  <c r="BR248" i="8" s="1"/>
  <c r="I163" i="8"/>
  <c r="M163" i="8" s="1"/>
  <c r="Q163" i="8" s="1"/>
  <c r="U163" i="8" s="1"/>
  <c r="Y163" i="8" s="1"/>
  <c r="AC163" i="8" s="1"/>
  <c r="AG163" i="8" s="1"/>
  <c r="AK163" i="8" s="1"/>
  <c r="AO163" i="8" s="1"/>
  <c r="AS163" i="8" s="1"/>
  <c r="AW163" i="8" s="1"/>
  <c r="BA163" i="8" s="1"/>
  <c r="BE163" i="8" s="1"/>
  <c r="BI163" i="8" s="1"/>
  <c r="BM163" i="8" s="1"/>
  <c r="BQ163" i="8" s="1"/>
  <c r="F163" i="8"/>
  <c r="J163" i="8" s="1"/>
  <c r="N163" i="8" s="1"/>
  <c r="R163" i="8" s="1"/>
  <c r="V163" i="8" s="1"/>
  <c r="Z163" i="8" s="1"/>
  <c r="AD163" i="8" s="1"/>
  <c r="AH163" i="8" s="1"/>
  <c r="AL163" i="8" s="1"/>
  <c r="AP163" i="8" s="1"/>
  <c r="AT163" i="8" s="1"/>
  <c r="AX163" i="8" s="1"/>
  <c r="BB163" i="8" s="1"/>
  <c r="BF163" i="8" s="1"/>
  <c r="BJ163" i="8" s="1"/>
  <c r="BN163" i="8" s="1"/>
  <c r="BR163" i="8" s="1"/>
  <c r="I253" i="8"/>
  <c r="M253" i="8" s="1"/>
  <c r="Q253" i="8" s="1"/>
  <c r="U253" i="8" s="1"/>
  <c r="Y253" i="8" s="1"/>
  <c r="AC253" i="8" s="1"/>
  <c r="AG253" i="8" s="1"/>
  <c r="AK253" i="8" s="1"/>
  <c r="AO253" i="8" s="1"/>
  <c r="AS253" i="8" s="1"/>
  <c r="AW253" i="8" s="1"/>
  <c r="BA253" i="8" s="1"/>
  <c r="BE253" i="8" s="1"/>
  <c r="BI253" i="8" s="1"/>
  <c r="BM253" i="8" s="1"/>
  <c r="BQ253" i="8" s="1"/>
  <c r="F253" i="8"/>
  <c r="J253" i="8" s="1"/>
  <c r="N253" i="8" s="1"/>
  <c r="R253" i="8" s="1"/>
  <c r="V253" i="8" s="1"/>
  <c r="Z253" i="8" s="1"/>
  <c r="AD253" i="8" s="1"/>
  <c r="AH253" i="8" s="1"/>
  <c r="AL253" i="8" s="1"/>
  <c r="AP253" i="8" s="1"/>
  <c r="AT253" i="8" s="1"/>
  <c r="AX253" i="8" s="1"/>
  <c r="BB253" i="8" s="1"/>
  <c r="BF253" i="8" s="1"/>
  <c r="BJ253" i="8" s="1"/>
  <c r="BN253" i="8" s="1"/>
  <c r="BR253" i="8" s="1"/>
  <c r="I284" i="8"/>
  <c r="M284" i="8" s="1"/>
  <c r="Q284" i="8" s="1"/>
  <c r="U284" i="8" s="1"/>
  <c r="Y284" i="8" s="1"/>
  <c r="AC284" i="8" s="1"/>
  <c r="AG284" i="8" s="1"/>
  <c r="AK284" i="8" s="1"/>
  <c r="AO284" i="8" s="1"/>
  <c r="AS284" i="8" s="1"/>
  <c r="AW284" i="8" s="1"/>
  <c r="BA284" i="8" s="1"/>
  <c r="BE284" i="8" s="1"/>
  <c r="BI284" i="8" s="1"/>
  <c r="BM284" i="8" s="1"/>
  <c r="BQ284" i="8" s="1"/>
  <c r="F284" i="8"/>
  <c r="J284" i="8" s="1"/>
  <c r="N284" i="8" s="1"/>
  <c r="R284" i="8" s="1"/>
  <c r="V284" i="8" s="1"/>
  <c r="Z284" i="8" s="1"/>
  <c r="AD284" i="8" s="1"/>
  <c r="AH284" i="8" s="1"/>
  <c r="AL284" i="8" s="1"/>
  <c r="AP284" i="8" s="1"/>
  <c r="AT284" i="8" s="1"/>
  <c r="AX284" i="8" s="1"/>
  <c r="BB284" i="8" s="1"/>
  <c r="BF284" i="8" s="1"/>
  <c r="BJ284" i="8" s="1"/>
  <c r="BN284" i="8" s="1"/>
  <c r="BR284" i="8" s="1"/>
  <c r="I128" i="8"/>
  <c r="M128" i="8" s="1"/>
  <c r="Q128" i="8" s="1"/>
  <c r="U128" i="8" s="1"/>
  <c r="Y128" i="8" s="1"/>
  <c r="AC128" i="8" s="1"/>
  <c r="AG128" i="8" s="1"/>
  <c r="AK128" i="8" s="1"/>
  <c r="AO128" i="8" s="1"/>
  <c r="AS128" i="8" s="1"/>
  <c r="AW128" i="8" s="1"/>
  <c r="BA128" i="8" s="1"/>
  <c r="BE128" i="8" s="1"/>
  <c r="BI128" i="8" s="1"/>
  <c r="BM128" i="8" s="1"/>
  <c r="BQ128" i="8" s="1"/>
  <c r="F128" i="8"/>
  <c r="J128" i="8" s="1"/>
  <c r="N128" i="8" s="1"/>
  <c r="R128" i="8" s="1"/>
  <c r="V128" i="8" s="1"/>
  <c r="Z128" i="8" s="1"/>
  <c r="AD128" i="8" s="1"/>
  <c r="AH128" i="8" s="1"/>
  <c r="AL128" i="8" s="1"/>
  <c r="AP128" i="8" s="1"/>
  <c r="AT128" i="8" s="1"/>
  <c r="AX128" i="8" s="1"/>
  <c r="BB128" i="8" s="1"/>
  <c r="BF128" i="8" s="1"/>
  <c r="BJ128" i="8" s="1"/>
  <c r="BN128" i="8" s="1"/>
  <c r="BR128" i="8" s="1"/>
  <c r="I240" i="8"/>
  <c r="M240" i="8" s="1"/>
  <c r="Q240" i="8" s="1"/>
  <c r="U240" i="8" s="1"/>
  <c r="Y240" i="8" s="1"/>
  <c r="AC240" i="8" s="1"/>
  <c r="AG240" i="8" s="1"/>
  <c r="AK240" i="8" s="1"/>
  <c r="AO240" i="8" s="1"/>
  <c r="AS240" i="8" s="1"/>
  <c r="AW240" i="8" s="1"/>
  <c r="BA240" i="8" s="1"/>
  <c r="BE240" i="8" s="1"/>
  <c r="BI240" i="8" s="1"/>
  <c r="BM240" i="8" s="1"/>
  <c r="BQ240" i="8" s="1"/>
  <c r="F240" i="8"/>
  <c r="J240" i="8" s="1"/>
  <c r="N240" i="8" s="1"/>
  <c r="R240" i="8" s="1"/>
  <c r="V240" i="8" s="1"/>
  <c r="Z240" i="8" s="1"/>
  <c r="AD240" i="8" s="1"/>
  <c r="AH240" i="8" s="1"/>
  <c r="AL240" i="8" s="1"/>
  <c r="AP240" i="8" s="1"/>
  <c r="AT240" i="8" s="1"/>
  <c r="AX240" i="8" s="1"/>
  <c r="BB240" i="8" s="1"/>
  <c r="BF240" i="8" s="1"/>
  <c r="BJ240" i="8" s="1"/>
  <c r="BN240" i="8" s="1"/>
  <c r="BR240" i="8" s="1"/>
  <c r="I112" i="8"/>
  <c r="M112" i="8" s="1"/>
  <c r="Q112" i="8" s="1"/>
  <c r="U112" i="8" s="1"/>
  <c r="Y112" i="8" s="1"/>
  <c r="AC112" i="8" s="1"/>
  <c r="AG112" i="8" s="1"/>
  <c r="AK112" i="8" s="1"/>
  <c r="AO112" i="8" s="1"/>
  <c r="AS112" i="8" s="1"/>
  <c r="AW112" i="8" s="1"/>
  <c r="BA112" i="8" s="1"/>
  <c r="BE112" i="8" s="1"/>
  <c r="BI112" i="8" s="1"/>
  <c r="BM112" i="8" s="1"/>
  <c r="BQ112" i="8" s="1"/>
  <c r="F112" i="8"/>
  <c r="J112" i="8" s="1"/>
  <c r="N112" i="8" s="1"/>
  <c r="R112" i="8" s="1"/>
  <c r="V112" i="8" s="1"/>
  <c r="Z112" i="8" s="1"/>
  <c r="AD112" i="8" s="1"/>
  <c r="AH112" i="8" s="1"/>
  <c r="AL112" i="8" s="1"/>
  <c r="AP112" i="8" s="1"/>
  <c r="AT112" i="8" s="1"/>
  <c r="AX112" i="8" s="1"/>
  <c r="BB112" i="8" s="1"/>
  <c r="BF112" i="8" s="1"/>
  <c r="BJ112" i="8" s="1"/>
  <c r="BN112" i="8" s="1"/>
  <c r="BR112" i="8" s="1"/>
  <c r="I290" i="8"/>
  <c r="M290" i="8" s="1"/>
  <c r="Q290" i="8" s="1"/>
  <c r="U290" i="8" s="1"/>
  <c r="Y290" i="8" s="1"/>
  <c r="AC290" i="8" s="1"/>
  <c r="AG290" i="8" s="1"/>
  <c r="AK290" i="8" s="1"/>
  <c r="AO290" i="8" s="1"/>
  <c r="AS290" i="8" s="1"/>
  <c r="AW290" i="8" s="1"/>
  <c r="BA290" i="8" s="1"/>
  <c r="BE290" i="8" s="1"/>
  <c r="BI290" i="8" s="1"/>
  <c r="BM290" i="8" s="1"/>
  <c r="BQ290" i="8" s="1"/>
  <c r="F290" i="8"/>
  <c r="J290" i="8" s="1"/>
  <c r="N290" i="8" s="1"/>
  <c r="R290" i="8" s="1"/>
  <c r="V290" i="8" s="1"/>
  <c r="Z290" i="8" s="1"/>
  <c r="AD290" i="8" s="1"/>
  <c r="AH290" i="8" s="1"/>
  <c r="AL290" i="8" s="1"/>
  <c r="AP290" i="8" s="1"/>
  <c r="AT290" i="8" s="1"/>
  <c r="AX290" i="8" s="1"/>
  <c r="BB290" i="8" s="1"/>
  <c r="BF290" i="8" s="1"/>
  <c r="BJ290" i="8" s="1"/>
  <c r="BN290" i="8" s="1"/>
  <c r="BR290" i="8" s="1"/>
  <c r="F232" i="8"/>
  <c r="J232" i="8" s="1"/>
  <c r="N232" i="8" s="1"/>
  <c r="R232" i="8" s="1"/>
  <c r="V232" i="8" s="1"/>
  <c r="Z232" i="8" s="1"/>
  <c r="AD232" i="8" s="1"/>
  <c r="AH232" i="8" s="1"/>
  <c r="AL232" i="8" s="1"/>
  <c r="AP232" i="8" s="1"/>
  <c r="AT232" i="8" s="1"/>
  <c r="AX232" i="8" s="1"/>
  <c r="BB232" i="8" s="1"/>
  <c r="BF232" i="8" s="1"/>
  <c r="BJ232" i="8" s="1"/>
  <c r="BN232" i="8" s="1"/>
  <c r="BR232" i="8" s="1"/>
  <c r="I232" i="8"/>
  <c r="M232" i="8" s="1"/>
  <c r="Q232" i="8" s="1"/>
  <c r="U232" i="8" s="1"/>
  <c r="Y232" i="8" s="1"/>
  <c r="AC232" i="8" s="1"/>
  <c r="AG232" i="8" s="1"/>
  <c r="AK232" i="8" s="1"/>
  <c r="AO232" i="8" s="1"/>
  <c r="AS232" i="8" s="1"/>
  <c r="AW232" i="8" s="1"/>
  <c r="BA232" i="8" s="1"/>
  <c r="BE232" i="8" s="1"/>
  <c r="BI232" i="8" s="1"/>
  <c r="BM232" i="8" s="1"/>
  <c r="BQ232" i="8" s="1"/>
  <c r="I298" i="8"/>
  <c r="M298" i="8" s="1"/>
  <c r="Q298" i="8" s="1"/>
  <c r="U298" i="8" s="1"/>
  <c r="Y298" i="8" s="1"/>
  <c r="AC298" i="8" s="1"/>
  <c r="AG298" i="8" s="1"/>
  <c r="AK298" i="8" s="1"/>
  <c r="AO298" i="8" s="1"/>
  <c r="AS298" i="8" s="1"/>
  <c r="AW298" i="8" s="1"/>
  <c r="BA298" i="8" s="1"/>
  <c r="BE298" i="8" s="1"/>
  <c r="BI298" i="8" s="1"/>
  <c r="BM298" i="8" s="1"/>
  <c r="BQ298" i="8" s="1"/>
  <c r="F298" i="8"/>
  <c r="J298" i="8" s="1"/>
  <c r="N298" i="8" s="1"/>
  <c r="R298" i="8" s="1"/>
  <c r="V298" i="8" s="1"/>
  <c r="Z298" i="8" s="1"/>
  <c r="AD298" i="8" s="1"/>
  <c r="AH298" i="8" s="1"/>
  <c r="AL298" i="8" s="1"/>
  <c r="AP298" i="8" s="1"/>
  <c r="AT298" i="8" s="1"/>
  <c r="AX298" i="8" s="1"/>
  <c r="BB298" i="8" s="1"/>
  <c r="BF298" i="8" s="1"/>
  <c r="BJ298" i="8" s="1"/>
  <c r="BN298" i="8" s="1"/>
  <c r="BR298" i="8" s="1"/>
  <c r="I227" i="8"/>
  <c r="M227" i="8" s="1"/>
  <c r="Q227" i="8" s="1"/>
  <c r="U227" i="8" s="1"/>
  <c r="Y227" i="8" s="1"/>
  <c r="AC227" i="8" s="1"/>
  <c r="AG227" i="8" s="1"/>
  <c r="AK227" i="8" s="1"/>
  <c r="AO227" i="8" s="1"/>
  <c r="AS227" i="8" s="1"/>
  <c r="AW227" i="8" s="1"/>
  <c r="BA227" i="8" s="1"/>
  <c r="BE227" i="8" s="1"/>
  <c r="BI227" i="8" s="1"/>
  <c r="BM227" i="8" s="1"/>
  <c r="BQ227" i="8" s="1"/>
  <c r="F227" i="8"/>
  <c r="J227" i="8" s="1"/>
  <c r="N227" i="8" s="1"/>
  <c r="R227" i="8" s="1"/>
  <c r="V227" i="8" s="1"/>
  <c r="Z227" i="8" s="1"/>
  <c r="AD227" i="8" s="1"/>
  <c r="AH227" i="8" s="1"/>
  <c r="AL227" i="8" s="1"/>
  <c r="AP227" i="8" s="1"/>
  <c r="AT227" i="8" s="1"/>
  <c r="AX227" i="8" s="1"/>
  <c r="BB227" i="8" s="1"/>
  <c r="BF227" i="8" s="1"/>
  <c r="BJ227" i="8" s="1"/>
  <c r="BN227" i="8" s="1"/>
  <c r="BR227" i="8" s="1"/>
  <c r="I207" i="8"/>
  <c r="M207" i="8" s="1"/>
  <c r="Q207" i="8" s="1"/>
  <c r="U207" i="8" s="1"/>
  <c r="Y207" i="8" s="1"/>
  <c r="AC207" i="8" s="1"/>
  <c r="AG207" i="8" s="1"/>
  <c r="AK207" i="8" s="1"/>
  <c r="AO207" i="8" s="1"/>
  <c r="AS207" i="8" s="1"/>
  <c r="AW207" i="8" s="1"/>
  <c r="BA207" i="8" s="1"/>
  <c r="BE207" i="8" s="1"/>
  <c r="BI207" i="8" s="1"/>
  <c r="BM207" i="8" s="1"/>
  <c r="BQ207" i="8" s="1"/>
  <c r="F207" i="8"/>
  <c r="J207" i="8" s="1"/>
  <c r="N207" i="8" s="1"/>
  <c r="R207" i="8" s="1"/>
  <c r="V207" i="8" s="1"/>
  <c r="Z207" i="8" s="1"/>
  <c r="AD207" i="8" s="1"/>
  <c r="AH207" i="8" s="1"/>
  <c r="AL207" i="8" s="1"/>
  <c r="AP207" i="8" s="1"/>
  <c r="AT207" i="8" s="1"/>
  <c r="AX207" i="8" s="1"/>
  <c r="BB207" i="8" s="1"/>
  <c r="BF207" i="8" s="1"/>
  <c r="BJ207" i="8" s="1"/>
  <c r="BN207" i="8" s="1"/>
  <c r="BR207" i="8" s="1"/>
  <c r="I212" i="8"/>
  <c r="M212" i="8" s="1"/>
  <c r="Q212" i="8" s="1"/>
  <c r="U212" i="8" s="1"/>
  <c r="Y212" i="8" s="1"/>
  <c r="AC212" i="8" s="1"/>
  <c r="AG212" i="8" s="1"/>
  <c r="AK212" i="8" s="1"/>
  <c r="AO212" i="8" s="1"/>
  <c r="AS212" i="8" s="1"/>
  <c r="AW212" i="8" s="1"/>
  <c r="BA212" i="8" s="1"/>
  <c r="BE212" i="8" s="1"/>
  <c r="BI212" i="8" s="1"/>
  <c r="BM212" i="8" s="1"/>
  <c r="BQ212" i="8" s="1"/>
  <c r="F212" i="8"/>
  <c r="J212" i="8" s="1"/>
  <c r="N212" i="8" s="1"/>
  <c r="R212" i="8" s="1"/>
  <c r="V212" i="8" s="1"/>
  <c r="Z212" i="8" s="1"/>
  <c r="AD212" i="8" s="1"/>
  <c r="AH212" i="8" s="1"/>
  <c r="AL212" i="8" s="1"/>
  <c r="AP212" i="8" s="1"/>
  <c r="AT212" i="8" s="1"/>
  <c r="AX212" i="8" s="1"/>
  <c r="BB212" i="8" s="1"/>
  <c r="BF212" i="8" s="1"/>
  <c r="BJ212" i="8" s="1"/>
  <c r="BN212" i="8" s="1"/>
  <c r="BR212" i="8" s="1"/>
  <c r="F119" i="8"/>
  <c r="J119" i="8" s="1"/>
  <c r="N119" i="8" s="1"/>
  <c r="R119" i="8" s="1"/>
  <c r="V119" i="8" s="1"/>
  <c r="Z119" i="8" s="1"/>
  <c r="AD119" i="8" s="1"/>
  <c r="AH119" i="8" s="1"/>
  <c r="AL119" i="8" s="1"/>
  <c r="AP119" i="8" s="1"/>
  <c r="AT119" i="8" s="1"/>
  <c r="AX119" i="8" s="1"/>
  <c r="BB119" i="8" s="1"/>
  <c r="BF119" i="8" s="1"/>
  <c r="BJ119" i="8" s="1"/>
  <c r="BN119" i="8" s="1"/>
  <c r="BR119" i="8" s="1"/>
  <c r="I119" i="8"/>
  <c r="M119" i="8" s="1"/>
  <c r="Q119" i="8" s="1"/>
  <c r="U119" i="8" s="1"/>
  <c r="Y119" i="8" s="1"/>
  <c r="AC119" i="8" s="1"/>
  <c r="AG119" i="8" s="1"/>
  <c r="AK119" i="8" s="1"/>
  <c r="AO119" i="8" s="1"/>
  <c r="AS119" i="8" s="1"/>
  <c r="AW119" i="8" s="1"/>
  <c r="BA119" i="8" s="1"/>
  <c r="BE119" i="8" s="1"/>
  <c r="BI119" i="8" s="1"/>
  <c r="BM119" i="8" s="1"/>
  <c r="BQ119" i="8" s="1"/>
  <c r="I199" i="8"/>
  <c r="M199" i="8" s="1"/>
  <c r="Q199" i="8" s="1"/>
  <c r="U199" i="8" s="1"/>
  <c r="Y199" i="8" s="1"/>
  <c r="AC199" i="8" s="1"/>
  <c r="AG199" i="8" s="1"/>
  <c r="AK199" i="8" s="1"/>
  <c r="AO199" i="8" s="1"/>
  <c r="AS199" i="8" s="1"/>
  <c r="AW199" i="8" s="1"/>
  <c r="BA199" i="8" s="1"/>
  <c r="BE199" i="8" s="1"/>
  <c r="BI199" i="8" s="1"/>
  <c r="BM199" i="8" s="1"/>
  <c r="BQ199" i="8" s="1"/>
  <c r="F199" i="8"/>
  <c r="J199" i="8" s="1"/>
  <c r="N199" i="8" s="1"/>
  <c r="R199" i="8" s="1"/>
  <c r="V199" i="8" s="1"/>
  <c r="Z199" i="8" s="1"/>
  <c r="AD199" i="8" s="1"/>
  <c r="AH199" i="8" s="1"/>
  <c r="AL199" i="8" s="1"/>
  <c r="AP199" i="8" s="1"/>
  <c r="AT199" i="8" s="1"/>
  <c r="AX199" i="8" s="1"/>
  <c r="BB199" i="8" s="1"/>
  <c r="BF199" i="8" s="1"/>
  <c r="BJ199" i="8" s="1"/>
  <c r="BN199" i="8" s="1"/>
  <c r="BR199" i="8" s="1"/>
  <c r="I275" i="8"/>
  <c r="M275" i="8" s="1"/>
  <c r="Q275" i="8" s="1"/>
  <c r="U275" i="8" s="1"/>
  <c r="Y275" i="8" s="1"/>
  <c r="AC275" i="8" s="1"/>
  <c r="AG275" i="8" s="1"/>
  <c r="AK275" i="8" s="1"/>
  <c r="AO275" i="8" s="1"/>
  <c r="AS275" i="8" s="1"/>
  <c r="AW275" i="8" s="1"/>
  <c r="BA275" i="8" s="1"/>
  <c r="BE275" i="8" s="1"/>
  <c r="BI275" i="8" s="1"/>
  <c r="BM275" i="8" s="1"/>
  <c r="BQ275" i="8" s="1"/>
  <c r="F275" i="8"/>
  <c r="J275" i="8" s="1"/>
  <c r="N275" i="8" s="1"/>
  <c r="R275" i="8" s="1"/>
  <c r="V275" i="8" s="1"/>
  <c r="Z275" i="8" s="1"/>
  <c r="AD275" i="8" s="1"/>
  <c r="AH275" i="8" s="1"/>
  <c r="AL275" i="8" s="1"/>
  <c r="AP275" i="8" s="1"/>
  <c r="AT275" i="8" s="1"/>
  <c r="AX275" i="8" s="1"/>
  <c r="BB275" i="8" s="1"/>
  <c r="BF275" i="8" s="1"/>
  <c r="BJ275" i="8" s="1"/>
  <c r="BN275" i="8" s="1"/>
  <c r="BR275" i="8" s="1"/>
  <c r="I293" i="8"/>
  <c r="M293" i="8" s="1"/>
  <c r="Q293" i="8" s="1"/>
  <c r="U293" i="8" s="1"/>
  <c r="Y293" i="8" s="1"/>
  <c r="AC293" i="8" s="1"/>
  <c r="AG293" i="8" s="1"/>
  <c r="AK293" i="8" s="1"/>
  <c r="AO293" i="8" s="1"/>
  <c r="AS293" i="8" s="1"/>
  <c r="AW293" i="8" s="1"/>
  <c r="BA293" i="8" s="1"/>
  <c r="BE293" i="8" s="1"/>
  <c r="BI293" i="8" s="1"/>
  <c r="BM293" i="8" s="1"/>
  <c r="BQ293" i="8" s="1"/>
  <c r="F293" i="8"/>
  <c r="J293" i="8" s="1"/>
  <c r="N293" i="8" s="1"/>
  <c r="R293" i="8" s="1"/>
  <c r="V293" i="8" s="1"/>
  <c r="Z293" i="8" s="1"/>
  <c r="AD293" i="8" s="1"/>
  <c r="AH293" i="8" s="1"/>
  <c r="AL293" i="8" s="1"/>
  <c r="AP293" i="8" s="1"/>
  <c r="AT293" i="8" s="1"/>
  <c r="AX293" i="8" s="1"/>
  <c r="BB293" i="8" s="1"/>
  <c r="BF293" i="8" s="1"/>
  <c r="BJ293" i="8" s="1"/>
  <c r="BN293" i="8" s="1"/>
  <c r="BR293" i="8" s="1"/>
  <c r="F125" i="8"/>
  <c r="J125" i="8" s="1"/>
  <c r="N125" i="8" s="1"/>
  <c r="R125" i="8" s="1"/>
  <c r="V125" i="8" s="1"/>
  <c r="Z125" i="8" s="1"/>
  <c r="AD125" i="8" s="1"/>
  <c r="AH125" i="8" s="1"/>
  <c r="AL125" i="8" s="1"/>
  <c r="AP125" i="8" s="1"/>
  <c r="AT125" i="8" s="1"/>
  <c r="AX125" i="8" s="1"/>
  <c r="BB125" i="8" s="1"/>
  <c r="BF125" i="8" s="1"/>
  <c r="BJ125" i="8" s="1"/>
  <c r="BN125" i="8" s="1"/>
  <c r="BR125" i="8" s="1"/>
  <c r="I125" i="8"/>
  <c r="M125" i="8" s="1"/>
  <c r="Q125" i="8" s="1"/>
  <c r="U125" i="8" s="1"/>
  <c r="Y125" i="8" s="1"/>
  <c r="AC125" i="8" s="1"/>
  <c r="AG125" i="8" s="1"/>
  <c r="AK125" i="8" s="1"/>
  <c r="AO125" i="8" s="1"/>
  <c r="AS125" i="8" s="1"/>
  <c r="AW125" i="8" s="1"/>
  <c r="BA125" i="8" s="1"/>
  <c r="BE125" i="8" s="1"/>
  <c r="BI125" i="8" s="1"/>
  <c r="BM125" i="8" s="1"/>
  <c r="BQ125" i="8" s="1"/>
  <c r="F230" i="8"/>
  <c r="J230" i="8" s="1"/>
  <c r="N230" i="8" s="1"/>
  <c r="R230" i="8" s="1"/>
  <c r="V230" i="8" s="1"/>
  <c r="Z230" i="8" s="1"/>
  <c r="AD230" i="8" s="1"/>
  <c r="AH230" i="8" s="1"/>
  <c r="AL230" i="8" s="1"/>
  <c r="AP230" i="8" s="1"/>
  <c r="AT230" i="8" s="1"/>
  <c r="AX230" i="8" s="1"/>
  <c r="BB230" i="8" s="1"/>
  <c r="BF230" i="8" s="1"/>
  <c r="BJ230" i="8" s="1"/>
  <c r="BN230" i="8" s="1"/>
  <c r="BR230" i="8" s="1"/>
  <c r="I230" i="8"/>
  <c r="M230" i="8" s="1"/>
  <c r="Q230" i="8" s="1"/>
  <c r="U230" i="8" s="1"/>
  <c r="Y230" i="8" s="1"/>
  <c r="AC230" i="8" s="1"/>
  <c r="AG230" i="8" s="1"/>
  <c r="AK230" i="8" s="1"/>
  <c r="AO230" i="8" s="1"/>
  <c r="AS230" i="8" s="1"/>
  <c r="AW230" i="8" s="1"/>
  <c r="BA230" i="8" s="1"/>
  <c r="BE230" i="8" s="1"/>
  <c r="BI230" i="8" s="1"/>
  <c r="BM230" i="8" s="1"/>
  <c r="BQ230" i="8" s="1"/>
  <c r="F228" i="8"/>
  <c r="J228" i="8" s="1"/>
  <c r="N228" i="8" s="1"/>
  <c r="R228" i="8" s="1"/>
  <c r="V228" i="8" s="1"/>
  <c r="Z228" i="8" s="1"/>
  <c r="AD228" i="8" s="1"/>
  <c r="AH228" i="8" s="1"/>
  <c r="AL228" i="8" s="1"/>
  <c r="AP228" i="8" s="1"/>
  <c r="AT228" i="8" s="1"/>
  <c r="AX228" i="8" s="1"/>
  <c r="BB228" i="8" s="1"/>
  <c r="BF228" i="8" s="1"/>
  <c r="BJ228" i="8" s="1"/>
  <c r="BN228" i="8" s="1"/>
  <c r="BR228" i="8" s="1"/>
  <c r="I228" i="8"/>
  <c r="M228" i="8" s="1"/>
  <c r="Q228" i="8" s="1"/>
  <c r="U228" i="8" s="1"/>
  <c r="Y228" i="8" s="1"/>
  <c r="AC228" i="8" s="1"/>
  <c r="AG228" i="8" s="1"/>
  <c r="AK228" i="8" s="1"/>
  <c r="AO228" i="8" s="1"/>
  <c r="AS228" i="8" s="1"/>
  <c r="AW228" i="8" s="1"/>
  <c r="BA228" i="8" s="1"/>
  <c r="BE228" i="8" s="1"/>
  <c r="BI228" i="8" s="1"/>
  <c r="BM228" i="8" s="1"/>
  <c r="BQ228" i="8" s="1"/>
  <c r="I272" i="8"/>
  <c r="M272" i="8" s="1"/>
  <c r="Q272" i="8" s="1"/>
  <c r="U272" i="8" s="1"/>
  <c r="Y272" i="8" s="1"/>
  <c r="AC272" i="8" s="1"/>
  <c r="AG272" i="8" s="1"/>
  <c r="AK272" i="8" s="1"/>
  <c r="AO272" i="8" s="1"/>
  <c r="AS272" i="8" s="1"/>
  <c r="AW272" i="8" s="1"/>
  <c r="BA272" i="8" s="1"/>
  <c r="BE272" i="8" s="1"/>
  <c r="BI272" i="8" s="1"/>
  <c r="BM272" i="8" s="1"/>
  <c r="BQ272" i="8" s="1"/>
  <c r="F272" i="8"/>
  <c r="J272" i="8" s="1"/>
  <c r="N272" i="8" s="1"/>
  <c r="R272" i="8" s="1"/>
  <c r="V272" i="8" s="1"/>
  <c r="Z272" i="8" s="1"/>
  <c r="AD272" i="8" s="1"/>
  <c r="AH272" i="8" s="1"/>
  <c r="AL272" i="8" s="1"/>
  <c r="AP272" i="8" s="1"/>
  <c r="AT272" i="8" s="1"/>
  <c r="AX272" i="8" s="1"/>
  <c r="BB272" i="8" s="1"/>
  <c r="BF272" i="8" s="1"/>
  <c r="BJ272" i="8" s="1"/>
  <c r="BN272" i="8" s="1"/>
  <c r="BR272" i="8" s="1"/>
  <c r="F191" i="8"/>
  <c r="J191" i="8" s="1"/>
  <c r="N191" i="8" s="1"/>
  <c r="R191" i="8" s="1"/>
  <c r="V191" i="8" s="1"/>
  <c r="Z191" i="8" s="1"/>
  <c r="AD191" i="8" s="1"/>
  <c r="AH191" i="8" s="1"/>
  <c r="AL191" i="8" s="1"/>
  <c r="AP191" i="8" s="1"/>
  <c r="AT191" i="8" s="1"/>
  <c r="AX191" i="8" s="1"/>
  <c r="BB191" i="8" s="1"/>
  <c r="BF191" i="8" s="1"/>
  <c r="BJ191" i="8" s="1"/>
  <c r="BN191" i="8" s="1"/>
  <c r="BR191" i="8" s="1"/>
  <c r="I191" i="8"/>
  <c r="M191" i="8" s="1"/>
  <c r="Q191" i="8" s="1"/>
  <c r="U191" i="8" s="1"/>
  <c r="Y191" i="8" s="1"/>
  <c r="AC191" i="8" s="1"/>
  <c r="AG191" i="8" s="1"/>
  <c r="AK191" i="8" s="1"/>
  <c r="AO191" i="8" s="1"/>
  <c r="AS191" i="8" s="1"/>
  <c r="AW191" i="8" s="1"/>
  <c r="BA191" i="8" s="1"/>
  <c r="BE191" i="8" s="1"/>
  <c r="BI191" i="8" s="1"/>
  <c r="BM191" i="8" s="1"/>
  <c r="BQ191" i="8" s="1"/>
  <c r="F203" i="8"/>
  <c r="J203" i="8" s="1"/>
  <c r="N203" i="8" s="1"/>
  <c r="R203" i="8" s="1"/>
  <c r="V203" i="8" s="1"/>
  <c r="Z203" i="8" s="1"/>
  <c r="AD203" i="8" s="1"/>
  <c r="AH203" i="8" s="1"/>
  <c r="AL203" i="8" s="1"/>
  <c r="AP203" i="8" s="1"/>
  <c r="AT203" i="8" s="1"/>
  <c r="AX203" i="8" s="1"/>
  <c r="BB203" i="8" s="1"/>
  <c r="BF203" i="8" s="1"/>
  <c r="BJ203" i="8" s="1"/>
  <c r="BN203" i="8" s="1"/>
  <c r="BR203" i="8" s="1"/>
  <c r="I203" i="8"/>
  <c r="M203" i="8" s="1"/>
  <c r="Q203" i="8" s="1"/>
  <c r="U203" i="8" s="1"/>
  <c r="Y203" i="8" s="1"/>
  <c r="AC203" i="8" s="1"/>
  <c r="AG203" i="8" s="1"/>
  <c r="AK203" i="8" s="1"/>
  <c r="AO203" i="8" s="1"/>
  <c r="AS203" i="8" s="1"/>
  <c r="AW203" i="8" s="1"/>
  <c r="BA203" i="8" s="1"/>
  <c r="BE203" i="8" s="1"/>
  <c r="BI203" i="8" s="1"/>
  <c r="BM203" i="8" s="1"/>
  <c r="BQ203" i="8" s="1"/>
  <c r="I210" i="8"/>
  <c r="M210" i="8" s="1"/>
  <c r="Q210" i="8" s="1"/>
  <c r="U210" i="8" s="1"/>
  <c r="Y210" i="8" s="1"/>
  <c r="AC210" i="8" s="1"/>
  <c r="AG210" i="8" s="1"/>
  <c r="AK210" i="8" s="1"/>
  <c r="AO210" i="8" s="1"/>
  <c r="AS210" i="8" s="1"/>
  <c r="AW210" i="8" s="1"/>
  <c r="BA210" i="8" s="1"/>
  <c r="BE210" i="8" s="1"/>
  <c r="BI210" i="8" s="1"/>
  <c r="BM210" i="8" s="1"/>
  <c r="BQ210" i="8" s="1"/>
  <c r="F210" i="8"/>
  <c r="J210" i="8" s="1"/>
  <c r="N210" i="8" s="1"/>
  <c r="R210" i="8" s="1"/>
  <c r="V210" i="8" s="1"/>
  <c r="Z210" i="8" s="1"/>
  <c r="AD210" i="8" s="1"/>
  <c r="AH210" i="8" s="1"/>
  <c r="AL210" i="8" s="1"/>
  <c r="AP210" i="8" s="1"/>
  <c r="AT210" i="8" s="1"/>
  <c r="AX210" i="8" s="1"/>
  <c r="BB210" i="8" s="1"/>
  <c r="BF210" i="8" s="1"/>
  <c r="BJ210" i="8" s="1"/>
  <c r="BN210" i="8" s="1"/>
  <c r="BR210" i="8" s="1"/>
  <c r="I131" i="8"/>
  <c r="M131" i="8" s="1"/>
  <c r="Q131" i="8" s="1"/>
  <c r="U131" i="8" s="1"/>
  <c r="Y131" i="8" s="1"/>
  <c r="AC131" i="8" s="1"/>
  <c r="AG131" i="8" s="1"/>
  <c r="AK131" i="8" s="1"/>
  <c r="AO131" i="8" s="1"/>
  <c r="AS131" i="8" s="1"/>
  <c r="AW131" i="8" s="1"/>
  <c r="BA131" i="8" s="1"/>
  <c r="BE131" i="8" s="1"/>
  <c r="BI131" i="8" s="1"/>
  <c r="BM131" i="8" s="1"/>
  <c r="BQ131" i="8" s="1"/>
  <c r="F131" i="8"/>
  <c r="J131" i="8" s="1"/>
  <c r="N131" i="8" s="1"/>
  <c r="R131" i="8" s="1"/>
  <c r="V131" i="8" s="1"/>
  <c r="Z131" i="8" s="1"/>
  <c r="AD131" i="8" s="1"/>
  <c r="AH131" i="8" s="1"/>
  <c r="AL131" i="8" s="1"/>
  <c r="AP131" i="8" s="1"/>
  <c r="AT131" i="8" s="1"/>
  <c r="AX131" i="8" s="1"/>
  <c r="BB131" i="8" s="1"/>
  <c r="BF131" i="8" s="1"/>
  <c r="BJ131" i="8" s="1"/>
  <c r="BN131" i="8" s="1"/>
  <c r="BR131" i="8" s="1"/>
  <c r="F168" i="8"/>
  <c r="J168" i="8" s="1"/>
  <c r="N168" i="8" s="1"/>
  <c r="R168" i="8" s="1"/>
  <c r="V168" i="8" s="1"/>
  <c r="Z168" i="8" s="1"/>
  <c r="AD168" i="8" s="1"/>
  <c r="AH168" i="8" s="1"/>
  <c r="AL168" i="8" s="1"/>
  <c r="AP168" i="8" s="1"/>
  <c r="AT168" i="8" s="1"/>
  <c r="AX168" i="8" s="1"/>
  <c r="BB168" i="8" s="1"/>
  <c r="BF168" i="8" s="1"/>
  <c r="BJ168" i="8" s="1"/>
  <c r="BN168" i="8" s="1"/>
  <c r="BR168" i="8" s="1"/>
  <c r="I168" i="8"/>
  <c r="M168" i="8" s="1"/>
  <c r="Q168" i="8" s="1"/>
  <c r="U168" i="8" s="1"/>
  <c r="Y168" i="8" s="1"/>
  <c r="AC168" i="8" s="1"/>
  <c r="AG168" i="8" s="1"/>
  <c r="AK168" i="8" s="1"/>
  <c r="AO168" i="8" s="1"/>
  <c r="AS168" i="8" s="1"/>
  <c r="AW168" i="8" s="1"/>
  <c r="BA168" i="8" s="1"/>
  <c r="BE168" i="8" s="1"/>
  <c r="BI168" i="8" s="1"/>
  <c r="BM168" i="8" s="1"/>
  <c r="BQ168" i="8" s="1"/>
  <c r="I215" i="8"/>
  <c r="M215" i="8" s="1"/>
  <c r="Q215" i="8" s="1"/>
  <c r="U215" i="8" s="1"/>
  <c r="Y215" i="8" s="1"/>
  <c r="AC215" i="8" s="1"/>
  <c r="AG215" i="8" s="1"/>
  <c r="AK215" i="8" s="1"/>
  <c r="AO215" i="8" s="1"/>
  <c r="AS215" i="8" s="1"/>
  <c r="AW215" i="8" s="1"/>
  <c r="BA215" i="8" s="1"/>
  <c r="BE215" i="8" s="1"/>
  <c r="BI215" i="8" s="1"/>
  <c r="BM215" i="8" s="1"/>
  <c r="BQ215" i="8" s="1"/>
  <c r="F215" i="8"/>
  <c r="J215" i="8" s="1"/>
  <c r="N215" i="8" s="1"/>
  <c r="R215" i="8" s="1"/>
  <c r="V215" i="8" s="1"/>
  <c r="Z215" i="8" s="1"/>
  <c r="AD215" i="8" s="1"/>
  <c r="AH215" i="8" s="1"/>
  <c r="AL215" i="8" s="1"/>
  <c r="AP215" i="8" s="1"/>
  <c r="AT215" i="8" s="1"/>
  <c r="AX215" i="8" s="1"/>
  <c r="BB215" i="8" s="1"/>
  <c r="BF215" i="8" s="1"/>
  <c r="BJ215" i="8" s="1"/>
  <c r="BN215" i="8" s="1"/>
  <c r="BR215" i="8" s="1"/>
  <c r="I180" i="8"/>
  <c r="M180" i="8" s="1"/>
  <c r="Q180" i="8" s="1"/>
  <c r="U180" i="8" s="1"/>
  <c r="Y180" i="8" s="1"/>
  <c r="AC180" i="8" s="1"/>
  <c r="AG180" i="8" s="1"/>
  <c r="AK180" i="8" s="1"/>
  <c r="AO180" i="8" s="1"/>
  <c r="AS180" i="8" s="1"/>
  <c r="AW180" i="8" s="1"/>
  <c r="BA180" i="8" s="1"/>
  <c r="BE180" i="8" s="1"/>
  <c r="BI180" i="8" s="1"/>
  <c r="BM180" i="8" s="1"/>
  <c r="BQ180" i="8" s="1"/>
  <c r="F180" i="8"/>
  <c r="J180" i="8" s="1"/>
  <c r="N180" i="8" s="1"/>
  <c r="R180" i="8" s="1"/>
  <c r="V180" i="8" s="1"/>
  <c r="Z180" i="8" s="1"/>
  <c r="AD180" i="8" s="1"/>
  <c r="AH180" i="8" s="1"/>
  <c r="AL180" i="8" s="1"/>
  <c r="AP180" i="8" s="1"/>
  <c r="AT180" i="8" s="1"/>
  <c r="AX180" i="8" s="1"/>
  <c r="BB180" i="8" s="1"/>
  <c r="BF180" i="8" s="1"/>
  <c r="BJ180" i="8" s="1"/>
  <c r="BN180" i="8" s="1"/>
  <c r="BR180" i="8" s="1"/>
  <c r="I236" i="8"/>
  <c r="M236" i="8" s="1"/>
  <c r="Q236" i="8" s="1"/>
  <c r="U236" i="8" s="1"/>
  <c r="Y236" i="8" s="1"/>
  <c r="AC236" i="8" s="1"/>
  <c r="AG236" i="8" s="1"/>
  <c r="AK236" i="8" s="1"/>
  <c r="AO236" i="8" s="1"/>
  <c r="AS236" i="8" s="1"/>
  <c r="AW236" i="8" s="1"/>
  <c r="BA236" i="8" s="1"/>
  <c r="BE236" i="8" s="1"/>
  <c r="BI236" i="8" s="1"/>
  <c r="BM236" i="8" s="1"/>
  <c r="BQ236" i="8" s="1"/>
  <c r="F236" i="8"/>
  <c r="J236" i="8" s="1"/>
  <c r="N236" i="8" s="1"/>
  <c r="R236" i="8" s="1"/>
  <c r="V236" i="8" s="1"/>
  <c r="Z236" i="8" s="1"/>
  <c r="AD236" i="8" s="1"/>
  <c r="AH236" i="8" s="1"/>
  <c r="AL236" i="8" s="1"/>
  <c r="AP236" i="8" s="1"/>
  <c r="AT236" i="8" s="1"/>
  <c r="AX236" i="8" s="1"/>
  <c r="BB236" i="8" s="1"/>
  <c r="BF236" i="8" s="1"/>
  <c r="BJ236" i="8" s="1"/>
  <c r="BN236" i="8" s="1"/>
  <c r="BR236" i="8" s="1"/>
  <c r="I124" i="8"/>
  <c r="M124" i="8" s="1"/>
  <c r="Q124" i="8" s="1"/>
  <c r="U124" i="8" s="1"/>
  <c r="Y124" i="8" s="1"/>
  <c r="AC124" i="8" s="1"/>
  <c r="AG124" i="8" s="1"/>
  <c r="AK124" i="8" s="1"/>
  <c r="AO124" i="8" s="1"/>
  <c r="AS124" i="8" s="1"/>
  <c r="AW124" i="8" s="1"/>
  <c r="BA124" i="8" s="1"/>
  <c r="BE124" i="8" s="1"/>
  <c r="BI124" i="8" s="1"/>
  <c r="BM124" i="8" s="1"/>
  <c r="BQ124" i="8" s="1"/>
  <c r="F124" i="8"/>
  <c r="J124" i="8" s="1"/>
  <c r="N124" i="8" s="1"/>
  <c r="R124" i="8" s="1"/>
  <c r="V124" i="8" s="1"/>
  <c r="Z124" i="8" s="1"/>
  <c r="AD124" i="8" s="1"/>
  <c r="AH124" i="8" s="1"/>
  <c r="AL124" i="8" s="1"/>
  <c r="AP124" i="8" s="1"/>
  <c r="AT124" i="8" s="1"/>
  <c r="AX124" i="8" s="1"/>
  <c r="BB124" i="8" s="1"/>
  <c r="BF124" i="8" s="1"/>
  <c r="BJ124" i="8" s="1"/>
  <c r="BN124" i="8" s="1"/>
  <c r="BR124" i="8" s="1"/>
  <c r="I214" i="8"/>
  <c r="M214" i="8" s="1"/>
  <c r="Q214" i="8" s="1"/>
  <c r="U214" i="8" s="1"/>
  <c r="Y214" i="8" s="1"/>
  <c r="AC214" i="8" s="1"/>
  <c r="AG214" i="8" s="1"/>
  <c r="AK214" i="8" s="1"/>
  <c r="AO214" i="8" s="1"/>
  <c r="AS214" i="8" s="1"/>
  <c r="AW214" i="8" s="1"/>
  <c r="BA214" i="8" s="1"/>
  <c r="BE214" i="8" s="1"/>
  <c r="BI214" i="8" s="1"/>
  <c r="BM214" i="8" s="1"/>
  <c r="BQ214" i="8" s="1"/>
  <c r="F214" i="8"/>
  <c r="J214" i="8" s="1"/>
  <c r="N214" i="8" s="1"/>
  <c r="R214" i="8" s="1"/>
  <c r="V214" i="8" s="1"/>
  <c r="Z214" i="8" s="1"/>
  <c r="AD214" i="8" s="1"/>
  <c r="AH214" i="8" s="1"/>
  <c r="AL214" i="8" s="1"/>
  <c r="AP214" i="8" s="1"/>
  <c r="AT214" i="8" s="1"/>
  <c r="AX214" i="8" s="1"/>
  <c r="BB214" i="8" s="1"/>
  <c r="BF214" i="8" s="1"/>
  <c r="BJ214" i="8" s="1"/>
  <c r="BN214" i="8" s="1"/>
  <c r="BR214" i="8" s="1"/>
  <c r="I139" i="8"/>
  <c r="M139" i="8" s="1"/>
  <c r="Q139" i="8" s="1"/>
  <c r="U139" i="8" s="1"/>
  <c r="Y139" i="8" s="1"/>
  <c r="AC139" i="8" s="1"/>
  <c r="AG139" i="8" s="1"/>
  <c r="AK139" i="8" s="1"/>
  <c r="AO139" i="8" s="1"/>
  <c r="AS139" i="8" s="1"/>
  <c r="AW139" i="8" s="1"/>
  <c r="BA139" i="8" s="1"/>
  <c r="BE139" i="8" s="1"/>
  <c r="BI139" i="8" s="1"/>
  <c r="BM139" i="8" s="1"/>
  <c r="BQ139" i="8" s="1"/>
  <c r="F139" i="8"/>
  <c r="J139" i="8" s="1"/>
  <c r="N139" i="8" s="1"/>
  <c r="R139" i="8" s="1"/>
  <c r="V139" i="8" s="1"/>
  <c r="Z139" i="8" s="1"/>
  <c r="AD139" i="8" s="1"/>
  <c r="AH139" i="8" s="1"/>
  <c r="AL139" i="8" s="1"/>
  <c r="AP139" i="8" s="1"/>
  <c r="AT139" i="8" s="1"/>
  <c r="AX139" i="8" s="1"/>
  <c r="BB139" i="8" s="1"/>
  <c r="BF139" i="8" s="1"/>
  <c r="BJ139" i="8" s="1"/>
  <c r="BN139" i="8" s="1"/>
  <c r="BR139" i="8" s="1"/>
  <c r="I114" i="8"/>
  <c r="M114" i="8" s="1"/>
  <c r="Q114" i="8" s="1"/>
  <c r="U114" i="8" s="1"/>
  <c r="Y114" i="8" s="1"/>
  <c r="AC114" i="8" s="1"/>
  <c r="AG114" i="8" s="1"/>
  <c r="AK114" i="8" s="1"/>
  <c r="AO114" i="8" s="1"/>
  <c r="AS114" i="8" s="1"/>
  <c r="AW114" i="8" s="1"/>
  <c r="BA114" i="8" s="1"/>
  <c r="BE114" i="8" s="1"/>
  <c r="BI114" i="8" s="1"/>
  <c r="BM114" i="8" s="1"/>
  <c r="BQ114" i="8" s="1"/>
  <c r="F114" i="8"/>
  <c r="J114" i="8" s="1"/>
  <c r="N114" i="8" s="1"/>
  <c r="R114" i="8" s="1"/>
  <c r="V114" i="8" s="1"/>
  <c r="Z114" i="8" s="1"/>
  <c r="AD114" i="8" s="1"/>
  <c r="AH114" i="8" s="1"/>
  <c r="AL114" i="8" s="1"/>
  <c r="AP114" i="8" s="1"/>
  <c r="AT114" i="8" s="1"/>
  <c r="AX114" i="8" s="1"/>
  <c r="BB114" i="8" s="1"/>
  <c r="BF114" i="8" s="1"/>
  <c r="BJ114" i="8" s="1"/>
  <c r="BN114" i="8" s="1"/>
  <c r="BR114" i="8" s="1"/>
  <c r="I268" i="8"/>
  <c r="M268" i="8" s="1"/>
  <c r="Q268" i="8" s="1"/>
  <c r="U268" i="8" s="1"/>
  <c r="Y268" i="8" s="1"/>
  <c r="AC268" i="8" s="1"/>
  <c r="AG268" i="8" s="1"/>
  <c r="AK268" i="8" s="1"/>
  <c r="AO268" i="8" s="1"/>
  <c r="AS268" i="8" s="1"/>
  <c r="AW268" i="8" s="1"/>
  <c r="BA268" i="8" s="1"/>
  <c r="BE268" i="8" s="1"/>
  <c r="BI268" i="8" s="1"/>
  <c r="BM268" i="8" s="1"/>
  <c r="BQ268" i="8" s="1"/>
  <c r="F268" i="8"/>
  <c r="J268" i="8" s="1"/>
  <c r="N268" i="8" s="1"/>
  <c r="R268" i="8" s="1"/>
  <c r="V268" i="8" s="1"/>
  <c r="Z268" i="8" s="1"/>
  <c r="AD268" i="8" s="1"/>
  <c r="AH268" i="8" s="1"/>
  <c r="AL268" i="8" s="1"/>
  <c r="AP268" i="8" s="1"/>
  <c r="AT268" i="8" s="1"/>
  <c r="AX268" i="8" s="1"/>
  <c r="BB268" i="8" s="1"/>
  <c r="BF268" i="8" s="1"/>
  <c r="BJ268" i="8" s="1"/>
  <c r="BN268" i="8" s="1"/>
  <c r="BR268" i="8" s="1"/>
  <c r="I264" i="8"/>
  <c r="M264" i="8" s="1"/>
  <c r="Q264" i="8" s="1"/>
  <c r="U264" i="8" s="1"/>
  <c r="Y264" i="8" s="1"/>
  <c r="AC264" i="8" s="1"/>
  <c r="AG264" i="8" s="1"/>
  <c r="AK264" i="8" s="1"/>
  <c r="AO264" i="8" s="1"/>
  <c r="AS264" i="8" s="1"/>
  <c r="AW264" i="8" s="1"/>
  <c r="BA264" i="8" s="1"/>
  <c r="BE264" i="8" s="1"/>
  <c r="BI264" i="8" s="1"/>
  <c r="BM264" i="8" s="1"/>
  <c r="BQ264" i="8" s="1"/>
  <c r="F264" i="8"/>
  <c r="J264" i="8" s="1"/>
  <c r="N264" i="8" s="1"/>
  <c r="R264" i="8" s="1"/>
  <c r="V264" i="8" s="1"/>
  <c r="Z264" i="8" s="1"/>
  <c r="AD264" i="8" s="1"/>
  <c r="AH264" i="8" s="1"/>
  <c r="AL264" i="8" s="1"/>
  <c r="AP264" i="8" s="1"/>
  <c r="AT264" i="8" s="1"/>
  <c r="AX264" i="8" s="1"/>
  <c r="BB264" i="8" s="1"/>
  <c r="BF264" i="8" s="1"/>
  <c r="BJ264" i="8" s="1"/>
  <c r="BN264" i="8" s="1"/>
  <c r="BR264" i="8" s="1"/>
  <c r="I117" i="8"/>
  <c r="M117" i="8" s="1"/>
  <c r="Q117" i="8" s="1"/>
  <c r="U117" i="8" s="1"/>
  <c r="Y117" i="8" s="1"/>
  <c r="AC117" i="8" s="1"/>
  <c r="AG117" i="8" s="1"/>
  <c r="AK117" i="8" s="1"/>
  <c r="AO117" i="8" s="1"/>
  <c r="AS117" i="8" s="1"/>
  <c r="AW117" i="8" s="1"/>
  <c r="BA117" i="8" s="1"/>
  <c r="BE117" i="8" s="1"/>
  <c r="BI117" i="8" s="1"/>
  <c r="BM117" i="8" s="1"/>
  <c r="BQ117" i="8" s="1"/>
  <c r="F117" i="8"/>
  <c r="J117" i="8" s="1"/>
  <c r="N117" i="8" s="1"/>
  <c r="R117" i="8" s="1"/>
  <c r="V117" i="8" s="1"/>
  <c r="Z117" i="8" s="1"/>
  <c r="AD117" i="8" s="1"/>
  <c r="AH117" i="8" s="1"/>
  <c r="AL117" i="8" s="1"/>
  <c r="AP117" i="8" s="1"/>
  <c r="AT117" i="8" s="1"/>
  <c r="AX117" i="8" s="1"/>
  <c r="BB117" i="8" s="1"/>
  <c r="BF117" i="8" s="1"/>
  <c r="BJ117" i="8" s="1"/>
  <c r="BN117" i="8" s="1"/>
  <c r="BR117" i="8" s="1"/>
  <c r="I178" i="8"/>
  <c r="M178" i="8" s="1"/>
  <c r="Q178" i="8" s="1"/>
  <c r="U178" i="8" s="1"/>
  <c r="Y178" i="8" s="1"/>
  <c r="AC178" i="8" s="1"/>
  <c r="AG178" i="8" s="1"/>
  <c r="AK178" i="8" s="1"/>
  <c r="AO178" i="8" s="1"/>
  <c r="AS178" i="8" s="1"/>
  <c r="AW178" i="8" s="1"/>
  <c r="BA178" i="8" s="1"/>
  <c r="BE178" i="8" s="1"/>
  <c r="BI178" i="8" s="1"/>
  <c r="BM178" i="8" s="1"/>
  <c r="BQ178" i="8" s="1"/>
  <c r="F178" i="8"/>
  <c r="J178" i="8" s="1"/>
  <c r="N178" i="8" s="1"/>
  <c r="R178" i="8" s="1"/>
  <c r="V178" i="8" s="1"/>
  <c r="Z178" i="8" s="1"/>
  <c r="AD178" i="8" s="1"/>
  <c r="AH178" i="8" s="1"/>
  <c r="AL178" i="8" s="1"/>
  <c r="AP178" i="8" s="1"/>
  <c r="AT178" i="8" s="1"/>
  <c r="AX178" i="8" s="1"/>
  <c r="BB178" i="8" s="1"/>
  <c r="BF178" i="8" s="1"/>
  <c r="BJ178" i="8" s="1"/>
  <c r="BN178" i="8" s="1"/>
  <c r="BR178" i="8" s="1"/>
  <c r="I259" i="8"/>
  <c r="M259" i="8" s="1"/>
  <c r="Q259" i="8" s="1"/>
  <c r="U259" i="8" s="1"/>
  <c r="Y259" i="8" s="1"/>
  <c r="AC259" i="8" s="1"/>
  <c r="AG259" i="8" s="1"/>
  <c r="AK259" i="8" s="1"/>
  <c r="AO259" i="8" s="1"/>
  <c r="AS259" i="8" s="1"/>
  <c r="AW259" i="8" s="1"/>
  <c r="BA259" i="8" s="1"/>
  <c r="BE259" i="8" s="1"/>
  <c r="BI259" i="8" s="1"/>
  <c r="BM259" i="8" s="1"/>
  <c r="BQ259" i="8" s="1"/>
  <c r="F259" i="8"/>
  <c r="J259" i="8" s="1"/>
  <c r="N259" i="8" s="1"/>
  <c r="R259" i="8" s="1"/>
  <c r="V259" i="8" s="1"/>
  <c r="Z259" i="8" s="1"/>
  <c r="AD259" i="8" s="1"/>
  <c r="AH259" i="8" s="1"/>
  <c r="AL259" i="8" s="1"/>
  <c r="AP259" i="8" s="1"/>
  <c r="AT259" i="8" s="1"/>
  <c r="AX259" i="8" s="1"/>
  <c r="BB259" i="8" s="1"/>
  <c r="BF259" i="8" s="1"/>
  <c r="BJ259" i="8" s="1"/>
  <c r="BN259" i="8" s="1"/>
  <c r="BR259" i="8" s="1"/>
  <c r="I150" i="8"/>
  <c r="M150" i="8" s="1"/>
  <c r="Q150" i="8" s="1"/>
  <c r="U150" i="8" s="1"/>
  <c r="Y150" i="8" s="1"/>
  <c r="AC150" i="8" s="1"/>
  <c r="AG150" i="8" s="1"/>
  <c r="AK150" i="8" s="1"/>
  <c r="AO150" i="8" s="1"/>
  <c r="AS150" i="8" s="1"/>
  <c r="AW150" i="8" s="1"/>
  <c r="BA150" i="8" s="1"/>
  <c r="BE150" i="8" s="1"/>
  <c r="BI150" i="8" s="1"/>
  <c r="BM150" i="8" s="1"/>
  <c r="BQ150" i="8" s="1"/>
  <c r="F150" i="8"/>
  <c r="J150" i="8" s="1"/>
  <c r="N150" i="8" s="1"/>
  <c r="R150" i="8" s="1"/>
  <c r="V150" i="8" s="1"/>
  <c r="Z150" i="8" s="1"/>
  <c r="AD150" i="8" s="1"/>
  <c r="AH150" i="8" s="1"/>
  <c r="AL150" i="8" s="1"/>
  <c r="AP150" i="8" s="1"/>
  <c r="AT150" i="8" s="1"/>
  <c r="AX150" i="8" s="1"/>
  <c r="BB150" i="8" s="1"/>
  <c r="BF150" i="8" s="1"/>
  <c r="BJ150" i="8" s="1"/>
  <c r="BN150" i="8" s="1"/>
  <c r="BR150" i="8" s="1"/>
  <c r="I235" i="8"/>
  <c r="M235" i="8" s="1"/>
  <c r="Q235" i="8" s="1"/>
  <c r="U235" i="8" s="1"/>
  <c r="Y235" i="8" s="1"/>
  <c r="AC235" i="8" s="1"/>
  <c r="AG235" i="8" s="1"/>
  <c r="AK235" i="8" s="1"/>
  <c r="AO235" i="8" s="1"/>
  <c r="AS235" i="8" s="1"/>
  <c r="AW235" i="8" s="1"/>
  <c r="BA235" i="8" s="1"/>
  <c r="BE235" i="8" s="1"/>
  <c r="BI235" i="8" s="1"/>
  <c r="BM235" i="8" s="1"/>
  <c r="BQ235" i="8" s="1"/>
  <c r="F235" i="8"/>
  <c r="J235" i="8" s="1"/>
  <c r="N235" i="8" s="1"/>
  <c r="R235" i="8" s="1"/>
  <c r="V235" i="8" s="1"/>
  <c r="Z235" i="8" s="1"/>
  <c r="AD235" i="8" s="1"/>
  <c r="AH235" i="8" s="1"/>
  <c r="AL235" i="8" s="1"/>
  <c r="AP235" i="8" s="1"/>
  <c r="AT235" i="8" s="1"/>
  <c r="AX235" i="8" s="1"/>
  <c r="BB235" i="8" s="1"/>
  <c r="BF235" i="8" s="1"/>
  <c r="BJ235" i="8" s="1"/>
  <c r="BN235" i="8" s="1"/>
  <c r="BR235" i="8" s="1"/>
  <c r="F138" i="8"/>
  <c r="J138" i="8" s="1"/>
  <c r="N138" i="8" s="1"/>
  <c r="R138" i="8" s="1"/>
  <c r="V138" i="8" s="1"/>
  <c r="Z138" i="8" s="1"/>
  <c r="AD138" i="8" s="1"/>
  <c r="AH138" i="8" s="1"/>
  <c r="AL138" i="8" s="1"/>
  <c r="AP138" i="8" s="1"/>
  <c r="AT138" i="8" s="1"/>
  <c r="AX138" i="8" s="1"/>
  <c r="BB138" i="8" s="1"/>
  <c r="BF138" i="8" s="1"/>
  <c r="BJ138" i="8" s="1"/>
  <c r="BN138" i="8" s="1"/>
  <c r="BR138" i="8" s="1"/>
  <c r="I138" i="8"/>
  <c r="M138" i="8" s="1"/>
  <c r="Q138" i="8" s="1"/>
  <c r="U138" i="8" s="1"/>
  <c r="Y138" i="8" s="1"/>
  <c r="AC138" i="8" s="1"/>
  <c r="AG138" i="8" s="1"/>
  <c r="AK138" i="8" s="1"/>
  <c r="AO138" i="8" s="1"/>
  <c r="AS138" i="8" s="1"/>
  <c r="AW138" i="8" s="1"/>
  <c r="BA138" i="8" s="1"/>
  <c r="BE138" i="8" s="1"/>
  <c r="BI138" i="8" s="1"/>
  <c r="BM138" i="8" s="1"/>
  <c r="BQ138" i="8" s="1"/>
  <c r="I159" i="8"/>
  <c r="M159" i="8" s="1"/>
  <c r="Q159" i="8" s="1"/>
  <c r="U159" i="8" s="1"/>
  <c r="Y159" i="8" s="1"/>
  <c r="AC159" i="8" s="1"/>
  <c r="AG159" i="8" s="1"/>
  <c r="AK159" i="8" s="1"/>
  <c r="AO159" i="8" s="1"/>
  <c r="AS159" i="8" s="1"/>
  <c r="AW159" i="8" s="1"/>
  <c r="BA159" i="8" s="1"/>
  <c r="BE159" i="8" s="1"/>
  <c r="BI159" i="8" s="1"/>
  <c r="BM159" i="8" s="1"/>
  <c r="BQ159" i="8" s="1"/>
  <c r="F159" i="8"/>
  <c r="J159" i="8" s="1"/>
  <c r="N159" i="8" s="1"/>
  <c r="R159" i="8" s="1"/>
  <c r="V159" i="8" s="1"/>
  <c r="Z159" i="8" s="1"/>
  <c r="AD159" i="8" s="1"/>
  <c r="AH159" i="8" s="1"/>
  <c r="AL159" i="8" s="1"/>
  <c r="AP159" i="8" s="1"/>
  <c r="AT159" i="8" s="1"/>
  <c r="AX159" i="8" s="1"/>
  <c r="BB159" i="8" s="1"/>
  <c r="BF159" i="8" s="1"/>
  <c r="BJ159" i="8" s="1"/>
  <c r="BN159" i="8" s="1"/>
  <c r="BR159" i="8" s="1"/>
  <c r="F149" i="8"/>
  <c r="J149" i="8" s="1"/>
  <c r="N149" i="8" s="1"/>
  <c r="R149" i="8" s="1"/>
  <c r="V149" i="8" s="1"/>
  <c r="Z149" i="8" s="1"/>
  <c r="AD149" i="8" s="1"/>
  <c r="AH149" i="8" s="1"/>
  <c r="AL149" i="8" s="1"/>
  <c r="AP149" i="8" s="1"/>
  <c r="AT149" i="8" s="1"/>
  <c r="AX149" i="8" s="1"/>
  <c r="BB149" i="8" s="1"/>
  <c r="BF149" i="8" s="1"/>
  <c r="BJ149" i="8" s="1"/>
  <c r="BN149" i="8" s="1"/>
  <c r="BR149" i="8" s="1"/>
  <c r="I149" i="8"/>
  <c r="M149" i="8" s="1"/>
  <c r="Q149" i="8" s="1"/>
  <c r="U149" i="8" s="1"/>
  <c r="Y149" i="8" s="1"/>
  <c r="AC149" i="8" s="1"/>
  <c r="AG149" i="8" s="1"/>
  <c r="AK149" i="8" s="1"/>
  <c r="AO149" i="8" s="1"/>
  <c r="AS149" i="8" s="1"/>
  <c r="AW149" i="8" s="1"/>
  <c r="BA149" i="8" s="1"/>
  <c r="BE149" i="8" s="1"/>
  <c r="BI149" i="8" s="1"/>
  <c r="BM149" i="8" s="1"/>
  <c r="BQ149" i="8" s="1"/>
  <c r="F129" i="8"/>
  <c r="J129" i="8" s="1"/>
  <c r="N129" i="8" s="1"/>
  <c r="R129" i="8" s="1"/>
  <c r="V129" i="8" s="1"/>
  <c r="Z129" i="8" s="1"/>
  <c r="AD129" i="8" s="1"/>
  <c r="AH129" i="8" s="1"/>
  <c r="AL129" i="8" s="1"/>
  <c r="AP129" i="8" s="1"/>
  <c r="AT129" i="8" s="1"/>
  <c r="AX129" i="8" s="1"/>
  <c r="BB129" i="8" s="1"/>
  <c r="BF129" i="8" s="1"/>
  <c r="BJ129" i="8" s="1"/>
  <c r="BN129" i="8" s="1"/>
  <c r="BR129" i="8" s="1"/>
  <c r="I129" i="8"/>
  <c r="M129" i="8" s="1"/>
  <c r="Q129" i="8" s="1"/>
  <c r="U129" i="8" s="1"/>
  <c r="Y129" i="8" s="1"/>
  <c r="AC129" i="8" s="1"/>
  <c r="AG129" i="8" s="1"/>
  <c r="AK129" i="8" s="1"/>
  <c r="AO129" i="8" s="1"/>
  <c r="AS129" i="8" s="1"/>
  <c r="AW129" i="8" s="1"/>
  <c r="BA129" i="8" s="1"/>
  <c r="BE129" i="8" s="1"/>
  <c r="BI129" i="8" s="1"/>
  <c r="BM129" i="8" s="1"/>
  <c r="BQ129" i="8" s="1"/>
  <c r="I291" i="8"/>
  <c r="M291" i="8" s="1"/>
  <c r="Q291" i="8" s="1"/>
  <c r="U291" i="8" s="1"/>
  <c r="Y291" i="8" s="1"/>
  <c r="AC291" i="8" s="1"/>
  <c r="AG291" i="8" s="1"/>
  <c r="AK291" i="8" s="1"/>
  <c r="AO291" i="8" s="1"/>
  <c r="AS291" i="8" s="1"/>
  <c r="AW291" i="8" s="1"/>
  <c r="BA291" i="8" s="1"/>
  <c r="BE291" i="8" s="1"/>
  <c r="BI291" i="8" s="1"/>
  <c r="BM291" i="8" s="1"/>
  <c r="BQ291" i="8" s="1"/>
  <c r="F291" i="8"/>
  <c r="J291" i="8" s="1"/>
  <c r="N291" i="8" s="1"/>
  <c r="R291" i="8" s="1"/>
  <c r="V291" i="8" s="1"/>
  <c r="Z291" i="8" s="1"/>
  <c r="AD291" i="8" s="1"/>
  <c r="AH291" i="8" s="1"/>
  <c r="AL291" i="8" s="1"/>
  <c r="AP291" i="8" s="1"/>
  <c r="AT291" i="8" s="1"/>
  <c r="AX291" i="8" s="1"/>
  <c r="BB291" i="8" s="1"/>
  <c r="BF291" i="8" s="1"/>
  <c r="BJ291" i="8" s="1"/>
  <c r="BN291" i="8" s="1"/>
  <c r="BR291" i="8" s="1"/>
  <c r="I289" i="8"/>
  <c r="M289" i="8" s="1"/>
  <c r="Q289" i="8" s="1"/>
  <c r="U289" i="8" s="1"/>
  <c r="Y289" i="8" s="1"/>
  <c r="AC289" i="8" s="1"/>
  <c r="AG289" i="8" s="1"/>
  <c r="AK289" i="8" s="1"/>
  <c r="AO289" i="8" s="1"/>
  <c r="AS289" i="8" s="1"/>
  <c r="AW289" i="8" s="1"/>
  <c r="BA289" i="8" s="1"/>
  <c r="BE289" i="8" s="1"/>
  <c r="BI289" i="8" s="1"/>
  <c r="BM289" i="8" s="1"/>
  <c r="BQ289" i="8" s="1"/>
  <c r="F289" i="8"/>
  <c r="J289" i="8" s="1"/>
  <c r="N289" i="8" s="1"/>
  <c r="R289" i="8" s="1"/>
  <c r="V289" i="8" s="1"/>
  <c r="Z289" i="8" s="1"/>
  <c r="AD289" i="8" s="1"/>
  <c r="AH289" i="8" s="1"/>
  <c r="AL289" i="8" s="1"/>
  <c r="AP289" i="8" s="1"/>
  <c r="AT289" i="8" s="1"/>
  <c r="AX289" i="8" s="1"/>
  <c r="BB289" i="8" s="1"/>
  <c r="BF289" i="8" s="1"/>
  <c r="BJ289" i="8" s="1"/>
  <c r="BN289" i="8" s="1"/>
  <c r="BR289" i="8" s="1"/>
  <c r="I116" i="8"/>
  <c r="M116" i="8" s="1"/>
  <c r="Q116" i="8" s="1"/>
  <c r="U116" i="8" s="1"/>
  <c r="Y116" i="8" s="1"/>
  <c r="AC116" i="8" s="1"/>
  <c r="AG116" i="8" s="1"/>
  <c r="AK116" i="8" s="1"/>
  <c r="AO116" i="8" s="1"/>
  <c r="AS116" i="8" s="1"/>
  <c r="AW116" i="8" s="1"/>
  <c r="BA116" i="8" s="1"/>
  <c r="BE116" i="8" s="1"/>
  <c r="BI116" i="8" s="1"/>
  <c r="BM116" i="8" s="1"/>
  <c r="BQ116" i="8" s="1"/>
  <c r="F116" i="8"/>
  <c r="J116" i="8" s="1"/>
  <c r="N116" i="8" s="1"/>
  <c r="R116" i="8" s="1"/>
  <c r="V116" i="8" s="1"/>
  <c r="Z116" i="8" s="1"/>
  <c r="AD116" i="8" s="1"/>
  <c r="AH116" i="8" s="1"/>
  <c r="AL116" i="8" s="1"/>
  <c r="AP116" i="8" s="1"/>
  <c r="AT116" i="8" s="1"/>
  <c r="AX116" i="8" s="1"/>
  <c r="BB116" i="8" s="1"/>
  <c r="BF116" i="8" s="1"/>
  <c r="BJ116" i="8" s="1"/>
  <c r="BN116" i="8" s="1"/>
  <c r="BR116" i="8" s="1"/>
  <c r="I133" i="8"/>
  <c r="M133" i="8" s="1"/>
  <c r="Q133" i="8" s="1"/>
  <c r="U133" i="8" s="1"/>
  <c r="Y133" i="8" s="1"/>
  <c r="AC133" i="8" s="1"/>
  <c r="AG133" i="8" s="1"/>
  <c r="AK133" i="8" s="1"/>
  <c r="AO133" i="8" s="1"/>
  <c r="AS133" i="8" s="1"/>
  <c r="AW133" i="8" s="1"/>
  <c r="BA133" i="8" s="1"/>
  <c r="BE133" i="8" s="1"/>
  <c r="BI133" i="8" s="1"/>
  <c r="BM133" i="8" s="1"/>
  <c r="BQ133" i="8" s="1"/>
  <c r="F133" i="8"/>
  <c r="J133" i="8" s="1"/>
  <c r="N133" i="8" s="1"/>
  <c r="R133" i="8" s="1"/>
  <c r="V133" i="8" s="1"/>
  <c r="Z133" i="8" s="1"/>
  <c r="AD133" i="8" s="1"/>
  <c r="AH133" i="8" s="1"/>
  <c r="AL133" i="8" s="1"/>
  <c r="AP133" i="8" s="1"/>
  <c r="AT133" i="8" s="1"/>
  <c r="AX133" i="8" s="1"/>
  <c r="BB133" i="8" s="1"/>
  <c r="BF133" i="8" s="1"/>
  <c r="BJ133" i="8" s="1"/>
  <c r="BN133" i="8" s="1"/>
  <c r="BR133" i="8" s="1"/>
  <c r="I148" i="8"/>
  <c r="M148" i="8" s="1"/>
  <c r="Q148" i="8" s="1"/>
  <c r="U148" i="8" s="1"/>
  <c r="Y148" i="8" s="1"/>
  <c r="AC148" i="8" s="1"/>
  <c r="AG148" i="8" s="1"/>
  <c r="AK148" i="8" s="1"/>
  <c r="AO148" i="8" s="1"/>
  <c r="AS148" i="8" s="1"/>
  <c r="AW148" i="8" s="1"/>
  <c r="BA148" i="8" s="1"/>
  <c r="BE148" i="8" s="1"/>
  <c r="BI148" i="8" s="1"/>
  <c r="BM148" i="8" s="1"/>
  <c r="BQ148" i="8" s="1"/>
  <c r="F148" i="8"/>
  <c r="J148" i="8" s="1"/>
  <c r="N148" i="8" s="1"/>
  <c r="R148" i="8" s="1"/>
  <c r="V148" i="8" s="1"/>
  <c r="Z148" i="8" s="1"/>
  <c r="AD148" i="8" s="1"/>
  <c r="AH148" i="8" s="1"/>
  <c r="AL148" i="8" s="1"/>
  <c r="AP148" i="8" s="1"/>
  <c r="AT148" i="8" s="1"/>
  <c r="AX148" i="8" s="1"/>
  <c r="BB148" i="8" s="1"/>
  <c r="BF148" i="8" s="1"/>
  <c r="BJ148" i="8" s="1"/>
  <c r="BN148" i="8" s="1"/>
  <c r="BR148" i="8" s="1"/>
  <c r="I154" i="8"/>
  <c r="M154" i="8" s="1"/>
  <c r="Q154" i="8" s="1"/>
  <c r="U154" i="8" s="1"/>
  <c r="Y154" i="8" s="1"/>
  <c r="AC154" i="8" s="1"/>
  <c r="AG154" i="8" s="1"/>
  <c r="AK154" i="8" s="1"/>
  <c r="AO154" i="8" s="1"/>
  <c r="AS154" i="8" s="1"/>
  <c r="AW154" i="8" s="1"/>
  <c r="BA154" i="8" s="1"/>
  <c r="BE154" i="8" s="1"/>
  <c r="BI154" i="8" s="1"/>
  <c r="BM154" i="8" s="1"/>
  <c r="BQ154" i="8" s="1"/>
  <c r="F154" i="8"/>
  <c r="J154" i="8" s="1"/>
  <c r="N154" i="8" s="1"/>
  <c r="R154" i="8" s="1"/>
  <c r="V154" i="8" s="1"/>
  <c r="Z154" i="8" s="1"/>
  <c r="AD154" i="8" s="1"/>
  <c r="AH154" i="8" s="1"/>
  <c r="AL154" i="8" s="1"/>
  <c r="AP154" i="8" s="1"/>
  <c r="AT154" i="8" s="1"/>
  <c r="AX154" i="8" s="1"/>
  <c r="BB154" i="8" s="1"/>
  <c r="BF154" i="8" s="1"/>
  <c r="BJ154" i="8" s="1"/>
  <c r="BN154" i="8" s="1"/>
  <c r="BR154" i="8" s="1"/>
  <c r="F141" i="8"/>
  <c r="J141" i="8" s="1"/>
  <c r="N141" i="8" s="1"/>
  <c r="R141" i="8" s="1"/>
  <c r="V141" i="8" s="1"/>
  <c r="Z141" i="8" s="1"/>
  <c r="AD141" i="8" s="1"/>
  <c r="AH141" i="8" s="1"/>
  <c r="AL141" i="8" s="1"/>
  <c r="AP141" i="8" s="1"/>
  <c r="AT141" i="8" s="1"/>
  <c r="AX141" i="8" s="1"/>
  <c r="BB141" i="8" s="1"/>
  <c r="BF141" i="8" s="1"/>
  <c r="BJ141" i="8" s="1"/>
  <c r="BN141" i="8" s="1"/>
  <c r="BR141" i="8" s="1"/>
  <c r="I141" i="8"/>
  <c r="M141" i="8" s="1"/>
  <c r="Q141" i="8" s="1"/>
  <c r="U141" i="8" s="1"/>
  <c r="Y141" i="8" s="1"/>
  <c r="AC141" i="8" s="1"/>
  <c r="AG141" i="8" s="1"/>
  <c r="AK141" i="8" s="1"/>
  <c r="AO141" i="8" s="1"/>
  <c r="AS141" i="8" s="1"/>
  <c r="AW141" i="8" s="1"/>
  <c r="BA141" i="8" s="1"/>
  <c r="BE141" i="8" s="1"/>
  <c r="BI141" i="8" s="1"/>
  <c r="BM141" i="8" s="1"/>
  <c r="BQ141" i="8" s="1"/>
  <c r="I145" i="8"/>
  <c r="M145" i="8" s="1"/>
  <c r="Q145" i="8" s="1"/>
  <c r="U145" i="8" s="1"/>
  <c r="Y145" i="8" s="1"/>
  <c r="AC145" i="8" s="1"/>
  <c r="AG145" i="8" s="1"/>
  <c r="AK145" i="8" s="1"/>
  <c r="AO145" i="8" s="1"/>
  <c r="AS145" i="8" s="1"/>
  <c r="AW145" i="8" s="1"/>
  <c r="BA145" i="8" s="1"/>
  <c r="BE145" i="8" s="1"/>
  <c r="BI145" i="8" s="1"/>
  <c r="BM145" i="8" s="1"/>
  <c r="BQ145" i="8" s="1"/>
  <c r="F145" i="8"/>
  <c r="J145" i="8" s="1"/>
  <c r="N145" i="8" s="1"/>
  <c r="R145" i="8" s="1"/>
  <c r="V145" i="8" s="1"/>
  <c r="Z145" i="8" s="1"/>
  <c r="AD145" i="8" s="1"/>
  <c r="AH145" i="8" s="1"/>
  <c r="AL145" i="8" s="1"/>
  <c r="AP145" i="8" s="1"/>
  <c r="AT145" i="8" s="1"/>
  <c r="AX145" i="8" s="1"/>
  <c r="BB145" i="8" s="1"/>
  <c r="BF145" i="8" s="1"/>
  <c r="BJ145" i="8" s="1"/>
  <c r="BN145" i="8" s="1"/>
  <c r="BR145" i="8" s="1"/>
  <c r="I174" i="8"/>
  <c r="M174" i="8" s="1"/>
  <c r="Q174" i="8" s="1"/>
  <c r="U174" i="8" s="1"/>
  <c r="Y174" i="8" s="1"/>
  <c r="AC174" i="8" s="1"/>
  <c r="AG174" i="8" s="1"/>
  <c r="AK174" i="8" s="1"/>
  <c r="AO174" i="8" s="1"/>
  <c r="AS174" i="8" s="1"/>
  <c r="AW174" i="8" s="1"/>
  <c r="BA174" i="8" s="1"/>
  <c r="BE174" i="8" s="1"/>
  <c r="BI174" i="8" s="1"/>
  <c r="BM174" i="8" s="1"/>
  <c r="BQ174" i="8" s="1"/>
  <c r="F174" i="8"/>
  <c r="J174" i="8" s="1"/>
  <c r="N174" i="8" s="1"/>
  <c r="R174" i="8" s="1"/>
  <c r="V174" i="8" s="1"/>
  <c r="Z174" i="8" s="1"/>
  <c r="AD174" i="8" s="1"/>
  <c r="AH174" i="8" s="1"/>
  <c r="AL174" i="8" s="1"/>
  <c r="AP174" i="8" s="1"/>
  <c r="AT174" i="8" s="1"/>
  <c r="AX174" i="8" s="1"/>
  <c r="BB174" i="8" s="1"/>
  <c r="BF174" i="8" s="1"/>
  <c r="BJ174" i="8" s="1"/>
  <c r="BN174" i="8" s="1"/>
  <c r="BR174" i="8" s="1"/>
  <c r="I288" i="8"/>
  <c r="M288" i="8" s="1"/>
  <c r="Q288" i="8" s="1"/>
  <c r="U288" i="8" s="1"/>
  <c r="Y288" i="8" s="1"/>
  <c r="AC288" i="8" s="1"/>
  <c r="AG288" i="8" s="1"/>
  <c r="AK288" i="8" s="1"/>
  <c r="AO288" i="8" s="1"/>
  <c r="AS288" i="8" s="1"/>
  <c r="AW288" i="8" s="1"/>
  <c r="BA288" i="8" s="1"/>
  <c r="BE288" i="8" s="1"/>
  <c r="BI288" i="8" s="1"/>
  <c r="BM288" i="8" s="1"/>
  <c r="BQ288" i="8" s="1"/>
  <c r="F288" i="8"/>
  <c r="J288" i="8" s="1"/>
  <c r="N288" i="8" s="1"/>
  <c r="R288" i="8" s="1"/>
  <c r="V288" i="8" s="1"/>
  <c r="Z288" i="8" s="1"/>
  <c r="AD288" i="8" s="1"/>
  <c r="AH288" i="8" s="1"/>
  <c r="AL288" i="8" s="1"/>
  <c r="AP288" i="8" s="1"/>
  <c r="AT288" i="8" s="1"/>
  <c r="AX288" i="8" s="1"/>
  <c r="BB288" i="8" s="1"/>
  <c r="BF288" i="8" s="1"/>
  <c r="BJ288" i="8" s="1"/>
  <c r="BN288" i="8" s="1"/>
  <c r="BR288" i="8" s="1"/>
  <c r="I195" i="8"/>
  <c r="M195" i="8" s="1"/>
  <c r="Q195" i="8" s="1"/>
  <c r="U195" i="8" s="1"/>
  <c r="Y195" i="8" s="1"/>
  <c r="AC195" i="8" s="1"/>
  <c r="AG195" i="8" s="1"/>
  <c r="AK195" i="8" s="1"/>
  <c r="AO195" i="8" s="1"/>
  <c r="AS195" i="8" s="1"/>
  <c r="AW195" i="8" s="1"/>
  <c r="BA195" i="8" s="1"/>
  <c r="BE195" i="8" s="1"/>
  <c r="BI195" i="8" s="1"/>
  <c r="BM195" i="8" s="1"/>
  <c r="BQ195" i="8" s="1"/>
  <c r="F195" i="8"/>
  <c r="J195" i="8" s="1"/>
  <c r="N195" i="8" s="1"/>
  <c r="R195" i="8" s="1"/>
  <c r="V195" i="8" s="1"/>
  <c r="Z195" i="8" s="1"/>
  <c r="AD195" i="8" s="1"/>
  <c r="AH195" i="8" s="1"/>
  <c r="AL195" i="8" s="1"/>
  <c r="AP195" i="8" s="1"/>
  <c r="AT195" i="8" s="1"/>
  <c r="AX195" i="8" s="1"/>
  <c r="BB195" i="8" s="1"/>
  <c r="BF195" i="8" s="1"/>
  <c r="BJ195" i="8" s="1"/>
  <c r="BN195" i="8" s="1"/>
  <c r="BR195" i="8" s="1"/>
  <c r="I173" i="8"/>
  <c r="M173" i="8" s="1"/>
  <c r="Q173" i="8" s="1"/>
  <c r="U173" i="8" s="1"/>
  <c r="Y173" i="8" s="1"/>
  <c r="AC173" i="8" s="1"/>
  <c r="AG173" i="8" s="1"/>
  <c r="AK173" i="8" s="1"/>
  <c r="AO173" i="8" s="1"/>
  <c r="AS173" i="8" s="1"/>
  <c r="AW173" i="8" s="1"/>
  <c r="BA173" i="8" s="1"/>
  <c r="BE173" i="8" s="1"/>
  <c r="BI173" i="8" s="1"/>
  <c r="BM173" i="8" s="1"/>
  <c r="BQ173" i="8" s="1"/>
  <c r="F173" i="8"/>
  <c r="J173" i="8" s="1"/>
  <c r="N173" i="8" s="1"/>
  <c r="R173" i="8" s="1"/>
  <c r="V173" i="8" s="1"/>
  <c r="Z173" i="8" s="1"/>
  <c r="AD173" i="8" s="1"/>
  <c r="AH173" i="8" s="1"/>
  <c r="AL173" i="8" s="1"/>
  <c r="AP173" i="8" s="1"/>
  <c r="AT173" i="8" s="1"/>
  <c r="AX173" i="8" s="1"/>
  <c r="BB173" i="8" s="1"/>
  <c r="BF173" i="8" s="1"/>
  <c r="BJ173" i="8" s="1"/>
  <c r="BN173" i="8" s="1"/>
  <c r="BR173" i="8" s="1"/>
  <c r="I205" i="8"/>
  <c r="M205" i="8" s="1"/>
  <c r="Q205" i="8" s="1"/>
  <c r="U205" i="8" s="1"/>
  <c r="Y205" i="8" s="1"/>
  <c r="AC205" i="8" s="1"/>
  <c r="AG205" i="8" s="1"/>
  <c r="AK205" i="8" s="1"/>
  <c r="AO205" i="8" s="1"/>
  <c r="AS205" i="8" s="1"/>
  <c r="AW205" i="8" s="1"/>
  <c r="BA205" i="8" s="1"/>
  <c r="BE205" i="8" s="1"/>
  <c r="BI205" i="8" s="1"/>
  <c r="BM205" i="8" s="1"/>
  <c r="BQ205" i="8" s="1"/>
  <c r="F205" i="8"/>
  <c r="J205" i="8" s="1"/>
  <c r="N205" i="8" s="1"/>
  <c r="R205" i="8" s="1"/>
  <c r="V205" i="8" s="1"/>
  <c r="Z205" i="8" s="1"/>
  <c r="AD205" i="8" s="1"/>
  <c r="AH205" i="8" s="1"/>
  <c r="AL205" i="8" s="1"/>
  <c r="AP205" i="8" s="1"/>
  <c r="AT205" i="8" s="1"/>
  <c r="AX205" i="8" s="1"/>
  <c r="BB205" i="8" s="1"/>
  <c r="BF205" i="8" s="1"/>
  <c r="BJ205" i="8" s="1"/>
  <c r="BN205" i="8" s="1"/>
  <c r="BR205" i="8" s="1"/>
  <c r="I280" i="8"/>
  <c r="M280" i="8" s="1"/>
  <c r="Q280" i="8" s="1"/>
  <c r="U280" i="8" s="1"/>
  <c r="Y280" i="8" s="1"/>
  <c r="AC280" i="8" s="1"/>
  <c r="AG280" i="8" s="1"/>
  <c r="AK280" i="8" s="1"/>
  <c r="AO280" i="8" s="1"/>
  <c r="AS280" i="8" s="1"/>
  <c r="AW280" i="8" s="1"/>
  <c r="BA280" i="8" s="1"/>
  <c r="BE280" i="8" s="1"/>
  <c r="BI280" i="8" s="1"/>
  <c r="BM280" i="8" s="1"/>
  <c r="BQ280" i="8" s="1"/>
  <c r="F280" i="8"/>
  <c r="J280" i="8" s="1"/>
  <c r="N280" i="8" s="1"/>
  <c r="R280" i="8" s="1"/>
  <c r="V280" i="8" s="1"/>
  <c r="Z280" i="8" s="1"/>
  <c r="AD280" i="8" s="1"/>
  <c r="AH280" i="8" s="1"/>
  <c r="AL280" i="8" s="1"/>
  <c r="AP280" i="8" s="1"/>
  <c r="AT280" i="8" s="1"/>
  <c r="AX280" i="8" s="1"/>
  <c r="BB280" i="8" s="1"/>
  <c r="BF280" i="8" s="1"/>
  <c r="BJ280" i="8" s="1"/>
  <c r="BN280" i="8" s="1"/>
  <c r="BR280" i="8" s="1"/>
  <c r="I121" i="8"/>
  <c r="M121" i="8" s="1"/>
  <c r="Q121" i="8" s="1"/>
  <c r="U121" i="8" s="1"/>
  <c r="Y121" i="8" s="1"/>
  <c r="AC121" i="8" s="1"/>
  <c r="AG121" i="8" s="1"/>
  <c r="AK121" i="8" s="1"/>
  <c r="AO121" i="8" s="1"/>
  <c r="AS121" i="8" s="1"/>
  <c r="AW121" i="8" s="1"/>
  <c r="BA121" i="8" s="1"/>
  <c r="BE121" i="8" s="1"/>
  <c r="BI121" i="8" s="1"/>
  <c r="BM121" i="8" s="1"/>
  <c r="BQ121" i="8" s="1"/>
  <c r="F121" i="8"/>
  <c r="J121" i="8" s="1"/>
  <c r="N121" i="8" s="1"/>
  <c r="R121" i="8" s="1"/>
  <c r="V121" i="8" s="1"/>
  <c r="Z121" i="8" s="1"/>
  <c r="AD121" i="8" s="1"/>
  <c r="AH121" i="8" s="1"/>
  <c r="AL121" i="8" s="1"/>
  <c r="AP121" i="8" s="1"/>
  <c r="AT121" i="8" s="1"/>
  <c r="AX121" i="8" s="1"/>
  <c r="BB121" i="8" s="1"/>
  <c r="BF121" i="8" s="1"/>
  <c r="BJ121" i="8" s="1"/>
  <c r="BN121" i="8" s="1"/>
  <c r="BR121" i="8" s="1"/>
  <c r="I287" i="8"/>
  <c r="M287" i="8" s="1"/>
  <c r="Q287" i="8" s="1"/>
  <c r="U287" i="8" s="1"/>
  <c r="Y287" i="8" s="1"/>
  <c r="AC287" i="8" s="1"/>
  <c r="AG287" i="8" s="1"/>
  <c r="AK287" i="8" s="1"/>
  <c r="AO287" i="8" s="1"/>
  <c r="AS287" i="8" s="1"/>
  <c r="AW287" i="8" s="1"/>
  <c r="BA287" i="8" s="1"/>
  <c r="BE287" i="8" s="1"/>
  <c r="BI287" i="8" s="1"/>
  <c r="BM287" i="8" s="1"/>
  <c r="BQ287" i="8" s="1"/>
  <c r="F287" i="8"/>
  <c r="J287" i="8" s="1"/>
  <c r="N287" i="8" s="1"/>
  <c r="R287" i="8" s="1"/>
  <c r="V287" i="8" s="1"/>
  <c r="Z287" i="8" s="1"/>
  <c r="AD287" i="8" s="1"/>
  <c r="AH287" i="8" s="1"/>
  <c r="AL287" i="8" s="1"/>
  <c r="AP287" i="8" s="1"/>
  <c r="AT287" i="8" s="1"/>
  <c r="AX287" i="8" s="1"/>
  <c r="BB287" i="8" s="1"/>
  <c r="BF287" i="8" s="1"/>
  <c r="BJ287" i="8" s="1"/>
  <c r="BN287" i="8" s="1"/>
  <c r="BR287" i="8" s="1"/>
  <c r="I231" i="8"/>
  <c r="M231" i="8" s="1"/>
  <c r="Q231" i="8" s="1"/>
  <c r="U231" i="8" s="1"/>
  <c r="Y231" i="8" s="1"/>
  <c r="AC231" i="8" s="1"/>
  <c r="AG231" i="8" s="1"/>
  <c r="AK231" i="8" s="1"/>
  <c r="AO231" i="8" s="1"/>
  <c r="AS231" i="8" s="1"/>
  <c r="AW231" i="8" s="1"/>
  <c r="BA231" i="8" s="1"/>
  <c r="BE231" i="8" s="1"/>
  <c r="BI231" i="8" s="1"/>
  <c r="BM231" i="8" s="1"/>
  <c r="BQ231" i="8" s="1"/>
  <c r="F231" i="8"/>
  <c r="J231" i="8" s="1"/>
  <c r="N231" i="8" s="1"/>
  <c r="R231" i="8" s="1"/>
  <c r="V231" i="8" s="1"/>
  <c r="Z231" i="8" s="1"/>
  <c r="AD231" i="8" s="1"/>
  <c r="AH231" i="8" s="1"/>
  <c r="AL231" i="8" s="1"/>
  <c r="AP231" i="8" s="1"/>
  <c r="AT231" i="8" s="1"/>
  <c r="AX231" i="8" s="1"/>
  <c r="BB231" i="8" s="1"/>
  <c r="BF231" i="8" s="1"/>
  <c r="BJ231" i="8" s="1"/>
  <c r="BN231" i="8" s="1"/>
  <c r="BR231" i="8" s="1"/>
  <c r="I224" i="8"/>
  <c r="M224" i="8" s="1"/>
  <c r="Q224" i="8" s="1"/>
  <c r="U224" i="8" s="1"/>
  <c r="Y224" i="8" s="1"/>
  <c r="AC224" i="8" s="1"/>
  <c r="AG224" i="8" s="1"/>
  <c r="AK224" i="8" s="1"/>
  <c r="AO224" i="8" s="1"/>
  <c r="AS224" i="8" s="1"/>
  <c r="AW224" i="8" s="1"/>
  <c r="BA224" i="8" s="1"/>
  <c r="BE224" i="8" s="1"/>
  <c r="BI224" i="8" s="1"/>
  <c r="BM224" i="8" s="1"/>
  <c r="BQ224" i="8" s="1"/>
  <c r="F224" i="8"/>
  <c r="J224" i="8" s="1"/>
  <c r="N224" i="8" s="1"/>
  <c r="R224" i="8" s="1"/>
  <c r="V224" i="8" s="1"/>
  <c r="Z224" i="8" s="1"/>
  <c r="AD224" i="8" s="1"/>
  <c r="AH224" i="8" s="1"/>
  <c r="AL224" i="8" s="1"/>
  <c r="AP224" i="8" s="1"/>
  <c r="AT224" i="8" s="1"/>
  <c r="AX224" i="8" s="1"/>
  <c r="BB224" i="8" s="1"/>
  <c r="BF224" i="8" s="1"/>
  <c r="BJ224" i="8" s="1"/>
  <c r="BN224" i="8" s="1"/>
  <c r="BR224" i="8" s="1"/>
  <c r="I219" i="8"/>
  <c r="M219" i="8" s="1"/>
  <c r="Q219" i="8" s="1"/>
  <c r="U219" i="8" s="1"/>
  <c r="Y219" i="8" s="1"/>
  <c r="AC219" i="8" s="1"/>
  <c r="AG219" i="8" s="1"/>
  <c r="AK219" i="8" s="1"/>
  <c r="AO219" i="8" s="1"/>
  <c r="AS219" i="8" s="1"/>
  <c r="AW219" i="8" s="1"/>
  <c r="BA219" i="8" s="1"/>
  <c r="BE219" i="8" s="1"/>
  <c r="BI219" i="8" s="1"/>
  <c r="BM219" i="8" s="1"/>
  <c r="BQ219" i="8" s="1"/>
  <c r="F219" i="8"/>
  <c r="J219" i="8" s="1"/>
  <c r="N219" i="8" s="1"/>
  <c r="R219" i="8" s="1"/>
  <c r="V219" i="8" s="1"/>
  <c r="Z219" i="8" s="1"/>
  <c r="AD219" i="8" s="1"/>
  <c r="AH219" i="8" s="1"/>
  <c r="AL219" i="8" s="1"/>
  <c r="AP219" i="8" s="1"/>
  <c r="AT219" i="8" s="1"/>
  <c r="AX219" i="8" s="1"/>
  <c r="BB219" i="8" s="1"/>
  <c r="BF219" i="8" s="1"/>
  <c r="BJ219" i="8" s="1"/>
  <c r="BN219" i="8" s="1"/>
  <c r="BR219" i="8" s="1"/>
  <c r="I263" i="8"/>
  <c r="M263" i="8" s="1"/>
  <c r="Q263" i="8" s="1"/>
  <c r="U263" i="8" s="1"/>
  <c r="Y263" i="8" s="1"/>
  <c r="AC263" i="8" s="1"/>
  <c r="AG263" i="8" s="1"/>
  <c r="AK263" i="8" s="1"/>
  <c r="AO263" i="8" s="1"/>
  <c r="AS263" i="8" s="1"/>
  <c r="AW263" i="8" s="1"/>
  <c r="BA263" i="8" s="1"/>
  <c r="BE263" i="8" s="1"/>
  <c r="BI263" i="8" s="1"/>
  <c r="BM263" i="8" s="1"/>
  <c r="BQ263" i="8" s="1"/>
  <c r="F263" i="8"/>
  <c r="J263" i="8" s="1"/>
  <c r="N263" i="8" s="1"/>
  <c r="R263" i="8" s="1"/>
  <c r="V263" i="8" s="1"/>
  <c r="Z263" i="8" s="1"/>
  <c r="AD263" i="8" s="1"/>
  <c r="AH263" i="8" s="1"/>
  <c r="AL263" i="8" s="1"/>
  <c r="AP263" i="8" s="1"/>
  <c r="AT263" i="8" s="1"/>
  <c r="AX263" i="8" s="1"/>
  <c r="BB263" i="8" s="1"/>
  <c r="BF263" i="8" s="1"/>
  <c r="BJ263" i="8" s="1"/>
  <c r="BN263" i="8" s="1"/>
  <c r="BR263" i="8" s="1"/>
  <c r="I175" i="8"/>
  <c r="M175" i="8" s="1"/>
  <c r="Q175" i="8" s="1"/>
  <c r="U175" i="8" s="1"/>
  <c r="Y175" i="8" s="1"/>
  <c r="AC175" i="8" s="1"/>
  <c r="AG175" i="8" s="1"/>
  <c r="AK175" i="8" s="1"/>
  <c r="AO175" i="8" s="1"/>
  <c r="AS175" i="8" s="1"/>
  <c r="AW175" i="8" s="1"/>
  <c r="BA175" i="8" s="1"/>
  <c r="BE175" i="8" s="1"/>
  <c r="BI175" i="8" s="1"/>
  <c r="BM175" i="8" s="1"/>
  <c r="BQ175" i="8" s="1"/>
  <c r="F175" i="8"/>
  <c r="J175" i="8" s="1"/>
  <c r="N175" i="8" s="1"/>
  <c r="R175" i="8" s="1"/>
  <c r="V175" i="8" s="1"/>
  <c r="Z175" i="8" s="1"/>
  <c r="AD175" i="8" s="1"/>
  <c r="AH175" i="8" s="1"/>
  <c r="AL175" i="8" s="1"/>
  <c r="AP175" i="8" s="1"/>
  <c r="AT175" i="8" s="1"/>
  <c r="AX175" i="8" s="1"/>
  <c r="BB175" i="8" s="1"/>
  <c r="BF175" i="8" s="1"/>
  <c r="BJ175" i="8" s="1"/>
  <c r="BN175" i="8" s="1"/>
  <c r="BR175" i="8" s="1"/>
  <c r="F247" i="8"/>
  <c r="J247" i="8" s="1"/>
  <c r="N247" i="8" s="1"/>
  <c r="R247" i="8" s="1"/>
  <c r="V247" i="8" s="1"/>
  <c r="Z247" i="8" s="1"/>
  <c r="AD247" i="8" s="1"/>
  <c r="AH247" i="8" s="1"/>
  <c r="AL247" i="8" s="1"/>
  <c r="AP247" i="8" s="1"/>
  <c r="AT247" i="8" s="1"/>
  <c r="AX247" i="8" s="1"/>
  <c r="BB247" i="8" s="1"/>
  <c r="BF247" i="8" s="1"/>
  <c r="BJ247" i="8" s="1"/>
  <c r="BN247" i="8" s="1"/>
  <c r="BR247" i="8" s="1"/>
  <c r="I247" i="8"/>
  <c r="M247" i="8" s="1"/>
  <c r="Q247" i="8" s="1"/>
  <c r="U247" i="8" s="1"/>
  <c r="Y247" i="8" s="1"/>
  <c r="AC247" i="8" s="1"/>
  <c r="AG247" i="8" s="1"/>
  <c r="AK247" i="8" s="1"/>
  <c r="AO247" i="8" s="1"/>
  <c r="AS247" i="8" s="1"/>
  <c r="AW247" i="8" s="1"/>
  <c r="BA247" i="8" s="1"/>
  <c r="BE247" i="8" s="1"/>
  <c r="BI247" i="8" s="1"/>
  <c r="BM247" i="8" s="1"/>
  <c r="BQ247" i="8" s="1"/>
  <c r="I242" i="8"/>
  <c r="M242" i="8" s="1"/>
  <c r="Q242" i="8" s="1"/>
  <c r="U242" i="8" s="1"/>
  <c r="Y242" i="8" s="1"/>
  <c r="AC242" i="8" s="1"/>
  <c r="AG242" i="8" s="1"/>
  <c r="AK242" i="8" s="1"/>
  <c r="AO242" i="8" s="1"/>
  <c r="AS242" i="8" s="1"/>
  <c r="AW242" i="8" s="1"/>
  <c r="BA242" i="8" s="1"/>
  <c r="BE242" i="8" s="1"/>
  <c r="BI242" i="8" s="1"/>
  <c r="BM242" i="8" s="1"/>
  <c r="BQ242" i="8" s="1"/>
  <c r="F242" i="8"/>
  <c r="J242" i="8" s="1"/>
  <c r="N242" i="8" s="1"/>
  <c r="R242" i="8" s="1"/>
  <c r="V242" i="8" s="1"/>
  <c r="Z242" i="8" s="1"/>
  <c r="AD242" i="8" s="1"/>
  <c r="AH242" i="8" s="1"/>
  <c r="AL242" i="8" s="1"/>
  <c r="AP242" i="8" s="1"/>
  <c r="AT242" i="8" s="1"/>
  <c r="AX242" i="8" s="1"/>
  <c r="BB242" i="8" s="1"/>
  <c r="BF242" i="8" s="1"/>
  <c r="BJ242" i="8" s="1"/>
  <c r="BN242" i="8" s="1"/>
  <c r="BR242" i="8" s="1"/>
  <c r="I165" i="8"/>
  <c r="M165" i="8" s="1"/>
  <c r="Q165" i="8" s="1"/>
  <c r="U165" i="8" s="1"/>
  <c r="Y165" i="8" s="1"/>
  <c r="AC165" i="8" s="1"/>
  <c r="AG165" i="8" s="1"/>
  <c r="AK165" i="8" s="1"/>
  <c r="AO165" i="8" s="1"/>
  <c r="AS165" i="8" s="1"/>
  <c r="AW165" i="8" s="1"/>
  <c r="BA165" i="8" s="1"/>
  <c r="BE165" i="8" s="1"/>
  <c r="BI165" i="8" s="1"/>
  <c r="BM165" i="8" s="1"/>
  <c r="BQ165" i="8" s="1"/>
  <c r="F165" i="8"/>
  <c r="J165" i="8" s="1"/>
  <c r="N165" i="8" s="1"/>
  <c r="R165" i="8" s="1"/>
  <c r="V165" i="8" s="1"/>
  <c r="Z165" i="8" s="1"/>
  <c r="AD165" i="8" s="1"/>
  <c r="AH165" i="8" s="1"/>
  <c r="AL165" i="8" s="1"/>
  <c r="AP165" i="8" s="1"/>
  <c r="AT165" i="8" s="1"/>
  <c r="AX165" i="8" s="1"/>
  <c r="BB165" i="8" s="1"/>
  <c r="BF165" i="8" s="1"/>
  <c r="BJ165" i="8" s="1"/>
  <c r="BN165" i="8" s="1"/>
  <c r="BR165" i="8" s="1"/>
  <c r="I188" i="8"/>
  <c r="M188" i="8" s="1"/>
  <c r="Q188" i="8" s="1"/>
  <c r="U188" i="8" s="1"/>
  <c r="Y188" i="8" s="1"/>
  <c r="AC188" i="8" s="1"/>
  <c r="AG188" i="8" s="1"/>
  <c r="AK188" i="8" s="1"/>
  <c r="AO188" i="8" s="1"/>
  <c r="AS188" i="8" s="1"/>
  <c r="AW188" i="8" s="1"/>
  <c r="BA188" i="8" s="1"/>
  <c r="BE188" i="8" s="1"/>
  <c r="BI188" i="8" s="1"/>
  <c r="BM188" i="8" s="1"/>
  <c r="BQ188" i="8" s="1"/>
  <c r="F188" i="8"/>
  <c r="J188" i="8" s="1"/>
  <c r="N188" i="8" s="1"/>
  <c r="R188" i="8" s="1"/>
  <c r="V188" i="8" s="1"/>
  <c r="Z188" i="8" s="1"/>
  <c r="AD188" i="8" s="1"/>
  <c r="AH188" i="8" s="1"/>
  <c r="AL188" i="8" s="1"/>
  <c r="AP188" i="8" s="1"/>
  <c r="AT188" i="8" s="1"/>
  <c r="AX188" i="8" s="1"/>
  <c r="BB188" i="8" s="1"/>
  <c r="BF188" i="8" s="1"/>
  <c r="BJ188" i="8" s="1"/>
  <c r="BN188" i="8" s="1"/>
  <c r="BR188" i="8" s="1"/>
  <c r="I193" i="8"/>
  <c r="M193" i="8" s="1"/>
  <c r="Q193" i="8" s="1"/>
  <c r="U193" i="8" s="1"/>
  <c r="Y193" i="8" s="1"/>
  <c r="AC193" i="8" s="1"/>
  <c r="AG193" i="8" s="1"/>
  <c r="AK193" i="8" s="1"/>
  <c r="AO193" i="8" s="1"/>
  <c r="AS193" i="8" s="1"/>
  <c r="AW193" i="8" s="1"/>
  <c r="BA193" i="8" s="1"/>
  <c r="BE193" i="8" s="1"/>
  <c r="BI193" i="8" s="1"/>
  <c r="BM193" i="8" s="1"/>
  <c r="BQ193" i="8" s="1"/>
  <c r="F193" i="8"/>
  <c r="J193" i="8" s="1"/>
  <c r="N193" i="8" s="1"/>
  <c r="R193" i="8" s="1"/>
  <c r="V193" i="8" s="1"/>
  <c r="Z193" i="8" s="1"/>
  <c r="AD193" i="8" s="1"/>
  <c r="AH193" i="8" s="1"/>
  <c r="AL193" i="8" s="1"/>
  <c r="AP193" i="8" s="1"/>
  <c r="AT193" i="8" s="1"/>
  <c r="AX193" i="8" s="1"/>
  <c r="BB193" i="8" s="1"/>
  <c r="BF193" i="8" s="1"/>
  <c r="BJ193" i="8" s="1"/>
  <c r="BN193" i="8" s="1"/>
  <c r="BR193" i="8" s="1"/>
  <c r="F220" i="8"/>
  <c r="J220" i="8" s="1"/>
  <c r="N220" i="8" s="1"/>
  <c r="R220" i="8" s="1"/>
  <c r="V220" i="8" s="1"/>
  <c r="Z220" i="8" s="1"/>
  <c r="AD220" i="8" s="1"/>
  <c r="AH220" i="8" s="1"/>
  <c r="AL220" i="8" s="1"/>
  <c r="AP220" i="8" s="1"/>
  <c r="AT220" i="8" s="1"/>
  <c r="AX220" i="8" s="1"/>
  <c r="BB220" i="8" s="1"/>
  <c r="BF220" i="8" s="1"/>
  <c r="BJ220" i="8" s="1"/>
  <c r="BN220" i="8" s="1"/>
  <c r="BR220" i="8" s="1"/>
  <c r="I220" i="8"/>
  <c r="M220" i="8" s="1"/>
  <c r="Q220" i="8" s="1"/>
  <c r="U220" i="8" s="1"/>
  <c r="Y220" i="8" s="1"/>
  <c r="AC220" i="8" s="1"/>
  <c r="AG220" i="8" s="1"/>
  <c r="AK220" i="8" s="1"/>
  <c r="AO220" i="8" s="1"/>
  <c r="AS220" i="8" s="1"/>
  <c r="AW220" i="8" s="1"/>
  <c r="BA220" i="8" s="1"/>
  <c r="BE220" i="8" s="1"/>
  <c r="BI220" i="8" s="1"/>
  <c r="BM220" i="8" s="1"/>
  <c r="BQ220" i="8" s="1"/>
  <c r="F277" i="8"/>
  <c r="J277" i="8" s="1"/>
  <c r="N277" i="8" s="1"/>
  <c r="R277" i="8" s="1"/>
  <c r="V277" i="8" s="1"/>
  <c r="Z277" i="8" s="1"/>
  <c r="AD277" i="8" s="1"/>
  <c r="AH277" i="8" s="1"/>
  <c r="AL277" i="8" s="1"/>
  <c r="AP277" i="8" s="1"/>
  <c r="AT277" i="8" s="1"/>
  <c r="AX277" i="8" s="1"/>
  <c r="BB277" i="8" s="1"/>
  <c r="BF277" i="8" s="1"/>
  <c r="BJ277" i="8" s="1"/>
  <c r="BN277" i="8" s="1"/>
  <c r="BR277" i="8" s="1"/>
  <c r="I277" i="8"/>
  <c r="M277" i="8" s="1"/>
  <c r="Q277" i="8" s="1"/>
  <c r="U277" i="8" s="1"/>
  <c r="Y277" i="8" s="1"/>
  <c r="AC277" i="8" s="1"/>
  <c r="AG277" i="8" s="1"/>
  <c r="AK277" i="8" s="1"/>
  <c r="AO277" i="8" s="1"/>
  <c r="AS277" i="8" s="1"/>
  <c r="AW277" i="8" s="1"/>
  <c r="BA277" i="8" s="1"/>
  <c r="BE277" i="8" s="1"/>
  <c r="BI277" i="8" s="1"/>
  <c r="BM277" i="8" s="1"/>
  <c r="BQ277" i="8" s="1"/>
  <c r="I200" i="8"/>
  <c r="M200" i="8" s="1"/>
  <c r="Q200" i="8" s="1"/>
  <c r="U200" i="8" s="1"/>
  <c r="Y200" i="8" s="1"/>
  <c r="AC200" i="8" s="1"/>
  <c r="AG200" i="8" s="1"/>
  <c r="AK200" i="8" s="1"/>
  <c r="AO200" i="8" s="1"/>
  <c r="AS200" i="8" s="1"/>
  <c r="AW200" i="8" s="1"/>
  <c r="BA200" i="8" s="1"/>
  <c r="BE200" i="8" s="1"/>
  <c r="BI200" i="8" s="1"/>
  <c r="BM200" i="8" s="1"/>
  <c r="BQ200" i="8" s="1"/>
  <c r="F200" i="8"/>
  <c r="J200" i="8" s="1"/>
  <c r="N200" i="8" s="1"/>
  <c r="R200" i="8" s="1"/>
  <c r="V200" i="8" s="1"/>
  <c r="Z200" i="8" s="1"/>
  <c r="AD200" i="8" s="1"/>
  <c r="AH200" i="8" s="1"/>
  <c r="AL200" i="8" s="1"/>
  <c r="AP200" i="8" s="1"/>
  <c r="AT200" i="8" s="1"/>
  <c r="AX200" i="8" s="1"/>
  <c r="BB200" i="8" s="1"/>
  <c r="BF200" i="8" s="1"/>
  <c r="BJ200" i="8" s="1"/>
  <c r="BN200" i="8" s="1"/>
  <c r="BR200" i="8" s="1"/>
  <c r="F170" i="8"/>
  <c r="J170" i="8" s="1"/>
  <c r="N170" i="8" s="1"/>
  <c r="R170" i="8" s="1"/>
  <c r="V170" i="8" s="1"/>
  <c r="Z170" i="8" s="1"/>
  <c r="AD170" i="8" s="1"/>
  <c r="AH170" i="8" s="1"/>
  <c r="AL170" i="8" s="1"/>
  <c r="AP170" i="8" s="1"/>
  <c r="AT170" i="8" s="1"/>
  <c r="AX170" i="8" s="1"/>
  <c r="BB170" i="8" s="1"/>
  <c r="BF170" i="8" s="1"/>
  <c r="BJ170" i="8" s="1"/>
  <c r="BN170" i="8" s="1"/>
  <c r="BR170" i="8" s="1"/>
  <c r="I170" i="8"/>
  <c r="M170" i="8" s="1"/>
  <c r="Q170" i="8" s="1"/>
  <c r="U170" i="8" s="1"/>
  <c r="Y170" i="8" s="1"/>
  <c r="AC170" i="8" s="1"/>
  <c r="AG170" i="8" s="1"/>
  <c r="AK170" i="8" s="1"/>
  <c r="AO170" i="8" s="1"/>
  <c r="AS170" i="8" s="1"/>
  <c r="AW170" i="8" s="1"/>
  <c r="BA170" i="8" s="1"/>
  <c r="BE170" i="8" s="1"/>
  <c r="BI170" i="8" s="1"/>
  <c r="BM170" i="8" s="1"/>
  <c r="BQ170" i="8" s="1"/>
  <c r="F229" i="8"/>
  <c r="J229" i="8" s="1"/>
  <c r="N229" i="8" s="1"/>
  <c r="R229" i="8" s="1"/>
  <c r="V229" i="8" s="1"/>
  <c r="Z229" i="8" s="1"/>
  <c r="AD229" i="8" s="1"/>
  <c r="AH229" i="8" s="1"/>
  <c r="AL229" i="8" s="1"/>
  <c r="AP229" i="8" s="1"/>
  <c r="AT229" i="8" s="1"/>
  <c r="AX229" i="8" s="1"/>
  <c r="BB229" i="8" s="1"/>
  <c r="BF229" i="8" s="1"/>
  <c r="BJ229" i="8" s="1"/>
  <c r="BN229" i="8" s="1"/>
  <c r="BR229" i="8" s="1"/>
  <c r="I229" i="8"/>
  <c r="M229" i="8" s="1"/>
  <c r="Q229" i="8" s="1"/>
  <c r="U229" i="8" s="1"/>
  <c r="Y229" i="8" s="1"/>
  <c r="AC229" i="8" s="1"/>
  <c r="AG229" i="8" s="1"/>
  <c r="AK229" i="8" s="1"/>
  <c r="AO229" i="8" s="1"/>
  <c r="AS229" i="8" s="1"/>
  <c r="AW229" i="8" s="1"/>
  <c r="BA229" i="8" s="1"/>
  <c r="BE229" i="8" s="1"/>
  <c r="BI229" i="8" s="1"/>
  <c r="BM229" i="8" s="1"/>
  <c r="BQ229" i="8" s="1"/>
  <c r="I283" i="8"/>
  <c r="M283" i="8" s="1"/>
  <c r="Q283" i="8" s="1"/>
  <c r="U283" i="8" s="1"/>
  <c r="Y283" i="8" s="1"/>
  <c r="AC283" i="8" s="1"/>
  <c r="AG283" i="8" s="1"/>
  <c r="AK283" i="8" s="1"/>
  <c r="AO283" i="8" s="1"/>
  <c r="AS283" i="8" s="1"/>
  <c r="AW283" i="8" s="1"/>
  <c r="BA283" i="8" s="1"/>
  <c r="BE283" i="8" s="1"/>
  <c r="BI283" i="8" s="1"/>
  <c r="BM283" i="8" s="1"/>
  <c r="BQ283" i="8" s="1"/>
  <c r="F283" i="8"/>
  <c r="J283" i="8" s="1"/>
  <c r="N283" i="8" s="1"/>
  <c r="R283" i="8" s="1"/>
  <c r="V283" i="8" s="1"/>
  <c r="Z283" i="8" s="1"/>
  <c r="AD283" i="8" s="1"/>
  <c r="AH283" i="8" s="1"/>
  <c r="AL283" i="8" s="1"/>
  <c r="AP283" i="8" s="1"/>
  <c r="AT283" i="8" s="1"/>
  <c r="AX283" i="8" s="1"/>
  <c r="BB283" i="8" s="1"/>
  <c r="BF283" i="8" s="1"/>
  <c r="BJ283" i="8" s="1"/>
  <c r="BN283" i="8" s="1"/>
  <c r="BR283" i="8" s="1"/>
  <c r="I239" i="8"/>
  <c r="M239" i="8" s="1"/>
  <c r="Q239" i="8" s="1"/>
  <c r="U239" i="8" s="1"/>
  <c r="Y239" i="8" s="1"/>
  <c r="AC239" i="8" s="1"/>
  <c r="AG239" i="8" s="1"/>
  <c r="AK239" i="8" s="1"/>
  <c r="AO239" i="8" s="1"/>
  <c r="AS239" i="8" s="1"/>
  <c r="AW239" i="8" s="1"/>
  <c r="BA239" i="8" s="1"/>
  <c r="BE239" i="8" s="1"/>
  <c r="BI239" i="8" s="1"/>
  <c r="BM239" i="8" s="1"/>
  <c r="BQ239" i="8" s="1"/>
  <c r="F239" i="8"/>
  <c r="J239" i="8" s="1"/>
  <c r="N239" i="8" s="1"/>
  <c r="R239" i="8" s="1"/>
  <c r="V239" i="8" s="1"/>
  <c r="Z239" i="8" s="1"/>
  <c r="AD239" i="8" s="1"/>
  <c r="AH239" i="8" s="1"/>
  <c r="AL239" i="8" s="1"/>
  <c r="AP239" i="8" s="1"/>
  <c r="AT239" i="8" s="1"/>
  <c r="AX239" i="8" s="1"/>
  <c r="BB239" i="8" s="1"/>
  <c r="BF239" i="8" s="1"/>
  <c r="BJ239" i="8" s="1"/>
  <c r="BN239" i="8" s="1"/>
  <c r="BR239" i="8" s="1"/>
  <c r="I143" i="8"/>
  <c r="M143" i="8" s="1"/>
  <c r="Q143" i="8" s="1"/>
  <c r="U143" i="8" s="1"/>
  <c r="Y143" i="8" s="1"/>
  <c r="AC143" i="8" s="1"/>
  <c r="AG143" i="8" s="1"/>
  <c r="AK143" i="8" s="1"/>
  <c r="AO143" i="8" s="1"/>
  <c r="AS143" i="8" s="1"/>
  <c r="AW143" i="8" s="1"/>
  <c r="BA143" i="8" s="1"/>
  <c r="BE143" i="8" s="1"/>
  <c r="BI143" i="8" s="1"/>
  <c r="BM143" i="8" s="1"/>
  <c r="BQ143" i="8" s="1"/>
  <c r="F143" i="8"/>
  <c r="J143" i="8" s="1"/>
  <c r="N143" i="8" s="1"/>
  <c r="R143" i="8" s="1"/>
  <c r="V143" i="8" s="1"/>
  <c r="Z143" i="8" s="1"/>
  <c r="AD143" i="8" s="1"/>
  <c r="AH143" i="8" s="1"/>
  <c r="AL143" i="8" s="1"/>
  <c r="AP143" i="8" s="1"/>
  <c r="AT143" i="8" s="1"/>
  <c r="AX143" i="8" s="1"/>
  <c r="BB143" i="8" s="1"/>
  <c r="BF143" i="8" s="1"/>
  <c r="BJ143" i="8" s="1"/>
  <c r="BN143" i="8" s="1"/>
  <c r="BR143" i="8" s="1"/>
  <c r="I177" i="8"/>
  <c r="M177" i="8" s="1"/>
  <c r="Q177" i="8" s="1"/>
  <c r="U177" i="8" s="1"/>
  <c r="Y177" i="8" s="1"/>
  <c r="AC177" i="8" s="1"/>
  <c r="AG177" i="8" s="1"/>
  <c r="AK177" i="8" s="1"/>
  <c r="AO177" i="8" s="1"/>
  <c r="AS177" i="8" s="1"/>
  <c r="AW177" i="8" s="1"/>
  <c r="BA177" i="8" s="1"/>
  <c r="BE177" i="8" s="1"/>
  <c r="BI177" i="8" s="1"/>
  <c r="BM177" i="8" s="1"/>
  <c r="BQ177" i="8" s="1"/>
  <c r="F177" i="8"/>
  <c r="J177" i="8" s="1"/>
  <c r="N177" i="8" s="1"/>
  <c r="R177" i="8" s="1"/>
  <c r="V177" i="8" s="1"/>
  <c r="Z177" i="8" s="1"/>
  <c r="AD177" i="8" s="1"/>
  <c r="AH177" i="8" s="1"/>
  <c r="AL177" i="8" s="1"/>
  <c r="AP177" i="8" s="1"/>
  <c r="AT177" i="8" s="1"/>
  <c r="AX177" i="8" s="1"/>
  <c r="BB177" i="8" s="1"/>
  <c r="BF177" i="8" s="1"/>
  <c r="BJ177" i="8" s="1"/>
  <c r="BN177" i="8" s="1"/>
  <c r="BR177" i="8" s="1"/>
  <c r="I222" i="8"/>
  <c r="M222" i="8" s="1"/>
  <c r="Q222" i="8" s="1"/>
  <c r="U222" i="8" s="1"/>
  <c r="Y222" i="8" s="1"/>
  <c r="AC222" i="8" s="1"/>
  <c r="AG222" i="8" s="1"/>
  <c r="AK222" i="8" s="1"/>
  <c r="AO222" i="8" s="1"/>
  <c r="AS222" i="8" s="1"/>
  <c r="AW222" i="8" s="1"/>
  <c r="BA222" i="8" s="1"/>
  <c r="BE222" i="8" s="1"/>
  <c r="BI222" i="8" s="1"/>
  <c r="BM222" i="8" s="1"/>
  <c r="BQ222" i="8" s="1"/>
  <c r="F222" i="8"/>
  <c r="J222" i="8" s="1"/>
  <c r="N222" i="8" s="1"/>
  <c r="R222" i="8" s="1"/>
  <c r="V222" i="8" s="1"/>
  <c r="Z222" i="8" s="1"/>
  <c r="AD222" i="8" s="1"/>
  <c r="AH222" i="8" s="1"/>
  <c r="AL222" i="8" s="1"/>
  <c r="AP222" i="8" s="1"/>
  <c r="AT222" i="8" s="1"/>
  <c r="AX222" i="8" s="1"/>
  <c r="BB222" i="8" s="1"/>
  <c r="BF222" i="8" s="1"/>
  <c r="BJ222" i="8" s="1"/>
  <c r="BN222" i="8" s="1"/>
  <c r="BR222" i="8" s="1"/>
  <c r="F254" i="8"/>
  <c r="J254" i="8" s="1"/>
  <c r="N254" i="8" s="1"/>
  <c r="R254" i="8" s="1"/>
  <c r="V254" i="8" s="1"/>
  <c r="Z254" i="8" s="1"/>
  <c r="AD254" i="8" s="1"/>
  <c r="AH254" i="8" s="1"/>
  <c r="AL254" i="8" s="1"/>
  <c r="AP254" i="8" s="1"/>
  <c r="AT254" i="8" s="1"/>
  <c r="AX254" i="8" s="1"/>
  <c r="BB254" i="8" s="1"/>
  <c r="BF254" i="8" s="1"/>
  <c r="BJ254" i="8" s="1"/>
  <c r="BN254" i="8" s="1"/>
  <c r="BR254" i="8" s="1"/>
  <c r="I254" i="8"/>
  <c r="M254" i="8" s="1"/>
  <c r="Q254" i="8" s="1"/>
  <c r="U254" i="8" s="1"/>
  <c r="Y254" i="8" s="1"/>
  <c r="AC254" i="8" s="1"/>
  <c r="AG254" i="8" s="1"/>
  <c r="AK254" i="8" s="1"/>
  <c r="AO254" i="8" s="1"/>
  <c r="AS254" i="8" s="1"/>
  <c r="AW254" i="8" s="1"/>
  <c r="BA254" i="8" s="1"/>
  <c r="BE254" i="8" s="1"/>
  <c r="BI254" i="8" s="1"/>
  <c r="BM254" i="8" s="1"/>
  <c r="BQ254" i="8" s="1"/>
  <c r="F233" i="8"/>
  <c r="J233" i="8" s="1"/>
  <c r="N233" i="8" s="1"/>
  <c r="R233" i="8" s="1"/>
  <c r="V233" i="8" s="1"/>
  <c r="Z233" i="8" s="1"/>
  <c r="AD233" i="8" s="1"/>
  <c r="AH233" i="8" s="1"/>
  <c r="AL233" i="8" s="1"/>
  <c r="AP233" i="8" s="1"/>
  <c r="AT233" i="8" s="1"/>
  <c r="AX233" i="8" s="1"/>
  <c r="BB233" i="8" s="1"/>
  <c r="BF233" i="8" s="1"/>
  <c r="BJ233" i="8" s="1"/>
  <c r="BN233" i="8" s="1"/>
  <c r="BR233" i="8" s="1"/>
  <c r="I233" i="8"/>
  <c r="M233" i="8" s="1"/>
  <c r="Q233" i="8" s="1"/>
  <c r="U233" i="8" s="1"/>
  <c r="Y233" i="8" s="1"/>
  <c r="AC233" i="8" s="1"/>
  <c r="AG233" i="8" s="1"/>
  <c r="AK233" i="8" s="1"/>
  <c r="AO233" i="8" s="1"/>
  <c r="AS233" i="8" s="1"/>
  <c r="AW233" i="8" s="1"/>
  <c r="BA233" i="8" s="1"/>
  <c r="BE233" i="8" s="1"/>
  <c r="BI233" i="8" s="1"/>
  <c r="BM233" i="8" s="1"/>
  <c r="BQ233" i="8" s="1"/>
  <c r="I166" i="8"/>
  <c r="M166" i="8" s="1"/>
  <c r="Q166" i="8" s="1"/>
  <c r="U166" i="8" s="1"/>
  <c r="Y166" i="8" s="1"/>
  <c r="AC166" i="8" s="1"/>
  <c r="AG166" i="8" s="1"/>
  <c r="AK166" i="8" s="1"/>
  <c r="AO166" i="8" s="1"/>
  <c r="AS166" i="8" s="1"/>
  <c r="AW166" i="8" s="1"/>
  <c r="BA166" i="8" s="1"/>
  <c r="BE166" i="8" s="1"/>
  <c r="BI166" i="8" s="1"/>
  <c r="BM166" i="8" s="1"/>
  <c r="BQ166" i="8" s="1"/>
  <c r="F166" i="8"/>
  <c r="J166" i="8" s="1"/>
  <c r="N166" i="8" s="1"/>
  <c r="R166" i="8" s="1"/>
  <c r="V166" i="8" s="1"/>
  <c r="Z166" i="8" s="1"/>
  <c r="AD166" i="8" s="1"/>
  <c r="AH166" i="8" s="1"/>
  <c r="AL166" i="8" s="1"/>
  <c r="AP166" i="8" s="1"/>
  <c r="AT166" i="8" s="1"/>
  <c r="AX166" i="8" s="1"/>
  <c r="BB166" i="8" s="1"/>
  <c r="BF166" i="8" s="1"/>
  <c r="BJ166" i="8" s="1"/>
  <c r="BN166" i="8" s="1"/>
  <c r="BR166" i="8" s="1"/>
  <c r="I204" i="8"/>
  <c r="M204" i="8" s="1"/>
  <c r="Q204" i="8" s="1"/>
  <c r="U204" i="8" s="1"/>
  <c r="Y204" i="8" s="1"/>
  <c r="AC204" i="8" s="1"/>
  <c r="AG204" i="8" s="1"/>
  <c r="AK204" i="8" s="1"/>
  <c r="AO204" i="8" s="1"/>
  <c r="AS204" i="8" s="1"/>
  <c r="AW204" i="8" s="1"/>
  <c r="BA204" i="8" s="1"/>
  <c r="BE204" i="8" s="1"/>
  <c r="BI204" i="8" s="1"/>
  <c r="BM204" i="8" s="1"/>
  <c r="BQ204" i="8" s="1"/>
  <c r="F204" i="8"/>
  <c r="J204" i="8" s="1"/>
  <c r="N204" i="8" s="1"/>
  <c r="R204" i="8" s="1"/>
  <c r="V204" i="8" s="1"/>
  <c r="Z204" i="8" s="1"/>
  <c r="AD204" i="8" s="1"/>
  <c r="AH204" i="8" s="1"/>
  <c r="AL204" i="8" s="1"/>
  <c r="AP204" i="8" s="1"/>
  <c r="AT204" i="8" s="1"/>
  <c r="AX204" i="8" s="1"/>
  <c r="BB204" i="8" s="1"/>
  <c r="BF204" i="8" s="1"/>
  <c r="BJ204" i="8" s="1"/>
  <c r="BN204" i="8" s="1"/>
  <c r="BR204" i="8" s="1"/>
  <c r="I115" i="8"/>
  <c r="M115" i="8" s="1"/>
  <c r="Q115" i="8" s="1"/>
  <c r="U115" i="8" s="1"/>
  <c r="Y115" i="8" s="1"/>
  <c r="AC115" i="8" s="1"/>
  <c r="AG115" i="8" s="1"/>
  <c r="AK115" i="8" s="1"/>
  <c r="AO115" i="8" s="1"/>
  <c r="AS115" i="8" s="1"/>
  <c r="AW115" i="8" s="1"/>
  <c r="BA115" i="8" s="1"/>
  <c r="BE115" i="8" s="1"/>
  <c r="BI115" i="8" s="1"/>
  <c r="BM115" i="8" s="1"/>
  <c r="BQ115" i="8" s="1"/>
  <c r="F115" i="8"/>
  <c r="J115" i="8" s="1"/>
  <c r="N115" i="8" s="1"/>
  <c r="R115" i="8" s="1"/>
  <c r="V115" i="8" s="1"/>
  <c r="Z115" i="8" s="1"/>
  <c r="AD115" i="8" s="1"/>
  <c r="AH115" i="8" s="1"/>
  <c r="AL115" i="8" s="1"/>
  <c r="AP115" i="8" s="1"/>
  <c r="AT115" i="8" s="1"/>
  <c r="AX115" i="8" s="1"/>
  <c r="BB115" i="8" s="1"/>
  <c r="BF115" i="8" s="1"/>
  <c r="BJ115" i="8" s="1"/>
  <c r="BN115" i="8" s="1"/>
  <c r="BR115" i="8" s="1"/>
  <c r="I176" i="8"/>
  <c r="M176" i="8" s="1"/>
  <c r="Q176" i="8" s="1"/>
  <c r="U176" i="8" s="1"/>
  <c r="Y176" i="8" s="1"/>
  <c r="AC176" i="8" s="1"/>
  <c r="AG176" i="8" s="1"/>
  <c r="AK176" i="8" s="1"/>
  <c r="AO176" i="8" s="1"/>
  <c r="AS176" i="8" s="1"/>
  <c r="AW176" i="8" s="1"/>
  <c r="BA176" i="8" s="1"/>
  <c r="BE176" i="8" s="1"/>
  <c r="BI176" i="8" s="1"/>
  <c r="BM176" i="8" s="1"/>
  <c r="BQ176" i="8" s="1"/>
  <c r="F176" i="8"/>
  <c r="J176" i="8" s="1"/>
  <c r="N176" i="8" s="1"/>
  <c r="R176" i="8" s="1"/>
  <c r="V176" i="8" s="1"/>
  <c r="Z176" i="8" s="1"/>
  <c r="AD176" i="8" s="1"/>
  <c r="AH176" i="8" s="1"/>
  <c r="AL176" i="8" s="1"/>
  <c r="AP176" i="8" s="1"/>
  <c r="AT176" i="8" s="1"/>
  <c r="AX176" i="8" s="1"/>
  <c r="BB176" i="8" s="1"/>
  <c r="BF176" i="8" s="1"/>
  <c r="BJ176" i="8" s="1"/>
  <c r="BN176" i="8" s="1"/>
  <c r="BR176" i="8" s="1"/>
  <c r="I155" i="8"/>
  <c r="M155" i="8" s="1"/>
  <c r="Q155" i="8" s="1"/>
  <c r="U155" i="8" s="1"/>
  <c r="Y155" i="8" s="1"/>
  <c r="AC155" i="8" s="1"/>
  <c r="AG155" i="8" s="1"/>
  <c r="AK155" i="8" s="1"/>
  <c r="AO155" i="8" s="1"/>
  <c r="AS155" i="8" s="1"/>
  <c r="AW155" i="8" s="1"/>
  <c r="BA155" i="8" s="1"/>
  <c r="BE155" i="8" s="1"/>
  <c r="BI155" i="8" s="1"/>
  <c r="BM155" i="8" s="1"/>
  <c r="BQ155" i="8" s="1"/>
  <c r="F155" i="8"/>
  <c r="J155" i="8" s="1"/>
  <c r="N155" i="8" s="1"/>
  <c r="R155" i="8" s="1"/>
  <c r="V155" i="8" s="1"/>
  <c r="Z155" i="8" s="1"/>
  <c r="AD155" i="8" s="1"/>
  <c r="AH155" i="8" s="1"/>
  <c r="AL155" i="8" s="1"/>
  <c r="AP155" i="8" s="1"/>
  <c r="AT155" i="8" s="1"/>
  <c r="AX155" i="8" s="1"/>
  <c r="BB155" i="8" s="1"/>
  <c r="BF155" i="8" s="1"/>
  <c r="BJ155" i="8" s="1"/>
  <c r="BN155" i="8" s="1"/>
  <c r="BR155" i="8" s="1"/>
  <c r="I295" i="8"/>
  <c r="M295" i="8" s="1"/>
  <c r="Q295" i="8" s="1"/>
  <c r="U295" i="8" s="1"/>
  <c r="Y295" i="8" s="1"/>
  <c r="AC295" i="8" s="1"/>
  <c r="AG295" i="8" s="1"/>
  <c r="AK295" i="8" s="1"/>
  <c r="AO295" i="8" s="1"/>
  <c r="AS295" i="8" s="1"/>
  <c r="AW295" i="8" s="1"/>
  <c r="BA295" i="8" s="1"/>
  <c r="BE295" i="8" s="1"/>
  <c r="BI295" i="8" s="1"/>
  <c r="BM295" i="8" s="1"/>
  <c r="BQ295" i="8" s="1"/>
  <c r="F295" i="8"/>
  <c r="J295" i="8" s="1"/>
  <c r="N295" i="8" s="1"/>
  <c r="R295" i="8" s="1"/>
  <c r="V295" i="8" s="1"/>
  <c r="Z295" i="8" s="1"/>
  <c r="AD295" i="8" s="1"/>
  <c r="AH295" i="8" s="1"/>
  <c r="AL295" i="8" s="1"/>
  <c r="AP295" i="8" s="1"/>
  <c r="AT295" i="8" s="1"/>
  <c r="AX295" i="8" s="1"/>
  <c r="BB295" i="8" s="1"/>
  <c r="BF295" i="8" s="1"/>
  <c r="BJ295" i="8" s="1"/>
  <c r="BN295" i="8" s="1"/>
  <c r="BR295" i="8" s="1"/>
  <c r="F164" i="8"/>
  <c r="J164" i="8" s="1"/>
  <c r="N164" i="8" s="1"/>
  <c r="R164" i="8" s="1"/>
  <c r="V164" i="8" s="1"/>
  <c r="Z164" i="8" s="1"/>
  <c r="AD164" i="8" s="1"/>
  <c r="AH164" i="8" s="1"/>
  <c r="AL164" i="8" s="1"/>
  <c r="AP164" i="8" s="1"/>
  <c r="AT164" i="8" s="1"/>
  <c r="AX164" i="8" s="1"/>
  <c r="BB164" i="8" s="1"/>
  <c r="BF164" i="8" s="1"/>
  <c r="BJ164" i="8" s="1"/>
  <c r="BN164" i="8" s="1"/>
  <c r="BR164" i="8" s="1"/>
  <c r="I164" i="8"/>
  <c r="M164" i="8" s="1"/>
  <c r="Q164" i="8" s="1"/>
  <c r="U164" i="8" s="1"/>
  <c r="Y164" i="8" s="1"/>
  <c r="AC164" i="8" s="1"/>
  <c r="AG164" i="8" s="1"/>
  <c r="AK164" i="8" s="1"/>
  <c r="AO164" i="8" s="1"/>
  <c r="AS164" i="8" s="1"/>
  <c r="AW164" i="8" s="1"/>
  <c r="BA164" i="8" s="1"/>
  <c r="BE164" i="8" s="1"/>
  <c r="BI164" i="8" s="1"/>
  <c r="BM164" i="8" s="1"/>
  <c r="BQ164" i="8" s="1"/>
  <c r="F223" i="8"/>
  <c r="J223" i="8" s="1"/>
  <c r="N223" i="8" s="1"/>
  <c r="R223" i="8" s="1"/>
  <c r="V223" i="8" s="1"/>
  <c r="Z223" i="8" s="1"/>
  <c r="AD223" i="8" s="1"/>
  <c r="AH223" i="8" s="1"/>
  <c r="AL223" i="8" s="1"/>
  <c r="AP223" i="8" s="1"/>
  <c r="AT223" i="8" s="1"/>
  <c r="AX223" i="8" s="1"/>
  <c r="BB223" i="8" s="1"/>
  <c r="BF223" i="8" s="1"/>
  <c r="BJ223" i="8" s="1"/>
  <c r="BN223" i="8" s="1"/>
  <c r="BR223" i="8" s="1"/>
  <c r="I223" i="8"/>
  <c r="M223" i="8" s="1"/>
  <c r="Q223" i="8" s="1"/>
  <c r="U223" i="8" s="1"/>
  <c r="Y223" i="8" s="1"/>
  <c r="AC223" i="8" s="1"/>
  <c r="AG223" i="8" s="1"/>
  <c r="AK223" i="8" s="1"/>
  <c r="AO223" i="8" s="1"/>
  <c r="AS223" i="8" s="1"/>
  <c r="AW223" i="8" s="1"/>
  <c r="BA223" i="8" s="1"/>
  <c r="BE223" i="8" s="1"/>
  <c r="BI223" i="8" s="1"/>
  <c r="BM223" i="8" s="1"/>
  <c r="BQ223" i="8" s="1"/>
  <c r="F206" i="8"/>
  <c r="J206" i="8" s="1"/>
  <c r="N206" i="8" s="1"/>
  <c r="R206" i="8" s="1"/>
  <c r="V206" i="8" s="1"/>
  <c r="Z206" i="8" s="1"/>
  <c r="AD206" i="8" s="1"/>
  <c r="AH206" i="8" s="1"/>
  <c r="AL206" i="8" s="1"/>
  <c r="AP206" i="8" s="1"/>
  <c r="AT206" i="8" s="1"/>
  <c r="AX206" i="8" s="1"/>
  <c r="BB206" i="8" s="1"/>
  <c r="BF206" i="8" s="1"/>
  <c r="BJ206" i="8" s="1"/>
  <c r="BN206" i="8" s="1"/>
  <c r="BR206" i="8" s="1"/>
  <c r="I206" i="8"/>
  <c r="M206" i="8" s="1"/>
  <c r="Q206" i="8" s="1"/>
  <c r="U206" i="8" s="1"/>
  <c r="Y206" i="8" s="1"/>
  <c r="AC206" i="8" s="1"/>
  <c r="AG206" i="8" s="1"/>
  <c r="AK206" i="8" s="1"/>
  <c r="AO206" i="8" s="1"/>
  <c r="AS206" i="8" s="1"/>
  <c r="AW206" i="8" s="1"/>
  <c r="BA206" i="8" s="1"/>
  <c r="BE206" i="8" s="1"/>
  <c r="BI206" i="8" s="1"/>
  <c r="BM206" i="8" s="1"/>
  <c r="BQ206" i="8" s="1"/>
  <c r="F167" i="8"/>
  <c r="J167" i="8" s="1"/>
  <c r="N167" i="8" s="1"/>
  <c r="R167" i="8" s="1"/>
  <c r="V167" i="8" s="1"/>
  <c r="Z167" i="8" s="1"/>
  <c r="AD167" i="8" s="1"/>
  <c r="AH167" i="8" s="1"/>
  <c r="AL167" i="8" s="1"/>
  <c r="AP167" i="8" s="1"/>
  <c r="AT167" i="8" s="1"/>
  <c r="AX167" i="8" s="1"/>
  <c r="BB167" i="8" s="1"/>
  <c r="BF167" i="8" s="1"/>
  <c r="BJ167" i="8" s="1"/>
  <c r="BN167" i="8" s="1"/>
  <c r="BR167" i="8" s="1"/>
  <c r="I167" i="8"/>
  <c r="M167" i="8" s="1"/>
  <c r="Q167" i="8" s="1"/>
  <c r="U167" i="8" s="1"/>
  <c r="Y167" i="8" s="1"/>
  <c r="AC167" i="8" s="1"/>
  <c r="AG167" i="8" s="1"/>
  <c r="AK167" i="8" s="1"/>
  <c r="AO167" i="8" s="1"/>
  <c r="AS167" i="8" s="1"/>
  <c r="AW167" i="8" s="1"/>
  <c r="BA167" i="8" s="1"/>
  <c r="BE167" i="8" s="1"/>
  <c r="BI167" i="8" s="1"/>
  <c r="BM167" i="8" s="1"/>
  <c r="BQ167" i="8" s="1"/>
  <c r="I271" i="8"/>
  <c r="M271" i="8" s="1"/>
  <c r="Q271" i="8" s="1"/>
  <c r="U271" i="8" s="1"/>
  <c r="Y271" i="8" s="1"/>
  <c r="AC271" i="8" s="1"/>
  <c r="AG271" i="8" s="1"/>
  <c r="AK271" i="8" s="1"/>
  <c r="AO271" i="8" s="1"/>
  <c r="AS271" i="8" s="1"/>
  <c r="AW271" i="8" s="1"/>
  <c r="BA271" i="8" s="1"/>
  <c r="BE271" i="8" s="1"/>
  <c r="BI271" i="8" s="1"/>
  <c r="BM271" i="8" s="1"/>
  <c r="BQ271" i="8" s="1"/>
  <c r="F271" i="8"/>
  <c r="J271" i="8" s="1"/>
  <c r="N271" i="8" s="1"/>
  <c r="R271" i="8" s="1"/>
  <c r="V271" i="8" s="1"/>
  <c r="Z271" i="8" s="1"/>
  <c r="AD271" i="8" s="1"/>
  <c r="AH271" i="8" s="1"/>
  <c r="AL271" i="8" s="1"/>
  <c r="AP271" i="8" s="1"/>
  <c r="AT271" i="8" s="1"/>
  <c r="AX271" i="8" s="1"/>
  <c r="BB271" i="8" s="1"/>
  <c r="BF271" i="8" s="1"/>
  <c r="BJ271" i="8" s="1"/>
  <c r="BN271" i="8" s="1"/>
  <c r="BR271" i="8" s="1"/>
  <c r="I157" i="8"/>
  <c r="M157" i="8" s="1"/>
  <c r="Q157" i="8" s="1"/>
  <c r="U157" i="8" s="1"/>
  <c r="Y157" i="8" s="1"/>
  <c r="AC157" i="8" s="1"/>
  <c r="AG157" i="8" s="1"/>
  <c r="AK157" i="8" s="1"/>
  <c r="AO157" i="8" s="1"/>
  <c r="AS157" i="8" s="1"/>
  <c r="AW157" i="8" s="1"/>
  <c r="BA157" i="8" s="1"/>
  <c r="BE157" i="8" s="1"/>
  <c r="BI157" i="8" s="1"/>
  <c r="BM157" i="8" s="1"/>
  <c r="BQ157" i="8" s="1"/>
  <c r="F157" i="8"/>
  <c r="J157" i="8" s="1"/>
  <c r="N157" i="8" s="1"/>
  <c r="R157" i="8" s="1"/>
  <c r="V157" i="8" s="1"/>
  <c r="Z157" i="8" s="1"/>
  <c r="AD157" i="8" s="1"/>
  <c r="AH157" i="8" s="1"/>
  <c r="AL157" i="8" s="1"/>
  <c r="AP157" i="8" s="1"/>
  <c r="AT157" i="8" s="1"/>
  <c r="AX157" i="8" s="1"/>
  <c r="BB157" i="8" s="1"/>
  <c r="BF157" i="8" s="1"/>
  <c r="BJ157" i="8" s="1"/>
  <c r="BN157" i="8" s="1"/>
  <c r="BR157" i="8" s="1"/>
  <c r="I266" i="8"/>
  <c r="M266" i="8" s="1"/>
  <c r="Q266" i="8" s="1"/>
  <c r="U266" i="8" s="1"/>
  <c r="Y266" i="8" s="1"/>
  <c r="AC266" i="8" s="1"/>
  <c r="AG266" i="8" s="1"/>
  <c r="AK266" i="8" s="1"/>
  <c r="AO266" i="8" s="1"/>
  <c r="AS266" i="8" s="1"/>
  <c r="AW266" i="8" s="1"/>
  <c r="BA266" i="8" s="1"/>
  <c r="BE266" i="8" s="1"/>
  <c r="BI266" i="8" s="1"/>
  <c r="BM266" i="8" s="1"/>
  <c r="BQ266" i="8" s="1"/>
  <c r="F266" i="8"/>
  <c r="J266" i="8" s="1"/>
  <c r="N266" i="8" s="1"/>
  <c r="R266" i="8" s="1"/>
  <c r="V266" i="8" s="1"/>
  <c r="Z266" i="8" s="1"/>
  <c r="AD266" i="8" s="1"/>
  <c r="AH266" i="8" s="1"/>
  <c r="AL266" i="8" s="1"/>
  <c r="AP266" i="8" s="1"/>
  <c r="AT266" i="8" s="1"/>
  <c r="AX266" i="8" s="1"/>
  <c r="BB266" i="8" s="1"/>
  <c r="BF266" i="8" s="1"/>
  <c r="BJ266" i="8" s="1"/>
  <c r="BN266" i="8" s="1"/>
  <c r="BR266" i="8" s="1"/>
  <c r="F197" i="8"/>
  <c r="J197" i="8" s="1"/>
  <c r="N197" i="8" s="1"/>
  <c r="R197" i="8" s="1"/>
  <c r="V197" i="8" s="1"/>
  <c r="Z197" i="8" s="1"/>
  <c r="AD197" i="8" s="1"/>
  <c r="AH197" i="8" s="1"/>
  <c r="AL197" i="8" s="1"/>
  <c r="AP197" i="8" s="1"/>
  <c r="AT197" i="8" s="1"/>
  <c r="AX197" i="8" s="1"/>
  <c r="BB197" i="8" s="1"/>
  <c r="BF197" i="8" s="1"/>
  <c r="BJ197" i="8" s="1"/>
  <c r="BN197" i="8" s="1"/>
  <c r="BR197" i="8" s="1"/>
  <c r="I197" i="8"/>
  <c r="M197" i="8" s="1"/>
  <c r="Q197" i="8" s="1"/>
  <c r="U197" i="8" s="1"/>
  <c r="Y197" i="8" s="1"/>
  <c r="AC197" i="8" s="1"/>
  <c r="AG197" i="8" s="1"/>
  <c r="AK197" i="8" s="1"/>
  <c r="AO197" i="8" s="1"/>
  <c r="AS197" i="8" s="1"/>
  <c r="AW197" i="8" s="1"/>
  <c r="BA197" i="8" s="1"/>
  <c r="BE197" i="8" s="1"/>
  <c r="BI197" i="8" s="1"/>
  <c r="BM197" i="8" s="1"/>
  <c r="BQ197" i="8" s="1"/>
  <c r="F267" i="8"/>
  <c r="J267" i="8" s="1"/>
  <c r="N267" i="8" s="1"/>
  <c r="R267" i="8" s="1"/>
  <c r="V267" i="8" s="1"/>
  <c r="Z267" i="8" s="1"/>
  <c r="AD267" i="8" s="1"/>
  <c r="AH267" i="8" s="1"/>
  <c r="AL267" i="8" s="1"/>
  <c r="AP267" i="8" s="1"/>
  <c r="AT267" i="8" s="1"/>
  <c r="AX267" i="8" s="1"/>
  <c r="BB267" i="8" s="1"/>
  <c r="BF267" i="8" s="1"/>
  <c r="BJ267" i="8" s="1"/>
  <c r="BN267" i="8" s="1"/>
  <c r="BR267" i="8" s="1"/>
  <c r="I267" i="8"/>
  <c r="M267" i="8" s="1"/>
  <c r="Q267" i="8" s="1"/>
  <c r="U267" i="8" s="1"/>
  <c r="Y267" i="8" s="1"/>
  <c r="AC267" i="8" s="1"/>
  <c r="AG267" i="8" s="1"/>
  <c r="AK267" i="8" s="1"/>
  <c r="AO267" i="8" s="1"/>
  <c r="AS267" i="8" s="1"/>
  <c r="AW267" i="8" s="1"/>
  <c r="BA267" i="8" s="1"/>
  <c r="BE267" i="8" s="1"/>
  <c r="BI267" i="8" s="1"/>
  <c r="BM267" i="8" s="1"/>
  <c r="BQ267" i="8" s="1"/>
  <c r="I276" i="8"/>
  <c r="M276" i="8" s="1"/>
  <c r="Q276" i="8" s="1"/>
  <c r="U276" i="8" s="1"/>
  <c r="Y276" i="8" s="1"/>
  <c r="AC276" i="8" s="1"/>
  <c r="AG276" i="8" s="1"/>
  <c r="AK276" i="8" s="1"/>
  <c r="AO276" i="8" s="1"/>
  <c r="AS276" i="8" s="1"/>
  <c r="AW276" i="8" s="1"/>
  <c r="BA276" i="8" s="1"/>
  <c r="BE276" i="8" s="1"/>
  <c r="BI276" i="8" s="1"/>
  <c r="BM276" i="8" s="1"/>
  <c r="BQ276" i="8" s="1"/>
  <c r="F276" i="8"/>
  <c r="J276" i="8" s="1"/>
  <c r="N276" i="8" s="1"/>
  <c r="R276" i="8" s="1"/>
  <c r="V276" i="8" s="1"/>
  <c r="Z276" i="8" s="1"/>
  <c r="AD276" i="8" s="1"/>
  <c r="AH276" i="8" s="1"/>
  <c r="AL276" i="8" s="1"/>
  <c r="AP276" i="8" s="1"/>
  <c r="AT276" i="8" s="1"/>
  <c r="AX276" i="8" s="1"/>
  <c r="BB276" i="8" s="1"/>
  <c r="BF276" i="8" s="1"/>
  <c r="BJ276" i="8" s="1"/>
  <c r="BN276" i="8" s="1"/>
  <c r="BR276" i="8" s="1"/>
  <c r="I234" i="8"/>
  <c r="M234" i="8" s="1"/>
  <c r="Q234" i="8" s="1"/>
  <c r="U234" i="8" s="1"/>
  <c r="Y234" i="8" s="1"/>
  <c r="AC234" i="8" s="1"/>
  <c r="AG234" i="8" s="1"/>
  <c r="AK234" i="8" s="1"/>
  <c r="AO234" i="8" s="1"/>
  <c r="AS234" i="8" s="1"/>
  <c r="AW234" i="8" s="1"/>
  <c r="BA234" i="8" s="1"/>
  <c r="BE234" i="8" s="1"/>
  <c r="BI234" i="8" s="1"/>
  <c r="BM234" i="8" s="1"/>
  <c r="BQ234" i="8" s="1"/>
  <c r="F234" i="8"/>
  <c r="J234" i="8" s="1"/>
  <c r="N234" i="8" s="1"/>
  <c r="R234" i="8" s="1"/>
  <c r="V234" i="8" s="1"/>
  <c r="Z234" i="8" s="1"/>
  <c r="AD234" i="8" s="1"/>
  <c r="AH234" i="8" s="1"/>
  <c r="AL234" i="8" s="1"/>
  <c r="AP234" i="8" s="1"/>
  <c r="AT234" i="8" s="1"/>
  <c r="AX234" i="8" s="1"/>
  <c r="BB234" i="8" s="1"/>
  <c r="BF234" i="8" s="1"/>
  <c r="BJ234" i="8" s="1"/>
  <c r="BN234" i="8" s="1"/>
  <c r="BR234" i="8" s="1"/>
  <c r="D14" i="8"/>
  <c r="D13" i="6"/>
  <c r="D15" i="8" l="1"/>
  <c r="D14" i="6"/>
  <c r="D16" i="8" l="1"/>
  <c r="D15" i="6"/>
  <c r="D17" i="8" l="1"/>
  <c r="D16" i="6"/>
  <c r="D18" i="8" l="1"/>
  <c r="D17" i="6"/>
  <c r="D19" i="8" l="1"/>
  <c r="D18" i="6"/>
  <c r="D20" i="8" l="1"/>
  <c r="D19" i="6"/>
  <c r="D21" i="8" l="1"/>
  <c r="D20" i="6"/>
  <c r="D22" i="8" l="1"/>
  <c r="D21" i="6"/>
  <c r="D23" i="8" l="1"/>
  <c r="D22" i="6"/>
  <c r="D24" i="8" l="1"/>
  <c r="D23" i="6"/>
  <c r="D25" i="8" l="1"/>
  <c r="D24" i="6"/>
  <c r="D26" i="8" l="1"/>
  <c r="D25" i="6"/>
  <c r="D27" i="8" l="1"/>
  <c r="D26" i="6"/>
  <c r="D28" i="8" l="1"/>
  <c r="D27" i="6"/>
  <c r="D29" i="8" l="1"/>
  <c r="D28" i="6"/>
  <c r="D30" i="8" l="1"/>
  <c r="D29" i="6"/>
  <c r="D31" i="8" l="1"/>
  <c r="D30" i="6"/>
  <c r="D32" i="8" l="1"/>
  <c r="D31" i="6"/>
  <c r="D33" i="8" l="1"/>
  <c r="D32" i="6"/>
  <c r="D34" i="8" l="1"/>
  <c r="D33" i="6"/>
  <c r="D35" i="8" l="1"/>
  <c r="D34" i="6"/>
  <c r="D36" i="8" l="1"/>
  <c r="D35" i="6"/>
  <c r="D37" i="8" l="1"/>
  <c r="D36" i="6"/>
  <c r="D38" i="8" l="1"/>
  <c r="D37" i="6"/>
  <c r="D39" i="8" l="1"/>
  <c r="D38" i="6"/>
  <c r="D40" i="8" l="1"/>
  <c r="D39" i="6"/>
  <c r="D41" i="8" l="1"/>
  <c r="D40" i="6"/>
  <c r="D42" i="8" l="1"/>
  <c r="D41" i="6"/>
  <c r="D43" i="8" l="1"/>
  <c r="D42" i="6"/>
  <c r="D44" i="8" l="1"/>
  <c r="D43" i="6"/>
  <c r="D45" i="8" l="1"/>
  <c r="D44" i="6"/>
  <c r="D46" i="8" l="1"/>
  <c r="D45" i="6"/>
  <c r="D47" i="8" l="1"/>
  <c r="D46" i="6"/>
  <c r="D48" i="8" l="1"/>
  <c r="D47" i="6"/>
  <c r="H260" i="1"/>
  <c r="H240" i="1"/>
  <c r="O240" i="1" s="1"/>
  <c r="L238" i="1"/>
  <c r="H234" i="1"/>
  <c r="O234" i="1" s="1"/>
  <c r="L232" i="1"/>
  <c r="H205" i="1"/>
  <c r="O196" i="1"/>
  <c r="C136" i="1"/>
  <c r="C138" i="1" s="1"/>
  <c r="C139" i="1" s="1"/>
  <c r="C141" i="1" s="1"/>
  <c r="C142" i="1" s="1"/>
  <c r="C144" i="1" s="1"/>
  <c r="C145" i="1" s="1"/>
  <c r="C147" i="1" s="1"/>
  <c r="C149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4" i="1" s="1"/>
  <c r="H130" i="1"/>
  <c r="O130" i="1" s="1"/>
  <c r="L128" i="1"/>
  <c r="H107" i="1"/>
  <c r="O107" i="1" s="1"/>
  <c r="H102" i="1"/>
  <c r="O102" i="1" s="1"/>
  <c r="C96" i="1"/>
  <c r="C98" i="1" s="1"/>
  <c r="C100" i="1" s="1"/>
  <c r="C9" i="1"/>
  <c r="C10" i="1" l="1"/>
  <c r="H217" i="1"/>
  <c r="O217" i="1" s="1"/>
  <c r="O205" i="1"/>
  <c r="H262" i="1"/>
  <c r="O262" i="1" s="1"/>
  <c r="O260" i="1"/>
  <c r="D49" i="8"/>
  <c r="D48" i="6"/>
  <c r="C11" i="1" l="1"/>
  <c r="C12" i="1" s="1"/>
  <c r="C13" i="1" s="1"/>
  <c r="C15" i="1" s="1"/>
  <c r="C16" i="1" s="1"/>
  <c r="C17" i="1" s="1"/>
  <c r="C18" i="1" s="1"/>
  <c r="C19" i="1" s="1"/>
  <c r="C20" i="1" s="1"/>
  <c r="C21" i="1" s="1"/>
  <c r="C22" i="1" s="1"/>
  <c r="C24" i="1" s="1"/>
  <c r="C25" i="1" s="1"/>
  <c r="C26" i="1" s="1"/>
  <c r="C27" i="1" s="1"/>
  <c r="C28" i="1" s="1"/>
  <c r="C29" i="1" s="1"/>
  <c r="C30" i="1" s="1"/>
  <c r="C31" i="1" s="1"/>
  <c r="C32" i="1" s="1"/>
  <c r="C34" i="1" s="1"/>
  <c r="C35" i="1" s="1"/>
  <c r="C36" i="1" s="1"/>
  <c r="C37" i="1" s="1"/>
  <c r="C38" i="1" s="1"/>
  <c r="C39" i="1" s="1"/>
  <c r="C40" i="1" s="1"/>
  <c r="C41" i="1" s="1"/>
  <c r="C43" i="1" s="1"/>
  <c r="C44" i="1" s="1"/>
  <c r="C45" i="1" s="1"/>
  <c r="C46" i="1" s="1"/>
  <c r="C47" i="1" s="1"/>
  <c r="C48" i="1" s="1"/>
  <c r="C49" i="1" s="1"/>
  <c r="C50" i="1" s="1"/>
  <c r="C51" i="1" s="1"/>
  <c r="C53" i="1" s="1"/>
  <c r="C54" i="1" s="1"/>
  <c r="C55" i="1" s="1"/>
  <c r="C56" i="1" s="1"/>
  <c r="C57" i="1" s="1"/>
  <c r="C58" i="1" s="1"/>
  <c r="C59" i="1" s="1"/>
  <c r="C60" i="1" s="1"/>
  <c r="C62" i="1" s="1"/>
  <c r="C63" i="1" s="1"/>
  <c r="C64" i="1" s="1"/>
  <c r="C65" i="1" s="1"/>
  <c r="C66" i="1" s="1"/>
  <c r="C67" i="1" s="1"/>
  <c r="C68" i="1" s="1"/>
  <c r="C69" i="1" s="1"/>
  <c r="C71" i="1" s="1"/>
  <c r="C72" i="1" s="1"/>
  <c r="C73" i="1" s="1"/>
  <c r="C74" i="1" s="1"/>
  <c r="C75" i="1" s="1"/>
  <c r="C76" i="1" s="1"/>
  <c r="C77" i="1" s="1"/>
  <c r="C78" i="1" s="1"/>
  <c r="C79" i="1" s="1"/>
  <c r="C81" i="1" s="1"/>
  <c r="C82" i="1" s="1"/>
  <c r="C83" i="1" s="1"/>
  <c r="C84" i="1" s="1"/>
  <c r="C85" i="1" s="1"/>
  <c r="C86" i="1" s="1"/>
  <c r="C87" i="1" s="1"/>
  <c r="C88" i="1" s="1"/>
  <c r="B21" i="9"/>
  <c r="H109" i="1"/>
  <c r="O90" i="1"/>
  <c r="D50" i="8"/>
  <c r="D49" i="6"/>
  <c r="C15" i="9" l="1"/>
  <c r="C12" i="9"/>
  <c r="C10" i="9"/>
  <c r="B8" i="9"/>
  <c r="C9" i="9"/>
  <c r="B9" i="9"/>
  <c r="B20" i="9"/>
  <c r="C13" i="9"/>
  <c r="C17" i="9"/>
  <c r="C18" i="9"/>
  <c r="B19" i="9"/>
  <c r="C19" i="9"/>
  <c r="B17" i="9"/>
  <c r="B18" i="9"/>
  <c r="C16" i="9"/>
  <c r="C11" i="9"/>
  <c r="B16" i="9"/>
  <c r="C20" i="9"/>
  <c r="B13" i="9"/>
  <c r="C8" i="9"/>
  <c r="B10" i="9"/>
  <c r="C21" i="9"/>
  <c r="B11" i="9"/>
  <c r="B12" i="9"/>
  <c r="B15" i="9"/>
  <c r="B22" i="9"/>
  <c r="O109" i="1"/>
  <c r="H198" i="1"/>
  <c r="B23" i="9" s="1"/>
  <c r="D51" i="8"/>
  <c r="D50" i="6"/>
  <c r="O198" i="1" l="1"/>
  <c r="D52" i="8"/>
  <c r="D51" i="6"/>
  <c r="D53" i="8" l="1"/>
  <c r="D52" i="6"/>
  <c r="D54" i="8" l="1"/>
  <c r="D53" i="6"/>
  <c r="D55" i="8" l="1"/>
  <c r="D54" i="6"/>
  <c r="D56" i="8" l="1"/>
  <c r="D55" i="6"/>
  <c r="D57" i="8" l="1"/>
  <c r="D56" i="6"/>
  <c r="D58" i="8" l="1"/>
  <c r="D57" i="6"/>
  <c r="D59" i="8" l="1"/>
  <c r="D58" i="6"/>
  <c r="D60" i="8" l="1"/>
  <c r="D59" i="6"/>
  <c r="D61" i="8" l="1"/>
  <c r="D60" i="6"/>
  <c r="D62" i="8" l="1"/>
  <c r="D61" i="6"/>
  <c r="D63" i="8" l="1"/>
  <c r="D62" i="6"/>
  <c r="D64" i="8" l="1"/>
  <c r="D63" i="6"/>
  <c r="D65" i="8" l="1"/>
  <c r="D64" i="6"/>
  <c r="D66" i="8" l="1"/>
  <c r="D65" i="6"/>
  <c r="D67" i="8" l="1"/>
  <c r="D66" i="6"/>
  <c r="D68" i="8" l="1"/>
  <c r="D67" i="6"/>
  <c r="D69" i="8" l="1"/>
  <c r="D68" i="6"/>
  <c r="D70" i="8" l="1"/>
  <c r="D71" i="8" s="1"/>
  <c r="D69" i="6"/>
  <c r="D72" i="8" l="1"/>
  <c r="D70" i="6"/>
  <c r="D73" i="8" l="1"/>
  <c r="D71" i="6"/>
  <c r="D74" i="8" l="1"/>
  <c r="D72" i="6"/>
  <c r="D75" i="8" l="1"/>
  <c r="D73" i="6"/>
  <c r="D76" i="8" l="1"/>
  <c r="D74" i="6"/>
  <c r="D77" i="8" l="1"/>
  <c r="D75" i="6"/>
  <c r="D78" i="8" l="1"/>
  <c r="D76" i="6"/>
  <c r="D79" i="8" l="1"/>
  <c r="D77" i="6"/>
  <c r="D80" i="8" l="1"/>
  <c r="D78" i="6"/>
  <c r="D81" i="8" l="1"/>
  <c r="D79" i="6"/>
  <c r="D82" i="8" l="1"/>
  <c r="D80" i="6"/>
  <c r="D83" i="8" l="1"/>
  <c r="D81" i="6"/>
  <c r="D84" i="8" l="1"/>
  <c r="D82" i="6"/>
  <c r="D85" i="8" l="1"/>
  <c r="D83" i="6"/>
  <c r="D86" i="8" l="1"/>
  <c r="D84" i="6"/>
  <c r="D87" i="8" l="1"/>
  <c r="D85" i="6"/>
  <c r="D88" i="8" l="1"/>
  <c r="D86" i="6"/>
  <c r="D89" i="8" l="1"/>
  <c r="D87" i="6"/>
  <c r="D90" i="8" l="1"/>
  <c r="D88" i="6"/>
  <c r="D91" i="8" l="1"/>
  <c r="D89" i="6"/>
  <c r="D92" i="8" l="1"/>
  <c r="D90" i="6"/>
  <c r="D93" i="8" l="1"/>
  <c r="D91" i="6"/>
  <c r="D94" i="8" l="1"/>
  <c r="D92" i="6"/>
  <c r="D95" i="8" l="1"/>
  <c r="D93" i="6"/>
  <c r="D96" i="8" l="1"/>
  <c r="D94" i="6"/>
  <c r="D97" i="8" l="1"/>
  <c r="D95" i="6"/>
  <c r="D98" i="8" l="1"/>
  <c r="D96" i="6"/>
  <c r="D99" i="8" l="1"/>
  <c r="D97" i="6"/>
  <c r="D100" i="8" l="1"/>
  <c r="D98" i="6"/>
  <c r="D101" i="8" l="1"/>
  <c r="D99" i="6"/>
  <c r="D102" i="8" l="1"/>
  <c r="D100" i="6"/>
  <c r="D103" i="8" l="1"/>
  <c r="D101" i="6"/>
  <c r="D104" i="8" l="1"/>
  <c r="D102" i="6"/>
  <c r="D105" i="8" l="1"/>
  <c r="D103" i="6"/>
  <c r="D106" i="8" l="1"/>
  <c r="D104" i="6"/>
  <c r="D107" i="8" l="1"/>
  <c r="D105" i="6"/>
  <c r="D108" i="8" l="1"/>
  <c r="D106" i="6"/>
  <c r="D109" i="8" l="1"/>
  <c r="D107" i="6"/>
  <c r="D110" i="8" l="1"/>
  <c r="D108" i="6"/>
  <c r="D111" i="8" l="1"/>
  <c r="D109" i="6"/>
  <c r="E109" i="6" s="1"/>
  <c r="E108" i="6" l="1"/>
  <c r="F109" i="6"/>
  <c r="E111" i="8"/>
  <c r="F111" i="8" s="1"/>
  <c r="E107" i="6" l="1"/>
  <c r="F108" i="6"/>
  <c r="E110" i="8"/>
  <c r="F110" i="8" s="1"/>
  <c r="E106" i="6" l="1"/>
  <c r="F107" i="6"/>
  <c r="J111" i="8"/>
  <c r="N111" i="8" s="1"/>
  <c r="R111" i="8" s="1"/>
  <c r="V111" i="8" s="1"/>
  <c r="Z111" i="8" s="1"/>
  <c r="AD111" i="8" s="1"/>
  <c r="AH111" i="8" s="1"/>
  <c r="AL111" i="8" s="1"/>
  <c r="AP111" i="8" s="1"/>
  <c r="AT111" i="8" s="1"/>
  <c r="AX111" i="8" s="1"/>
  <c r="BB111" i="8" s="1"/>
  <c r="BF111" i="8" s="1"/>
  <c r="BJ111" i="8" s="1"/>
  <c r="BN111" i="8" s="1"/>
  <c r="BR111" i="8" s="1"/>
  <c r="H111" i="8"/>
  <c r="L111" i="8" s="1"/>
  <c r="P111" i="8" s="1"/>
  <c r="T111" i="8" s="1"/>
  <c r="X111" i="8" s="1"/>
  <c r="AB111" i="8" s="1"/>
  <c r="AF111" i="8" s="1"/>
  <c r="AJ111" i="8" s="1"/>
  <c r="AN111" i="8" s="1"/>
  <c r="AR111" i="8" s="1"/>
  <c r="AV111" i="8" s="1"/>
  <c r="AZ111" i="8" s="1"/>
  <c r="BD111" i="8" s="1"/>
  <c r="BH111" i="8" s="1"/>
  <c r="BL111" i="8" s="1"/>
  <c r="BP111" i="8" s="1"/>
  <c r="G111" i="8"/>
  <c r="K111" i="8" s="1"/>
  <c r="O111" i="8" s="1"/>
  <c r="S111" i="8" s="1"/>
  <c r="W111" i="8" s="1"/>
  <c r="AA111" i="8" s="1"/>
  <c r="AE111" i="8" s="1"/>
  <c r="AI111" i="8" s="1"/>
  <c r="AM111" i="8" s="1"/>
  <c r="AQ111" i="8" s="1"/>
  <c r="AU111" i="8" s="1"/>
  <c r="AY111" i="8" s="1"/>
  <c r="BC111" i="8" s="1"/>
  <c r="BG111" i="8" s="1"/>
  <c r="BK111" i="8" s="1"/>
  <c r="BO111" i="8" s="1"/>
  <c r="E109" i="8"/>
  <c r="F109" i="8" s="1"/>
  <c r="I111" i="8"/>
  <c r="M111" i="8" s="1"/>
  <c r="Q111" i="8" s="1"/>
  <c r="U111" i="8" s="1"/>
  <c r="Y111" i="8" s="1"/>
  <c r="AC111" i="8" s="1"/>
  <c r="AG111" i="8" s="1"/>
  <c r="AK111" i="8" s="1"/>
  <c r="AO111" i="8" s="1"/>
  <c r="AS111" i="8" s="1"/>
  <c r="AW111" i="8" s="1"/>
  <c r="BA111" i="8" s="1"/>
  <c r="BE111" i="8" s="1"/>
  <c r="BI111" i="8" s="1"/>
  <c r="BM111" i="8" s="1"/>
  <c r="BQ111" i="8" s="1"/>
  <c r="E105" i="6" l="1"/>
  <c r="F106" i="6"/>
  <c r="J110" i="8"/>
  <c r="N110" i="8" s="1"/>
  <c r="R110" i="8" s="1"/>
  <c r="V110" i="8" s="1"/>
  <c r="Z110" i="8" s="1"/>
  <c r="AD110" i="8" s="1"/>
  <c r="AH110" i="8" s="1"/>
  <c r="AL110" i="8" s="1"/>
  <c r="AP110" i="8" s="1"/>
  <c r="AT110" i="8" s="1"/>
  <c r="AX110" i="8" s="1"/>
  <c r="BB110" i="8" s="1"/>
  <c r="BF110" i="8" s="1"/>
  <c r="BJ110" i="8" s="1"/>
  <c r="BN110" i="8" s="1"/>
  <c r="BR110" i="8" s="1"/>
  <c r="G110" i="8"/>
  <c r="K110" i="8" s="1"/>
  <c r="O110" i="8" s="1"/>
  <c r="S110" i="8" s="1"/>
  <c r="W110" i="8" s="1"/>
  <c r="AA110" i="8" s="1"/>
  <c r="AE110" i="8" s="1"/>
  <c r="AI110" i="8" s="1"/>
  <c r="AM110" i="8" s="1"/>
  <c r="AQ110" i="8" s="1"/>
  <c r="AU110" i="8" s="1"/>
  <c r="AY110" i="8" s="1"/>
  <c r="BC110" i="8" s="1"/>
  <c r="BG110" i="8" s="1"/>
  <c r="BK110" i="8" s="1"/>
  <c r="BO110" i="8" s="1"/>
  <c r="H110" i="8"/>
  <c r="L110" i="8" s="1"/>
  <c r="P110" i="8" s="1"/>
  <c r="T110" i="8" s="1"/>
  <c r="X110" i="8" s="1"/>
  <c r="AB110" i="8" s="1"/>
  <c r="AF110" i="8" s="1"/>
  <c r="AJ110" i="8" s="1"/>
  <c r="AN110" i="8" s="1"/>
  <c r="AR110" i="8" s="1"/>
  <c r="AV110" i="8" s="1"/>
  <c r="AZ110" i="8" s="1"/>
  <c r="BD110" i="8" s="1"/>
  <c r="BH110" i="8" s="1"/>
  <c r="BL110" i="8" s="1"/>
  <c r="BP110" i="8" s="1"/>
  <c r="E108" i="8"/>
  <c r="F108" i="8" s="1"/>
  <c r="I110" i="8"/>
  <c r="M110" i="8" s="1"/>
  <c r="Q110" i="8" s="1"/>
  <c r="U110" i="8" s="1"/>
  <c r="Y110" i="8" s="1"/>
  <c r="AC110" i="8" s="1"/>
  <c r="AG110" i="8" s="1"/>
  <c r="AK110" i="8" s="1"/>
  <c r="AO110" i="8" s="1"/>
  <c r="AS110" i="8" s="1"/>
  <c r="AW110" i="8" s="1"/>
  <c r="BA110" i="8" s="1"/>
  <c r="BE110" i="8" s="1"/>
  <c r="BI110" i="8" s="1"/>
  <c r="BM110" i="8" s="1"/>
  <c r="BQ110" i="8" s="1"/>
  <c r="E104" i="6" l="1"/>
  <c r="F105" i="6"/>
  <c r="J109" i="8"/>
  <c r="N109" i="8" s="1"/>
  <c r="R109" i="8" s="1"/>
  <c r="V109" i="8" s="1"/>
  <c r="Z109" i="8" s="1"/>
  <c r="AD109" i="8" s="1"/>
  <c r="AH109" i="8" s="1"/>
  <c r="AL109" i="8" s="1"/>
  <c r="AP109" i="8" s="1"/>
  <c r="AT109" i="8" s="1"/>
  <c r="AX109" i="8" s="1"/>
  <c r="BB109" i="8" s="1"/>
  <c r="BF109" i="8" s="1"/>
  <c r="H109" i="8"/>
  <c r="L109" i="8" s="1"/>
  <c r="P109" i="8" s="1"/>
  <c r="T109" i="8" s="1"/>
  <c r="X109" i="8" s="1"/>
  <c r="AB109" i="8" s="1"/>
  <c r="AF109" i="8" s="1"/>
  <c r="AJ109" i="8" s="1"/>
  <c r="AN109" i="8" s="1"/>
  <c r="AR109" i="8" s="1"/>
  <c r="AV109" i="8" s="1"/>
  <c r="AZ109" i="8" s="1"/>
  <c r="BD109" i="8" s="1"/>
  <c r="BH109" i="8" s="1"/>
  <c r="BL109" i="8" s="1"/>
  <c r="BP109" i="8" s="1"/>
  <c r="G109" i="8"/>
  <c r="K109" i="8" s="1"/>
  <c r="O109" i="8" s="1"/>
  <c r="S109" i="8" s="1"/>
  <c r="W109" i="8" s="1"/>
  <c r="AA109" i="8" s="1"/>
  <c r="AE109" i="8" s="1"/>
  <c r="AI109" i="8" s="1"/>
  <c r="AM109" i="8" s="1"/>
  <c r="AQ109" i="8" s="1"/>
  <c r="AU109" i="8" s="1"/>
  <c r="AY109" i="8" s="1"/>
  <c r="BC109" i="8" s="1"/>
  <c r="BG109" i="8" s="1"/>
  <c r="BK109" i="8" s="1"/>
  <c r="BO109" i="8" s="1"/>
  <c r="E107" i="8"/>
  <c r="F107" i="8" s="1"/>
  <c r="I109" i="8"/>
  <c r="M109" i="8" s="1"/>
  <c r="Q109" i="8" s="1"/>
  <c r="U109" i="8" s="1"/>
  <c r="Y109" i="8" s="1"/>
  <c r="AC109" i="8" s="1"/>
  <c r="AG109" i="8" s="1"/>
  <c r="AK109" i="8" s="1"/>
  <c r="AO109" i="8" s="1"/>
  <c r="AS109" i="8" s="1"/>
  <c r="AW109" i="8" s="1"/>
  <c r="BA109" i="8" s="1"/>
  <c r="BE109" i="8" s="1"/>
  <c r="BI109" i="8" s="1"/>
  <c r="BM109" i="8" s="1"/>
  <c r="BQ109" i="8" s="1"/>
  <c r="J111" i="6"/>
  <c r="N111" i="6" s="1"/>
  <c r="R111" i="6" s="1"/>
  <c r="V111" i="6" s="1"/>
  <c r="Z111" i="6" s="1"/>
  <c r="AD111" i="6" s="1"/>
  <c r="AH111" i="6" s="1"/>
  <c r="AL111" i="6" s="1"/>
  <c r="AP111" i="6" s="1"/>
  <c r="AT111" i="6" s="1"/>
  <c r="AX111" i="6" s="1"/>
  <c r="BB111" i="6" s="1"/>
  <c r="BF111" i="6" s="1"/>
  <c r="BJ111" i="6" s="1"/>
  <c r="BN111" i="6" s="1"/>
  <c r="BR111" i="6" s="1"/>
  <c r="G111" i="6"/>
  <c r="K111" i="6" s="1"/>
  <c r="O111" i="6" s="1"/>
  <c r="S111" i="6" s="1"/>
  <c r="W111" i="6" s="1"/>
  <c r="AA111" i="6" s="1"/>
  <c r="AE111" i="6" s="1"/>
  <c r="AI111" i="6" s="1"/>
  <c r="AM111" i="6" s="1"/>
  <c r="AQ111" i="6" s="1"/>
  <c r="AU111" i="6" s="1"/>
  <c r="AY111" i="6" s="1"/>
  <c r="BC111" i="6" s="1"/>
  <c r="BG111" i="6" s="1"/>
  <c r="BK111" i="6" s="1"/>
  <c r="BO111" i="6" s="1"/>
  <c r="H111" i="6"/>
  <c r="L111" i="6" s="1"/>
  <c r="P111" i="6" s="1"/>
  <c r="T111" i="6" s="1"/>
  <c r="X111" i="6" s="1"/>
  <c r="AB111" i="6" s="1"/>
  <c r="AF111" i="6" s="1"/>
  <c r="AJ111" i="6" s="1"/>
  <c r="AN111" i="6" s="1"/>
  <c r="AR111" i="6" s="1"/>
  <c r="AV111" i="6" s="1"/>
  <c r="AZ111" i="6" s="1"/>
  <c r="BD111" i="6" s="1"/>
  <c r="BH111" i="6" s="1"/>
  <c r="BL111" i="6" s="1"/>
  <c r="BP111" i="6" s="1"/>
  <c r="I111" i="6"/>
  <c r="M111" i="6" s="1"/>
  <c r="Q111" i="6" s="1"/>
  <c r="U111" i="6" s="1"/>
  <c r="Y111" i="6" s="1"/>
  <c r="AC111" i="6" s="1"/>
  <c r="AG111" i="6" s="1"/>
  <c r="AK111" i="6" s="1"/>
  <c r="AO111" i="6" s="1"/>
  <c r="AS111" i="6" s="1"/>
  <c r="AW111" i="6" s="1"/>
  <c r="BA111" i="6" s="1"/>
  <c r="BE111" i="6" s="1"/>
  <c r="BI111" i="6" s="1"/>
  <c r="BM111" i="6" s="1"/>
  <c r="BQ111" i="6" s="1"/>
  <c r="E103" i="6" l="1"/>
  <c r="F104" i="6"/>
  <c r="J108" i="8"/>
  <c r="N108" i="8" s="1"/>
  <c r="R108" i="8" s="1"/>
  <c r="V108" i="8" s="1"/>
  <c r="Z108" i="8" s="1"/>
  <c r="AD108" i="8" s="1"/>
  <c r="AH108" i="8" s="1"/>
  <c r="AL108" i="8" s="1"/>
  <c r="AP108" i="8" s="1"/>
  <c r="AT108" i="8" s="1"/>
  <c r="AX108" i="8" s="1"/>
  <c r="BB108" i="8" s="1"/>
  <c r="BF108" i="8" s="1"/>
  <c r="H108" i="8"/>
  <c r="L108" i="8" s="1"/>
  <c r="P108" i="8" s="1"/>
  <c r="T108" i="8" s="1"/>
  <c r="X108" i="8" s="1"/>
  <c r="AB108" i="8" s="1"/>
  <c r="AF108" i="8" s="1"/>
  <c r="AJ108" i="8" s="1"/>
  <c r="AN108" i="8" s="1"/>
  <c r="AR108" i="8" s="1"/>
  <c r="AV108" i="8" s="1"/>
  <c r="AZ108" i="8" s="1"/>
  <c r="BD108" i="8" s="1"/>
  <c r="BH108" i="8" s="1"/>
  <c r="BL108" i="8" s="1"/>
  <c r="BP108" i="8" s="1"/>
  <c r="G108" i="8"/>
  <c r="K108" i="8" s="1"/>
  <c r="O108" i="8" s="1"/>
  <c r="S108" i="8" s="1"/>
  <c r="W108" i="8" s="1"/>
  <c r="AA108" i="8" s="1"/>
  <c r="AE108" i="8" s="1"/>
  <c r="AI108" i="8" s="1"/>
  <c r="AM108" i="8" s="1"/>
  <c r="AQ108" i="8" s="1"/>
  <c r="AU108" i="8" s="1"/>
  <c r="AY108" i="8" s="1"/>
  <c r="BC108" i="8" s="1"/>
  <c r="BG108" i="8" s="1"/>
  <c r="BK108" i="8" s="1"/>
  <c r="BO108" i="8" s="1"/>
  <c r="E106" i="8"/>
  <c r="F106" i="8" s="1"/>
  <c r="I108" i="8"/>
  <c r="M108" i="8" s="1"/>
  <c r="Q108" i="8" s="1"/>
  <c r="U108" i="8" s="1"/>
  <c r="Y108" i="8" s="1"/>
  <c r="AC108" i="8" s="1"/>
  <c r="AG108" i="8" s="1"/>
  <c r="AK108" i="8" s="1"/>
  <c r="AO108" i="8" s="1"/>
  <c r="AS108" i="8" s="1"/>
  <c r="AW108" i="8" s="1"/>
  <c r="BA108" i="8" s="1"/>
  <c r="BE108" i="8" s="1"/>
  <c r="BI108" i="8" s="1"/>
  <c r="BM108" i="8" s="1"/>
  <c r="BQ108" i="8" s="1"/>
  <c r="E102" i="6" l="1"/>
  <c r="F103" i="6"/>
  <c r="J107" i="8"/>
  <c r="N107" i="8" s="1"/>
  <c r="R107" i="8" s="1"/>
  <c r="V107" i="8" s="1"/>
  <c r="Z107" i="8" s="1"/>
  <c r="AD107" i="8" s="1"/>
  <c r="AH107" i="8" s="1"/>
  <c r="AL107" i="8" s="1"/>
  <c r="AP107" i="8" s="1"/>
  <c r="AT107" i="8" s="1"/>
  <c r="AX107" i="8" s="1"/>
  <c r="BB107" i="8" s="1"/>
  <c r="BF107" i="8" s="1"/>
  <c r="H107" i="8"/>
  <c r="L107" i="8" s="1"/>
  <c r="P107" i="8" s="1"/>
  <c r="T107" i="8" s="1"/>
  <c r="X107" i="8" s="1"/>
  <c r="AB107" i="8" s="1"/>
  <c r="AF107" i="8" s="1"/>
  <c r="AJ107" i="8" s="1"/>
  <c r="AN107" i="8" s="1"/>
  <c r="AR107" i="8" s="1"/>
  <c r="AV107" i="8" s="1"/>
  <c r="AZ107" i="8" s="1"/>
  <c r="BD107" i="8" s="1"/>
  <c r="BH107" i="8" s="1"/>
  <c r="BL107" i="8" s="1"/>
  <c r="BP107" i="8" s="1"/>
  <c r="G107" i="8"/>
  <c r="K107" i="8" s="1"/>
  <c r="O107" i="8" s="1"/>
  <c r="S107" i="8" s="1"/>
  <c r="W107" i="8" s="1"/>
  <c r="AA107" i="8" s="1"/>
  <c r="AE107" i="8" s="1"/>
  <c r="AI107" i="8" s="1"/>
  <c r="AM107" i="8" s="1"/>
  <c r="AQ107" i="8" s="1"/>
  <c r="AU107" i="8" s="1"/>
  <c r="AY107" i="8" s="1"/>
  <c r="BC107" i="8" s="1"/>
  <c r="BG107" i="8" s="1"/>
  <c r="BK107" i="8" s="1"/>
  <c r="BO107" i="8" s="1"/>
  <c r="I106" i="8"/>
  <c r="M106" i="8" s="1"/>
  <c r="Q106" i="8" s="1"/>
  <c r="U106" i="8" s="1"/>
  <c r="Y106" i="8" s="1"/>
  <c r="AC106" i="8" s="1"/>
  <c r="AG106" i="8" s="1"/>
  <c r="AK106" i="8" s="1"/>
  <c r="AO106" i="8" s="1"/>
  <c r="AS106" i="8" s="1"/>
  <c r="AW106" i="8" s="1"/>
  <c r="BA106" i="8" s="1"/>
  <c r="BE106" i="8" s="1"/>
  <c r="BI106" i="8" s="1"/>
  <c r="BM106" i="8" s="1"/>
  <c r="BQ106" i="8" s="1"/>
  <c r="E105" i="8"/>
  <c r="F105" i="8" s="1"/>
  <c r="I107" i="8"/>
  <c r="M107" i="8" s="1"/>
  <c r="Q107" i="8" s="1"/>
  <c r="U107" i="8" s="1"/>
  <c r="Y107" i="8" s="1"/>
  <c r="AC107" i="8" s="1"/>
  <c r="AG107" i="8" s="1"/>
  <c r="AK107" i="8" s="1"/>
  <c r="AO107" i="8" s="1"/>
  <c r="AS107" i="8" s="1"/>
  <c r="AW107" i="8" s="1"/>
  <c r="BA107" i="8" s="1"/>
  <c r="BE107" i="8" s="1"/>
  <c r="BI107" i="8" s="1"/>
  <c r="BM107" i="8" s="1"/>
  <c r="BQ107" i="8" s="1"/>
  <c r="J110" i="6"/>
  <c r="N110" i="6" s="1"/>
  <c r="R110" i="6" s="1"/>
  <c r="V110" i="6" s="1"/>
  <c r="Z110" i="6" s="1"/>
  <c r="AD110" i="6" s="1"/>
  <c r="AH110" i="6" s="1"/>
  <c r="AL110" i="6" s="1"/>
  <c r="AP110" i="6" s="1"/>
  <c r="AT110" i="6" s="1"/>
  <c r="AX110" i="6" s="1"/>
  <c r="BB110" i="6" s="1"/>
  <c r="BF110" i="6" s="1"/>
  <c r="BJ110" i="6" s="1"/>
  <c r="BN110" i="6" s="1"/>
  <c r="BR110" i="6" s="1"/>
  <c r="G110" i="6"/>
  <c r="K110" i="6" s="1"/>
  <c r="O110" i="6" s="1"/>
  <c r="S110" i="6" s="1"/>
  <c r="W110" i="6" s="1"/>
  <c r="AA110" i="6" s="1"/>
  <c r="AE110" i="6" s="1"/>
  <c r="AI110" i="6" s="1"/>
  <c r="AM110" i="6" s="1"/>
  <c r="AQ110" i="6" s="1"/>
  <c r="AU110" i="6" s="1"/>
  <c r="AY110" i="6" s="1"/>
  <c r="BC110" i="6" s="1"/>
  <c r="BG110" i="6" s="1"/>
  <c r="BK110" i="6" s="1"/>
  <c r="BO110" i="6" s="1"/>
  <c r="H110" i="6"/>
  <c r="L110" i="6" s="1"/>
  <c r="P110" i="6" s="1"/>
  <c r="T110" i="6" s="1"/>
  <c r="X110" i="6" s="1"/>
  <c r="AB110" i="6" s="1"/>
  <c r="AF110" i="6" s="1"/>
  <c r="AJ110" i="6" s="1"/>
  <c r="AN110" i="6" s="1"/>
  <c r="AR110" i="6" s="1"/>
  <c r="AV110" i="6" s="1"/>
  <c r="AZ110" i="6" s="1"/>
  <c r="BD110" i="6" s="1"/>
  <c r="BH110" i="6" s="1"/>
  <c r="BL110" i="6" s="1"/>
  <c r="BP110" i="6" s="1"/>
  <c r="I110" i="6"/>
  <c r="M110" i="6" s="1"/>
  <c r="Q110" i="6" s="1"/>
  <c r="U110" i="6" s="1"/>
  <c r="Y110" i="6" s="1"/>
  <c r="AC110" i="6" s="1"/>
  <c r="AG110" i="6" s="1"/>
  <c r="AK110" i="6" s="1"/>
  <c r="AO110" i="6" s="1"/>
  <c r="AS110" i="6" s="1"/>
  <c r="AW110" i="6" s="1"/>
  <c r="BA110" i="6" s="1"/>
  <c r="BE110" i="6" s="1"/>
  <c r="BI110" i="6" s="1"/>
  <c r="BM110" i="6" s="1"/>
  <c r="BQ110" i="6" s="1"/>
  <c r="E101" i="6" l="1"/>
  <c r="F102" i="6"/>
  <c r="J106" i="8"/>
  <c r="N106" i="8" s="1"/>
  <c r="R106" i="8" s="1"/>
  <c r="V106" i="8" s="1"/>
  <c r="Z106" i="8" s="1"/>
  <c r="AD106" i="8" s="1"/>
  <c r="AH106" i="8" s="1"/>
  <c r="AL106" i="8" s="1"/>
  <c r="AP106" i="8" s="1"/>
  <c r="AT106" i="8" s="1"/>
  <c r="AX106" i="8" s="1"/>
  <c r="BB106" i="8" s="1"/>
  <c r="BF106" i="8" s="1"/>
  <c r="H106" i="8"/>
  <c r="L106" i="8" s="1"/>
  <c r="P106" i="8" s="1"/>
  <c r="T106" i="8" s="1"/>
  <c r="X106" i="8" s="1"/>
  <c r="AB106" i="8" s="1"/>
  <c r="AF106" i="8" s="1"/>
  <c r="AJ106" i="8" s="1"/>
  <c r="AN106" i="8" s="1"/>
  <c r="AR106" i="8" s="1"/>
  <c r="AV106" i="8" s="1"/>
  <c r="AZ106" i="8" s="1"/>
  <c r="BD106" i="8" s="1"/>
  <c r="BH106" i="8" s="1"/>
  <c r="BL106" i="8" s="1"/>
  <c r="BP106" i="8" s="1"/>
  <c r="G106" i="8"/>
  <c r="K106" i="8" s="1"/>
  <c r="O106" i="8" s="1"/>
  <c r="S106" i="8" s="1"/>
  <c r="W106" i="8" s="1"/>
  <c r="AA106" i="8" s="1"/>
  <c r="AE106" i="8" s="1"/>
  <c r="AI106" i="8" s="1"/>
  <c r="AM106" i="8" s="1"/>
  <c r="AQ106" i="8" s="1"/>
  <c r="AU106" i="8" s="1"/>
  <c r="AY106" i="8" s="1"/>
  <c r="BC106" i="8" s="1"/>
  <c r="BG106" i="8" s="1"/>
  <c r="BK106" i="8" s="1"/>
  <c r="BO106" i="8" s="1"/>
  <c r="E104" i="8"/>
  <c r="F104" i="8" s="1"/>
  <c r="J109" i="6"/>
  <c r="N109" i="6" s="1"/>
  <c r="R109" i="6" s="1"/>
  <c r="V109" i="6" s="1"/>
  <c r="Z109" i="6" s="1"/>
  <c r="AD109" i="6" s="1"/>
  <c r="AH109" i="6" s="1"/>
  <c r="AL109" i="6" s="1"/>
  <c r="AP109" i="6" s="1"/>
  <c r="AT109" i="6" s="1"/>
  <c r="AX109" i="6" s="1"/>
  <c r="BB109" i="6" s="1"/>
  <c r="BF109" i="6" s="1"/>
  <c r="BJ109" i="6" s="1"/>
  <c r="BN109" i="6" s="1"/>
  <c r="BR109" i="6" s="1"/>
  <c r="G109" i="6"/>
  <c r="K109" i="6" s="1"/>
  <c r="O109" i="6" s="1"/>
  <c r="S109" i="6" s="1"/>
  <c r="W109" i="6" s="1"/>
  <c r="AA109" i="6" s="1"/>
  <c r="AE109" i="6" s="1"/>
  <c r="AI109" i="6" s="1"/>
  <c r="AM109" i="6" s="1"/>
  <c r="AQ109" i="6" s="1"/>
  <c r="AU109" i="6" s="1"/>
  <c r="AY109" i="6" s="1"/>
  <c r="BC109" i="6" s="1"/>
  <c r="BG109" i="6" s="1"/>
  <c r="BK109" i="6" s="1"/>
  <c r="BO109" i="6" s="1"/>
  <c r="H109" i="6"/>
  <c r="L109" i="6" s="1"/>
  <c r="P109" i="6" s="1"/>
  <c r="T109" i="6" s="1"/>
  <c r="X109" i="6" s="1"/>
  <c r="AB109" i="6" s="1"/>
  <c r="AF109" i="6" s="1"/>
  <c r="AJ109" i="6" s="1"/>
  <c r="AN109" i="6" s="1"/>
  <c r="AR109" i="6" s="1"/>
  <c r="AV109" i="6" s="1"/>
  <c r="AZ109" i="6" s="1"/>
  <c r="BD109" i="6" s="1"/>
  <c r="BH109" i="6" s="1"/>
  <c r="BL109" i="6" s="1"/>
  <c r="BP109" i="6" s="1"/>
  <c r="I109" i="6"/>
  <c r="M109" i="6" s="1"/>
  <c r="Q109" i="6" s="1"/>
  <c r="U109" i="6" s="1"/>
  <c r="Y109" i="6" s="1"/>
  <c r="AC109" i="6" s="1"/>
  <c r="AG109" i="6" s="1"/>
  <c r="AK109" i="6" s="1"/>
  <c r="AO109" i="6" s="1"/>
  <c r="AS109" i="6" s="1"/>
  <c r="AW109" i="6" s="1"/>
  <c r="BA109" i="6" s="1"/>
  <c r="BE109" i="6" s="1"/>
  <c r="BI109" i="6" s="1"/>
  <c r="BM109" i="6" s="1"/>
  <c r="BQ109" i="6" s="1"/>
  <c r="E100" i="6" l="1"/>
  <c r="F101" i="6"/>
  <c r="J105" i="8"/>
  <c r="N105" i="8" s="1"/>
  <c r="R105" i="8" s="1"/>
  <c r="V105" i="8" s="1"/>
  <c r="Z105" i="8" s="1"/>
  <c r="AD105" i="8" s="1"/>
  <c r="AH105" i="8" s="1"/>
  <c r="AL105" i="8" s="1"/>
  <c r="AP105" i="8" s="1"/>
  <c r="AT105" i="8" s="1"/>
  <c r="AX105" i="8" s="1"/>
  <c r="BB105" i="8" s="1"/>
  <c r="BF105" i="8" s="1"/>
  <c r="H105" i="8"/>
  <c r="L105" i="8" s="1"/>
  <c r="P105" i="8" s="1"/>
  <c r="T105" i="8" s="1"/>
  <c r="X105" i="8" s="1"/>
  <c r="AB105" i="8" s="1"/>
  <c r="AF105" i="8" s="1"/>
  <c r="AJ105" i="8" s="1"/>
  <c r="AN105" i="8" s="1"/>
  <c r="AR105" i="8" s="1"/>
  <c r="AV105" i="8" s="1"/>
  <c r="AZ105" i="8" s="1"/>
  <c r="BD105" i="8" s="1"/>
  <c r="BH105" i="8" s="1"/>
  <c r="BL105" i="8" s="1"/>
  <c r="BP105" i="8" s="1"/>
  <c r="G105" i="8"/>
  <c r="K105" i="8" s="1"/>
  <c r="O105" i="8" s="1"/>
  <c r="S105" i="8" s="1"/>
  <c r="W105" i="8" s="1"/>
  <c r="AA105" i="8" s="1"/>
  <c r="AE105" i="8" s="1"/>
  <c r="AI105" i="8" s="1"/>
  <c r="AM105" i="8" s="1"/>
  <c r="AQ105" i="8" s="1"/>
  <c r="AU105" i="8" s="1"/>
  <c r="AY105" i="8" s="1"/>
  <c r="BC105" i="8" s="1"/>
  <c r="BG105" i="8" s="1"/>
  <c r="BK105" i="8" s="1"/>
  <c r="BO105" i="8" s="1"/>
  <c r="E103" i="8"/>
  <c r="F103" i="8" s="1"/>
  <c r="I105" i="8"/>
  <c r="M105" i="8" s="1"/>
  <c r="Q105" i="8" s="1"/>
  <c r="U105" i="8" s="1"/>
  <c r="Y105" i="8" s="1"/>
  <c r="AC105" i="8" s="1"/>
  <c r="AG105" i="8" s="1"/>
  <c r="AK105" i="8" s="1"/>
  <c r="AO105" i="8" s="1"/>
  <c r="AS105" i="8" s="1"/>
  <c r="AW105" i="8" s="1"/>
  <c r="BA105" i="8" s="1"/>
  <c r="BE105" i="8" s="1"/>
  <c r="BI105" i="8" s="1"/>
  <c r="BM105" i="8" s="1"/>
  <c r="BQ105" i="8" s="1"/>
  <c r="J108" i="6"/>
  <c r="N108" i="6" s="1"/>
  <c r="R108" i="6" s="1"/>
  <c r="V108" i="6" s="1"/>
  <c r="Z108" i="6" s="1"/>
  <c r="AD108" i="6" s="1"/>
  <c r="AH108" i="6" s="1"/>
  <c r="AL108" i="6" s="1"/>
  <c r="AP108" i="6" s="1"/>
  <c r="AT108" i="6" s="1"/>
  <c r="AX108" i="6" s="1"/>
  <c r="BB108" i="6" s="1"/>
  <c r="BF108" i="6" s="1"/>
  <c r="BJ108" i="6" s="1"/>
  <c r="BN108" i="6" s="1"/>
  <c r="BR108" i="6" s="1"/>
  <c r="H108" i="6"/>
  <c r="L108" i="6" s="1"/>
  <c r="P108" i="6" s="1"/>
  <c r="T108" i="6" s="1"/>
  <c r="X108" i="6" s="1"/>
  <c r="AB108" i="6" s="1"/>
  <c r="AF108" i="6" s="1"/>
  <c r="AJ108" i="6" s="1"/>
  <c r="AN108" i="6" s="1"/>
  <c r="AR108" i="6" s="1"/>
  <c r="AV108" i="6" s="1"/>
  <c r="AZ108" i="6" s="1"/>
  <c r="BD108" i="6" s="1"/>
  <c r="BH108" i="6" s="1"/>
  <c r="BL108" i="6" s="1"/>
  <c r="BP108" i="6" s="1"/>
  <c r="G108" i="6"/>
  <c r="K108" i="6" s="1"/>
  <c r="O108" i="6" s="1"/>
  <c r="S108" i="6" s="1"/>
  <c r="W108" i="6" s="1"/>
  <c r="AA108" i="6" s="1"/>
  <c r="AE108" i="6" s="1"/>
  <c r="AI108" i="6" s="1"/>
  <c r="AM108" i="6" s="1"/>
  <c r="AQ108" i="6" s="1"/>
  <c r="AU108" i="6" s="1"/>
  <c r="AY108" i="6" s="1"/>
  <c r="BC108" i="6" s="1"/>
  <c r="BG108" i="6" s="1"/>
  <c r="BK108" i="6" s="1"/>
  <c r="BO108" i="6" s="1"/>
  <c r="I108" i="6"/>
  <c r="M108" i="6" s="1"/>
  <c r="Q108" i="6" s="1"/>
  <c r="U108" i="6" s="1"/>
  <c r="Y108" i="6" s="1"/>
  <c r="AC108" i="6" s="1"/>
  <c r="AG108" i="6" s="1"/>
  <c r="AK108" i="6" s="1"/>
  <c r="AO108" i="6" s="1"/>
  <c r="AS108" i="6" s="1"/>
  <c r="AW108" i="6" s="1"/>
  <c r="BA108" i="6" s="1"/>
  <c r="BE108" i="6" s="1"/>
  <c r="BI108" i="6" s="1"/>
  <c r="BM108" i="6" s="1"/>
  <c r="BQ108" i="6" s="1"/>
  <c r="E99" i="6" l="1"/>
  <c r="F100" i="6"/>
  <c r="J104" i="8"/>
  <c r="N104" i="8" s="1"/>
  <c r="R104" i="8" s="1"/>
  <c r="V104" i="8" s="1"/>
  <c r="Z104" i="8" s="1"/>
  <c r="AD104" i="8" s="1"/>
  <c r="AH104" i="8" s="1"/>
  <c r="AL104" i="8" s="1"/>
  <c r="AP104" i="8" s="1"/>
  <c r="AT104" i="8" s="1"/>
  <c r="AX104" i="8" s="1"/>
  <c r="BB104" i="8" s="1"/>
  <c r="BF104" i="8" s="1"/>
  <c r="H104" i="8"/>
  <c r="L104" i="8" s="1"/>
  <c r="P104" i="8" s="1"/>
  <c r="T104" i="8" s="1"/>
  <c r="X104" i="8" s="1"/>
  <c r="AB104" i="8" s="1"/>
  <c r="AF104" i="8" s="1"/>
  <c r="AJ104" i="8" s="1"/>
  <c r="AN104" i="8" s="1"/>
  <c r="AR104" i="8" s="1"/>
  <c r="AV104" i="8" s="1"/>
  <c r="AZ104" i="8" s="1"/>
  <c r="BD104" i="8" s="1"/>
  <c r="BH104" i="8" s="1"/>
  <c r="BL104" i="8" s="1"/>
  <c r="BP104" i="8" s="1"/>
  <c r="G104" i="8"/>
  <c r="K104" i="8" s="1"/>
  <c r="O104" i="8" s="1"/>
  <c r="S104" i="8" s="1"/>
  <c r="W104" i="8" s="1"/>
  <c r="AA104" i="8" s="1"/>
  <c r="AE104" i="8" s="1"/>
  <c r="AI104" i="8" s="1"/>
  <c r="AM104" i="8" s="1"/>
  <c r="AQ104" i="8" s="1"/>
  <c r="AU104" i="8" s="1"/>
  <c r="AY104" i="8" s="1"/>
  <c r="BC104" i="8" s="1"/>
  <c r="BG104" i="8" s="1"/>
  <c r="BK104" i="8" s="1"/>
  <c r="BO104" i="8" s="1"/>
  <c r="E102" i="8"/>
  <c r="F102" i="8" s="1"/>
  <c r="I104" i="8"/>
  <c r="M104" i="8" s="1"/>
  <c r="Q104" i="8" s="1"/>
  <c r="U104" i="8" s="1"/>
  <c r="Y104" i="8" s="1"/>
  <c r="AC104" i="8" s="1"/>
  <c r="AG104" i="8" s="1"/>
  <c r="AK104" i="8" s="1"/>
  <c r="AO104" i="8" s="1"/>
  <c r="AS104" i="8" s="1"/>
  <c r="AW104" i="8" s="1"/>
  <c r="BA104" i="8" s="1"/>
  <c r="BE104" i="8" s="1"/>
  <c r="BI104" i="8" s="1"/>
  <c r="BM104" i="8" s="1"/>
  <c r="BQ104" i="8" s="1"/>
  <c r="J107" i="6"/>
  <c r="N107" i="6" s="1"/>
  <c r="R107" i="6" s="1"/>
  <c r="V107" i="6" s="1"/>
  <c r="Z107" i="6" s="1"/>
  <c r="AD107" i="6" s="1"/>
  <c r="AH107" i="6" s="1"/>
  <c r="AL107" i="6" s="1"/>
  <c r="AP107" i="6" s="1"/>
  <c r="AT107" i="6" s="1"/>
  <c r="AX107" i="6" s="1"/>
  <c r="BB107" i="6" s="1"/>
  <c r="BF107" i="6" s="1"/>
  <c r="BJ107" i="6" s="1"/>
  <c r="BN107" i="6" s="1"/>
  <c r="BR107" i="6" s="1"/>
  <c r="G107" i="6"/>
  <c r="K107" i="6" s="1"/>
  <c r="O107" i="6" s="1"/>
  <c r="S107" i="6" s="1"/>
  <c r="W107" i="6" s="1"/>
  <c r="AA107" i="6" s="1"/>
  <c r="AE107" i="6" s="1"/>
  <c r="AI107" i="6" s="1"/>
  <c r="AM107" i="6" s="1"/>
  <c r="AQ107" i="6" s="1"/>
  <c r="AU107" i="6" s="1"/>
  <c r="AY107" i="6" s="1"/>
  <c r="BC107" i="6" s="1"/>
  <c r="BG107" i="6" s="1"/>
  <c r="BK107" i="6" s="1"/>
  <c r="BO107" i="6" s="1"/>
  <c r="H107" i="6"/>
  <c r="L107" i="6" s="1"/>
  <c r="P107" i="6" s="1"/>
  <c r="T107" i="6" s="1"/>
  <c r="X107" i="6" s="1"/>
  <c r="AB107" i="6" s="1"/>
  <c r="AF107" i="6" s="1"/>
  <c r="AJ107" i="6" s="1"/>
  <c r="AN107" i="6" s="1"/>
  <c r="AR107" i="6" s="1"/>
  <c r="AV107" i="6" s="1"/>
  <c r="AZ107" i="6" s="1"/>
  <c r="BD107" i="6" s="1"/>
  <c r="BH107" i="6" s="1"/>
  <c r="BL107" i="6" s="1"/>
  <c r="BP107" i="6" s="1"/>
  <c r="I107" i="6"/>
  <c r="M107" i="6" s="1"/>
  <c r="Q107" i="6" s="1"/>
  <c r="U107" i="6" s="1"/>
  <c r="Y107" i="6" s="1"/>
  <c r="AC107" i="6" s="1"/>
  <c r="AG107" i="6" s="1"/>
  <c r="AK107" i="6" s="1"/>
  <c r="AO107" i="6" s="1"/>
  <c r="AS107" i="6" s="1"/>
  <c r="AW107" i="6" s="1"/>
  <c r="BA107" i="6" s="1"/>
  <c r="BE107" i="6" s="1"/>
  <c r="BI107" i="6" s="1"/>
  <c r="BM107" i="6" s="1"/>
  <c r="BQ107" i="6" s="1"/>
  <c r="E98" i="6" l="1"/>
  <c r="F99" i="6"/>
  <c r="J103" i="8"/>
  <c r="N103" i="8" s="1"/>
  <c r="R103" i="8" s="1"/>
  <c r="V103" i="8" s="1"/>
  <c r="Z103" i="8" s="1"/>
  <c r="AD103" i="8" s="1"/>
  <c r="AH103" i="8" s="1"/>
  <c r="AL103" i="8" s="1"/>
  <c r="AP103" i="8" s="1"/>
  <c r="AT103" i="8" s="1"/>
  <c r="AX103" i="8" s="1"/>
  <c r="BB103" i="8" s="1"/>
  <c r="BF103" i="8" s="1"/>
  <c r="H103" i="8"/>
  <c r="L103" i="8" s="1"/>
  <c r="P103" i="8" s="1"/>
  <c r="T103" i="8" s="1"/>
  <c r="X103" i="8" s="1"/>
  <c r="AB103" i="8" s="1"/>
  <c r="AF103" i="8" s="1"/>
  <c r="AJ103" i="8" s="1"/>
  <c r="AN103" i="8" s="1"/>
  <c r="AR103" i="8" s="1"/>
  <c r="AV103" i="8" s="1"/>
  <c r="AZ103" i="8" s="1"/>
  <c r="BD103" i="8" s="1"/>
  <c r="BH103" i="8" s="1"/>
  <c r="BL103" i="8" s="1"/>
  <c r="BP103" i="8" s="1"/>
  <c r="G103" i="8"/>
  <c r="K103" i="8" s="1"/>
  <c r="O103" i="8" s="1"/>
  <c r="S103" i="8" s="1"/>
  <c r="W103" i="8" s="1"/>
  <c r="AA103" i="8" s="1"/>
  <c r="AE103" i="8" s="1"/>
  <c r="AI103" i="8" s="1"/>
  <c r="AM103" i="8" s="1"/>
  <c r="AQ103" i="8" s="1"/>
  <c r="AU103" i="8" s="1"/>
  <c r="AY103" i="8" s="1"/>
  <c r="BC103" i="8" s="1"/>
  <c r="BG103" i="8" s="1"/>
  <c r="BK103" i="8" s="1"/>
  <c r="BO103" i="8" s="1"/>
  <c r="E101" i="8"/>
  <c r="F101" i="8" s="1"/>
  <c r="I103" i="8"/>
  <c r="M103" i="8" s="1"/>
  <c r="Q103" i="8" s="1"/>
  <c r="U103" i="8" s="1"/>
  <c r="Y103" i="8" s="1"/>
  <c r="AC103" i="8" s="1"/>
  <c r="AG103" i="8" s="1"/>
  <c r="AK103" i="8" s="1"/>
  <c r="AO103" i="8" s="1"/>
  <c r="AS103" i="8" s="1"/>
  <c r="AW103" i="8" s="1"/>
  <c r="BA103" i="8" s="1"/>
  <c r="BE103" i="8" s="1"/>
  <c r="BI103" i="8" s="1"/>
  <c r="BM103" i="8" s="1"/>
  <c r="BQ103" i="8" s="1"/>
  <c r="J106" i="6"/>
  <c r="N106" i="6" s="1"/>
  <c r="R106" i="6" s="1"/>
  <c r="V106" i="6" s="1"/>
  <c r="Z106" i="6" s="1"/>
  <c r="AD106" i="6" s="1"/>
  <c r="AH106" i="6" s="1"/>
  <c r="AL106" i="6" s="1"/>
  <c r="AP106" i="6" s="1"/>
  <c r="AT106" i="6" s="1"/>
  <c r="AX106" i="6" s="1"/>
  <c r="BB106" i="6" s="1"/>
  <c r="BF106" i="6" s="1"/>
  <c r="BJ106" i="6" s="1"/>
  <c r="BN106" i="6" s="1"/>
  <c r="BR106" i="6" s="1"/>
  <c r="G106" i="6"/>
  <c r="K106" i="6" s="1"/>
  <c r="O106" i="6" s="1"/>
  <c r="S106" i="6" s="1"/>
  <c r="W106" i="6" s="1"/>
  <c r="AA106" i="6" s="1"/>
  <c r="AE106" i="6" s="1"/>
  <c r="AI106" i="6" s="1"/>
  <c r="AM106" i="6" s="1"/>
  <c r="AQ106" i="6" s="1"/>
  <c r="AU106" i="6" s="1"/>
  <c r="AY106" i="6" s="1"/>
  <c r="BC106" i="6" s="1"/>
  <c r="BG106" i="6" s="1"/>
  <c r="BK106" i="6" s="1"/>
  <c r="BO106" i="6" s="1"/>
  <c r="H106" i="6"/>
  <c r="L106" i="6" s="1"/>
  <c r="P106" i="6" s="1"/>
  <c r="T106" i="6" s="1"/>
  <c r="X106" i="6" s="1"/>
  <c r="AB106" i="6" s="1"/>
  <c r="AF106" i="6" s="1"/>
  <c r="AJ106" i="6" s="1"/>
  <c r="AN106" i="6" s="1"/>
  <c r="AR106" i="6" s="1"/>
  <c r="AV106" i="6" s="1"/>
  <c r="AZ106" i="6" s="1"/>
  <c r="BD106" i="6" s="1"/>
  <c r="BH106" i="6" s="1"/>
  <c r="BL106" i="6" s="1"/>
  <c r="BP106" i="6" s="1"/>
  <c r="I106" i="6"/>
  <c r="M106" i="6" s="1"/>
  <c r="Q106" i="6" s="1"/>
  <c r="U106" i="6" s="1"/>
  <c r="Y106" i="6" s="1"/>
  <c r="AC106" i="6" s="1"/>
  <c r="AG106" i="6" s="1"/>
  <c r="AK106" i="6" s="1"/>
  <c r="AO106" i="6" s="1"/>
  <c r="AS106" i="6" s="1"/>
  <c r="AW106" i="6" s="1"/>
  <c r="BA106" i="6" s="1"/>
  <c r="BE106" i="6" s="1"/>
  <c r="BI106" i="6" s="1"/>
  <c r="BM106" i="6" s="1"/>
  <c r="BQ106" i="6" s="1"/>
  <c r="E97" i="6" l="1"/>
  <c r="F98" i="6"/>
  <c r="J102" i="8"/>
  <c r="N102" i="8" s="1"/>
  <c r="R102" i="8" s="1"/>
  <c r="V102" i="8" s="1"/>
  <c r="Z102" i="8" s="1"/>
  <c r="AD102" i="8" s="1"/>
  <c r="AH102" i="8" s="1"/>
  <c r="AL102" i="8" s="1"/>
  <c r="AP102" i="8" s="1"/>
  <c r="AT102" i="8" s="1"/>
  <c r="AX102" i="8" s="1"/>
  <c r="BB102" i="8" s="1"/>
  <c r="BF102" i="8" s="1"/>
  <c r="G102" i="8"/>
  <c r="K102" i="8" s="1"/>
  <c r="O102" i="8" s="1"/>
  <c r="S102" i="8" s="1"/>
  <c r="W102" i="8" s="1"/>
  <c r="AA102" i="8" s="1"/>
  <c r="AE102" i="8" s="1"/>
  <c r="AI102" i="8" s="1"/>
  <c r="AM102" i="8" s="1"/>
  <c r="AQ102" i="8" s="1"/>
  <c r="AU102" i="8" s="1"/>
  <c r="AY102" i="8" s="1"/>
  <c r="BC102" i="8" s="1"/>
  <c r="BG102" i="8" s="1"/>
  <c r="BK102" i="8" s="1"/>
  <c r="BO102" i="8" s="1"/>
  <c r="H102" i="8"/>
  <c r="L102" i="8" s="1"/>
  <c r="P102" i="8" s="1"/>
  <c r="T102" i="8" s="1"/>
  <c r="X102" i="8" s="1"/>
  <c r="AB102" i="8" s="1"/>
  <c r="AF102" i="8" s="1"/>
  <c r="AJ102" i="8" s="1"/>
  <c r="AN102" i="8" s="1"/>
  <c r="AR102" i="8" s="1"/>
  <c r="AV102" i="8" s="1"/>
  <c r="AZ102" i="8" s="1"/>
  <c r="BD102" i="8" s="1"/>
  <c r="BH102" i="8" s="1"/>
  <c r="BL102" i="8" s="1"/>
  <c r="BP102" i="8" s="1"/>
  <c r="E100" i="8"/>
  <c r="F100" i="8" s="1"/>
  <c r="I102" i="8"/>
  <c r="M102" i="8" s="1"/>
  <c r="Q102" i="8" s="1"/>
  <c r="U102" i="8" s="1"/>
  <c r="Y102" i="8" s="1"/>
  <c r="AC102" i="8" s="1"/>
  <c r="AG102" i="8" s="1"/>
  <c r="AK102" i="8" s="1"/>
  <c r="AO102" i="8" s="1"/>
  <c r="AS102" i="8" s="1"/>
  <c r="AW102" i="8" s="1"/>
  <c r="BA102" i="8" s="1"/>
  <c r="BE102" i="8" s="1"/>
  <c r="BI102" i="8" s="1"/>
  <c r="BM102" i="8" s="1"/>
  <c r="BQ102" i="8" s="1"/>
  <c r="J105" i="6"/>
  <c r="N105" i="6" s="1"/>
  <c r="R105" i="6" s="1"/>
  <c r="V105" i="6" s="1"/>
  <c r="Z105" i="6" s="1"/>
  <c r="AD105" i="6" s="1"/>
  <c r="AH105" i="6" s="1"/>
  <c r="AL105" i="6" s="1"/>
  <c r="AP105" i="6" s="1"/>
  <c r="AT105" i="6" s="1"/>
  <c r="AX105" i="6" s="1"/>
  <c r="BB105" i="6" s="1"/>
  <c r="BF105" i="6" s="1"/>
  <c r="BJ105" i="6" s="1"/>
  <c r="BN105" i="6" s="1"/>
  <c r="BR105" i="6" s="1"/>
  <c r="G105" i="6"/>
  <c r="K105" i="6" s="1"/>
  <c r="O105" i="6" s="1"/>
  <c r="S105" i="6" s="1"/>
  <c r="W105" i="6" s="1"/>
  <c r="AA105" i="6" s="1"/>
  <c r="AE105" i="6" s="1"/>
  <c r="AI105" i="6" s="1"/>
  <c r="AM105" i="6" s="1"/>
  <c r="AQ105" i="6" s="1"/>
  <c r="AU105" i="6" s="1"/>
  <c r="AY105" i="6" s="1"/>
  <c r="BC105" i="6" s="1"/>
  <c r="BG105" i="6" s="1"/>
  <c r="BK105" i="6" s="1"/>
  <c r="BO105" i="6" s="1"/>
  <c r="H105" i="6"/>
  <c r="L105" i="6" s="1"/>
  <c r="P105" i="6" s="1"/>
  <c r="T105" i="6" s="1"/>
  <c r="X105" i="6" s="1"/>
  <c r="AB105" i="6" s="1"/>
  <c r="AF105" i="6" s="1"/>
  <c r="AJ105" i="6" s="1"/>
  <c r="AN105" i="6" s="1"/>
  <c r="AR105" i="6" s="1"/>
  <c r="AV105" i="6" s="1"/>
  <c r="AZ105" i="6" s="1"/>
  <c r="BD105" i="6" s="1"/>
  <c r="BH105" i="6" s="1"/>
  <c r="BL105" i="6" s="1"/>
  <c r="BP105" i="6" s="1"/>
  <c r="I105" i="6"/>
  <c r="M105" i="6" s="1"/>
  <c r="Q105" i="6" s="1"/>
  <c r="U105" i="6" s="1"/>
  <c r="Y105" i="6" s="1"/>
  <c r="AC105" i="6" s="1"/>
  <c r="AG105" i="6" s="1"/>
  <c r="AK105" i="6" s="1"/>
  <c r="AO105" i="6" s="1"/>
  <c r="AS105" i="6" s="1"/>
  <c r="AW105" i="6" s="1"/>
  <c r="BA105" i="6" s="1"/>
  <c r="BE105" i="6" s="1"/>
  <c r="BI105" i="6" s="1"/>
  <c r="BM105" i="6" s="1"/>
  <c r="BQ105" i="6" s="1"/>
  <c r="E96" i="6" l="1"/>
  <c r="F97" i="6"/>
  <c r="J101" i="8"/>
  <c r="N101" i="8" s="1"/>
  <c r="R101" i="8" s="1"/>
  <c r="V101" i="8" s="1"/>
  <c r="Z101" i="8" s="1"/>
  <c r="AD101" i="8" s="1"/>
  <c r="AH101" i="8" s="1"/>
  <c r="AL101" i="8" s="1"/>
  <c r="AP101" i="8" s="1"/>
  <c r="AT101" i="8" s="1"/>
  <c r="AX101" i="8" s="1"/>
  <c r="BB101" i="8" s="1"/>
  <c r="BF101" i="8" s="1"/>
  <c r="H101" i="8"/>
  <c r="L101" i="8" s="1"/>
  <c r="P101" i="8" s="1"/>
  <c r="T101" i="8" s="1"/>
  <c r="X101" i="8" s="1"/>
  <c r="AB101" i="8" s="1"/>
  <c r="AF101" i="8" s="1"/>
  <c r="AJ101" i="8" s="1"/>
  <c r="AN101" i="8" s="1"/>
  <c r="AR101" i="8" s="1"/>
  <c r="AV101" i="8" s="1"/>
  <c r="AZ101" i="8" s="1"/>
  <c r="BD101" i="8" s="1"/>
  <c r="BH101" i="8" s="1"/>
  <c r="BL101" i="8" s="1"/>
  <c r="BP101" i="8" s="1"/>
  <c r="G101" i="8"/>
  <c r="K101" i="8" s="1"/>
  <c r="O101" i="8" s="1"/>
  <c r="S101" i="8" s="1"/>
  <c r="W101" i="8" s="1"/>
  <c r="AA101" i="8" s="1"/>
  <c r="AE101" i="8" s="1"/>
  <c r="AI101" i="8" s="1"/>
  <c r="AM101" i="8" s="1"/>
  <c r="AQ101" i="8" s="1"/>
  <c r="AU101" i="8" s="1"/>
  <c r="AY101" i="8" s="1"/>
  <c r="BC101" i="8" s="1"/>
  <c r="BG101" i="8" s="1"/>
  <c r="BK101" i="8" s="1"/>
  <c r="BO101" i="8" s="1"/>
  <c r="E99" i="8"/>
  <c r="F99" i="8" s="1"/>
  <c r="I101" i="8"/>
  <c r="M101" i="8" s="1"/>
  <c r="Q101" i="8" s="1"/>
  <c r="U101" i="8" s="1"/>
  <c r="Y101" i="8" s="1"/>
  <c r="AC101" i="8" s="1"/>
  <c r="AG101" i="8" s="1"/>
  <c r="AK101" i="8" s="1"/>
  <c r="AO101" i="8" s="1"/>
  <c r="AS101" i="8" s="1"/>
  <c r="AW101" i="8" s="1"/>
  <c r="BA101" i="8" s="1"/>
  <c r="BE101" i="8" s="1"/>
  <c r="BI101" i="8" s="1"/>
  <c r="BM101" i="8" s="1"/>
  <c r="BQ101" i="8" s="1"/>
  <c r="J104" i="6"/>
  <c r="N104" i="6" s="1"/>
  <c r="R104" i="6" s="1"/>
  <c r="V104" i="6" s="1"/>
  <c r="Z104" i="6" s="1"/>
  <c r="AD104" i="6" s="1"/>
  <c r="AH104" i="6" s="1"/>
  <c r="AL104" i="6" s="1"/>
  <c r="AP104" i="6" s="1"/>
  <c r="AT104" i="6" s="1"/>
  <c r="AX104" i="6" s="1"/>
  <c r="BB104" i="6" s="1"/>
  <c r="BF104" i="6" s="1"/>
  <c r="BJ104" i="6" s="1"/>
  <c r="BN104" i="6" s="1"/>
  <c r="BR104" i="6" s="1"/>
  <c r="G104" i="6"/>
  <c r="K104" i="6" s="1"/>
  <c r="O104" i="6" s="1"/>
  <c r="S104" i="6" s="1"/>
  <c r="W104" i="6" s="1"/>
  <c r="AA104" i="6" s="1"/>
  <c r="AE104" i="6" s="1"/>
  <c r="AI104" i="6" s="1"/>
  <c r="AM104" i="6" s="1"/>
  <c r="AQ104" i="6" s="1"/>
  <c r="AU104" i="6" s="1"/>
  <c r="AY104" i="6" s="1"/>
  <c r="BC104" i="6" s="1"/>
  <c r="BG104" i="6" s="1"/>
  <c r="BK104" i="6" s="1"/>
  <c r="BO104" i="6" s="1"/>
  <c r="H104" i="6"/>
  <c r="L104" i="6" s="1"/>
  <c r="P104" i="6" s="1"/>
  <c r="T104" i="6" s="1"/>
  <c r="X104" i="6" s="1"/>
  <c r="AB104" i="6" s="1"/>
  <c r="AF104" i="6" s="1"/>
  <c r="AJ104" i="6" s="1"/>
  <c r="AN104" i="6" s="1"/>
  <c r="AR104" i="6" s="1"/>
  <c r="AV104" i="6" s="1"/>
  <c r="AZ104" i="6" s="1"/>
  <c r="BD104" i="6" s="1"/>
  <c r="BH104" i="6" s="1"/>
  <c r="BL104" i="6" s="1"/>
  <c r="BP104" i="6" s="1"/>
  <c r="I104" i="6"/>
  <c r="M104" i="6" s="1"/>
  <c r="Q104" i="6" s="1"/>
  <c r="U104" i="6" s="1"/>
  <c r="Y104" i="6" s="1"/>
  <c r="AC104" i="6" s="1"/>
  <c r="AG104" i="6" s="1"/>
  <c r="AK104" i="6" s="1"/>
  <c r="AO104" i="6" s="1"/>
  <c r="AS104" i="6" s="1"/>
  <c r="AW104" i="6" s="1"/>
  <c r="BA104" i="6" s="1"/>
  <c r="BE104" i="6" s="1"/>
  <c r="BI104" i="6" s="1"/>
  <c r="BM104" i="6" s="1"/>
  <c r="BQ104" i="6" s="1"/>
  <c r="E95" i="6" l="1"/>
  <c r="F96" i="6"/>
  <c r="J100" i="8"/>
  <c r="N100" i="8" s="1"/>
  <c r="R100" i="8" s="1"/>
  <c r="V100" i="8" s="1"/>
  <c r="Z100" i="8" s="1"/>
  <c r="AD100" i="8" s="1"/>
  <c r="AH100" i="8" s="1"/>
  <c r="AL100" i="8" s="1"/>
  <c r="AP100" i="8" s="1"/>
  <c r="AT100" i="8" s="1"/>
  <c r="AX100" i="8" s="1"/>
  <c r="BB100" i="8" s="1"/>
  <c r="BF100" i="8" s="1"/>
  <c r="H100" i="8"/>
  <c r="L100" i="8" s="1"/>
  <c r="P100" i="8" s="1"/>
  <c r="T100" i="8" s="1"/>
  <c r="X100" i="8" s="1"/>
  <c r="AB100" i="8" s="1"/>
  <c r="AF100" i="8" s="1"/>
  <c r="AJ100" i="8" s="1"/>
  <c r="AN100" i="8" s="1"/>
  <c r="AR100" i="8" s="1"/>
  <c r="AV100" i="8" s="1"/>
  <c r="AZ100" i="8" s="1"/>
  <c r="BD100" i="8" s="1"/>
  <c r="BH100" i="8" s="1"/>
  <c r="BL100" i="8" s="1"/>
  <c r="BP100" i="8" s="1"/>
  <c r="G100" i="8"/>
  <c r="K100" i="8" s="1"/>
  <c r="O100" i="8" s="1"/>
  <c r="S100" i="8" s="1"/>
  <c r="W100" i="8" s="1"/>
  <c r="AA100" i="8" s="1"/>
  <c r="AE100" i="8" s="1"/>
  <c r="AI100" i="8" s="1"/>
  <c r="AM100" i="8" s="1"/>
  <c r="AQ100" i="8" s="1"/>
  <c r="AU100" i="8" s="1"/>
  <c r="AY100" i="8" s="1"/>
  <c r="BC100" i="8" s="1"/>
  <c r="BG100" i="8" s="1"/>
  <c r="BK100" i="8" s="1"/>
  <c r="BO100" i="8" s="1"/>
  <c r="E98" i="8"/>
  <c r="F98" i="8" s="1"/>
  <c r="I100" i="8"/>
  <c r="M100" i="8" s="1"/>
  <c r="Q100" i="8" s="1"/>
  <c r="U100" i="8" s="1"/>
  <c r="Y100" i="8" s="1"/>
  <c r="AC100" i="8" s="1"/>
  <c r="AG100" i="8" s="1"/>
  <c r="AK100" i="8" s="1"/>
  <c r="AO100" i="8" s="1"/>
  <c r="AS100" i="8" s="1"/>
  <c r="AW100" i="8" s="1"/>
  <c r="BA100" i="8" s="1"/>
  <c r="BE100" i="8" s="1"/>
  <c r="BI100" i="8" s="1"/>
  <c r="BM100" i="8" s="1"/>
  <c r="BQ100" i="8" s="1"/>
  <c r="J103" i="6"/>
  <c r="N103" i="6" s="1"/>
  <c r="R103" i="6" s="1"/>
  <c r="V103" i="6" s="1"/>
  <c r="Z103" i="6" s="1"/>
  <c r="AD103" i="6" s="1"/>
  <c r="AH103" i="6" s="1"/>
  <c r="AL103" i="6" s="1"/>
  <c r="AP103" i="6" s="1"/>
  <c r="AT103" i="6" s="1"/>
  <c r="AX103" i="6" s="1"/>
  <c r="BB103" i="6" s="1"/>
  <c r="BF103" i="6" s="1"/>
  <c r="BJ103" i="6" s="1"/>
  <c r="BN103" i="6" s="1"/>
  <c r="BR103" i="6" s="1"/>
  <c r="G103" i="6"/>
  <c r="K103" i="6" s="1"/>
  <c r="O103" i="6" s="1"/>
  <c r="S103" i="6" s="1"/>
  <c r="W103" i="6" s="1"/>
  <c r="AA103" i="6" s="1"/>
  <c r="AE103" i="6" s="1"/>
  <c r="AI103" i="6" s="1"/>
  <c r="AM103" i="6" s="1"/>
  <c r="AQ103" i="6" s="1"/>
  <c r="AU103" i="6" s="1"/>
  <c r="AY103" i="6" s="1"/>
  <c r="BC103" i="6" s="1"/>
  <c r="BG103" i="6" s="1"/>
  <c r="BK103" i="6" s="1"/>
  <c r="BO103" i="6" s="1"/>
  <c r="H103" i="6"/>
  <c r="L103" i="6" s="1"/>
  <c r="P103" i="6" s="1"/>
  <c r="T103" i="6" s="1"/>
  <c r="X103" i="6" s="1"/>
  <c r="AB103" i="6" s="1"/>
  <c r="AF103" i="6" s="1"/>
  <c r="AJ103" i="6" s="1"/>
  <c r="AN103" i="6" s="1"/>
  <c r="AR103" i="6" s="1"/>
  <c r="AV103" i="6" s="1"/>
  <c r="AZ103" i="6" s="1"/>
  <c r="BD103" i="6" s="1"/>
  <c r="BH103" i="6" s="1"/>
  <c r="BL103" i="6" s="1"/>
  <c r="BP103" i="6" s="1"/>
  <c r="I103" i="6"/>
  <c r="M103" i="6" s="1"/>
  <c r="Q103" i="6" s="1"/>
  <c r="U103" i="6" s="1"/>
  <c r="Y103" i="6" s="1"/>
  <c r="AC103" i="6" s="1"/>
  <c r="AG103" i="6" s="1"/>
  <c r="AK103" i="6" s="1"/>
  <c r="AO103" i="6" s="1"/>
  <c r="AS103" i="6" s="1"/>
  <c r="AW103" i="6" s="1"/>
  <c r="BA103" i="6" s="1"/>
  <c r="BE103" i="6" s="1"/>
  <c r="BI103" i="6" s="1"/>
  <c r="BM103" i="6" s="1"/>
  <c r="BQ103" i="6" s="1"/>
  <c r="E94" i="6" l="1"/>
  <c r="F95" i="6"/>
  <c r="J99" i="8"/>
  <c r="N99" i="8" s="1"/>
  <c r="R99" i="8" s="1"/>
  <c r="V99" i="8" s="1"/>
  <c r="Z99" i="8" s="1"/>
  <c r="AD99" i="8" s="1"/>
  <c r="AH99" i="8" s="1"/>
  <c r="AL99" i="8" s="1"/>
  <c r="AP99" i="8" s="1"/>
  <c r="AT99" i="8" s="1"/>
  <c r="AX99" i="8" s="1"/>
  <c r="BB99" i="8" s="1"/>
  <c r="BF99" i="8" s="1"/>
  <c r="H99" i="8"/>
  <c r="L99" i="8" s="1"/>
  <c r="P99" i="8" s="1"/>
  <c r="T99" i="8" s="1"/>
  <c r="X99" i="8" s="1"/>
  <c r="AB99" i="8" s="1"/>
  <c r="AF99" i="8" s="1"/>
  <c r="AJ99" i="8" s="1"/>
  <c r="AN99" i="8" s="1"/>
  <c r="AR99" i="8" s="1"/>
  <c r="AV99" i="8" s="1"/>
  <c r="AZ99" i="8" s="1"/>
  <c r="BD99" i="8" s="1"/>
  <c r="BH99" i="8" s="1"/>
  <c r="BL99" i="8" s="1"/>
  <c r="BP99" i="8" s="1"/>
  <c r="G99" i="8"/>
  <c r="K99" i="8" s="1"/>
  <c r="O99" i="8" s="1"/>
  <c r="S99" i="8" s="1"/>
  <c r="W99" i="8" s="1"/>
  <c r="AA99" i="8" s="1"/>
  <c r="AE99" i="8" s="1"/>
  <c r="AI99" i="8" s="1"/>
  <c r="AM99" i="8" s="1"/>
  <c r="AQ99" i="8" s="1"/>
  <c r="AU99" i="8" s="1"/>
  <c r="AY99" i="8" s="1"/>
  <c r="BC99" i="8" s="1"/>
  <c r="BG99" i="8" s="1"/>
  <c r="BK99" i="8" s="1"/>
  <c r="BO99" i="8" s="1"/>
  <c r="E97" i="8"/>
  <c r="F97" i="8" s="1"/>
  <c r="I99" i="8"/>
  <c r="M99" i="8" s="1"/>
  <c r="Q99" i="8" s="1"/>
  <c r="U99" i="8" s="1"/>
  <c r="Y99" i="8" s="1"/>
  <c r="AC99" i="8" s="1"/>
  <c r="AG99" i="8" s="1"/>
  <c r="AK99" i="8" s="1"/>
  <c r="AO99" i="8" s="1"/>
  <c r="AS99" i="8" s="1"/>
  <c r="AW99" i="8" s="1"/>
  <c r="BA99" i="8" s="1"/>
  <c r="BE99" i="8" s="1"/>
  <c r="BI99" i="8" s="1"/>
  <c r="BM99" i="8" s="1"/>
  <c r="BQ99" i="8" s="1"/>
  <c r="J102" i="6"/>
  <c r="N102" i="6" s="1"/>
  <c r="R102" i="6" s="1"/>
  <c r="V102" i="6" s="1"/>
  <c r="Z102" i="6" s="1"/>
  <c r="AD102" i="6" s="1"/>
  <c r="AH102" i="6" s="1"/>
  <c r="AL102" i="6" s="1"/>
  <c r="AP102" i="6" s="1"/>
  <c r="AT102" i="6" s="1"/>
  <c r="AX102" i="6" s="1"/>
  <c r="BB102" i="6" s="1"/>
  <c r="BF102" i="6" s="1"/>
  <c r="BJ102" i="6" s="1"/>
  <c r="BN102" i="6" s="1"/>
  <c r="BR102" i="6" s="1"/>
  <c r="H102" i="6"/>
  <c r="L102" i="6" s="1"/>
  <c r="P102" i="6" s="1"/>
  <c r="T102" i="6" s="1"/>
  <c r="X102" i="6" s="1"/>
  <c r="AB102" i="6" s="1"/>
  <c r="AF102" i="6" s="1"/>
  <c r="AJ102" i="6" s="1"/>
  <c r="AN102" i="6" s="1"/>
  <c r="AR102" i="6" s="1"/>
  <c r="AV102" i="6" s="1"/>
  <c r="AZ102" i="6" s="1"/>
  <c r="BD102" i="6" s="1"/>
  <c r="BH102" i="6" s="1"/>
  <c r="BL102" i="6" s="1"/>
  <c r="BP102" i="6" s="1"/>
  <c r="G102" i="6"/>
  <c r="K102" i="6" s="1"/>
  <c r="O102" i="6" s="1"/>
  <c r="S102" i="6" s="1"/>
  <c r="W102" i="6" s="1"/>
  <c r="AA102" i="6" s="1"/>
  <c r="AE102" i="6" s="1"/>
  <c r="AI102" i="6" s="1"/>
  <c r="AM102" i="6" s="1"/>
  <c r="AQ102" i="6" s="1"/>
  <c r="AU102" i="6" s="1"/>
  <c r="AY102" i="6" s="1"/>
  <c r="BC102" i="6" s="1"/>
  <c r="BG102" i="6" s="1"/>
  <c r="BK102" i="6" s="1"/>
  <c r="BO102" i="6" s="1"/>
  <c r="I102" i="6"/>
  <c r="M102" i="6" s="1"/>
  <c r="Q102" i="6" s="1"/>
  <c r="U102" i="6" s="1"/>
  <c r="Y102" i="6" s="1"/>
  <c r="AC102" i="6" s="1"/>
  <c r="AG102" i="6" s="1"/>
  <c r="AK102" i="6" s="1"/>
  <c r="AO102" i="6" s="1"/>
  <c r="AS102" i="6" s="1"/>
  <c r="AW102" i="6" s="1"/>
  <c r="BA102" i="6" s="1"/>
  <c r="BE102" i="6" s="1"/>
  <c r="BI102" i="6" s="1"/>
  <c r="BM102" i="6" s="1"/>
  <c r="BQ102" i="6" s="1"/>
  <c r="E93" i="6" l="1"/>
  <c r="F94" i="6"/>
  <c r="J98" i="8"/>
  <c r="N98" i="8" s="1"/>
  <c r="R98" i="8" s="1"/>
  <c r="V98" i="8" s="1"/>
  <c r="Z98" i="8" s="1"/>
  <c r="AD98" i="8" s="1"/>
  <c r="AH98" i="8" s="1"/>
  <c r="AL98" i="8" s="1"/>
  <c r="AP98" i="8" s="1"/>
  <c r="AT98" i="8" s="1"/>
  <c r="AX98" i="8" s="1"/>
  <c r="BB98" i="8" s="1"/>
  <c r="BF98" i="8" s="1"/>
  <c r="H98" i="8"/>
  <c r="L98" i="8" s="1"/>
  <c r="P98" i="8" s="1"/>
  <c r="T98" i="8" s="1"/>
  <c r="X98" i="8" s="1"/>
  <c r="AB98" i="8" s="1"/>
  <c r="AF98" i="8" s="1"/>
  <c r="AJ98" i="8" s="1"/>
  <c r="AN98" i="8" s="1"/>
  <c r="AR98" i="8" s="1"/>
  <c r="AV98" i="8" s="1"/>
  <c r="AZ98" i="8" s="1"/>
  <c r="BD98" i="8" s="1"/>
  <c r="BH98" i="8" s="1"/>
  <c r="BL98" i="8" s="1"/>
  <c r="BP98" i="8" s="1"/>
  <c r="G98" i="8"/>
  <c r="K98" i="8" s="1"/>
  <c r="O98" i="8" s="1"/>
  <c r="S98" i="8" s="1"/>
  <c r="W98" i="8" s="1"/>
  <c r="AA98" i="8" s="1"/>
  <c r="AE98" i="8" s="1"/>
  <c r="AI98" i="8" s="1"/>
  <c r="AM98" i="8" s="1"/>
  <c r="AQ98" i="8" s="1"/>
  <c r="AU98" i="8" s="1"/>
  <c r="AY98" i="8" s="1"/>
  <c r="BC98" i="8" s="1"/>
  <c r="BG98" i="8" s="1"/>
  <c r="BK98" i="8" s="1"/>
  <c r="BO98" i="8" s="1"/>
  <c r="E96" i="8"/>
  <c r="F96" i="8" s="1"/>
  <c r="I98" i="8"/>
  <c r="M98" i="8" s="1"/>
  <c r="Q98" i="8" s="1"/>
  <c r="U98" i="8" s="1"/>
  <c r="Y98" i="8" s="1"/>
  <c r="AC98" i="8" s="1"/>
  <c r="AG98" i="8" s="1"/>
  <c r="AK98" i="8" s="1"/>
  <c r="AO98" i="8" s="1"/>
  <c r="AS98" i="8" s="1"/>
  <c r="AW98" i="8" s="1"/>
  <c r="BA98" i="8" s="1"/>
  <c r="BE98" i="8" s="1"/>
  <c r="BI98" i="8" s="1"/>
  <c r="BM98" i="8" s="1"/>
  <c r="BQ98" i="8" s="1"/>
  <c r="J101" i="6"/>
  <c r="N101" i="6" s="1"/>
  <c r="R101" i="6" s="1"/>
  <c r="V101" i="6" s="1"/>
  <c r="Z101" i="6" s="1"/>
  <c r="AD101" i="6" s="1"/>
  <c r="AH101" i="6" s="1"/>
  <c r="AL101" i="6" s="1"/>
  <c r="AP101" i="6" s="1"/>
  <c r="AT101" i="6" s="1"/>
  <c r="AX101" i="6" s="1"/>
  <c r="BB101" i="6" s="1"/>
  <c r="BF101" i="6" s="1"/>
  <c r="BJ101" i="6" s="1"/>
  <c r="BN101" i="6" s="1"/>
  <c r="BR101" i="6" s="1"/>
  <c r="H101" i="6"/>
  <c r="L101" i="6" s="1"/>
  <c r="P101" i="6" s="1"/>
  <c r="T101" i="6" s="1"/>
  <c r="X101" i="6" s="1"/>
  <c r="AB101" i="6" s="1"/>
  <c r="AF101" i="6" s="1"/>
  <c r="AJ101" i="6" s="1"/>
  <c r="AN101" i="6" s="1"/>
  <c r="AR101" i="6" s="1"/>
  <c r="AV101" i="6" s="1"/>
  <c r="AZ101" i="6" s="1"/>
  <c r="BD101" i="6" s="1"/>
  <c r="BH101" i="6" s="1"/>
  <c r="BL101" i="6" s="1"/>
  <c r="BP101" i="6" s="1"/>
  <c r="G101" i="6"/>
  <c r="K101" i="6" s="1"/>
  <c r="O101" i="6" s="1"/>
  <c r="S101" i="6" s="1"/>
  <c r="W101" i="6" s="1"/>
  <c r="AA101" i="6" s="1"/>
  <c r="AE101" i="6" s="1"/>
  <c r="AI101" i="6" s="1"/>
  <c r="AM101" i="6" s="1"/>
  <c r="AQ101" i="6" s="1"/>
  <c r="AU101" i="6" s="1"/>
  <c r="AY101" i="6" s="1"/>
  <c r="BC101" i="6" s="1"/>
  <c r="BG101" i="6" s="1"/>
  <c r="BK101" i="6" s="1"/>
  <c r="BO101" i="6" s="1"/>
  <c r="I101" i="6"/>
  <c r="M101" i="6" s="1"/>
  <c r="Q101" i="6" s="1"/>
  <c r="U101" i="6" s="1"/>
  <c r="Y101" i="6" s="1"/>
  <c r="AC101" i="6" s="1"/>
  <c r="AG101" i="6" s="1"/>
  <c r="AK101" i="6" s="1"/>
  <c r="AO101" i="6" s="1"/>
  <c r="AS101" i="6" s="1"/>
  <c r="AW101" i="6" s="1"/>
  <c r="BA101" i="6" s="1"/>
  <c r="BE101" i="6" s="1"/>
  <c r="BI101" i="6" s="1"/>
  <c r="BM101" i="6" s="1"/>
  <c r="BQ101" i="6" s="1"/>
  <c r="E92" i="6" l="1"/>
  <c r="F93" i="6"/>
  <c r="J97" i="8"/>
  <c r="N97" i="8" s="1"/>
  <c r="R97" i="8" s="1"/>
  <c r="V97" i="8" s="1"/>
  <c r="Z97" i="8" s="1"/>
  <c r="AD97" i="8" s="1"/>
  <c r="AH97" i="8" s="1"/>
  <c r="AL97" i="8" s="1"/>
  <c r="AP97" i="8" s="1"/>
  <c r="AT97" i="8" s="1"/>
  <c r="AX97" i="8" s="1"/>
  <c r="BB97" i="8" s="1"/>
  <c r="BF97" i="8" s="1"/>
  <c r="G97" i="8"/>
  <c r="K97" i="8" s="1"/>
  <c r="O97" i="8" s="1"/>
  <c r="S97" i="8" s="1"/>
  <c r="W97" i="8" s="1"/>
  <c r="AA97" i="8" s="1"/>
  <c r="AE97" i="8" s="1"/>
  <c r="AI97" i="8" s="1"/>
  <c r="AM97" i="8" s="1"/>
  <c r="AQ97" i="8" s="1"/>
  <c r="AU97" i="8" s="1"/>
  <c r="AY97" i="8" s="1"/>
  <c r="BC97" i="8" s="1"/>
  <c r="BG97" i="8" s="1"/>
  <c r="BK97" i="8" s="1"/>
  <c r="BO97" i="8" s="1"/>
  <c r="H97" i="8"/>
  <c r="L97" i="8" s="1"/>
  <c r="P97" i="8" s="1"/>
  <c r="T97" i="8" s="1"/>
  <c r="X97" i="8" s="1"/>
  <c r="AB97" i="8" s="1"/>
  <c r="AF97" i="8" s="1"/>
  <c r="AJ97" i="8" s="1"/>
  <c r="AN97" i="8" s="1"/>
  <c r="AR97" i="8" s="1"/>
  <c r="AV97" i="8" s="1"/>
  <c r="AZ97" i="8" s="1"/>
  <c r="BD97" i="8" s="1"/>
  <c r="BH97" i="8" s="1"/>
  <c r="BL97" i="8" s="1"/>
  <c r="BP97" i="8" s="1"/>
  <c r="E95" i="8"/>
  <c r="F95" i="8" s="1"/>
  <c r="I97" i="8"/>
  <c r="M97" i="8" s="1"/>
  <c r="Q97" i="8" s="1"/>
  <c r="U97" i="8" s="1"/>
  <c r="Y97" i="8" s="1"/>
  <c r="AC97" i="8" s="1"/>
  <c r="AG97" i="8" s="1"/>
  <c r="AK97" i="8" s="1"/>
  <c r="AO97" i="8" s="1"/>
  <c r="AS97" i="8" s="1"/>
  <c r="AW97" i="8" s="1"/>
  <c r="BA97" i="8" s="1"/>
  <c r="BE97" i="8" s="1"/>
  <c r="BI97" i="8" s="1"/>
  <c r="BM97" i="8" s="1"/>
  <c r="BQ97" i="8" s="1"/>
  <c r="J100" i="6"/>
  <c r="N100" i="6" s="1"/>
  <c r="R100" i="6" s="1"/>
  <c r="V100" i="6" s="1"/>
  <c r="Z100" i="6" s="1"/>
  <c r="AD100" i="6" s="1"/>
  <c r="AH100" i="6" s="1"/>
  <c r="AL100" i="6" s="1"/>
  <c r="AP100" i="6" s="1"/>
  <c r="AT100" i="6" s="1"/>
  <c r="AX100" i="6" s="1"/>
  <c r="BB100" i="6" s="1"/>
  <c r="BF100" i="6" s="1"/>
  <c r="BJ100" i="6" s="1"/>
  <c r="BN100" i="6" s="1"/>
  <c r="BR100" i="6" s="1"/>
  <c r="G100" i="6"/>
  <c r="K100" i="6" s="1"/>
  <c r="O100" i="6" s="1"/>
  <c r="S100" i="6" s="1"/>
  <c r="W100" i="6" s="1"/>
  <c r="AA100" i="6" s="1"/>
  <c r="AE100" i="6" s="1"/>
  <c r="AI100" i="6" s="1"/>
  <c r="AM100" i="6" s="1"/>
  <c r="AQ100" i="6" s="1"/>
  <c r="AU100" i="6" s="1"/>
  <c r="AY100" i="6" s="1"/>
  <c r="BC100" i="6" s="1"/>
  <c r="BG100" i="6" s="1"/>
  <c r="BK100" i="6" s="1"/>
  <c r="BO100" i="6" s="1"/>
  <c r="H100" i="6"/>
  <c r="L100" i="6" s="1"/>
  <c r="P100" i="6" s="1"/>
  <c r="T100" i="6" s="1"/>
  <c r="X100" i="6" s="1"/>
  <c r="AB100" i="6" s="1"/>
  <c r="AF100" i="6" s="1"/>
  <c r="AJ100" i="6" s="1"/>
  <c r="AN100" i="6" s="1"/>
  <c r="AR100" i="6" s="1"/>
  <c r="AV100" i="6" s="1"/>
  <c r="AZ100" i="6" s="1"/>
  <c r="BD100" i="6" s="1"/>
  <c r="BH100" i="6" s="1"/>
  <c r="BL100" i="6" s="1"/>
  <c r="BP100" i="6" s="1"/>
  <c r="I100" i="6"/>
  <c r="M100" i="6" s="1"/>
  <c r="Q100" i="6" s="1"/>
  <c r="U100" i="6" s="1"/>
  <c r="Y100" i="6" s="1"/>
  <c r="AC100" i="6" s="1"/>
  <c r="AG100" i="6" s="1"/>
  <c r="AK100" i="6" s="1"/>
  <c r="AO100" i="6" s="1"/>
  <c r="AS100" i="6" s="1"/>
  <c r="AW100" i="6" s="1"/>
  <c r="BA100" i="6" s="1"/>
  <c r="BE100" i="6" s="1"/>
  <c r="BI100" i="6" s="1"/>
  <c r="BM100" i="6" s="1"/>
  <c r="BQ100" i="6" s="1"/>
  <c r="E91" i="6" l="1"/>
  <c r="F92" i="6"/>
  <c r="J96" i="8"/>
  <c r="N96" i="8" s="1"/>
  <c r="R96" i="8" s="1"/>
  <c r="V96" i="8" s="1"/>
  <c r="Z96" i="8" s="1"/>
  <c r="AD96" i="8" s="1"/>
  <c r="AH96" i="8" s="1"/>
  <c r="AL96" i="8" s="1"/>
  <c r="AP96" i="8" s="1"/>
  <c r="AT96" i="8" s="1"/>
  <c r="AX96" i="8" s="1"/>
  <c r="BB96" i="8" s="1"/>
  <c r="BF96" i="8" s="1"/>
  <c r="H96" i="8"/>
  <c r="L96" i="8" s="1"/>
  <c r="P96" i="8" s="1"/>
  <c r="T96" i="8" s="1"/>
  <c r="X96" i="8" s="1"/>
  <c r="AB96" i="8" s="1"/>
  <c r="AF96" i="8" s="1"/>
  <c r="AJ96" i="8" s="1"/>
  <c r="AN96" i="8" s="1"/>
  <c r="AR96" i="8" s="1"/>
  <c r="AV96" i="8" s="1"/>
  <c r="AZ96" i="8" s="1"/>
  <c r="BD96" i="8" s="1"/>
  <c r="BH96" i="8" s="1"/>
  <c r="BL96" i="8" s="1"/>
  <c r="BP96" i="8" s="1"/>
  <c r="G96" i="8"/>
  <c r="K96" i="8" s="1"/>
  <c r="O96" i="8" s="1"/>
  <c r="S96" i="8" s="1"/>
  <c r="W96" i="8" s="1"/>
  <c r="AA96" i="8" s="1"/>
  <c r="AE96" i="8" s="1"/>
  <c r="AI96" i="8" s="1"/>
  <c r="AM96" i="8" s="1"/>
  <c r="AQ96" i="8" s="1"/>
  <c r="AU96" i="8" s="1"/>
  <c r="AY96" i="8" s="1"/>
  <c r="BC96" i="8" s="1"/>
  <c r="BG96" i="8" s="1"/>
  <c r="BK96" i="8" s="1"/>
  <c r="BO96" i="8" s="1"/>
  <c r="E94" i="8"/>
  <c r="F94" i="8" s="1"/>
  <c r="I96" i="8"/>
  <c r="M96" i="8" s="1"/>
  <c r="Q96" i="8" s="1"/>
  <c r="U96" i="8" s="1"/>
  <c r="Y96" i="8" s="1"/>
  <c r="AC96" i="8" s="1"/>
  <c r="AG96" i="8" s="1"/>
  <c r="AK96" i="8" s="1"/>
  <c r="AO96" i="8" s="1"/>
  <c r="AS96" i="8" s="1"/>
  <c r="AW96" i="8" s="1"/>
  <c r="BA96" i="8" s="1"/>
  <c r="BE96" i="8" s="1"/>
  <c r="BI96" i="8" s="1"/>
  <c r="BM96" i="8" s="1"/>
  <c r="BQ96" i="8" s="1"/>
  <c r="J99" i="6"/>
  <c r="N99" i="6" s="1"/>
  <c r="R99" i="6" s="1"/>
  <c r="V99" i="6" s="1"/>
  <c r="Z99" i="6" s="1"/>
  <c r="AD99" i="6" s="1"/>
  <c r="AH99" i="6" s="1"/>
  <c r="AL99" i="6" s="1"/>
  <c r="AP99" i="6" s="1"/>
  <c r="AT99" i="6" s="1"/>
  <c r="AX99" i="6" s="1"/>
  <c r="BB99" i="6" s="1"/>
  <c r="BF99" i="6" s="1"/>
  <c r="BJ99" i="6" s="1"/>
  <c r="BN99" i="6" s="1"/>
  <c r="BR99" i="6" s="1"/>
  <c r="G99" i="6"/>
  <c r="K99" i="6" s="1"/>
  <c r="O99" i="6" s="1"/>
  <c r="S99" i="6" s="1"/>
  <c r="W99" i="6" s="1"/>
  <c r="AA99" i="6" s="1"/>
  <c r="AE99" i="6" s="1"/>
  <c r="AI99" i="6" s="1"/>
  <c r="AM99" i="6" s="1"/>
  <c r="AQ99" i="6" s="1"/>
  <c r="AU99" i="6" s="1"/>
  <c r="AY99" i="6" s="1"/>
  <c r="BC99" i="6" s="1"/>
  <c r="BG99" i="6" s="1"/>
  <c r="BK99" i="6" s="1"/>
  <c r="BO99" i="6" s="1"/>
  <c r="H99" i="6"/>
  <c r="L99" i="6" s="1"/>
  <c r="P99" i="6" s="1"/>
  <c r="T99" i="6" s="1"/>
  <c r="X99" i="6" s="1"/>
  <c r="AB99" i="6" s="1"/>
  <c r="AF99" i="6" s="1"/>
  <c r="AJ99" i="6" s="1"/>
  <c r="AN99" i="6" s="1"/>
  <c r="AR99" i="6" s="1"/>
  <c r="AV99" i="6" s="1"/>
  <c r="AZ99" i="6" s="1"/>
  <c r="BD99" i="6" s="1"/>
  <c r="BH99" i="6" s="1"/>
  <c r="BL99" i="6" s="1"/>
  <c r="BP99" i="6" s="1"/>
  <c r="I99" i="6"/>
  <c r="M99" i="6" s="1"/>
  <c r="Q99" i="6" s="1"/>
  <c r="U99" i="6" s="1"/>
  <c r="Y99" i="6" s="1"/>
  <c r="AC99" i="6" s="1"/>
  <c r="AG99" i="6" s="1"/>
  <c r="AK99" i="6" s="1"/>
  <c r="AO99" i="6" s="1"/>
  <c r="AS99" i="6" s="1"/>
  <c r="AW99" i="6" s="1"/>
  <c r="BA99" i="6" s="1"/>
  <c r="BE99" i="6" s="1"/>
  <c r="BI99" i="6" s="1"/>
  <c r="BM99" i="6" s="1"/>
  <c r="BQ99" i="6" s="1"/>
  <c r="E90" i="6" l="1"/>
  <c r="F91" i="6"/>
  <c r="J95" i="8"/>
  <c r="N95" i="8" s="1"/>
  <c r="R95" i="8" s="1"/>
  <c r="V95" i="8" s="1"/>
  <c r="Z95" i="8" s="1"/>
  <c r="AD95" i="8" s="1"/>
  <c r="AH95" i="8" s="1"/>
  <c r="AL95" i="8" s="1"/>
  <c r="AP95" i="8" s="1"/>
  <c r="AT95" i="8" s="1"/>
  <c r="AX95" i="8" s="1"/>
  <c r="BB95" i="8" s="1"/>
  <c r="BF95" i="8" s="1"/>
  <c r="G95" i="8"/>
  <c r="K95" i="8" s="1"/>
  <c r="O95" i="8" s="1"/>
  <c r="S95" i="8" s="1"/>
  <c r="W95" i="8" s="1"/>
  <c r="AA95" i="8" s="1"/>
  <c r="AE95" i="8" s="1"/>
  <c r="AI95" i="8" s="1"/>
  <c r="AM95" i="8" s="1"/>
  <c r="AQ95" i="8" s="1"/>
  <c r="AU95" i="8" s="1"/>
  <c r="AY95" i="8" s="1"/>
  <c r="BC95" i="8" s="1"/>
  <c r="BG95" i="8" s="1"/>
  <c r="BK95" i="8" s="1"/>
  <c r="BO95" i="8" s="1"/>
  <c r="H95" i="8"/>
  <c r="L95" i="8" s="1"/>
  <c r="P95" i="8" s="1"/>
  <c r="T95" i="8" s="1"/>
  <c r="X95" i="8" s="1"/>
  <c r="AB95" i="8" s="1"/>
  <c r="AF95" i="8" s="1"/>
  <c r="AJ95" i="8" s="1"/>
  <c r="AN95" i="8" s="1"/>
  <c r="AR95" i="8" s="1"/>
  <c r="AV95" i="8" s="1"/>
  <c r="AZ95" i="8" s="1"/>
  <c r="BD95" i="8" s="1"/>
  <c r="BH95" i="8" s="1"/>
  <c r="BL95" i="8" s="1"/>
  <c r="BP95" i="8" s="1"/>
  <c r="E93" i="8"/>
  <c r="F93" i="8" s="1"/>
  <c r="I95" i="8"/>
  <c r="M95" i="8" s="1"/>
  <c r="Q95" i="8" s="1"/>
  <c r="U95" i="8" s="1"/>
  <c r="Y95" i="8" s="1"/>
  <c r="AC95" i="8" s="1"/>
  <c r="AG95" i="8" s="1"/>
  <c r="AK95" i="8" s="1"/>
  <c r="AO95" i="8" s="1"/>
  <c r="AS95" i="8" s="1"/>
  <c r="AW95" i="8" s="1"/>
  <c r="BA95" i="8" s="1"/>
  <c r="BE95" i="8" s="1"/>
  <c r="BI95" i="8" s="1"/>
  <c r="BM95" i="8" s="1"/>
  <c r="BQ95" i="8" s="1"/>
  <c r="J98" i="6"/>
  <c r="N98" i="6" s="1"/>
  <c r="R98" i="6" s="1"/>
  <c r="V98" i="6" s="1"/>
  <c r="Z98" i="6" s="1"/>
  <c r="AD98" i="6" s="1"/>
  <c r="AH98" i="6" s="1"/>
  <c r="AL98" i="6" s="1"/>
  <c r="AP98" i="6" s="1"/>
  <c r="AT98" i="6" s="1"/>
  <c r="AX98" i="6" s="1"/>
  <c r="BB98" i="6" s="1"/>
  <c r="BF98" i="6" s="1"/>
  <c r="BJ98" i="6" s="1"/>
  <c r="BN98" i="6" s="1"/>
  <c r="BR98" i="6" s="1"/>
  <c r="H98" i="6"/>
  <c r="L98" i="6" s="1"/>
  <c r="P98" i="6" s="1"/>
  <c r="T98" i="6" s="1"/>
  <c r="X98" i="6" s="1"/>
  <c r="AB98" i="6" s="1"/>
  <c r="AF98" i="6" s="1"/>
  <c r="AJ98" i="6" s="1"/>
  <c r="AN98" i="6" s="1"/>
  <c r="AR98" i="6" s="1"/>
  <c r="AV98" i="6" s="1"/>
  <c r="AZ98" i="6" s="1"/>
  <c r="BD98" i="6" s="1"/>
  <c r="BH98" i="6" s="1"/>
  <c r="BL98" i="6" s="1"/>
  <c r="BP98" i="6" s="1"/>
  <c r="G98" i="6"/>
  <c r="K98" i="6" s="1"/>
  <c r="O98" i="6" s="1"/>
  <c r="S98" i="6" s="1"/>
  <c r="W98" i="6" s="1"/>
  <c r="AA98" i="6" s="1"/>
  <c r="AE98" i="6" s="1"/>
  <c r="AI98" i="6" s="1"/>
  <c r="AM98" i="6" s="1"/>
  <c r="AQ98" i="6" s="1"/>
  <c r="AU98" i="6" s="1"/>
  <c r="AY98" i="6" s="1"/>
  <c r="BC98" i="6" s="1"/>
  <c r="BG98" i="6" s="1"/>
  <c r="BK98" i="6" s="1"/>
  <c r="BO98" i="6" s="1"/>
  <c r="I97" i="6"/>
  <c r="M97" i="6" s="1"/>
  <c r="Q97" i="6" s="1"/>
  <c r="U97" i="6" s="1"/>
  <c r="Y97" i="6" s="1"/>
  <c r="AC97" i="6" s="1"/>
  <c r="AG97" i="6" s="1"/>
  <c r="AK97" i="6" s="1"/>
  <c r="AO97" i="6" s="1"/>
  <c r="AS97" i="6" s="1"/>
  <c r="AW97" i="6" s="1"/>
  <c r="BA97" i="6" s="1"/>
  <c r="BE97" i="6" s="1"/>
  <c r="BI97" i="6" s="1"/>
  <c r="BM97" i="6" s="1"/>
  <c r="BQ97" i="6" s="1"/>
  <c r="I98" i="6"/>
  <c r="M98" i="6" s="1"/>
  <c r="Q98" i="6" s="1"/>
  <c r="U98" i="6" s="1"/>
  <c r="Y98" i="6" s="1"/>
  <c r="AC98" i="6" s="1"/>
  <c r="AG98" i="6" s="1"/>
  <c r="AK98" i="6" s="1"/>
  <c r="AO98" i="6" s="1"/>
  <c r="AS98" i="6" s="1"/>
  <c r="AW98" i="6" s="1"/>
  <c r="BA98" i="6" s="1"/>
  <c r="BE98" i="6" s="1"/>
  <c r="BI98" i="6" s="1"/>
  <c r="BM98" i="6" s="1"/>
  <c r="BQ98" i="6" s="1"/>
  <c r="E89" i="6" l="1"/>
  <c r="F90" i="6"/>
  <c r="J94" i="8"/>
  <c r="N94" i="8" s="1"/>
  <c r="R94" i="8" s="1"/>
  <c r="V94" i="8" s="1"/>
  <c r="Z94" i="8" s="1"/>
  <c r="AD94" i="8" s="1"/>
  <c r="AH94" i="8" s="1"/>
  <c r="AL94" i="8" s="1"/>
  <c r="AP94" i="8" s="1"/>
  <c r="AT94" i="8" s="1"/>
  <c r="AX94" i="8" s="1"/>
  <c r="BB94" i="8" s="1"/>
  <c r="BF94" i="8" s="1"/>
  <c r="H94" i="8"/>
  <c r="L94" i="8" s="1"/>
  <c r="P94" i="8" s="1"/>
  <c r="T94" i="8" s="1"/>
  <c r="X94" i="8" s="1"/>
  <c r="AB94" i="8" s="1"/>
  <c r="AF94" i="8" s="1"/>
  <c r="AJ94" i="8" s="1"/>
  <c r="AN94" i="8" s="1"/>
  <c r="AR94" i="8" s="1"/>
  <c r="AV94" i="8" s="1"/>
  <c r="AZ94" i="8" s="1"/>
  <c r="BD94" i="8" s="1"/>
  <c r="BH94" i="8" s="1"/>
  <c r="BL94" i="8" s="1"/>
  <c r="BP94" i="8" s="1"/>
  <c r="G94" i="8"/>
  <c r="K94" i="8" s="1"/>
  <c r="O94" i="8" s="1"/>
  <c r="S94" i="8" s="1"/>
  <c r="W94" i="8" s="1"/>
  <c r="AA94" i="8" s="1"/>
  <c r="AE94" i="8" s="1"/>
  <c r="AI94" i="8" s="1"/>
  <c r="AM94" i="8" s="1"/>
  <c r="AQ94" i="8" s="1"/>
  <c r="AU94" i="8" s="1"/>
  <c r="AY94" i="8" s="1"/>
  <c r="BC94" i="8" s="1"/>
  <c r="BG94" i="8" s="1"/>
  <c r="BK94" i="8" s="1"/>
  <c r="BO94" i="8" s="1"/>
  <c r="E92" i="8"/>
  <c r="F92" i="8" s="1"/>
  <c r="I94" i="8"/>
  <c r="M94" i="8" s="1"/>
  <c r="Q94" i="8" s="1"/>
  <c r="U94" i="8" s="1"/>
  <c r="Y94" i="8" s="1"/>
  <c r="AC94" i="8" s="1"/>
  <c r="AG94" i="8" s="1"/>
  <c r="AK94" i="8" s="1"/>
  <c r="AO94" i="8" s="1"/>
  <c r="AS94" i="8" s="1"/>
  <c r="AW94" i="8" s="1"/>
  <c r="BA94" i="8" s="1"/>
  <c r="BE94" i="8" s="1"/>
  <c r="BI94" i="8" s="1"/>
  <c r="BM94" i="8" s="1"/>
  <c r="BQ94" i="8" s="1"/>
  <c r="J97" i="6"/>
  <c r="N97" i="6" s="1"/>
  <c r="R97" i="6" s="1"/>
  <c r="V97" i="6" s="1"/>
  <c r="Z97" i="6" s="1"/>
  <c r="AD97" i="6" s="1"/>
  <c r="AH97" i="6" s="1"/>
  <c r="AL97" i="6" s="1"/>
  <c r="AP97" i="6" s="1"/>
  <c r="AT97" i="6" s="1"/>
  <c r="AX97" i="6" s="1"/>
  <c r="BB97" i="6" s="1"/>
  <c r="BF97" i="6" s="1"/>
  <c r="BJ97" i="6" s="1"/>
  <c r="BN97" i="6" s="1"/>
  <c r="BR97" i="6" s="1"/>
  <c r="H97" i="6"/>
  <c r="L97" i="6" s="1"/>
  <c r="P97" i="6" s="1"/>
  <c r="T97" i="6" s="1"/>
  <c r="X97" i="6" s="1"/>
  <c r="AB97" i="6" s="1"/>
  <c r="AF97" i="6" s="1"/>
  <c r="AJ97" i="6" s="1"/>
  <c r="AN97" i="6" s="1"/>
  <c r="AR97" i="6" s="1"/>
  <c r="AV97" i="6" s="1"/>
  <c r="AZ97" i="6" s="1"/>
  <c r="BD97" i="6" s="1"/>
  <c r="BH97" i="6" s="1"/>
  <c r="BL97" i="6" s="1"/>
  <c r="BP97" i="6" s="1"/>
  <c r="G97" i="6"/>
  <c r="K97" i="6" s="1"/>
  <c r="O97" i="6" s="1"/>
  <c r="S97" i="6" s="1"/>
  <c r="W97" i="6" s="1"/>
  <c r="AA97" i="6" s="1"/>
  <c r="AE97" i="6" s="1"/>
  <c r="AI97" i="6" s="1"/>
  <c r="AM97" i="6" s="1"/>
  <c r="AQ97" i="6" s="1"/>
  <c r="AU97" i="6" s="1"/>
  <c r="AY97" i="6" s="1"/>
  <c r="BC97" i="6" s="1"/>
  <c r="BG97" i="6" s="1"/>
  <c r="BK97" i="6" s="1"/>
  <c r="BO97" i="6" s="1"/>
  <c r="E88" i="6" l="1"/>
  <c r="F89" i="6"/>
  <c r="J93" i="8"/>
  <c r="N93" i="8" s="1"/>
  <c r="R93" i="8" s="1"/>
  <c r="V93" i="8" s="1"/>
  <c r="Z93" i="8" s="1"/>
  <c r="AD93" i="8" s="1"/>
  <c r="AH93" i="8" s="1"/>
  <c r="AL93" i="8" s="1"/>
  <c r="AP93" i="8" s="1"/>
  <c r="AT93" i="8" s="1"/>
  <c r="AX93" i="8" s="1"/>
  <c r="BB93" i="8" s="1"/>
  <c r="BF93" i="8" s="1"/>
  <c r="G93" i="8"/>
  <c r="K93" i="8" s="1"/>
  <c r="O93" i="8" s="1"/>
  <c r="S93" i="8" s="1"/>
  <c r="W93" i="8" s="1"/>
  <c r="AA93" i="8" s="1"/>
  <c r="AE93" i="8" s="1"/>
  <c r="AI93" i="8" s="1"/>
  <c r="AM93" i="8" s="1"/>
  <c r="AQ93" i="8" s="1"/>
  <c r="AU93" i="8" s="1"/>
  <c r="AY93" i="8" s="1"/>
  <c r="BC93" i="8" s="1"/>
  <c r="BG93" i="8" s="1"/>
  <c r="BK93" i="8" s="1"/>
  <c r="BO93" i="8" s="1"/>
  <c r="H93" i="8"/>
  <c r="L93" i="8" s="1"/>
  <c r="P93" i="8" s="1"/>
  <c r="T93" i="8" s="1"/>
  <c r="X93" i="8" s="1"/>
  <c r="AB93" i="8" s="1"/>
  <c r="AF93" i="8" s="1"/>
  <c r="AJ93" i="8" s="1"/>
  <c r="AN93" i="8" s="1"/>
  <c r="AR93" i="8" s="1"/>
  <c r="AV93" i="8" s="1"/>
  <c r="AZ93" i="8" s="1"/>
  <c r="BD93" i="8" s="1"/>
  <c r="BH93" i="8" s="1"/>
  <c r="BL93" i="8" s="1"/>
  <c r="BP93" i="8" s="1"/>
  <c r="E91" i="8"/>
  <c r="F91" i="8" s="1"/>
  <c r="I93" i="8"/>
  <c r="M93" i="8" s="1"/>
  <c r="Q93" i="8" s="1"/>
  <c r="U93" i="8" s="1"/>
  <c r="Y93" i="8" s="1"/>
  <c r="AC93" i="8" s="1"/>
  <c r="AG93" i="8" s="1"/>
  <c r="AK93" i="8" s="1"/>
  <c r="AO93" i="8" s="1"/>
  <c r="AS93" i="8" s="1"/>
  <c r="AW93" i="8" s="1"/>
  <c r="BA93" i="8" s="1"/>
  <c r="BE93" i="8" s="1"/>
  <c r="BI93" i="8" s="1"/>
  <c r="BM93" i="8" s="1"/>
  <c r="BQ93" i="8" s="1"/>
  <c r="J96" i="6"/>
  <c r="N96" i="6" s="1"/>
  <c r="R96" i="6" s="1"/>
  <c r="V96" i="6" s="1"/>
  <c r="Z96" i="6" s="1"/>
  <c r="AD96" i="6" s="1"/>
  <c r="AH96" i="6" s="1"/>
  <c r="AL96" i="6" s="1"/>
  <c r="AP96" i="6" s="1"/>
  <c r="AT96" i="6" s="1"/>
  <c r="AX96" i="6" s="1"/>
  <c r="BB96" i="6" s="1"/>
  <c r="BF96" i="6" s="1"/>
  <c r="BJ96" i="6" s="1"/>
  <c r="BN96" i="6" s="1"/>
  <c r="BR96" i="6" s="1"/>
  <c r="G96" i="6"/>
  <c r="K96" i="6" s="1"/>
  <c r="O96" i="6" s="1"/>
  <c r="S96" i="6" s="1"/>
  <c r="W96" i="6" s="1"/>
  <c r="AA96" i="6" s="1"/>
  <c r="AE96" i="6" s="1"/>
  <c r="AI96" i="6" s="1"/>
  <c r="AM96" i="6" s="1"/>
  <c r="AQ96" i="6" s="1"/>
  <c r="AU96" i="6" s="1"/>
  <c r="AY96" i="6" s="1"/>
  <c r="BC96" i="6" s="1"/>
  <c r="BG96" i="6" s="1"/>
  <c r="BK96" i="6" s="1"/>
  <c r="BO96" i="6" s="1"/>
  <c r="H96" i="6"/>
  <c r="L96" i="6" s="1"/>
  <c r="P96" i="6" s="1"/>
  <c r="T96" i="6" s="1"/>
  <c r="X96" i="6" s="1"/>
  <c r="AB96" i="6" s="1"/>
  <c r="AF96" i="6" s="1"/>
  <c r="AJ96" i="6" s="1"/>
  <c r="AN96" i="6" s="1"/>
  <c r="AR96" i="6" s="1"/>
  <c r="AV96" i="6" s="1"/>
  <c r="AZ96" i="6" s="1"/>
  <c r="BD96" i="6" s="1"/>
  <c r="BH96" i="6" s="1"/>
  <c r="BL96" i="6" s="1"/>
  <c r="BP96" i="6" s="1"/>
  <c r="I95" i="6"/>
  <c r="M95" i="6" s="1"/>
  <c r="Q95" i="6" s="1"/>
  <c r="U95" i="6" s="1"/>
  <c r="Y95" i="6" s="1"/>
  <c r="AC95" i="6" s="1"/>
  <c r="AG95" i="6" s="1"/>
  <c r="AK95" i="6" s="1"/>
  <c r="AO95" i="6" s="1"/>
  <c r="AS95" i="6" s="1"/>
  <c r="AW95" i="6" s="1"/>
  <c r="BA95" i="6" s="1"/>
  <c r="BE95" i="6" s="1"/>
  <c r="BI95" i="6" s="1"/>
  <c r="BM95" i="6" s="1"/>
  <c r="BQ95" i="6" s="1"/>
  <c r="I96" i="6"/>
  <c r="M96" i="6" s="1"/>
  <c r="Q96" i="6" s="1"/>
  <c r="U96" i="6" s="1"/>
  <c r="Y96" i="6" s="1"/>
  <c r="AC96" i="6" s="1"/>
  <c r="AG96" i="6" s="1"/>
  <c r="AK96" i="6" s="1"/>
  <c r="AO96" i="6" s="1"/>
  <c r="AS96" i="6" s="1"/>
  <c r="AW96" i="6" s="1"/>
  <c r="BA96" i="6" s="1"/>
  <c r="BE96" i="6" s="1"/>
  <c r="BI96" i="6" s="1"/>
  <c r="BM96" i="6" s="1"/>
  <c r="BQ96" i="6" s="1"/>
  <c r="E87" i="6" l="1"/>
  <c r="F88" i="6"/>
  <c r="J92" i="8"/>
  <c r="N92" i="8" s="1"/>
  <c r="R92" i="8" s="1"/>
  <c r="V92" i="8" s="1"/>
  <c r="Z92" i="8" s="1"/>
  <c r="AD92" i="8" s="1"/>
  <c r="AH92" i="8" s="1"/>
  <c r="AL92" i="8" s="1"/>
  <c r="AP92" i="8" s="1"/>
  <c r="AT92" i="8" s="1"/>
  <c r="AX92" i="8" s="1"/>
  <c r="BB92" i="8" s="1"/>
  <c r="BF92" i="8" s="1"/>
  <c r="G92" i="8"/>
  <c r="K92" i="8" s="1"/>
  <c r="O92" i="8" s="1"/>
  <c r="S92" i="8" s="1"/>
  <c r="W92" i="8" s="1"/>
  <c r="AA92" i="8" s="1"/>
  <c r="AE92" i="8" s="1"/>
  <c r="AI92" i="8" s="1"/>
  <c r="AM92" i="8" s="1"/>
  <c r="AQ92" i="8" s="1"/>
  <c r="AU92" i="8" s="1"/>
  <c r="AY92" i="8" s="1"/>
  <c r="BC92" i="8" s="1"/>
  <c r="BG92" i="8" s="1"/>
  <c r="BK92" i="8" s="1"/>
  <c r="BO92" i="8" s="1"/>
  <c r="H92" i="8"/>
  <c r="L92" i="8" s="1"/>
  <c r="P92" i="8" s="1"/>
  <c r="T92" i="8" s="1"/>
  <c r="X92" i="8" s="1"/>
  <c r="AB92" i="8" s="1"/>
  <c r="AF92" i="8" s="1"/>
  <c r="AJ92" i="8" s="1"/>
  <c r="AN92" i="8" s="1"/>
  <c r="AR92" i="8" s="1"/>
  <c r="AV92" i="8" s="1"/>
  <c r="AZ92" i="8" s="1"/>
  <c r="BD92" i="8" s="1"/>
  <c r="BH92" i="8" s="1"/>
  <c r="BL92" i="8" s="1"/>
  <c r="BP92" i="8" s="1"/>
  <c r="E90" i="8"/>
  <c r="F90" i="8" s="1"/>
  <c r="I92" i="8"/>
  <c r="M92" i="8" s="1"/>
  <c r="Q92" i="8" s="1"/>
  <c r="U92" i="8" s="1"/>
  <c r="Y92" i="8" s="1"/>
  <c r="AC92" i="8" s="1"/>
  <c r="AG92" i="8" s="1"/>
  <c r="AK92" i="8" s="1"/>
  <c r="AO92" i="8" s="1"/>
  <c r="AS92" i="8" s="1"/>
  <c r="AW92" i="8" s="1"/>
  <c r="BA92" i="8" s="1"/>
  <c r="BE92" i="8" s="1"/>
  <c r="BI92" i="8" s="1"/>
  <c r="BM92" i="8" s="1"/>
  <c r="BQ92" i="8" s="1"/>
  <c r="J95" i="6"/>
  <c r="N95" i="6" s="1"/>
  <c r="R95" i="6" s="1"/>
  <c r="V95" i="6" s="1"/>
  <c r="Z95" i="6" s="1"/>
  <c r="AD95" i="6" s="1"/>
  <c r="AH95" i="6" s="1"/>
  <c r="AL95" i="6" s="1"/>
  <c r="AP95" i="6" s="1"/>
  <c r="AT95" i="6" s="1"/>
  <c r="AX95" i="6" s="1"/>
  <c r="BB95" i="6" s="1"/>
  <c r="BF95" i="6" s="1"/>
  <c r="BJ95" i="6" s="1"/>
  <c r="BN95" i="6" s="1"/>
  <c r="BR95" i="6" s="1"/>
  <c r="G95" i="6"/>
  <c r="K95" i="6" s="1"/>
  <c r="O95" i="6" s="1"/>
  <c r="S95" i="6" s="1"/>
  <c r="W95" i="6" s="1"/>
  <c r="AA95" i="6" s="1"/>
  <c r="AE95" i="6" s="1"/>
  <c r="AI95" i="6" s="1"/>
  <c r="AM95" i="6" s="1"/>
  <c r="AQ95" i="6" s="1"/>
  <c r="AU95" i="6" s="1"/>
  <c r="AY95" i="6" s="1"/>
  <c r="BC95" i="6" s="1"/>
  <c r="BG95" i="6" s="1"/>
  <c r="BK95" i="6" s="1"/>
  <c r="BO95" i="6" s="1"/>
  <c r="H95" i="6"/>
  <c r="L95" i="6" s="1"/>
  <c r="P95" i="6" s="1"/>
  <c r="T95" i="6" s="1"/>
  <c r="X95" i="6" s="1"/>
  <c r="AB95" i="6" s="1"/>
  <c r="AF95" i="6" s="1"/>
  <c r="AJ95" i="6" s="1"/>
  <c r="AN95" i="6" s="1"/>
  <c r="AR95" i="6" s="1"/>
  <c r="AV95" i="6" s="1"/>
  <c r="AZ95" i="6" s="1"/>
  <c r="BD95" i="6" s="1"/>
  <c r="BH95" i="6" s="1"/>
  <c r="BL95" i="6" s="1"/>
  <c r="BP95" i="6" s="1"/>
  <c r="I94" i="6"/>
  <c r="M94" i="6" s="1"/>
  <c r="Q94" i="6" s="1"/>
  <c r="U94" i="6" s="1"/>
  <c r="Y94" i="6" s="1"/>
  <c r="AC94" i="6" s="1"/>
  <c r="AG94" i="6" s="1"/>
  <c r="AK94" i="6" s="1"/>
  <c r="AO94" i="6" s="1"/>
  <c r="AS94" i="6" s="1"/>
  <c r="AW94" i="6" s="1"/>
  <c r="BA94" i="6" s="1"/>
  <c r="BE94" i="6" s="1"/>
  <c r="BI94" i="6" s="1"/>
  <c r="BM94" i="6" s="1"/>
  <c r="BQ94" i="6" s="1"/>
  <c r="E86" i="6" l="1"/>
  <c r="F87" i="6"/>
  <c r="J91" i="8"/>
  <c r="N91" i="8" s="1"/>
  <c r="R91" i="8" s="1"/>
  <c r="V91" i="8" s="1"/>
  <c r="Z91" i="8" s="1"/>
  <c r="AD91" i="8" s="1"/>
  <c r="AH91" i="8" s="1"/>
  <c r="AL91" i="8" s="1"/>
  <c r="AP91" i="8" s="1"/>
  <c r="AT91" i="8" s="1"/>
  <c r="AX91" i="8" s="1"/>
  <c r="BB91" i="8" s="1"/>
  <c r="BF91" i="8" s="1"/>
  <c r="G91" i="8"/>
  <c r="K91" i="8" s="1"/>
  <c r="O91" i="8" s="1"/>
  <c r="S91" i="8" s="1"/>
  <c r="W91" i="8" s="1"/>
  <c r="AA91" i="8" s="1"/>
  <c r="AE91" i="8" s="1"/>
  <c r="AI91" i="8" s="1"/>
  <c r="AM91" i="8" s="1"/>
  <c r="AQ91" i="8" s="1"/>
  <c r="AU91" i="8" s="1"/>
  <c r="AY91" i="8" s="1"/>
  <c r="BC91" i="8" s="1"/>
  <c r="BG91" i="8" s="1"/>
  <c r="BK91" i="8" s="1"/>
  <c r="BO91" i="8" s="1"/>
  <c r="H91" i="8"/>
  <c r="L91" i="8" s="1"/>
  <c r="P91" i="8" s="1"/>
  <c r="T91" i="8" s="1"/>
  <c r="X91" i="8" s="1"/>
  <c r="AB91" i="8" s="1"/>
  <c r="AF91" i="8" s="1"/>
  <c r="AJ91" i="8" s="1"/>
  <c r="AN91" i="8" s="1"/>
  <c r="AR91" i="8" s="1"/>
  <c r="AV91" i="8" s="1"/>
  <c r="AZ91" i="8" s="1"/>
  <c r="BD91" i="8" s="1"/>
  <c r="BH91" i="8" s="1"/>
  <c r="BL91" i="8" s="1"/>
  <c r="BP91" i="8" s="1"/>
  <c r="E89" i="8"/>
  <c r="F89" i="8" s="1"/>
  <c r="I91" i="8"/>
  <c r="M91" i="8" s="1"/>
  <c r="Q91" i="8" s="1"/>
  <c r="U91" i="8" s="1"/>
  <c r="Y91" i="8" s="1"/>
  <c r="AC91" i="8" s="1"/>
  <c r="AG91" i="8" s="1"/>
  <c r="AK91" i="8" s="1"/>
  <c r="AO91" i="8" s="1"/>
  <c r="AS91" i="8" s="1"/>
  <c r="AW91" i="8" s="1"/>
  <c r="BA91" i="8" s="1"/>
  <c r="BE91" i="8" s="1"/>
  <c r="BI91" i="8" s="1"/>
  <c r="BM91" i="8" s="1"/>
  <c r="BQ91" i="8" s="1"/>
  <c r="J94" i="6"/>
  <c r="N94" i="6" s="1"/>
  <c r="R94" i="6" s="1"/>
  <c r="V94" i="6" s="1"/>
  <c r="Z94" i="6" s="1"/>
  <c r="AD94" i="6" s="1"/>
  <c r="AH94" i="6" s="1"/>
  <c r="AL94" i="6" s="1"/>
  <c r="AP94" i="6" s="1"/>
  <c r="AT94" i="6" s="1"/>
  <c r="AX94" i="6" s="1"/>
  <c r="BB94" i="6" s="1"/>
  <c r="BF94" i="6" s="1"/>
  <c r="BJ94" i="6" s="1"/>
  <c r="BN94" i="6" s="1"/>
  <c r="BR94" i="6" s="1"/>
  <c r="G94" i="6"/>
  <c r="K94" i="6" s="1"/>
  <c r="O94" i="6" s="1"/>
  <c r="S94" i="6" s="1"/>
  <c r="W94" i="6" s="1"/>
  <c r="AA94" i="6" s="1"/>
  <c r="AE94" i="6" s="1"/>
  <c r="AI94" i="6" s="1"/>
  <c r="AM94" i="6" s="1"/>
  <c r="AQ94" i="6" s="1"/>
  <c r="AU94" i="6" s="1"/>
  <c r="AY94" i="6" s="1"/>
  <c r="BC94" i="6" s="1"/>
  <c r="BG94" i="6" s="1"/>
  <c r="BK94" i="6" s="1"/>
  <c r="BO94" i="6" s="1"/>
  <c r="H94" i="6"/>
  <c r="L94" i="6" s="1"/>
  <c r="P94" i="6" s="1"/>
  <c r="T94" i="6" s="1"/>
  <c r="X94" i="6" s="1"/>
  <c r="AB94" i="6" s="1"/>
  <c r="AF94" i="6" s="1"/>
  <c r="AJ94" i="6" s="1"/>
  <c r="AN94" i="6" s="1"/>
  <c r="AR94" i="6" s="1"/>
  <c r="AV94" i="6" s="1"/>
  <c r="AZ94" i="6" s="1"/>
  <c r="BD94" i="6" s="1"/>
  <c r="BH94" i="6" s="1"/>
  <c r="BL94" i="6" s="1"/>
  <c r="BP94" i="6" s="1"/>
  <c r="I93" i="6"/>
  <c r="M93" i="6" s="1"/>
  <c r="Q93" i="6" s="1"/>
  <c r="U93" i="6" s="1"/>
  <c r="Y93" i="6" s="1"/>
  <c r="AC93" i="6" s="1"/>
  <c r="AG93" i="6" s="1"/>
  <c r="AK93" i="6" s="1"/>
  <c r="AO93" i="6" s="1"/>
  <c r="AS93" i="6" s="1"/>
  <c r="AW93" i="6" s="1"/>
  <c r="BA93" i="6" s="1"/>
  <c r="BE93" i="6" s="1"/>
  <c r="BI93" i="6" s="1"/>
  <c r="BM93" i="6" s="1"/>
  <c r="BQ93" i="6" s="1"/>
  <c r="E85" i="6" l="1"/>
  <c r="F86" i="6"/>
  <c r="J90" i="8"/>
  <c r="N90" i="8" s="1"/>
  <c r="R90" i="8" s="1"/>
  <c r="V90" i="8" s="1"/>
  <c r="Z90" i="8" s="1"/>
  <c r="AD90" i="8" s="1"/>
  <c r="AH90" i="8" s="1"/>
  <c r="AL90" i="8" s="1"/>
  <c r="AP90" i="8" s="1"/>
  <c r="AT90" i="8" s="1"/>
  <c r="AX90" i="8" s="1"/>
  <c r="BB90" i="8" s="1"/>
  <c r="BF90" i="8" s="1"/>
  <c r="G90" i="8"/>
  <c r="K90" i="8" s="1"/>
  <c r="O90" i="8" s="1"/>
  <c r="S90" i="8" s="1"/>
  <c r="W90" i="8" s="1"/>
  <c r="AA90" i="8" s="1"/>
  <c r="AE90" i="8" s="1"/>
  <c r="AI90" i="8" s="1"/>
  <c r="AM90" i="8" s="1"/>
  <c r="AQ90" i="8" s="1"/>
  <c r="AU90" i="8" s="1"/>
  <c r="AY90" i="8" s="1"/>
  <c r="BC90" i="8" s="1"/>
  <c r="BG90" i="8" s="1"/>
  <c r="BK90" i="8" s="1"/>
  <c r="BO90" i="8" s="1"/>
  <c r="H90" i="8"/>
  <c r="L90" i="8" s="1"/>
  <c r="P90" i="8" s="1"/>
  <c r="T90" i="8" s="1"/>
  <c r="X90" i="8" s="1"/>
  <c r="AB90" i="8" s="1"/>
  <c r="AF90" i="8" s="1"/>
  <c r="AJ90" i="8" s="1"/>
  <c r="AN90" i="8" s="1"/>
  <c r="AR90" i="8" s="1"/>
  <c r="AV90" i="8" s="1"/>
  <c r="AZ90" i="8" s="1"/>
  <c r="BD90" i="8" s="1"/>
  <c r="BH90" i="8" s="1"/>
  <c r="BL90" i="8" s="1"/>
  <c r="BP90" i="8" s="1"/>
  <c r="E88" i="8"/>
  <c r="F88" i="8" s="1"/>
  <c r="I90" i="8"/>
  <c r="M90" i="8" s="1"/>
  <c r="Q90" i="8" s="1"/>
  <c r="U90" i="8" s="1"/>
  <c r="Y90" i="8" s="1"/>
  <c r="AC90" i="8" s="1"/>
  <c r="AG90" i="8" s="1"/>
  <c r="AK90" i="8" s="1"/>
  <c r="AO90" i="8" s="1"/>
  <c r="AS90" i="8" s="1"/>
  <c r="AW90" i="8" s="1"/>
  <c r="BA90" i="8" s="1"/>
  <c r="BE90" i="8" s="1"/>
  <c r="BI90" i="8" s="1"/>
  <c r="BM90" i="8" s="1"/>
  <c r="BQ90" i="8" s="1"/>
  <c r="J93" i="6"/>
  <c r="N93" i="6" s="1"/>
  <c r="R93" i="6" s="1"/>
  <c r="V93" i="6" s="1"/>
  <c r="Z93" i="6" s="1"/>
  <c r="AD93" i="6" s="1"/>
  <c r="AH93" i="6" s="1"/>
  <c r="AL93" i="6" s="1"/>
  <c r="AP93" i="6" s="1"/>
  <c r="AT93" i="6" s="1"/>
  <c r="AX93" i="6" s="1"/>
  <c r="BB93" i="6" s="1"/>
  <c r="BF93" i="6" s="1"/>
  <c r="BJ93" i="6" s="1"/>
  <c r="BN93" i="6" s="1"/>
  <c r="BR93" i="6" s="1"/>
  <c r="G93" i="6"/>
  <c r="K93" i="6" s="1"/>
  <c r="O93" i="6" s="1"/>
  <c r="S93" i="6" s="1"/>
  <c r="W93" i="6" s="1"/>
  <c r="AA93" i="6" s="1"/>
  <c r="AE93" i="6" s="1"/>
  <c r="AI93" i="6" s="1"/>
  <c r="AM93" i="6" s="1"/>
  <c r="AQ93" i="6" s="1"/>
  <c r="AU93" i="6" s="1"/>
  <c r="AY93" i="6" s="1"/>
  <c r="BC93" i="6" s="1"/>
  <c r="BG93" i="6" s="1"/>
  <c r="BK93" i="6" s="1"/>
  <c r="BO93" i="6" s="1"/>
  <c r="H93" i="6"/>
  <c r="L93" i="6" s="1"/>
  <c r="P93" i="6" s="1"/>
  <c r="T93" i="6" s="1"/>
  <c r="X93" i="6" s="1"/>
  <c r="AB93" i="6" s="1"/>
  <c r="AF93" i="6" s="1"/>
  <c r="AJ93" i="6" s="1"/>
  <c r="AN93" i="6" s="1"/>
  <c r="AR93" i="6" s="1"/>
  <c r="AV93" i="6" s="1"/>
  <c r="AZ93" i="6" s="1"/>
  <c r="BD93" i="6" s="1"/>
  <c r="BH93" i="6" s="1"/>
  <c r="BL93" i="6" s="1"/>
  <c r="BP93" i="6" s="1"/>
  <c r="E84" i="6" l="1"/>
  <c r="F85" i="6"/>
  <c r="J89" i="8"/>
  <c r="N89" i="8" s="1"/>
  <c r="R89" i="8" s="1"/>
  <c r="V89" i="8" s="1"/>
  <c r="Z89" i="8" s="1"/>
  <c r="AD89" i="8" s="1"/>
  <c r="AH89" i="8" s="1"/>
  <c r="AL89" i="8" s="1"/>
  <c r="AP89" i="8" s="1"/>
  <c r="AT89" i="8" s="1"/>
  <c r="AX89" i="8" s="1"/>
  <c r="BB89" i="8" s="1"/>
  <c r="BF89" i="8" s="1"/>
  <c r="H89" i="8"/>
  <c r="L89" i="8" s="1"/>
  <c r="P89" i="8" s="1"/>
  <c r="T89" i="8" s="1"/>
  <c r="X89" i="8" s="1"/>
  <c r="AB89" i="8" s="1"/>
  <c r="AF89" i="8" s="1"/>
  <c r="AJ89" i="8" s="1"/>
  <c r="AN89" i="8" s="1"/>
  <c r="AR89" i="8" s="1"/>
  <c r="AV89" i="8" s="1"/>
  <c r="AZ89" i="8" s="1"/>
  <c r="BD89" i="8" s="1"/>
  <c r="BH89" i="8" s="1"/>
  <c r="BL89" i="8" s="1"/>
  <c r="BP89" i="8" s="1"/>
  <c r="G89" i="8"/>
  <c r="K89" i="8" s="1"/>
  <c r="O89" i="8" s="1"/>
  <c r="S89" i="8" s="1"/>
  <c r="W89" i="8" s="1"/>
  <c r="AA89" i="8" s="1"/>
  <c r="AE89" i="8" s="1"/>
  <c r="AI89" i="8" s="1"/>
  <c r="AM89" i="8" s="1"/>
  <c r="AQ89" i="8" s="1"/>
  <c r="AU89" i="8" s="1"/>
  <c r="AY89" i="8" s="1"/>
  <c r="BC89" i="8" s="1"/>
  <c r="BG89" i="8" s="1"/>
  <c r="BK89" i="8" s="1"/>
  <c r="BO89" i="8" s="1"/>
  <c r="E87" i="8"/>
  <c r="F87" i="8" s="1"/>
  <c r="I89" i="8"/>
  <c r="M89" i="8" s="1"/>
  <c r="Q89" i="8" s="1"/>
  <c r="U89" i="8" s="1"/>
  <c r="Y89" i="8" s="1"/>
  <c r="AC89" i="8" s="1"/>
  <c r="AG89" i="8" s="1"/>
  <c r="AK89" i="8" s="1"/>
  <c r="AO89" i="8" s="1"/>
  <c r="AS89" i="8" s="1"/>
  <c r="AW89" i="8" s="1"/>
  <c r="BA89" i="8" s="1"/>
  <c r="BE89" i="8" s="1"/>
  <c r="BI89" i="8" s="1"/>
  <c r="BM89" i="8" s="1"/>
  <c r="BQ89" i="8" s="1"/>
  <c r="J92" i="6"/>
  <c r="N92" i="6" s="1"/>
  <c r="R92" i="6" s="1"/>
  <c r="V92" i="6" s="1"/>
  <c r="Z92" i="6" s="1"/>
  <c r="AD92" i="6" s="1"/>
  <c r="AH92" i="6" s="1"/>
  <c r="AL92" i="6" s="1"/>
  <c r="AP92" i="6" s="1"/>
  <c r="AT92" i="6" s="1"/>
  <c r="AX92" i="6" s="1"/>
  <c r="BB92" i="6" s="1"/>
  <c r="BF92" i="6" s="1"/>
  <c r="BJ92" i="6" s="1"/>
  <c r="BN92" i="6" s="1"/>
  <c r="BR92" i="6" s="1"/>
  <c r="G92" i="6"/>
  <c r="K92" i="6" s="1"/>
  <c r="O92" i="6" s="1"/>
  <c r="S92" i="6" s="1"/>
  <c r="W92" i="6" s="1"/>
  <c r="AA92" i="6" s="1"/>
  <c r="AE92" i="6" s="1"/>
  <c r="AI92" i="6" s="1"/>
  <c r="AM92" i="6" s="1"/>
  <c r="AQ92" i="6" s="1"/>
  <c r="AU92" i="6" s="1"/>
  <c r="AY92" i="6" s="1"/>
  <c r="BC92" i="6" s="1"/>
  <c r="BG92" i="6" s="1"/>
  <c r="BK92" i="6" s="1"/>
  <c r="BO92" i="6" s="1"/>
  <c r="H92" i="6"/>
  <c r="L92" i="6" s="1"/>
  <c r="P92" i="6" s="1"/>
  <c r="T92" i="6" s="1"/>
  <c r="X92" i="6" s="1"/>
  <c r="AB92" i="6" s="1"/>
  <c r="AF92" i="6" s="1"/>
  <c r="AJ92" i="6" s="1"/>
  <c r="AN92" i="6" s="1"/>
  <c r="AR92" i="6" s="1"/>
  <c r="AV92" i="6" s="1"/>
  <c r="AZ92" i="6" s="1"/>
  <c r="BD92" i="6" s="1"/>
  <c r="BH92" i="6" s="1"/>
  <c r="BL92" i="6" s="1"/>
  <c r="BP92" i="6" s="1"/>
  <c r="I91" i="6"/>
  <c r="M91" i="6" s="1"/>
  <c r="Q91" i="6" s="1"/>
  <c r="U91" i="6" s="1"/>
  <c r="Y91" i="6" s="1"/>
  <c r="AC91" i="6" s="1"/>
  <c r="AG91" i="6" s="1"/>
  <c r="AK91" i="6" s="1"/>
  <c r="AO91" i="6" s="1"/>
  <c r="AS91" i="6" s="1"/>
  <c r="AW91" i="6" s="1"/>
  <c r="BA91" i="6" s="1"/>
  <c r="BE91" i="6" s="1"/>
  <c r="BI91" i="6" s="1"/>
  <c r="BM91" i="6" s="1"/>
  <c r="BQ91" i="6" s="1"/>
  <c r="I92" i="6"/>
  <c r="M92" i="6" s="1"/>
  <c r="Q92" i="6" s="1"/>
  <c r="U92" i="6" s="1"/>
  <c r="Y92" i="6" s="1"/>
  <c r="AC92" i="6" s="1"/>
  <c r="AG92" i="6" s="1"/>
  <c r="AK92" i="6" s="1"/>
  <c r="AO92" i="6" s="1"/>
  <c r="AS92" i="6" s="1"/>
  <c r="AW92" i="6" s="1"/>
  <c r="BA92" i="6" s="1"/>
  <c r="BE92" i="6" s="1"/>
  <c r="BI92" i="6" s="1"/>
  <c r="BM92" i="6" s="1"/>
  <c r="BQ92" i="6" s="1"/>
  <c r="E83" i="6" l="1"/>
  <c r="F84" i="6"/>
  <c r="J88" i="8"/>
  <c r="N88" i="8" s="1"/>
  <c r="R88" i="8" s="1"/>
  <c r="V88" i="8" s="1"/>
  <c r="Z88" i="8" s="1"/>
  <c r="AD88" i="8" s="1"/>
  <c r="AH88" i="8" s="1"/>
  <c r="AL88" i="8" s="1"/>
  <c r="AP88" i="8" s="1"/>
  <c r="AT88" i="8" s="1"/>
  <c r="AX88" i="8" s="1"/>
  <c r="BB88" i="8" s="1"/>
  <c r="BF88" i="8" s="1"/>
  <c r="H88" i="8"/>
  <c r="L88" i="8" s="1"/>
  <c r="P88" i="8" s="1"/>
  <c r="T88" i="8" s="1"/>
  <c r="X88" i="8" s="1"/>
  <c r="AB88" i="8" s="1"/>
  <c r="AF88" i="8" s="1"/>
  <c r="AJ88" i="8" s="1"/>
  <c r="AN88" i="8" s="1"/>
  <c r="AR88" i="8" s="1"/>
  <c r="AV88" i="8" s="1"/>
  <c r="AZ88" i="8" s="1"/>
  <c r="BD88" i="8" s="1"/>
  <c r="BH88" i="8" s="1"/>
  <c r="BL88" i="8" s="1"/>
  <c r="BP88" i="8" s="1"/>
  <c r="G88" i="8"/>
  <c r="K88" i="8" s="1"/>
  <c r="O88" i="8" s="1"/>
  <c r="S88" i="8" s="1"/>
  <c r="W88" i="8" s="1"/>
  <c r="AA88" i="8" s="1"/>
  <c r="AE88" i="8" s="1"/>
  <c r="AI88" i="8" s="1"/>
  <c r="AM88" i="8" s="1"/>
  <c r="AQ88" i="8" s="1"/>
  <c r="AU88" i="8" s="1"/>
  <c r="AY88" i="8" s="1"/>
  <c r="BC88" i="8" s="1"/>
  <c r="BG88" i="8" s="1"/>
  <c r="BK88" i="8" s="1"/>
  <c r="BO88" i="8" s="1"/>
  <c r="E86" i="8"/>
  <c r="F86" i="8" s="1"/>
  <c r="I88" i="8"/>
  <c r="M88" i="8" s="1"/>
  <c r="Q88" i="8" s="1"/>
  <c r="U88" i="8" s="1"/>
  <c r="Y88" i="8" s="1"/>
  <c r="AC88" i="8" s="1"/>
  <c r="AG88" i="8" s="1"/>
  <c r="AK88" i="8" s="1"/>
  <c r="AO88" i="8" s="1"/>
  <c r="AS88" i="8" s="1"/>
  <c r="AW88" i="8" s="1"/>
  <c r="BA88" i="8" s="1"/>
  <c r="BE88" i="8" s="1"/>
  <c r="BI88" i="8" s="1"/>
  <c r="BM88" i="8" s="1"/>
  <c r="BQ88" i="8" s="1"/>
  <c r="J91" i="6"/>
  <c r="N91" i="6" s="1"/>
  <c r="R91" i="6" s="1"/>
  <c r="V91" i="6" s="1"/>
  <c r="Z91" i="6" s="1"/>
  <c r="AD91" i="6" s="1"/>
  <c r="AH91" i="6" s="1"/>
  <c r="AL91" i="6" s="1"/>
  <c r="AP91" i="6" s="1"/>
  <c r="AT91" i="6" s="1"/>
  <c r="AX91" i="6" s="1"/>
  <c r="BB91" i="6" s="1"/>
  <c r="BF91" i="6" s="1"/>
  <c r="BJ91" i="6" s="1"/>
  <c r="BN91" i="6" s="1"/>
  <c r="BR91" i="6" s="1"/>
  <c r="G91" i="6"/>
  <c r="K91" i="6" s="1"/>
  <c r="O91" i="6" s="1"/>
  <c r="S91" i="6" s="1"/>
  <c r="W91" i="6" s="1"/>
  <c r="AA91" i="6" s="1"/>
  <c r="AE91" i="6" s="1"/>
  <c r="AI91" i="6" s="1"/>
  <c r="AM91" i="6" s="1"/>
  <c r="AQ91" i="6" s="1"/>
  <c r="AU91" i="6" s="1"/>
  <c r="AY91" i="6" s="1"/>
  <c r="BC91" i="6" s="1"/>
  <c r="BG91" i="6" s="1"/>
  <c r="BK91" i="6" s="1"/>
  <c r="BO91" i="6" s="1"/>
  <c r="H91" i="6"/>
  <c r="L91" i="6" s="1"/>
  <c r="P91" i="6" s="1"/>
  <c r="T91" i="6" s="1"/>
  <c r="X91" i="6" s="1"/>
  <c r="AB91" i="6" s="1"/>
  <c r="AF91" i="6" s="1"/>
  <c r="AJ91" i="6" s="1"/>
  <c r="AN91" i="6" s="1"/>
  <c r="AR91" i="6" s="1"/>
  <c r="AV91" i="6" s="1"/>
  <c r="AZ91" i="6" s="1"/>
  <c r="BD91" i="6" s="1"/>
  <c r="BH91" i="6" s="1"/>
  <c r="BL91" i="6" s="1"/>
  <c r="BP91" i="6" s="1"/>
  <c r="E82" i="6" l="1"/>
  <c r="F83" i="6"/>
  <c r="J87" i="8"/>
  <c r="N87" i="8" s="1"/>
  <c r="R87" i="8" s="1"/>
  <c r="V87" i="8" s="1"/>
  <c r="Z87" i="8" s="1"/>
  <c r="AD87" i="8" s="1"/>
  <c r="AH87" i="8" s="1"/>
  <c r="AL87" i="8" s="1"/>
  <c r="AP87" i="8" s="1"/>
  <c r="AT87" i="8" s="1"/>
  <c r="AX87" i="8" s="1"/>
  <c r="BB87" i="8" s="1"/>
  <c r="BF87" i="8" s="1"/>
  <c r="G87" i="8"/>
  <c r="K87" i="8" s="1"/>
  <c r="O87" i="8" s="1"/>
  <c r="S87" i="8" s="1"/>
  <c r="W87" i="8" s="1"/>
  <c r="AA87" i="8" s="1"/>
  <c r="AE87" i="8" s="1"/>
  <c r="AI87" i="8" s="1"/>
  <c r="AM87" i="8" s="1"/>
  <c r="AQ87" i="8" s="1"/>
  <c r="AU87" i="8" s="1"/>
  <c r="AY87" i="8" s="1"/>
  <c r="BC87" i="8" s="1"/>
  <c r="BG87" i="8" s="1"/>
  <c r="BK87" i="8" s="1"/>
  <c r="BO87" i="8" s="1"/>
  <c r="H87" i="8"/>
  <c r="L87" i="8" s="1"/>
  <c r="P87" i="8" s="1"/>
  <c r="T87" i="8" s="1"/>
  <c r="X87" i="8" s="1"/>
  <c r="AB87" i="8" s="1"/>
  <c r="AF87" i="8" s="1"/>
  <c r="AJ87" i="8" s="1"/>
  <c r="AN87" i="8" s="1"/>
  <c r="AR87" i="8" s="1"/>
  <c r="AV87" i="8" s="1"/>
  <c r="AZ87" i="8" s="1"/>
  <c r="BD87" i="8" s="1"/>
  <c r="BH87" i="8" s="1"/>
  <c r="BL87" i="8" s="1"/>
  <c r="BP87" i="8" s="1"/>
  <c r="E85" i="8"/>
  <c r="F85" i="8" s="1"/>
  <c r="I87" i="8"/>
  <c r="M87" i="8" s="1"/>
  <c r="Q87" i="8" s="1"/>
  <c r="U87" i="8" s="1"/>
  <c r="Y87" i="8" s="1"/>
  <c r="AC87" i="8" s="1"/>
  <c r="AG87" i="8" s="1"/>
  <c r="AK87" i="8" s="1"/>
  <c r="AO87" i="8" s="1"/>
  <c r="AS87" i="8" s="1"/>
  <c r="AW87" i="8" s="1"/>
  <c r="BA87" i="8" s="1"/>
  <c r="BE87" i="8" s="1"/>
  <c r="BI87" i="8" s="1"/>
  <c r="BM87" i="8" s="1"/>
  <c r="BQ87" i="8" s="1"/>
  <c r="J90" i="6"/>
  <c r="N90" i="6" s="1"/>
  <c r="R90" i="6" s="1"/>
  <c r="V90" i="6" s="1"/>
  <c r="Z90" i="6" s="1"/>
  <c r="AD90" i="6" s="1"/>
  <c r="AH90" i="6" s="1"/>
  <c r="AL90" i="6" s="1"/>
  <c r="AP90" i="6" s="1"/>
  <c r="AT90" i="6" s="1"/>
  <c r="AX90" i="6" s="1"/>
  <c r="BB90" i="6" s="1"/>
  <c r="BF90" i="6" s="1"/>
  <c r="BJ90" i="6" s="1"/>
  <c r="BN90" i="6" s="1"/>
  <c r="BR90" i="6" s="1"/>
  <c r="G90" i="6"/>
  <c r="K90" i="6" s="1"/>
  <c r="O90" i="6" s="1"/>
  <c r="S90" i="6" s="1"/>
  <c r="W90" i="6" s="1"/>
  <c r="AA90" i="6" s="1"/>
  <c r="AE90" i="6" s="1"/>
  <c r="AI90" i="6" s="1"/>
  <c r="AM90" i="6" s="1"/>
  <c r="AQ90" i="6" s="1"/>
  <c r="AU90" i="6" s="1"/>
  <c r="AY90" i="6" s="1"/>
  <c r="BC90" i="6" s="1"/>
  <c r="BG90" i="6" s="1"/>
  <c r="BK90" i="6" s="1"/>
  <c r="BO90" i="6" s="1"/>
  <c r="H90" i="6"/>
  <c r="L90" i="6" s="1"/>
  <c r="P90" i="6" s="1"/>
  <c r="T90" i="6" s="1"/>
  <c r="X90" i="6" s="1"/>
  <c r="AB90" i="6" s="1"/>
  <c r="AF90" i="6" s="1"/>
  <c r="AJ90" i="6" s="1"/>
  <c r="AN90" i="6" s="1"/>
  <c r="AR90" i="6" s="1"/>
  <c r="AV90" i="6" s="1"/>
  <c r="AZ90" i="6" s="1"/>
  <c r="BD90" i="6" s="1"/>
  <c r="BH90" i="6" s="1"/>
  <c r="BL90" i="6" s="1"/>
  <c r="BP90" i="6" s="1"/>
  <c r="I90" i="6"/>
  <c r="M90" i="6" s="1"/>
  <c r="Q90" i="6" s="1"/>
  <c r="U90" i="6" s="1"/>
  <c r="Y90" i="6" s="1"/>
  <c r="AC90" i="6" s="1"/>
  <c r="AG90" i="6" s="1"/>
  <c r="AK90" i="6" s="1"/>
  <c r="AO90" i="6" s="1"/>
  <c r="AS90" i="6" s="1"/>
  <c r="AW90" i="6" s="1"/>
  <c r="BA90" i="6" s="1"/>
  <c r="BE90" i="6" s="1"/>
  <c r="BI90" i="6" s="1"/>
  <c r="BM90" i="6" s="1"/>
  <c r="BQ90" i="6" s="1"/>
  <c r="E81" i="6" l="1"/>
  <c r="F82" i="6"/>
  <c r="J86" i="8"/>
  <c r="N86" i="8" s="1"/>
  <c r="R86" i="8" s="1"/>
  <c r="V86" i="8" s="1"/>
  <c r="Z86" i="8" s="1"/>
  <c r="AD86" i="8" s="1"/>
  <c r="AH86" i="8" s="1"/>
  <c r="AL86" i="8" s="1"/>
  <c r="AP86" i="8" s="1"/>
  <c r="AT86" i="8" s="1"/>
  <c r="AX86" i="8" s="1"/>
  <c r="BB86" i="8" s="1"/>
  <c r="BF86" i="8" s="1"/>
  <c r="H86" i="8"/>
  <c r="L86" i="8" s="1"/>
  <c r="P86" i="8" s="1"/>
  <c r="T86" i="8" s="1"/>
  <c r="X86" i="8" s="1"/>
  <c r="AB86" i="8" s="1"/>
  <c r="AF86" i="8" s="1"/>
  <c r="AJ86" i="8" s="1"/>
  <c r="AN86" i="8" s="1"/>
  <c r="AR86" i="8" s="1"/>
  <c r="AV86" i="8" s="1"/>
  <c r="AZ86" i="8" s="1"/>
  <c r="BD86" i="8" s="1"/>
  <c r="BH86" i="8" s="1"/>
  <c r="BL86" i="8" s="1"/>
  <c r="BP86" i="8" s="1"/>
  <c r="G86" i="8"/>
  <c r="K86" i="8" s="1"/>
  <c r="O86" i="8" s="1"/>
  <c r="S86" i="8" s="1"/>
  <c r="W86" i="8" s="1"/>
  <c r="AA86" i="8" s="1"/>
  <c r="AE86" i="8" s="1"/>
  <c r="AI86" i="8" s="1"/>
  <c r="AM86" i="8" s="1"/>
  <c r="AQ86" i="8" s="1"/>
  <c r="AU86" i="8" s="1"/>
  <c r="AY86" i="8" s="1"/>
  <c r="BC86" i="8" s="1"/>
  <c r="BG86" i="8" s="1"/>
  <c r="BK86" i="8" s="1"/>
  <c r="BO86" i="8" s="1"/>
  <c r="I85" i="8"/>
  <c r="M85" i="8" s="1"/>
  <c r="Q85" i="8" s="1"/>
  <c r="U85" i="8" s="1"/>
  <c r="Y85" i="8" s="1"/>
  <c r="AC85" i="8" s="1"/>
  <c r="AG85" i="8" s="1"/>
  <c r="AK85" i="8" s="1"/>
  <c r="AO85" i="8" s="1"/>
  <c r="AS85" i="8" s="1"/>
  <c r="AW85" i="8" s="1"/>
  <c r="BA85" i="8" s="1"/>
  <c r="BE85" i="8" s="1"/>
  <c r="BI85" i="8" s="1"/>
  <c r="BM85" i="8" s="1"/>
  <c r="BQ85" i="8" s="1"/>
  <c r="E84" i="8"/>
  <c r="F84" i="8" s="1"/>
  <c r="I86" i="8"/>
  <c r="M86" i="8" s="1"/>
  <c r="Q86" i="8" s="1"/>
  <c r="U86" i="8" s="1"/>
  <c r="Y86" i="8" s="1"/>
  <c r="AC86" i="8" s="1"/>
  <c r="AG86" i="8" s="1"/>
  <c r="AK86" i="8" s="1"/>
  <c r="AO86" i="8" s="1"/>
  <c r="AS86" i="8" s="1"/>
  <c r="AW86" i="8" s="1"/>
  <c r="BA86" i="8" s="1"/>
  <c r="BE86" i="8" s="1"/>
  <c r="BI86" i="8" s="1"/>
  <c r="BM86" i="8" s="1"/>
  <c r="BQ86" i="8" s="1"/>
  <c r="J89" i="6"/>
  <c r="N89" i="6" s="1"/>
  <c r="R89" i="6" s="1"/>
  <c r="V89" i="6" s="1"/>
  <c r="Z89" i="6" s="1"/>
  <c r="AD89" i="6" s="1"/>
  <c r="AH89" i="6" s="1"/>
  <c r="AL89" i="6" s="1"/>
  <c r="AP89" i="6" s="1"/>
  <c r="AT89" i="6" s="1"/>
  <c r="AX89" i="6" s="1"/>
  <c r="BB89" i="6" s="1"/>
  <c r="BF89" i="6" s="1"/>
  <c r="BJ89" i="6" s="1"/>
  <c r="BN89" i="6" s="1"/>
  <c r="BR89" i="6" s="1"/>
  <c r="H89" i="6"/>
  <c r="L89" i="6" s="1"/>
  <c r="P89" i="6" s="1"/>
  <c r="T89" i="6" s="1"/>
  <c r="X89" i="6" s="1"/>
  <c r="AB89" i="6" s="1"/>
  <c r="AF89" i="6" s="1"/>
  <c r="AJ89" i="6" s="1"/>
  <c r="AN89" i="6" s="1"/>
  <c r="AR89" i="6" s="1"/>
  <c r="AV89" i="6" s="1"/>
  <c r="AZ89" i="6" s="1"/>
  <c r="BD89" i="6" s="1"/>
  <c r="BH89" i="6" s="1"/>
  <c r="BL89" i="6" s="1"/>
  <c r="BP89" i="6" s="1"/>
  <c r="G89" i="6"/>
  <c r="K89" i="6" s="1"/>
  <c r="O89" i="6" s="1"/>
  <c r="S89" i="6" s="1"/>
  <c r="W89" i="6" s="1"/>
  <c r="AA89" i="6" s="1"/>
  <c r="AE89" i="6" s="1"/>
  <c r="AI89" i="6" s="1"/>
  <c r="AM89" i="6" s="1"/>
  <c r="AQ89" i="6" s="1"/>
  <c r="AU89" i="6" s="1"/>
  <c r="AY89" i="6" s="1"/>
  <c r="BC89" i="6" s="1"/>
  <c r="BG89" i="6" s="1"/>
  <c r="BK89" i="6" s="1"/>
  <c r="BO89" i="6" s="1"/>
  <c r="I89" i="6"/>
  <c r="M89" i="6" s="1"/>
  <c r="Q89" i="6" s="1"/>
  <c r="U89" i="6" s="1"/>
  <c r="Y89" i="6" s="1"/>
  <c r="AC89" i="6" s="1"/>
  <c r="AG89" i="6" s="1"/>
  <c r="AK89" i="6" s="1"/>
  <c r="AO89" i="6" s="1"/>
  <c r="AS89" i="6" s="1"/>
  <c r="AW89" i="6" s="1"/>
  <c r="BA89" i="6" s="1"/>
  <c r="BE89" i="6" s="1"/>
  <c r="BI89" i="6" s="1"/>
  <c r="BM89" i="6" s="1"/>
  <c r="BQ89" i="6" s="1"/>
  <c r="E80" i="6" l="1"/>
  <c r="F81" i="6"/>
  <c r="J85" i="8"/>
  <c r="N85" i="8" s="1"/>
  <c r="R85" i="8" s="1"/>
  <c r="V85" i="8" s="1"/>
  <c r="Z85" i="8" s="1"/>
  <c r="AD85" i="8" s="1"/>
  <c r="AH85" i="8" s="1"/>
  <c r="AL85" i="8" s="1"/>
  <c r="AP85" i="8" s="1"/>
  <c r="AT85" i="8" s="1"/>
  <c r="AX85" i="8" s="1"/>
  <c r="BB85" i="8" s="1"/>
  <c r="BF85" i="8" s="1"/>
  <c r="G85" i="8"/>
  <c r="K85" i="8" s="1"/>
  <c r="O85" i="8" s="1"/>
  <c r="S85" i="8" s="1"/>
  <c r="W85" i="8" s="1"/>
  <c r="AA85" i="8" s="1"/>
  <c r="AE85" i="8" s="1"/>
  <c r="AI85" i="8" s="1"/>
  <c r="AM85" i="8" s="1"/>
  <c r="AQ85" i="8" s="1"/>
  <c r="AU85" i="8" s="1"/>
  <c r="AY85" i="8" s="1"/>
  <c r="BC85" i="8" s="1"/>
  <c r="BG85" i="8" s="1"/>
  <c r="BK85" i="8" s="1"/>
  <c r="BO85" i="8" s="1"/>
  <c r="H85" i="8"/>
  <c r="L85" i="8" s="1"/>
  <c r="P85" i="8" s="1"/>
  <c r="T85" i="8" s="1"/>
  <c r="X85" i="8" s="1"/>
  <c r="AB85" i="8" s="1"/>
  <c r="AF85" i="8" s="1"/>
  <c r="AJ85" i="8" s="1"/>
  <c r="AN85" i="8" s="1"/>
  <c r="AR85" i="8" s="1"/>
  <c r="AV85" i="8" s="1"/>
  <c r="AZ85" i="8" s="1"/>
  <c r="BD85" i="8" s="1"/>
  <c r="BH85" i="8" s="1"/>
  <c r="BL85" i="8" s="1"/>
  <c r="BP85" i="8" s="1"/>
  <c r="I84" i="8"/>
  <c r="M84" i="8" s="1"/>
  <c r="Q84" i="8" s="1"/>
  <c r="U84" i="8" s="1"/>
  <c r="Y84" i="8" s="1"/>
  <c r="AC84" i="8" s="1"/>
  <c r="AG84" i="8" s="1"/>
  <c r="AK84" i="8" s="1"/>
  <c r="AO84" i="8" s="1"/>
  <c r="AS84" i="8" s="1"/>
  <c r="AW84" i="8" s="1"/>
  <c r="BA84" i="8" s="1"/>
  <c r="BE84" i="8" s="1"/>
  <c r="BI84" i="8" s="1"/>
  <c r="BM84" i="8" s="1"/>
  <c r="BQ84" i="8" s="1"/>
  <c r="E83" i="8"/>
  <c r="F83" i="8" s="1"/>
  <c r="J88" i="6"/>
  <c r="N88" i="6" s="1"/>
  <c r="R88" i="6" s="1"/>
  <c r="V88" i="6" s="1"/>
  <c r="Z88" i="6" s="1"/>
  <c r="AD88" i="6" s="1"/>
  <c r="AH88" i="6" s="1"/>
  <c r="AL88" i="6" s="1"/>
  <c r="AP88" i="6" s="1"/>
  <c r="AT88" i="6" s="1"/>
  <c r="AX88" i="6" s="1"/>
  <c r="BB88" i="6" s="1"/>
  <c r="BF88" i="6" s="1"/>
  <c r="BJ88" i="6" s="1"/>
  <c r="BN88" i="6" s="1"/>
  <c r="BR88" i="6" s="1"/>
  <c r="H88" i="6"/>
  <c r="L88" i="6" s="1"/>
  <c r="P88" i="6" s="1"/>
  <c r="T88" i="6" s="1"/>
  <c r="X88" i="6" s="1"/>
  <c r="AB88" i="6" s="1"/>
  <c r="AF88" i="6" s="1"/>
  <c r="AJ88" i="6" s="1"/>
  <c r="AN88" i="6" s="1"/>
  <c r="AR88" i="6" s="1"/>
  <c r="AV88" i="6" s="1"/>
  <c r="AZ88" i="6" s="1"/>
  <c r="BD88" i="6" s="1"/>
  <c r="BH88" i="6" s="1"/>
  <c r="BL88" i="6" s="1"/>
  <c r="BP88" i="6" s="1"/>
  <c r="G88" i="6"/>
  <c r="K88" i="6" s="1"/>
  <c r="O88" i="6" s="1"/>
  <c r="S88" i="6" s="1"/>
  <c r="W88" i="6" s="1"/>
  <c r="AA88" i="6" s="1"/>
  <c r="AE88" i="6" s="1"/>
  <c r="AI88" i="6" s="1"/>
  <c r="AM88" i="6" s="1"/>
  <c r="AQ88" i="6" s="1"/>
  <c r="AU88" i="6" s="1"/>
  <c r="AY88" i="6" s="1"/>
  <c r="BC88" i="6" s="1"/>
  <c r="BG88" i="6" s="1"/>
  <c r="BK88" i="6" s="1"/>
  <c r="BO88" i="6" s="1"/>
  <c r="I88" i="6"/>
  <c r="M88" i="6" s="1"/>
  <c r="Q88" i="6" s="1"/>
  <c r="U88" i="6" s="1"/>
  <c r="Y88" i="6" s="1"/>
  <c r="AC88" i="6" s="1"/>
  <c r="AG88" i="6" s="1"/>
  <c r="AK88" i="6" s="1"/>
  <c r="AO88" i="6" s="1"/>
  <c r="AS88" i="6" s="1"/>
  <c r="AW88" i="6" s="1"/>
  <c r="BA88" i="6" s="1"/>
  <c r="BE88" i="6" s="1"/>
  <c r="BI88" i="6" s="1"/>
  <c r="BM88" i="6" s="1"/>
  <c r="BQ88" i="6" s="1"/>
  <c r="E79" i="6" l="1"/>
  <c r="F80" i="6"/>
  <c r="J84" i="8"/>
  <c r="N84" i="8" s="1"/>
  <c r="R84" i="8" s="1"/>
  <c r="V84" i="8" s="1"/>
  <c r="Z84" i="8" s="1"/>
  <c r="AD84" i="8" s="1"/>
  <c r="AH84" i="8" s="1"/>
  <c r="AL84" i="8" s="1"/>
  <c r="AP84" i="8" s="1"/>
  <c r="AT84" i="8" s="1"/>
  <c r="AX84" i="8" s="1"/>
  <c r="BB84" i="8" s="1"/>
  <c r="BF84" i="8" s="1"/>
  <c r="H84" i="8"/>
  <c r="L84" i="8" s="1"/>
  <c r="P84" i="8" s="1"/>
  <c r="T84" i="8" s="1"/>
  <c r="X84" i="8" s="1"/>
  <c r="AB84" i="8" s="1"/>
  <c r="AF84" i="8" s="1"/>
  <c r="AJ84" i="8" s="1"/>
  <c r="AN84" i="8" s="1"/>
  <c r="AR84" i="8" s="1"/>
  <c r="AV84" i="8" s="1"/>
  <c r="AZ84" i="8" s="1"/>
  <c r="BD84" i="8" s="1"/>
  <c r="BH84" i="8" s="1"/>
  <c r="BL84" i="8" s="1"/>
  <c r="BP84" i="8" s="1"/>
  <c r="G84" i="8"/>
  <c r="K84" i="8" s="1"/>
  <c r="O84" i="8" s="1"/>
  <c r="S84" i="8" s="1"/>
  <c r="W84" i="8" s="1"/>
  <c r="AA84" i="8" s="1"/>
  <c r="AE84" i="8" s="1"/>
  <c r="AI84" i="8" s="1"/>
  <c r="AM84" i="8" s="1"/>
  <c r="AQ84" i="8" s="1"/>
  <c r="AU84" i="8" s="1"/>
  <c r="AY84" i="8" s="1"/>
  <c r="BC84" i="8" s="1"/>
  <c r="BG84" i="8" s="1"/>
  <c r="BK84" i="8" s="1"/>
  <c r="BO84" i="8" s="1"/>
  <c r="E82" i="8"/>
  <c r="F82" i="8" s="1"/>
  <c r="J87" i="6"/>
  <c r="N87" i="6" s="1"/>
  <c r="R87" i="6" s="1"/>
  <c r="V87" i="6" s="1"/>
  <c r="Z87" i="6" s="1"/>
  <c r="AD87" i="6" s="1"/>
  <c r="AH87" i="6" s="1"/>
  <c r="AL87" i="6" s="1"/>
  <c r="AP87" i="6" s="1"/>
  <c r="AT87" i="6" s="1"/>
  <c r="AX87" i="6" s="1"/>
  <c r="BB87" i="6" s="1"/>
  <c r="BF87" i="6" s="1"/>
  <c r="BJ87" i="6" s="1"/>
  <c r="BN87" i="6" s="1"/>
  <c r="BR87" i="6" s="1"/>
  <c r="G87" i="6"/>
  <c r="K87" i="6" s="1"/>
  <c r="O87" i="6" s="1"/>
  <c r="S87" i="6" s="1"/>
  <c r="W87" i="6" s="1"/>
  <c r="AA87" i="6" s="1"/>
  <c r="AE87" i="6" s="1"/>
  <c r="AI87" i="6" s="1"/>
  <c r="AM87" i="6" s="1"/>
  <c r="AQ87" i="6" s="1"/>
  <c r="AU87" i="6" s="1"/>
  <c r="AY87" i="6" s="1"/>
  <c r="BC87" i="6" s="1"/>
  <c r="BG87" i="6" s="1"/>
  <c r="BK87" i="6" s="1"/>
  <c r="BO87" i="6" s="1"/>
  <c r="H87" i="6"/>
  <c r="L87" i="6" s="1"/>
  <c r="P87" i="6" s="1"/>
  <c r="T87" i="6" s="1"/>
  <c r="X87" i="6" s="1"/>
  <c r="AB87" i="6" s="1"/>
  <c r="AF87" i="6" s="1"/>
  <c r="AJ87" i="6" s="1"/>
  <c r="AN87" i="6" s="1"/>
  <c r="AR87" i="6" s="1"/>
  <c r="AV87" i="6" s="1"/>
  <c r="AZ87" i="6" s="1"/>
  <c r="BD87" i="6" s="1"/>
  <c r="BH87" i="6" s="1"/>
  <c r="BL87" i="6" s="1"/>
  <c r="BP87" i="6" s="1"/>
  <c r="I86" i="6"/>
  <c r="M86" i="6" s="1"/>
  <c r="Q86" i="6" s="1"/>
  <c r="U86" i="6" s="1"/>
  <c r="Y86" i="6" s="1"/>
  <c r="AC86" i="6" s="1"/>
  <c r="AG86" i="6" s="1"/>
  <c r="AK86" i="6" s="1"/>
  <c r="AO86" i="6" s="1"/>
  <c r="AS86" i="6" s="1"/>
  <c r="AW86" i="6" s="1"/>
  <c r="BA86" i="6" s="1"/>
  <c r="BE86" i="6" s="1"/>
  <c r="BI86" i="6" s="1"/>
  <c r="BM86" i="6" s="1"/>
  <c r="BQ86" i="6" s="1"/>
  <c r="I87" i="6"/>
  <c r="M87" i="6" s="1"/>
  <c r="Q87" i="6" s="1"/>
  <c r="U87" i="6" s="1"/>
  <c r="Y87" i="6" s="1"/>
  <c r="AC87" i="6" s="1"/>
  <c r="AG87" i="6" s="1"/>
  <c r="AK87" i="6" s="1"/>
  <c r="AO87" i="6" s="1"/>
  <c r="AS87" i="6" s="1"/>
  <c r="AW87" i="6" s="1"/>
  <c r="BA87" i="6" s="1"/>
  <c r="BE87" i="6" s="1"/>
  <c r="BI87" i="6" s="1"/>
  <c r="BM87" i="6" s="1"/>
  <c r="BQ87" i="6" s="1"/>
  <c r="E78" i="6" l="1"/>
  <c r="F79" i="6"/>
  <c r="J83" i="8"/>
  <c r="N83" i="8" s="1"/>
  <c r="R83" i="8" s="1"/>
  <c r="V83" i="8" s="1"/>
  <c r="Z83" i="8" s="1"/>
  <c r="AD83" i="8" s="1"/>
  <c r="AH83" i="8" s="1"/>
  <c r="AL83" i="8" s="1"/>
  <c r="AP83" i="8" s="1"/>
  <c r="AT83" i="8" s="1"/>
  <c r="AX83" i="8" s="1"/>
  <c r="BB83" i="8" s="1"/>
  <c r="BF83" i="8" s="1"/>
  <c r="H83" i="8"/>
  <c r="L83" i="8" s="1"/>
  <c r="P83" i="8" s="1"/>
  <c r="T83" i="8" s="1"/>
  <c r="X83" i="8" s="1"/>
  <c r="AB83" i="8" s="1"/>
  <c r="AF83" i="8" s="1"/>
  <c r="AJ83" i="8" s="1"/>
  <c r="AN83" i="8" s="1"/>
  <c r="AR83" i="8" s="1"/>
  <c r="AV83" i="8" s="1"/>
  <c r="AZ83" i="8" s="1"/>
  <c r="BD83" i="8" s="1"/>
  <c r="BH83" i="8" s="1"/>
  <c r="BL83" i="8" s="1"/>
  <c r="BP83" i="8" s="1"/>
  <c r="G83" i="8"/>
  <c r="K83" i="8" s="1"/>
  <c r="O83" i="8" s="1"/>
  <c r="S83" i="8" s="1"/>
  <c r="W83" i="8" s="1"/>
  <c r="AA83" i="8" s="1"/>
  <c r="AE83" i="8" s="1"/>
  <c r="AI83" i="8" s="1"/>
  <c r="AM83" i="8" s="1"/>
  <c r="AQ83" i="8" s="1"/>
  <c r="AU83" i="8" s="1"/>
  <c r="AY83" i="8" s="1"/>
  <c r="BC83" i="8" s="1"/>
  <c r="BG83" i="8" s="1"/>
  <c r="BK83" i="8" s="1"/>
  <c r="BO83" i="8" s="1"/>
  <c r="I82" i="8"/>
  <c r="M82" i="8" s="1"/>
  <c r="Q82" i="8" s="1"/>
  <c r="U82" i="8" s="1"/>
  <c r="Y82" i="8" s="1"/>
  <c r="AC82" i="8" s="1"/>
  <c r="AG82" i="8" s="1"/>
  <c r="AK82" i="8" s="1"/>
  <c r="AO82" i="8" s="1"/>
  <c r="AS82" i="8" s="1"/>
  <c r="AW82" i="8" s="1"/>
  <c r="BA82" i="8" s="1"/>
  <c r="BE82" i="8" s="1"/>
  <c r="BI82" i="8" s="1"/>
  <c r="BM82" i="8" s="1"/>
  <c r="BQ82" i="8" s="1"/>
  <c r="E81" i="8"/>
  <c r="F81" i="8" s="1"/>
  <c r="I83" i="8"/>
  <c r="M83" i="8" s="1"/>
  <c r="Q83" i="8" s="1"/>
  <c r="U83" i="8" s="1"/>
  <c r="Y83" i="8" s="1"/>
  <c r="AC83" i="8" s="1"/>
  <c r="AG83" i="8" s="1"/>
  <c r="AK83" i="8" s="1"/>
  <c r="AO83" i="8" s="1"/>
  <c r="AS83" i="8" s="1"/>
  <c r="AW83" i="8" s="1"/>
  <c r="BA83" i="8" s="1"/>
  <c r="BE83" i="8" s="1"/>
  <c r="BI83" i="8" s="1"/>
  <c r="BM83" i="8" s="1"/>
  <c r="BQ83" i="8" s="1"/>
  <c r="J86" i="6"/>
  <c r="N86" i="6" s="1"/>
  <c r="R86" i="6" s="1"/>
  <c r="V86" i="6" s="1"/>
  <c r="Z86" i="6" s="1"/>
  <c r="AD86" i="6" s="1"/>
  <c r="AH86" i="6" s="1"/>
  <c r="AL86" i="6" s="1"/>
  <c r="AP86" i="6" s="1"/>
  <c r="AT86" i="6" s="1"/>
  <c r="AX86" i="6" s="1"/>
  <c r="BB86" i="6" s="1"/>
  <c r="BF86" i="6" s="1"/>
  <c r="BJ86" i="6" s="1"/>
  <c r="BN86" i="6" s="1"/>
  <c r="BR86" i="6" s="1"/>
  <c r="G86" i="6"/>
  <c r="K86" i="6" s="1"/>
  <c r="O86" i="6" s="1"/>
  <c r="S86" i="6" s="1"/>
  <c r="W86" i="6" s="1"/>
  <c r="AA86" i="6" s="1"/>
  <c r="AE86" i="6" s="1"/>
  <c r="AI86" i="6" s="1"/>
  <c r="AM86" i="6" s="1"/>
  <c r="AQ86" i="6" s="1"/>
  <c r="AU86" i="6" s="1"/>
  <c r="AY86" i="6" s="1"/>
  <c r="BC86" i="6" s="1"/>
  <c r="BG86" i="6" s="1"/>
  <c r="BK86" i="6" s="1"/>
  <c r="BO86" i="6" s="1"/>
  <c r="H86" i="6"/>
  <c r="L86" i="6" s="1"/>
  <c r="P86" i="6" s="1"/>
  <c r="T86" i="6" s="1"/>
  <c r="X86" i="6" s="1"/>
  <c r="AB86" i="6" s="1"/>
  <c r="AF86" i="6" s="1"/>
  <c r="AJ86" i="6" s="1"/>
  <c r="AN86" i="6" s="1"/>
  <c r="AR86" i="6" s="1"/>
  <c r="AV86" i="6" s="1"/>
  <c r="AZ86" i="6" s="1"/>
  <c r="BD86" i="6" s="1"/>
  <c r="BH86" i="6" s="1"/>
  <c r="BL86" i="6" s="1"/>
  <c r="BP86" i="6" s="1"/>
  <c r="E77" i="6" l="1"/>
  <c r="F78" i="6"/>
  <c r="J82" i="8"/>
  <c r="N82" i="8" s="1"/>
  <c r="R82" i="8" s="1"/>
  <c r="V82" i="8" s="1"/>
  <c r="Z82" i="8" s="1"/>
  <c r="AD82" i="8" s="1"/>
  <c r="AH82" i="8" s="1"/>
  <c r="AL82" i="8" s="1"/>
  <c r="AP82" i="8" s="1"/>
  <c r="AT82" i="8" s="1"/>
  <c r="AX82" i="8" s="1"/>
  <c r="BB82" i="8" s="1"/>
  <c r="BF82" i="8" s="1"/>
  <c r="H82" i="8"/>
  <c r="L82" i="8" s="1"/>
  <c r="P82" i="8" s="1"/>
  <c r="T82" i="8" s="1"/>
  <c r="X82" i="8" s="1"/>
  <c r="AB82" i="8" s="1"/>
  <c r="AF82" i="8" s="1"/>
  <c r="AJ82" i="8" s="1"/>
  <c r="AN82" i="8" s="1"/>
  <c r="AR82" i="8" s="1"/>
  <c r="AV82" i="8" s="1"/>
  <c r="AZ82" i="8" s="1"/>
  <c r="BD82" i="8" s="1"/>
  <c r="BH82" i="8" s="1"/>
  <c r="BL82" i="8" s="1"/>
  <c r="BP82" i="8" s="1"/>
  <c r="G82" i="8"/>
  <c r="K82" i="8" s="1"/>
  <c r="O82" i="8" s="1"/>
  <c r="S82" i="8" s="1"/>
  <c r="W82" i="8" s="1"/>
  <c r="AA82" i="8" s="1"/>
  <c r="AE82" i="8" s="1"/>
  <c r="AI82" i="8" s="1"/>
  <c r="AM82" i="8" s="1"/>
  <c r="AQ82" i="8" s="1"/>
  <c r="AU82" i="8" s="1"/>
  <c r="AY82" i="8" s="1"/>
  <c r="BC82" i="8" s="1"/>
  <c r="BG82" i="8" s="1"/>
  <c r="BK82" i="8" s="1"/>
  <c r="BO82" i="8" s="1"/>
  <c r="E80" i="8"/>
  <c r="F80" i="8" s="1"/>
  <c r="J85" i="6"/>
  <c r="N85" i="6" s="1"/>
  <c r="R85" i="6" s="1"/>
  <c r="V85" i="6" s="1"/>
  <c r="Z85" i="6" s="1"/>
  <c r="AD85" i="6" s="1"/>
  <c r="AH85" i="6" s="1"/>
  <c r="AL85" i="6" s="1"/>
  <c r="AP85" i="6" s="1"/>
  <c r="AT85" i="6" s="1"/>
  <c r="AX85" i="6" s="1"/>
  <c r="BB85" i="6" s="1"/>
  <c r="BF85" i="6" s="1"/>
  <c r="BJ85" i="6" s="1"/>
  <c r="BN85" i="6" s="1"/>
  <c r="BR85" i="6" s="1"/>
  <c r="G85" i="6"/>
  <c r="K85" i="6" s="1"/>
  <c r="O85" i="6" s="1"/>
  <c r="S85" i="6" s="1"/>
  <c r="W85" i="6" s="1"/>
  <c r="AA85" i="6" s="1"/>
  <c r="AE85" i="6" s="1"/>
  <c r="AI85" i="6" s="1"/>
  <c r="AM85" i="6" s="1"/>
  <c r="AQ85" i="6" s="1"/>
  <c r="AU85" i="6" s="1"/>
  <c r="AY85" i="6" s="1"/>
  <c r="BC85" i="6" s="1"/>
  <c r="BG85" i="6" s="1"/>
  <c r="BK85" i="6" s="1"/>
  <c r="BO85" i="6" s="1"/>
  <c r="H85" i="6"/>
  <c r="L85" i="6" s="1"/>
  <c r="P85" i="6" s="1"/>
  <c r="T85" i="6" s="1"/>
  <c r="X85" i="6" s="1"/>
  <c r="AB85" i="6" s="1"/>
  <c r="AF85" i="6" s="1"/>
  <c r="AJ85" i="6" s="1"/>
  <c r="AN85" i="6" s="1"/>
  <c r="AR85" i="6" s="1"/>
  <c r="AV85" i="6" s="1"/>
  <c r="AZ85" i="6" s="1"/>
  <c r="BD85" i="6" s="1"/>
  <c r="BH85" i="6" s="1"/>
  <c r="BL85" i="6" s="1"/>
  <c r="BP85" i="6" s="1"/>
  <c r="I84" i="6"/>
  <c r="M84" i="6" s="1"/>
  <c r="Q84" i="6" s="1"/>
  <c r="U84" i="6" s="1"/>
  <c r="Y84" i="6" s="1"/>
  <c r="AC84" i="6" s="1"/>
  <c r="AG84" i="6" s="1"/>
  <c r="AK84" i="6" s="1"/>
  <c r="AO84" i="6" s="1"/>
  <c r="AS84" i="6" s="1"/>
  <c r="AW84" i="6" s="1"/>
  <c r="BA84" i="6" s="1"/>
  <c r="BE84" i="6" s="1"/>
  <c r="BI84" i="6" s="1"/>
  <c r="BM84" i="6" s="1"/>
  <c r="BQ84" i="6" s="1"/>
  <c r="I85" i="6"/>
  <c r="M85" i="6" s="1"/>
  <c r="Q85" i="6" s="1"/>
  <c r="U85" i="6" s="1"/>
  <c r="Y85" i="6" s="1"/>
  <c r="AC85" i="6" s="1"/>
  <c r="AG85" i="6" s="1"/>
  <c r="AK85" i="6" s="1"/>
  <c r="AO85" i="6" s="1"/>
  <c r="AS85" i="6" s="1"/>
  <c r="AW85" i="6" s="1"/>
  <c r="BA85" i="6" s="1"/>
  <c r="BE85" i="6" s="1"/>
  <c r="BI85" i="6" s="1"/>
  <c r="BM85" i="6" s="1"/>
  <c r="BQ85" i="6" s="1"/>
  <c r="E76" i="6" l="1"/>
  <c r="F77" i="6"/>
  <c r="J81" i="8"/>
  <c r="N81" i="8" s="1"/>
  <c r="R81" i="8" s="1"/>
  <c r="V81" i="8" s="1"/>
  <c r="Z81" i="8" s="1"/>
  <c r="AD81" i="8" s="1"/>
  <c r="AH81" i="8" s="1"/>
  <c r="AL81" i="8" s="1"/>
  <c r="AP81" i="8" s="1"/>
  <c r="AT81" i="8" s="1"/>
  <c r="AX81" i="8" s="1"/>
  <c r="BB81" i="8" s="1"/>
  <c r="BF81" i="8" s="1"/>
  <c r="H81" i="8"/>
  <c r="L81" i="8" s="1"/>
  <c r="P81" i="8" s="1"/>
  <c r="T81" i="8" s="1"/>
  <c r="X81" i="8" s="1"/>
  <c r="AB81" i="8" s="1"/>
  <c r="AF81" i="8" s="1"/>
  <c r="AJ81" i="8" s="1"/>
  <c r="AN81" i="8" s="1"/>
  <c r="AR81" i="8" s="1"/>
  <c r="AV81" i="8" s="1"/>
  <c r="AZ81" i="8" s="1"/>
  <c r="BD81" i="8" s="1"/>
  <c r="BH81" i="8" s="1"/>
  <c r="BL81" i="8" s="1"/>
  <c r="BP81" i="8" s="1"/>
  <c r="G81" i="8"/>
  <c r="K81" i="8" s="1"/>
  <c r="O81" i="8" s="1"/>
  <c r="S81" i="8" s="1"/>
  <c r="W81" i="8" s="1"/>
  <c r="AA81" i="8" s="1"/>
  <c r="AE81" i="8" s="1"/>
  <c r="AI81" i="8" s="1"/>
  <c r="AM81" i="8" s="1"/>
  <c r="AQ81" i="8" s="1"/>
  <c r="AU81" i="8" s="1"/>
  <c r="AY81" i="8" s="1"/>
  <c r="BC81" i="8" s="1"/>
  <c r="BG81" i="8" s="1"/>
  <c r="BK81" i="8" s="1"/>
  <c r="BO81" i="8" s="1"/>
  <c r="I80" i="8"/>
  <c r="M80" i="8" s="1"/>
  <c r="Q80" i="8" s="1"/>
  <c r="U80" i="8" s="1"/>
  <c r="Y80" i="8" s="1"/>
  <c r="AC80" i="8" s="1"/>
  <c r="AG80" i="8" s="1"/>
  <c r="AK80" i="8" s="1"/>
  <c r="AO80" i="8" s="1"/>
  <c r="AS80" i="8" s="1"/>
  <c r="AW80" i="8" s="1"/>
  <c r="BA80" i="8" s="1"/>
  <c r="BE80" i="8" s="1"/>
  <c r="BI80" i="8" s="1"/>
  <c r="BM80" i="8" s="1"/>
  <c r="BQ80" i="8" s="1"/>
  <c r="E79" i="8"/>
  <c r="F79" i="8" s="1"/>
  <c r="I81" i="8"/>
  <c r="M81" i="8" s="1"/>
  <c r="Q81" i="8" s="1"/>
  <c r="U81" i="8" s="1"/>
  <c r="Y81" i="8" s="1"/>
  <c r="AC81" i="8" s="1"/>
  <c r="AG81" i="8" s="1"/>
  <c r="AK81" i="8" s="1"/>
  <c r="AO81" i="8" s="1"/>
  <c r="AS81" i="8" s="1"/>
  <c r="AW81" i="8" s="1"/>
  <c r="BA81" i="8" s="1"/>
  <c r="BE81" i="8" s="1"/>
  <c r="BI81" i="8" s="1"/>
  <c r="BM81" i="8" s="1"/>
  <c r="BQ81" i="8" s="1"/>
  <c r="J84" i="6"/>
  <c r="N84" i="6" s="1"/>
  <c r="R84" i="6" s="1"/>
  <c r="V84" i="6" s="1"/>
  <c r="Z84" i="6" s="1"/>
  <c r="AD84" i="6" s="1"/>
  <c r="AH84" i="6" s="1"/>
  <c r="AL84" i="6" s="1"/>
  <c r="AP84" i="6" s="1"/>
  <c r="AT84" i="6" s="1"/>
  <c r="AX84" i="6" s="1"/>
  <c r="BB84" i="6" s="1"/>
  <c r="BF84" i="6" s="1"/>
  <c r="BJ84" i="6" s="1"/>
  <c r="BN84" i="6" s="1"/>
  <c r="BR84" i="6" s="1"/>
  <c r="G84" i="6"/>
  <c r="K84" i="6" s="1"/>
  <c r="O84" i="6" s="1"/>
  <c r="S84" i="6" s="1"/>
  <c r="W84" i="6" s="1"/>
  <c r="AA84" i="6" s="1"/>
  <c r="AE84" i="6" s="1"/>
  <c r="AI84" i="6" s="1"/>
  <c r="AM84" i="6" s="1"/>
  <c r="AQ84" i="6" s="1"/>
  <c r="AU84" i="6" s="1"/>
  <c r="AY84" i="6" s="1"/>
  <c r="BC84" i="6" s="1"/>
  <c r="BG84" i="6" s="1"/>
  <c r="BK84" i="6" s="1"/>
  <c r="BO84" i="6" s="1"/>
  <c r="H84" i="6"/>
  <c r="L84" i="6" s="1"/>
  <c r="P84" i="6" s="1"/>
  <c r="T84" i="6" s="1"/>
  <c r="X84" i="6" s="1"/>
  <c r="AB84" i="6" s="1"/>
  <c r="AF84" i="6" s="1"/>
  <c r="AJ84" i="6" s="1"/>
  <c r="AN84" i="6" s="1"/>
  <c r="AR84" i="6" s="1"/>
  <c r="AV84" i="6" s="1"/>
  <c r="AZ84" i="6" s="1"/>
  <c r="BD84" i="6" s="1"/>
  <c r="BH84" i="6" s="1"/>
  <c r="BL84" i="6" s="1"/>
  <c r="BP84" i="6" s="1"/>
  <c r="I83" i="6"/>
  <c r="M83" i="6" s="1"/>
  <c r="Q83" i="6" s="1"/>
  <c r="U83" i="6" s="1"/>
  <c r="Y83" i="6" s="1"/>
  <c r="AC83" i="6" s="1"/>
  <c r="AG83" i="6" s="1"/>
  <c r="AK83" i="6" s="1"/>
  <c r="AO83" i="6" s="1"/>
  <c r="AS83" i="6" s="1"/>
  <c r="AW83" i="6" s="1"/>
  <c r="BA83" i="6" s="1"/>
  <c r="BE83" i="6" s="1"/>
  <c r="BI83" i="6" s="1"/>
  <c r="BM83" i="6" s="1"/>
  <c r="BQ83" i="6" s="1"/>
  <c r="E75" i="6" l="1"/>
  <c r="F76" i="6"/>
  <c r="J80" i="8"/>
  <c r="N80" i="8" s="1"/>
  <c r="R80" i="8" s="1"/>
  <c r="V80" i="8" s="1"/>
  <c r="Z80" i="8" s="1"/>
  <c r="AD80" i="8" s="1"/>
  <c r="AH80" i="8" s="1"/>
  <c r="AL80" i="8" s="1"/>
  <c r="AP80" i="8" s="1"/>
  <c r="AT80" i="8" s="1"/>
  <c r="AX80" i="8" s="1"/>
  <c r="BB80" i="8" s="1"/>
  <c r="BF80" i="8" s="1"/>
  <c r="H80" i="8"/>
  <c r="L80" i="8" s="1"/>
  <c r="P80" i="8" s="1"/>
  <c r="T80" i="8" s="1"/>
  <c r="X80" i="8" s="1"/>
  <c r="AB80" i="8" s="1"/>
  <c r="AF80" i="8" s="1"/>
  <c r="AJ80" i="8" s="1"/>
  <c r="AN80" i="8" s="1"/>
  <c r="AR80" i="8" s="1"/>
  <c r="AV80" i="8" s="1"/>
  <c r="AZ80" i="8" s="1"/>
  <c r="BD80" i="8" s="1"/>
  <c r="BH80" i="8" s="1"/>
  <c r="BL80" i="8" s="1"/>
  <c r="BP80" i="8" s="1"/>
  <c r="G80" i="8"/>
  <c r="K80" i="8" s="1"/>
  <c r="O80" i="8" s="1"/>
  <c r="S80" i="8" s="1"/>
  <c r="W80" i="8" s="1"/>
  <c r="AA80" i="8" s="1"/>
  <c r="AE80" i="8" s="1"/>
  <c r="AI80" i="8" s="1"/>
  <c r="AM80" i="8" s="1"/>
  <c r="AQ80" i="8" s="1"/>
  <c r="AU80" i="8" s="1"/>
  <c r="AY80" i="8" s="1"/>
  <c r="BC80" i="8" s="1"/>
  <c r="BG80" i="8" s="1"/>
  <c r="BK80" i="8" s="1"/>
  <c r="BO80" i="8" s="1"/>
  <c r="E78" i="8"/>
  <c r="F78" i="8" s="1"/>
  <c r="J83" i="6"/>
  <c r="N83" i="6" s="1"/>
  <c r="R83" i="6" s="1"/>
  <c r="V83" i="6" s="1"/>
  <c r="Z83" i="6" s="1"/>
  <c r="AD83" i="6" s="1"/>
  <c r="AH83" i="6" s="1"/>
  <c r="AL83" i="6" s="1"/>
  <c r="AP83" i="6" s="1"/>
  <c r="AT83" i="6" s="1"/>
  <c r="AX83" i="6" s="1"/>
  <c r="BB83" i="6" s="1"/>
  <c r="BF83" i="6" s="1"/>
  <c r="BJ83" i="6" s="1"/>
  <c r="BN83" i="6" s="1"/>
  <c r="BR83" i="6" s="1"/>
  <c r="G83" i="6"/>
  <c r="K83" i="6" s="1"/>
  <c r="O83" i="6" s="1"/>
  <c r="S83" i="6" s="1"/>
  <c r="W83" i="6" s="1"/>
  <c r="AA83" i="6" s="1"/>
  <c r="AE83" i="6" s="1"/>
  <c r="AI83" i="6" s="1"/>
  <c r="AM83" i="6" s="1"/>
  <c r="AQ83" i="6" s="1"/>
  <c r="AU83" i="6" s="1"/>
  <c r="AY83" i="6" s="1"/>
  <c r="BC83" i="6" s="1"/>
  <c r="BG83" i="6" s="1"/>
  <c r="BK83" i="6" s="1"/>
  <c r="BO83" i="6" s="1"/>
  <c r="H83" i="6"/>
  <c r="L83" i="6" s="1"/>
  <c r="P83" i="6" s="1"/>
  <c r="T83" i="6" s="1"/>
  <c r="X83" i="6" s="1"/>
  <c r="AB83" i="6" s="1"/>
  <c r="AF83" i="6" s="1"/>
  <c r="AJ83" i="6" s="1"/>
  <c r="AN83" i="6" s="1"/>
  <c r="AR83" i="6" s="1"/>
  <c r="AV83" i="6" s="1"/>
  <c r="AZ83" i="6" s="1"/>
  <c r="BD83" i="6" s="1"/>
  <c r="BH83" i="6" s="1"/>
  <c r="BL83" i="6" s="1"/>
  <c r="BP83" i="6" s="1"/>
  <c r="I82" i="6"/>
  <c r="M82" i="6" s="1"/>
  <c r="Q82" i="6" s="1"/>
  <c r="U82" i="6" s="1"/>
  <c r="Y82" i="6" s="1"/>
  <c r="AC82" i="6" s="1"/>
  <c r="AG82" i="6" s="1"/>
  <c r="AK82" i="6" s="1"/>
  <c r="AO82" i="6" s="1"/>
  <c r="AS82" i="6" s="1"/>
  <c r="AW82" i="6" s="1"/>
  <c r="BA82" i="6" s="1"/>
  <c r="BE82" i="6" s="1"/>
  <c r="BI82" i="6" s="1"/>
  <c r="BM82" i="6" s="1"/>
  <c r="BQ82" i="6" s="1"/>
  <c r="E74" i="6" l="1"/>
  <c r="F75" i="6"/>
  <c r="J79" i="8"/>
  <c r="N79" i="8" s="1"/>
  <c r="R79" i="8" s="1"/>
  <c r="V79" i="8" s="1"/>
  <c r="Z79" i="8" s="1"/>
  <c r="AD79" i="8" s="1"/>
  <c r="AH79" i="8" s="1"/>
  <c r="AL79" i="8" s="1"/>
  <c r="AP79" i="8" s="1"/>
  <c r="AT79" i="8" s="1"/>
  <c r="AX79" i="8" s="1"/>
  <c r="BB79" i="8" s="1"/>
  <c r="BF79" i="8" s="1"/>
  <c r="H79" i="8"/>
  <c r="L79" i="8" s="1"/>
  <c r="P79" i="8" s="1"/>
  <c r="T79" i="8" s="1"/>
  <c r="X79" i="8" s="1"/>
  <c r="AB79" i="8" s="1"/>
  <c r="AF79" i="8" s="1"/>
  <c r="AJ79" i="8" s="1"/>
  <c r="AN79" i="8" s="1"/>
  <c r="AR79" i="8" s="1"/>
  <c r="AV79" i="8" s="1"/>
  <c r="AZ79" i="8" s="1"/>
  <c r="BD79" i="8" s="1"/>
  <c r="BH79" i="8" s="1"/>
  <c r="BL79" i="8" s="1"/>
  <c r="BP79" i="8" s="1"/>
  <c r="G79" i="8"/>
  <c r="K79" i="8" s="1"/>
  <c r="O79" i="8" s="1"/>
  <c r="S79" i="8" s="1"/>
  <c r="W79" i="8" s="1"/>
  <c r="AA79" i="8" s="1"/>
  <c r="AE79" i="8" s="1"/>
  <c r="AI79" i="8" s="1"/>
  <c r="AM79" i="8" s="1"/>
  <c r="AQ79" i="8" s="1"/>
  <c r="AU79" i="8" s="1"/>
  <c r="AY79" i="8" s="1"/>
  <c r="BC79" i="8" s="1"/>
  <c r="BG79" i="8" s="1"/>
  <c r="BK79" i="8" s="1"/>
  <c r="BO79" i="8" s="1"/>
  <c r="E77" i="8"/>
  <c r="F77" i="8" s="1"/>
  <c r="I79" i="8"/>
  <c r="M79" i="8" s="1"/>
  <c r="Q79" i="8" s="1"/>
  <c r="U79" i="8" s="1"/>
  <c r="Y79" i="8" s="1"/>
  <c r="AC79" i="8" s="1"/>
  <c r="AG79" i="8" s="1"/>
  <c r="AK79" i="8" s="1"/>
  <c r="AO79" i="8" s="1"/>
  <c r="AS79" i="8" s="1"/>
  <c r="AW79" i="8" s="1"/>
  <c r="BA79" i="8" s="1"/>
  <c r="BE79" i="8" s="1"/>
  <c r="BI79" i="8" s="1"/>
  <c r="BM79" i="8" s="1"/>
  <c r="BQ79" i="8" s="1"/>
  <c r="J82" i="6"/>
  <c r="N82" i="6" s="1"/>
  <c r="R82" i="6" s="1"/>
  <c r="V82" i="6" s="1"/>
  <c r="Z82" i="6" s="1"/>
  <c r="AD82" i="6" s="1"/>
  <c r="AH82" i="6" s="1"/>
  <c r="AL82" i="6" s="1"/>
  <c r="AP82" i="6" s="1"/>
  <c r="AT82" i="6" s="1"/>
  <c r="AX82" i="6" s="1"/>
  <c r="BB82" i="6" s="1"/>
  <c r="BF82" i="6" s="1"/>
  <c r="BJ82" i="6" s="1"/>
  <c r="BN82" i="6" s="1"/>
  <c r="BR82" i="6" s="1"/>
  <c r="H82" i="6"/>
  <c r="L82" i="6" s="1"/>
  <c r="P82" i="6" s="1"/>
  <c r="T82" i="6" s="1"/>
  <c r="X82" i="6" s="1"/>
  <c r="AB82" i="6" s="1"/>
  <c r="AF82" i="6" s="1"/>
  <c r="AJ82" i="6" s="1"/>
  <c r="AN82" i="6" s="1"/>
  <c r="AR82" i="6" s="1"/>
  <c r="AV82" i="6" s="1"/>
  <c r="AZ82" i="6" s="1"/>
  <c r="BD82" i="6" s="1"/>
  <c r="BH82" i="6" s="1"/>
  <c r="BL82" i="6" s="1"/>
  <c r="BP82" i="6" s="1"/>
  <c r="G82" i="6"/>
  <c r="K82" i="6" s="1"/>
  <c r="O82" i="6" s="1"/>
  <c r="S82" i="6" s="1"/>
  <c r="W82" i="6" s="1"/>
  <c r="AA82" i="6" s="1"/>
  <c r="AE82" i="6" s="1"/>
  <c r="AI82" i="6" s="1"/>
  <c r="AM82" i="6" s="1"/>
  <c r="AQ82" i="6" s="1"/>
  <c r="AU82" i="6" s="1"/>
  <c r="AY82" i="6" s="1"/>
  <c r="BC82" i="6" s="1"/>
  <c r="BG82" i="6" s="1"/>
  <c r="BK82" i="6" s="1"/>
  <c r="BO82" i="6" s="1"/>
  <c r="I81" i="6"/>
  <c r="M81" i="6" s="1"/>
  <c r="Q81" i="6" s="1"/>
  <c r="U81" i="6" s="1"/>
  <c r="Y81" i="6" s="1"/>
  <c r="AC81" i="6" s="1"/>
  <c r="AG81" i="6" s="1"/>
  <c r="AK81" i="6" s="1"/>
  <c r="AO81" i="6" s="1"/>
  <c r="AS81" i="6" s="1"/>
  <c r="AW81" i="6" s="1"/>
  <c r="BA81" i="6" s="1"/>
  <c r="BE81" i="6" s="1"/>
  <c r="BI81" i="6" s="1"/>
  <c r="BM81" i="6" s="1"/>
  <c r="BQ81" i="6" s="1"/>
  <c r="E73" i="6" l="1"/>
  <c r="F74" i="6"/>
  <c r="J78" i="8"/>
  <c r="N78" i="8" s="1"/>
  <c r="R78" i="8" s="1"/>
  <c r="V78" i="8" s="1"/>
  <c r="Z78" i="8" s="1"/>
  <c r="AD78" i="8" s="1"/>
  <c r="AH78" i="8" s="1"/>
  <c r="AL78" i="8" s="1"/>
  <c r="AP78" i="8" s="1"/>
  <c r="AT78" i="8" s="1"/>
  <c r="AX78" i="8" s="1"/>
  <c r="BB78" i="8" s="1"/>
  <c r="BF78" i="8" s="1"/>
  <c r="H78" i="8"/>
  <c r="L78" i="8" s="1"/>
  <c r="P78" i="8" s="1"/>
  <c r="T78" i="8" s="1"/>
  <c r="X78" i="8" s="1"/>
  <c r="AB78" i="8" s="1"/>
  <c r="AF78" i="8" s="1"/>
  <c r="AJ78" i="8" s="1"/>
  <c r="AN78" i="8" s="1"/>
  <c r="AR78" i="8" s="1"/>
  <c r="AV78" i="8" s="1"/>
  <c r="AZ78" i="8" s="1"/>
  <c r="BD78" i="8" s="1"/>
  <c r="BH78" i="8" s="1"/>
  <c r="BL78" i="8" s="1"/>
  <c r="BP78" i="8" s="1"/>
  <c r="G78" i="8"/>
  <c r="K78" i="8" s="1"/>
  <c r="O78" i="8" s="1"/>
  <c r="S78" i="8" s="1"/>
  <c r="W78" i="8" s="1"/>
  <c r="AA78" i="8" s="1"/>
  <c r="AE78" i="8" s="1"/>
  <c r="AI78" i="8" s="1"/>
  <c r="AM78" i="8" s="1"/>
  <c r="AQ78" i="8" s="1"/>
  <c r="AU78" i="8" s="1"/>
  <c r="AY78" i="8" s="1"/>
  <c r="BC78" i="8" s="1"/>
  <c r="BG78" i="8" s="1"/>
  <c r="BK78" i="8" s="1"/>
  <c r="BO78" i="8" s="1"/>
  <c r="E76" i="8"/>
  <c r="F76" i="8" s="1"/>
  <c r="I78" i="8"/>
  <c r="M78" i="8" s="1"/>
  <c r="Q78" i="8" s="1"/>
  <c r="U78" i="8" s="1"/>
  <c r="Y78" i="8" s="1"/>
  <c r="AC78" i="8" s="1"/>
  <c r="AG78" i="8" s="1"/>
  <c r="AK78" i="8" s="1"/>
  <c r="AO78" i="8" s="1"/>
  <c r="AS78" i="8" s="1"/>
  <c r="AW78" i="8" s="1"/>
  <c r="BA78" i="8" s="1"/>
  <c r="BE78" i="8" s="1"/>
  <c r="BI78" i="8" s="1"/>
  <c r="BM78" i="8" s="1"/>
  <c r="BQ78" i="8" s="1"/>
  <c r="J81" i="6"/>
  <c r="N81" i="6" s="1"/>
  <c r="R81" i="6" s="1"/>
  <c r="V81" i="6" s="1"/>
  <c r="Z81" i="6" s="1"/>
  <c r="AD81" i="6" s="1"/>
  <c r="AH81" i="6" s="1"/>
  <c r="AL81" i="6" s="1"/>
  <c r="AP81" i="6" s="1"/>
  <c r="AT81" i="6" s="1"/>
  <c r="AX81" i="6" s="1"/>
  <c r="BB81" i="6" s="1"/>
  <c r="BF81" i="6" s="1"/>
  <c r="BJ81" i="6" s="1"/>
  <c r="BN81" i="6" s="1"/>
  <c r="BR81" i="6" s="1"/>
  <c r="G81" i="6"/>
  <c r="K81" i="6" s="1"/>
  <c r="O81" i="6" s="1"/>
  <c r="S81" i="6" s="1"/>
  <c r="W81" i="6" s="1"/>
  <c r="AA81" i="6" s="1"/>
  <c r="AE81" i="6" s="1"/>
  <c r="AI81" i="6" s="1"/>
  <c r="AM81" i="6" s="1"/>
  <c r="AQ81" i="6" s="1"/>
  <c r="AU81" i="6" s="1"/>
  <c r="AY81" i="6" s="1"/>
  <c r="BC81" i="6" s="1"/>
  <c r="BG81" i="6" s="1"/>
  <c r="BK81" i="6" s="1"/>
  <c r="BO81" i="6" s="1"/>
  <c r="H81" i="6"/>
  <c r="L81" i="6" s="1"/>
  <c r="P81" i="6" s="1"/>
  <c r="T81" i="6" s="1"/>
  <c r="X81" i="6" s="1"/>
  <c r="AB81" i="6" s="1"/>
  <c r="AF81" i="6" s="1"/>
  <c r="AJ81" i="6" s="1"/>
  <c r="AN81" i="6" s="1"/>
  <c r="AR81" i="6" s="1"/>
  <c r="AV81" i="6" s="1"/>
  <c r="AZ81" i="6" s="1"/>
  <c r="BD81" i="6" s="1"/>
  <c r="BH81" i="6" s="1"/>
  <c r="BL81" i="6" s="1"/>
  <c r="BP81" i="6" s="1"/>
  <c r="I80" i="6"/>
  <c r="M80" i="6" s="1"/>
  <c r="Q80" i="6" s="1"/>
  <c r="U80" i="6" s="1"/>
  <c r="Y80" i="6" s="1"/>
  <c r="AC80" i="6" s="1"/>
  <c r="AG80" i="6" s="1"/>
  <c r="AK80" i="6" s="1"/>
  <c r="AO80" i="6" s="1"/>
  <c r="AS80" i="6" s="1"/>
  <c r="AW80" i="6" s="1"/>
  <c r="BA80" i="6" s="1"/>
  <c r="BE80" i="6" s="1"/>
  <c r="BI80" i="6" s="1"/>
  <c r="BM80" i="6" s="1"/>
  <c r="BQ80" i="6" s="1"/>
  <c r="E72" i="6" l="1"/>
  <c r="F73" i="6"/>
  <c r="J77" i="8"/>
  <c r="N77" i="8" s="1"/>
  <c r="R77" i="8" s="1"/>
  <c r="V77" i="8" s="1"/>
  <c r="Z77" i="8" s="1"/>
  <c r="AD77" i="8" s="1"/>
  <c r="AH77" i="8" s="1"/>
  <c r="AL77" i="8" s="1"/>
  <c r="AP77" i="8" s="1"/>
  <c r="AT77" i="8" s="1"/>
  <c r="AX77" i="8" s="1"/>
  <c r="BB77" i="8" s="1"/>
  <c r="BF77" i="8" s="1"/>
  <c r="G77" i="8"/>
  <c r="K77" i="8" s="1"/>
  <c r="O77" i="8" s="1"/>
  <c r="S77" i="8" s="1"/>
  <c r="W77" i="8" s="1"/>
  <c r="AA77" i="8" s="1"/>
  <c r="AE77" i="8" s="1"/>
  <c r="AI77" i="8" s="1"/>
  <c r="AM77" i="8" s="1"/>
  <c r="AQ77" i="8" s="1"/>
  <c r="AU77" i="8" s="1"/>
  <c r="AY77" i="8" s="1"/>
  <c r="BC77" i="8" s="1"/>
  <c r="BG77" i="8" s="1"/>
  <c r="BK77" i="8" s="1"/>
  <c r="BO77" i="8" s="1"/>
  <c r="H77" i="8"/>
  <c r="L77" i="8" s="1"/>
  <c r="P77" i="8" s="1"/>
  <c r="T77" i="8" s="1"/>
  <c r="X77" i="8" s="1"/>
  <c r="AB77" i="8" s="1"/>
  <c r="AF77" i="8" s="1"/>
  <c r="AJ77" i="8" s="1"/>
  <c r="AN77" i="8" s="1"/>
  <c r="AR77" i="8" s="1"/>
  <c r="AV77" i="8" s="1"/>
  <c r="AZ77" i="8" s="1"/>
  <c r="BD77" i="8" s="1"/>
  <c r="BH77" i="8" s="1"/>
  <c r="BL77" i="8" s="1"/>
  <c r="BP77" i="8" s="1"/>
  <c r="E75" i="8"/>
  <c r="F75" i="8" s="1"/>
  <c r="I77" i="8"/>
  <c r="M77" i="8" s="1"/>
  <c r="Q77" i="8" s="1"/>
  <c r="U77" i="8" s="1"/>
  <c r="Y77" i="8" s="1"/>
  <c r="AC77" i="8" s="1"/>
  <c r="AG77" i="8" s="1"/>
  <c r="AK77" i="8" s="1"/>
  <c r="AO77" i="8" s="1"/>
  <c r="AS77" i="8" s="1"/>
  <c r="AW77" i="8" s="1"/>
  <c r="BA77" i="8" s="1"/>
  <c r="BE77" i="8" s="1"/>
  <c r="BI77" i="8" s="1"/>
  <c r="BM77" i="8" s="1"/>
  <c r="BQ77" i="8" s="1"/>
  <c r="J80" i="6"/>
  <c r="N80" i="6" s="1"/>
  <c r="R80" i="6" s="1"/>
  <c r="V80" i="6" s="1"/>
  <c r="Z80" i="6" s="1"/>
  <c r="AD80" i="6" s="1"/>
  <c r="AH80" i="6" s="1"/>
  <c r="AL80" i="6" s="1"/>
  <c r="AP80" i="6" s="1"/>
  <c r="AT80" i="6" s="1"/>
  <c r="AX80" i="6" s="1"/>
  <c r="BB80" i="6" s="1"/>
  <c r="BF80" i="6" s="1"/>
  <c r="BJ80" i="6" s="1"/>
  <c r="BN80" i="6" s="1"/>
  <c r="BR80" i="6" s="1"/>
  <c r="H80" i="6"/>
  <c r="L80" i="6" s="1"/>
  <c r="P80" i="6" s="1"/>
  <c r="T80" i="6" s="1"/>
  <c r="X80" i="6" s="1"/>
  <c r="AB80" i="6" s="1"/>
  <c r="AF80" i="6" s="1"/>
  <c r="AJ80" i="6" s="1"/>
  <c r="AN80" i="6" s="1"/>
  <c r="AR80" i="6" s="1"/>
  <c r="AV80" i="6" s="1"/>
  <c r="AZ80" i="6" s="1"/>
  <c r="BD80" i="6" s="1"/>
  <c r="BH80" i="6" s="1"/>
  <c r="BL80" i="6" s="1"/>
  <c r="BP80" i="6" s="1"/>
  <c r="G80" i="6"/>
  <c r="K80" i="6" s="1"/>
  <c r="O80" i="6" s="1"/>
  <c r="S80" i="6" s="1"/>
  <c r="W80" i="6" s="1"/>
  <c r="AA80" i="6" s="1"/>
  <c r="AE80" i="6" s="1"/>
  <c r="AI80" i="6" s="1"/>
  <c r="AM80" i="6" s="1"/>
  <c r="AQ80" i="6" s="1"/>
  <c r="AU80" i="6" s="1"/>
  <c r="AY80" i="6" s="1"/>
  <c r="BC80" i="6" s="1"/>
  <c r="BG80" i="6" s="1"/>
  <c r="BK80" i="6" s="1"/>
  <c r="BO80" i="6" s="1"/>
  <c r="E71" i="6" l="1"/>
  <c r="F72" i="6"/>
  <c r="J76" i="8"/>
  <c r="N76" i="8" s="1"/>
  <c r="R76" i="8" s="1"/>
  <c r="V76" i="8" s="1"/>
  <c r="Z76" i="8" s="1"/>
  <c r="AD76" i="8" s="1"/>
  <c r="AH76" i="8" s="1"/>
  <c r="AL76" i="8" s="1"/>
  <c r="AP76" i="8" s="1"/>
  <c r="AT76" i="8" s="1"/>
  <c r="AX76" i="8" s="1"/>
  <c r="BB76" i="8" s="1"/>
  <c r="BF76" i="8" s="1"/>
  <c r="H76" i="8"/>
  <c r="L76" i="8" s="1"/>
  <c r="P76" i="8" s="1"/>
  <c r="T76" i="8" s="1"/>
  <c r="X76" i="8" s="1"/>
  <c r="AB76" i="8" s="1"/>
  <c r="AF76" i="8" s="1"/>
  <c r="AJ76" i="8" s="1"/>
  <c r="AN76" i="8" s="1"/>
  <c r="AR76" i="8" s="1"/>
  <c r="AV76" i="8" s="1"/>
  <c r="AZ76" i="8" s="1"/>
  <c r="BD76" i="8" s="1"/>
  <c r="BH76" i="8" s="1"/>
  <c r="BL76" i="8" s="1"/>
  <c r="BP76" i="8" s="1"/>
  <c r="G76" i="8"/>
  <c r="K76" i="8" s="1"/>
  <c r="O76" i="8" s="1"/>
  <c r="S76" i="8" s="1"/>
  <c r="W76" i="8" s="1"/>
  <c r="AA76" i="8" s="1"/>
  <c r="AE76" i="8" s="1"/>
  <c r="AI76" i="8" s="1"/>
  <c r="AM76" i="8" s="1"/>
  <c r="AQ76" i="8" s="1"/>
  <c r="AU76" i="8" s="1"/>
  <c r="AY76" i="8" s="1"/>
  <c r="BC76" i="8" s="1"/>
  <c r="BG76" i="8" s="1"/>
  <c r="BK76" i="8" s="1"/>
  <c r="BO76" i="8" s="1"/>
  <c r="E74" i="8"/>
  <c r="F74" i="8" s="1"/>
  <c r="I76" i="8"/>
  <c r="M76" i="8" s="1"/>
  <c r="Q76" i="8" s="1"/>
  <c r="U76" i="8" s="1"/>
  <c r="Y76" i="8" s="1"/>
  <c r="AC76" i="8" s="1"/>
  <c r="AG76" i="8" s="1"/>
  <c r="AK76" i="8" s="1"/>
  <c r="AO76" i="8" s="1"/>
  <c r="AS76" i="8" s="1"/>
  <c r="AW76" i="8" s="1"/>
  <c r="BA76" i="8" s="1"/>
  <c r="BE76" i="8" s="1"/>
  <c r="BI76" i="8" s="1"/>
  <c r="BM76" i="8" s="1"/>
  <c r="BQ76" i="8" s="1"/>
  <c r="J79" i="6"/>
  <c r="N79" i="6" s="1"/>
  <c r="R79" i="6" s="1"/>
  <c r="V79" i="6" s="1"/>
  <c r="Z79" i="6" s="1"/>
  <c r="AD79" i="6" s="1"/>
  <c r="AH79" i="6" s="1"/>
  <c r="AL79" i="6" s="1"/>
  <c r="AP79" i="6" s="1"/>
  <c r="AT79" i="6" s="1"/>
  <c r="AX79" i="6" s="1"/>
  <c r="BB79" i="6" s="1"/>
  <c r="BF79" i="6" s="1"/>
  <c r="BJ79" i="6" s="1"/>
  <c r="BN79" i="6" s="1"/>
  <c r="BR79" i="6" s="1"/>
  <c r="H79" i="6"/>
  <c r="L79" i="6" s="1"/>
  <c r="P79" i="6" s="1"/>
  <c r="T79" i="6" s="1"/>
  <c r="X79" i="6" s="1"/>
  <c r="AB79" i="6" s="1"/>
  <c r="AF79" i="6" s="1"/>
  <c r="AJ79" i="6" s="1"/>
  <c r="AN79" i="6" s="1"/>
  <c r="AR79" i="6" s="1"/>
  <c r="AV79" i="6" s="1"/>
  <c r="AZ79" i="6" s="1"/>
  <c r="BD79" i="6" s="1"/>
  <c r="BH79" i="6" s="1"/>
  <c r="BL79" i="6" s="1"/>
  <c r="BP79" i="6" s="1"/>
  <c r="G79" i="6"/>
  <c r="K79" i="6" s="1"/>
  <c r="O79" i="6" s="1"/>
  <c r="S79" i="6" s="1"/>
  <c r="W79" i="6" s="1"/>
  <c r="AA79" i="6" s="1"/>
  <c r="AE79" i="6" s="1"/>
  <c r="AI79" i="6" s="1"/>
  <c r="AM79" i="6" s="1"/>
  <c r="AQ79" i="6" s="1"/>
  <c r="AU79" i="6" s="1"/>
  <c r="AY79" i="6" s="1"/>
  <c r="BC79" i="6" s="1"/>
  <c r="BG79" i="6" s="1"/>
  <c r="BK79" i="6" s="1"/>
  <c r="BO79" i="6" s="1"/>
  <c r="I78" i="6"/>
  <c r="M78" i="6" s="1"/>
  <c r="Q78" i="6" s="1"/>
  <c r="U78" i="6" s="1"/>
  <c r="Y78" i="6" s="1"/>
  <c r="AC78" i="6" s="1"/>
  <c r="AG78" i="6" s="1"/>
  <c r="AK78" i="6" s="1"/>
  <c r="AO78" i="6" s="1"/>
  <c r="AS78" i="6" s="1"/>
  <c r="AW78" i="6" s="1"/>
  <c r="BA78" i="6" s="1"/>
  <c r="BE78" i="6" s="1"/>
  <c r="BI78" i="6" s="1"/>
  <c r="BM78" i="6" s="1"/>
  <c r="BQ78" i="6" s="1"/>
  <c r="I79" i="6"/>
  <c r="M79" i="6" s="1"/>
  <c r="Q79" i="6" s="1"/>
  <c r="U79" i="6" s="1"/>
  <c r="Y79" i="6" s="1"/>
  <c r="AC79" i="6" s="1"/>
  <c r="AG79" i="6" s="1"/>
  <c r="AK79" i="6" s="1"/>
  <c r="AO79" i="6" s="1"/>
  <c r="AS79" i="6" s="1"/>
  <c r="AW79" i="6" s="1"/>
  <c r="BA79" i="6" s="1"/>
  <c r="BE79" i="6" s="1"/>
  <c r="BI79" i="6" s="1"/>
  <c r="BM79" i="6" s="1"/>
  <c r="BQ79" i="6" s="1"/>
  <c r="E70" i="6" l="1"/>
  <c r="F71" i="6"/>
  <c r="J75" i="8"/>
  <c r="N75" i="8" s="1"/>
  <c r="R75" i="8" s="1"/>
  <c r="V75" i="8" s="1"/>
  <c r="Z75" i="8" s="1"/>
  <c r="AD75" i="8" s="1"/>
  <c r="AH75" i="8" s="1"/>
  <c r="AL75" i="8" s="1"/>
  <c r="AP75" i="8" s="1"/>
  <c r="AT75" i="8" s="1"/>
  <c r="AX75" i="8" s="1"/>
  <c r="BB75" i="8" s="1"/>
  <c r="BF75" i="8" s="1"/>
  <c r="H75" i="8"/>
  <c r="L75" i="8" s="1"/>
  <c r="P75" i="8" s="1"/>
  <c r="T75" i="8" s="1"/>
  <c r="X75" i="8" s="1"/>
  <c r="AB75" i="8" s="1"/>
  <c r="AF75" i="8" s="1"/>
  <c r="AJ75" i="8" s="1"/>
  <c r="AN75" i="8" s="1"/>
  <c r="AR75" i="8" s="1"/>
  <c r="AV75" i="8" s="1"/>
  <c r="AZ75" i="8" s="1"/>
  <c r="BD75" i="8" s="1"/>
  <c r="BH75" i="8" s="1"/>
  <c r="BL75" i="8" s="1"/>
  <c r="BP75" i="8" s="1"/>
  <c r="G75" i="8"/>
  <c r="K75" i="8" s="1"/>
  <c r="O75" i="8" s="1"/>
  <c r="S75" i="8" s="1"/>
  <c r="W75" i="8" s="1"/>
  <c r="AA75" i="8" s="1"/>
  <c r="AE75" i="8" s="1"/>
  <c r="AI75" i="8" s="1"/>
  <c r="AM75" i="8" s="1"/>
  <c r="AQ75" i="8" s="1"/>
  <c r="AU75" i="8" s="1"/>
  <c r="AY75" i="8" s="1"/>
  <c r="BC75" i="8" s="1"/>
  <c r="BG75" i="8" s="1"/>
  <c r="BK75" i="8" s="1"/>
  <c r="BO75" i="8" s="1"/>
  <c r="E73" i="8"/>
  <c r="F73" i="8" s="1"/>
  <c r="I75" i="8"/>
  <c r="M75" i="8" s="1"/>
  <c r="Q75" i="8" s="1"/>
  <c r="U75" i="8" s="1"/>
  <c r="Y75" i="8" s="1"/>
  <c r="AC75" i="8" s="1"/>
  <c r="AG75" i="8" s="1"/>
  <c r="AK75" i="8" s="1"/>
  <c r="AO75" i="8" s="1"/>
  <c r="AS75" i="8" s="1"/>
  <c r="AW75" i="8" s="1"/>
  <c r="BA75" i="8" s="1"/>
  <c r="BE75" i="8" s="1"/>
  <c r="BI75" i="8" s="1"/>
  <c r="BM75" i="8" s="1"/>
  <c r="BQ75" i="8" s="1"/>
  <c r="J78" i="6"/>
  <c r="N78" i="6" s="1"/>
  <c r="R78" i="6" s="1"/>
  <c r="V78" i="6" s="1"/>
  <c r="Z78" i="6" s="1"/>
  <c r="AD78" i="6" s="1"/>
  <c r="AH78" i="6" s="1"/>
  <c r="AL78" i="6" s="1"/>
  <c r="AP78" i="6" s="1"/>
  <c r="AT78" i="6" s="1"/>
  <c r="AX78" i="6" s="1"/>
  <c r="BB78" i="6" s="1"/>
  <c r="BF78" i="6" s="1"/>
  <c r="BJ78" i="6" s="1"/>
  <c r="BN78" i="6" s="1"/>
  <c r="BR78" i="6" s="1"/>
  <c r="G78" i="6"/>
  <c r="K78" i="6" s="1"/>
  <c r="O78" i="6" s="1"/>
  <c r="S78" i="6" s="1"/>
  <c r="W78" i="6" s="1"/>
  <c r="AA78" i="6" s="1"/>
  <c r="AE78" i="6" s="1"/>
  <c r="AI78" i="6" s="1"/>
  <c r="AM78" i="6" s="1"/>
  <c r="AQ78" i="6" s="1"/>
  <c r="AU78" i="6" s="1"/>
  <c r="AY78" i="6" s="1"/>
  <c r="BC78" i="6" s="1"/>
  <c r="BG78" i="6" s="1"/>
  <c r="BK78" i="6" s="1"/>
  <c r="BO78" i="6" s="1"/>
  <c r="H78" i="6"/>
  <c r="L78" i="6" s="1"/>
  <c r="P78" i="6" s="1"/>
  <c r="T78" i="6" s="1"/>
  <c r="X78" i="6" s="1"/>
  <c r="AB78" i="6" s="1"/>
  <c r="AF78" i="6" s="1"/>
  <c r="AJ78" i="6" s="1"/>
  <c r="AN78" i="6" s="1"/>
  <c r="AR78" i="6" s="1"/>
  <c r="AV78" i="6" s="1"/>
  <c r="AZ78" i="6" s="1"/>
  <c r="BD78" i="6" s="1"/>
  <c r="BH78" i="6" s="1"/>
  <c r="BL78" i="6" s="1"/>
  <c r="BP78" i="6" s="1"/>
  <c r="I77" i="6"/>
  <c r="M77" i="6" s="1"/>
  <c r="Q77" i="6" s="1"/>
  <c r="U77" i="6" s="1"/>
  <c r="Y77" i="6" s="1"/>
  <c r="AC77" i="6" s="1"/>
  <c r="AG77" i="6" s="1"/>
  <c r="AK77" i="6" s="1"/>
  <c r="AO77" i="6" s="1"/>
  <c r="AS77" i="6" s="1"/>
  <c r="AW77" i="6" s="1"/>
  <c r="BA77" i="6" s="1"/>
  <c r="BE77" i="6" s="1"/>
  <c r="BI77" i="6" s="1"/>
  <c r="BM77" i="6" s="1"/>
  <c r="BQ77" i="6" s="1"/>
  <c r="E69" i="6" l="1"/>
  <c r="F70" i="6"/>
  <c r="J74" i="8"/>
  <c r="N74" i="8" s="1"/>
  <c r="R74" i="8" s="1"/>
  <c r="V74" i="8" s="1"/>
  <c r="Z74" i="8" s="1"/>
  <c r="AD74" i="8" s="1"/>
  <c r="AH74" i="8" s="1"/>
  <c r="AL74" i="8" s="1"/>
  <c r="AP74" i="8" s="1"/>
  <c r="AT74" i="8" s="1"/>
  <c r="AX74" i="8" s="1"/>
  <c r="BB74" i="8" s="1"/>
  <c r="BF74" i="8" s="1"/>
  <c r="H74" i="8"/>
  <c r="L74" i="8" s="1"/>
  <c r="P74" i="8" s="1"/>
  <c r="T74" i="8" s="1"/>
  <c r="X74" i="8" s="1"/>
  <c r="AB74" i="8" s="1"/>
  <c r="AF74" i="8" s="1"/>
  <c r="AJ74" i="8" s="1"/>
  <c r="AN74" i="8" s="1"/>
  <c r="AR74" i="8" s="1"/>
  <c r="AV74" i="8" s="1"/>
  <c r="AZ74" i="8" s="1"/>
  <c r="BD74" i="8" s="1"/>
  <c r="BH74" i="8" s="1"/>
  <c r="BL74" i="8" s="1"/>
  <c r="BP74" i="8" s="1"/>
  <c r="G74" i="8"/>
  <c r="K74" i="8" s="1"/>
  <c r="O74" i="8" s="1"/>
  <c r="S74" i="8" s="1"/>
  <c r="W74" i="8" s="1"/>
  <c r="AA74" i="8" s="1"/>
  <c r="AE74" i="8" s="1"/>
  <c r="AI74" i="8" s="1"/>
  <c r="AM74" i="8" s="1"/>
  <c r="AQ74" i="8" s="1"/>
  <c r="AU74" i="8" s="1"/>
  <c r="AY74" i="8" s="1"/>
  <c r="BC74" i="8" s="1"/>
  <c r="BG74" i="8" s="1"/>
  <c r="BK74" i="8" s="1"/>
  <c r="BO74" i="8" s="1"/>
  <c r="E72" i="8"/>
  <c r="F72" i="8" s="1"/>
  <c r="I74" i="8"/>
  <c r="M74" i="8" s="1"/>
  <c r="Q74" i="8" s="1"/>
  <c r="U74" i="8" s="1"/>
  <c r="Y74" i="8" s="1"/>
  <c r="AC74" i="8" s="1"/>
  <c r="AG74" i="8" s="1"/>
  <c r="AK74" i="8" s="1"/>
  <c r="AO74" i="8" s="1"/>
  <c r="AS74" i="8" s="1"/>
  <c r="AW74" i="8" s="1"/>
  <c r="BA74" i="8" s="1"/>
  <c r="BE74" i="8" s="1"/>
  <c r="BI74" i="8" s="1"/>
  <c r="BM74" i="8" s="1"/>
  <c r="BQ74" i="8" s="1"/>
  <c r="J77" i="6"/>
  <c r="N77" i="6" s="1"/>
  <c r="R77" i="6" s="1"/>
  <c r="V77" i="6" s="1"/>
  <c r="Z77" i="6" s="1"/>
  <c r="AD77" i="6" s="1"/>
  <c r="AH77" i="6" s="1"/>
  <c r="AL77" i="6" s="1"/>
  <c r="AP77" i="6" s="1"/>
  <c r="AT77" i="6" s="1"/>
  <c r="AX77" i="6" s="1"/>
  <c r="BB77" i="6" s="1"/>
  <c r="BF77" i="6" s="1"/>
  <c r="BJ77" i="6" s="1"/>
  <c r="BN77" i="6" s="1"/>
  <c r="BR77" i="6" s="1"/>
  <c r="G77" i="6"/>
  <c r="K77" i="6" s="1"/>
  <c r="O77" i="6" s="1"/>
  <c r="S77" i="6" s="1"/>
  <c r="W77" i="6" s="1"/>
  <c r="AA77" i="6" s="1"/>
  <c r="AE77" i="6" s="1"/>
  <c r="AI77" i="6" s="1"/>
  <c r="AM77" i="6" s="1"/>
  <c r="AQ77" i="6" s="1"/>
  <c r="AU77" i="6" s="1"/>
  <c r="AY77" i="6" s="1"/>
  <c r="BC77" i="6" s="1"/>
  <c r="BG77" i="6" s="1"/>
  <c r="BK77" i="6" s="1"/>
  <c r="BO77" i="6" s="1"/>
  <c r="H77" i="6"/>
  <c r="L77" i="6" s="1"/>
  <c r="P77" i="6" s="1"/>
  <c r="T77" i="6" s="1"/>
  <c r="X77" i="6" s="1"/>
  <c r="AB77" i="6" s="1"/>
  <c r="AF77" i="6" s="1"/>
  <c r="AJ77" i="6" s="1"/>
  <c r="AN77" i="6" s="1"/>
  <c r="AR77" i="6" s="1"/>
  <c r="AV77" i="6" s="1"/>
  <c r="AZ77" i="6" s="1"/>
  <c r="BD77" i="6" s="1"/>
  <c r="BH77" i="6" s="1"/>
  <c r="BL77" i="6" s="1"/>
  <c r="BP77" i="6" s="1"/>
  <c r="I76" i="6"/>
  <c r="M76" i="6" s="1"/>
  <c r="Q76" i="6" s="1"/>
  <c r="U76" i="6" s="1"/>
  <c r="Y76" i="6" s="1"/>
  <c r="AC76" i="6" s="1"/>
  <c r="AG76" i="6" s="1"/>
  <c r="AK76" i="6" s="1"/>
  <c r="AO76" i="6" s="1"/>
  <c r="AS76" i="6" s="1"/>
  <c r="AW76" i="6" s="1"/>
  <c r="BA76" i="6" s="1"/>
  <c r="BE76" i="6" s="1"/>
  <c r="BI76" i="6" s="1"/>
  <c r="BM76" i="6" s="1"/>
  <c r="BQ76" i="6" s="1"/>
  <c r="E68" i="6" l="1"/>
  <c r="F69" i="6"/>
  <c r="J73" i="8"/>
  <c r="N73" i="8" s="1"/>
  <c r="R73" i="8" s="1"/>
  <c r="V73" i="8" s="1"/>
  <c r="Z73" i="8" s="1"/>
  <c r="AD73" i="8" s="1"/>
  <c r="AH73" i="8" s="1"/>
  <c r="AL73" i="8" s="1"/>
  <c r="AP73" i="8" s="1"/>
  <c r="AT73" i="8" s="1"/>
  <c r="AX73" i="8" s="1"/>
  <c r="BB73" i="8" s="1"/>
  <c r="BF73" i="8" s="1"/>
  <c r="H73" i="8"/>
  <c r="L73" i="8" s="1"/>
  <c r="P73" i="8" s="1"/>
  <c r="T73" i="8" s="1"/>
  <c r="X73" i="8" s="1"/>
  <c r="AB73" i="8" s="1"/>
  <c r="AF73" i="8" s="1"/>
  <c r="AJ73" i="8" s="1"/>
  <c r="AN73" i="8" s="1"/>
  <c r="AR73" i="8" s="1"/>
  <c r="AV73" i="8" s="1"/>
  <c r="AZ73" i="8" s="1"/>
  <c r="BD73" i="8" s="1"/>
  <c r="BH73" i="8" s="1"/>
  <c r="BL73" i="8" s="1"/>
  <c r="BP73" i="8" s="1"/>
  <c r="G73" i="8"/>
  <c r="K73" i="8" s="1"/>
  <c r="O73" i="8" s="1"/>
  <c r="S73" i="8" s="1"/>
  <c r="W73" i="8" s="1"/>
  <c r="AA73" i="8" s="1"/>
  <c r="AE73" i="8" s="1"/>
  <c r="AI73" i="8" s="1"/>
  <c r="AM73" i="8" s="1"/>
  <c r="AQ73" i="8" s="1"/>
  <c r="AU73" i="8" s="1"/>
  <c r="AY73" i="8" s="1"/>
  <c r="BC73" i="8" s="1"/>
  <c r="BG73" i="8" s="1"/>
  <c r="BK73" i="8" s="1"/>
  <c r="BO73" i="8" s="1"/>
  <c r="E71" i="8"/>
  <c r="F71" i="8" s="1"/>
  <c r="I73" i="8"/>
  <c r="M73" i="8" s="1"/>
  <c r="Q73" i="8" s="1"/>
  <c r="U73" i="8" s="1"/>
  <c r="Y73" i="8" s="1"/>
  <c r="AC73" i="8" s="1"/>
  <c r="AG73" i="8" s="1"/>
  <c r="AK73" i="8" s="1"/>
  <c r="AO73" i="8" s="1"/>
  <c r="AS73" i="8" s="1"/>
  <c r="AW73" i="8" s="1"/>
  <c r="BA73" i="8" s="1"/>
  <c r="BE73" i="8" s="1"/>
  <c r="BI73" i="8" s="1"/>
  <c r="BM73" i="8" s="1"/>
  <c r="BQ73" i="8" s="1"/>
  <c r="J76" i="6"/>
  <c r="N76" i="6" s="1"/>
  <c r="R76" i="6" s="1"/>
  <c r="V76" i="6" s="1"/>
  <c r="Z76" i="6" s="1"/>
  <c r="AD76" i="6" s="1"/>
  <c r="AH76" i="6" s="1"/>
  <c r="AL76" i="6" s="1"/>
  <c r="AP76" i="6" s="1"/>
  <c r="AT76" i="6" s="1"/>
  <c r="AX76" i="6" s="1"/>
  <c r="BB76" i="6" s="1"/>
  <c r="BF76" i="6" s="1"/>
  <c r="BJ76" i="6" s="1"/>
  <c r="BN76" i="6" s="1"/>
  <c r="BR76" i="6" s="1"/>
  <c r="G76" i="6"/>
  <c r="K76" i="6" s="1"/>
  <c r="O76" i="6" s="1"/>
  <c r="S76" i="6" s="1"/>
  <c r="W76" i="6" s="1"/>
  <c r="AA76" i="6" s="1"/>
  <c r="AE76" i="6" s="1"/>
  <c r="AI76" i="6" s="1"/>
  <c r="AM76" i="6" s="1"/>
  <c r="AQ76" i="6" s="1"/>
  <c r="AU76" i="6" s="1"/>
  <c r="AY76" i="6" s="1"/>
  <c r="BC76" i="6" s="1"/>
  <c r="BG76" i="6" s="1"/>
  <c r="BK76" i="6" s="1"/>
  <c r="BO76" i="6" s="1"/>
  <c r="H76" i="6"/>
  <c r="L76" i="6" s="1"/>
  <c r="P76" i="6" s="1"/>
  <c r="T76" i="6" s="1"/>
  <c r="X76" i="6" s="1"/>
  <c r="AB76" i="6" s="1"/>
  <c r="AF76" i="6" s="1"/>
  <c r="AJ76" i="6" s="1"/>
  <c r="AN76" i="6" s="1"/>
  <c r="AR76" i="6" s="1"/>
  <c r="AV76" i="6" s="1"/>
  <c r="AZ76" i="6" s="1"/>
  <c r="BD76" i="6" s="1"/>
  <c r="BH76" i="6" s="1"/>
  <c r="BL76" i="6" s="1"/>
  <c r="BP76" i="6" s="1"/>
  <c r="E67" i="6" l="1"/>
  <c r="F68" i="6"/>
  <c r="J72" i="8"/>
  <c r="N72" i="8" s="1"/>
  <c r="R72" i="8" s="1"/>
  <c r="V72" i="8" s="1"/>
  <c r="Z72" i="8" s="1"/>
  <c r="AD72" i="8" s="1"/>
  <c r="AH72" i="8" s="1"/>
  <c r="AL72" i="8" s="1"/>
  <c r="AP72" i="8" s="1"/>
  <c r="AT72" i="8" s="1"/>
  <c r="AX72" i="8" s="1"/>
  <c r="BB72" i="8" s="1"/>
  <c r="BF72" i="8" s="1"/>
  <c r="G72" i="8"/>
  <c r="K72" i="8" s="1"/>
  <c r="O72" i="8" s="1"/>
  <c r="S72" i="8" s="1"/>
  <c r="W72" i="8" s="1"/>
  <c r="AA72" i="8" s="1"/>
  <c r="AE72" i="8" s="1"/>
  <c r="AI72" i="8" s="1"/>
  <c r="AM72" i="8" s="1"/>
  <c r="AQ72" i="8" s="1"/>
  <c r="AU72" i="8" s="1"/>
  <c r="AY72" i="8" s="1"/>
  <c r="BC72" i="8" s="1"/>
  <c r="BG72" i="8" s="1"/>
  <c r="BK72" i="8" s="1"/>
  <c r="BO72" i="8" s="1"/>
  <c r="H72" i="8"/>
  <c r="L72" i="8" s="1"/>
  <c r="P72" i="8" s="1"/>
  <c r="T72" i="8" s="1"/>
  <c r="X72" i="8" s="1"/>
  <c r="AB72" i="8" s="1"/>
  <c r="AF72" i="8" s="1"/>
  <c r="AJ72" i="8" s="1"/>
  <c r="AN72" i="8" s="1"/>
  <c r="AR72" i="8" s="1"/>
  <c r="AV72" i="8" s="1"/>
  <c r="AZ72" i="8" s="1"/>
  <c r="BD72" i="8" s="1"/>
  <c r="BH72" i="8" s="1"/>
  <c r="BL72" i="8" s="1"/>
  <c r="BP72" i="8" s="1"/>
  <c r="I71" i="8"/>
  <c r="M71" i="8" s="1"/>
  <c r="Q71" i="8" s="1"/>
  <c r="U71" i="8" s="1"/>
  <c r="Y71" i="8" s="1"/>
  <c r="AC71" i="8" s="1"/>
  <c r="AG71" i="8" s="1"/>
  <c r="AK71" i="8" s="1"/>
  <c r="AO71" i="8" s="1"/>
  <c r="AS71" i="8" s="1"/>
  <c r="AW71" i="8" s="1"/>
  <c r="BA71" i="8" s="1"/>
  <c r="BE71" i="8" s="1"/>
  <c r="BI71" i="8" s="1"/>
  <c r="BM71" i="8" s="1"/>
  <c r="BQ71" i="8" s="1"/>
  <c r="E70" i="8"/>
  <c r="F70" i="8" s="1"/>
  <c r="I72" i="8"/>
  <c r="M72" i="8" s="1"/>
  <c r="Q72" i="8" s="1"/>
  <c r="U72" i="8" s="1"/>
  <c r="Y72" i="8" s="1"/>
  <c r="AC72" i="8" s="1"/>
  <c r="AG72" i="8" s="1"/>
  <c r="AK72" i="8" s="1"/>
  <c r="AO72" i="8" s="1"/>
  <c r="AS72" i="8" s="1"/>
  <c r="AW72" i="8" s="1"/>
  <c r="BA72" i="8" s="1"/>
  <c r="BE72" i="8" s="1"/>
  <c r="BI72" i="8" s="1"/>
  <c r="BM72" i="8" s="1"/>
  <c r="BQ72" i="8" s="1"/>
  <c r="J75" i="6"/>
  <c r="N75" i="6" s="1"/>
  <c r="R75" i="6" s="1"/>
  <c r="V75" i="6" s="1"/>
  <c r="Z75" i="6" s="1"/>
  <c r="AD75" i="6" s="1"/>
  <c r="AH75" i="6" s="1"/>
  <c r="AL75" i="6" s="1"/>
  <c r="AP75" i="6" s="1"/>
  <c r="AT75" i="6" s="1"/>
  <c r="AX75" i="6" s="1"/>
  <c r="BB75" i="6" s="1"/>
  <c r="BF75" i="6" s="1"/>
  <c r="BJ75" i="6" s="1"/>
  <c r="BN75" i="6" s="1"/>
  <c r="BR75" i="6" s="1"/>
  <c r="G75" i="6"/>
  <c r="K75" i="6" s="1"/>
  <c r="O75" i="6" s="1"/>
  <c r="S75" i="6" s="1"/>
  <c r="W75" i="6" s="1"/>
  <c r="AA75" i="6" s="1"/>
  <c r="AE75" i="6" s="1"/>
  <c r="AI75" i="6" s="1"/>
  <c r="AM75" i="6" s="1"/>
  <c r="AQ75" i="6" s="1"/>
  <c r="AU75" i="6" s="1"/>
  <c r="AY75" i="6" s="1"/>
  <c r="BC75" i="6" s="1"/>
  <c r="BG75" i="6" s="1"/>
  <c r="BK75" i="6" s="1"/>
  <c r="BO75" i="6" s="1"/>
  <c r="H75" i="6"/>
  <c r="L75" i="6" s="1"/>
  <c r="P75" i="6" s="1"/>
  <c r="T75" i="6" s="1"/>
  <c r="X75" i="6" s="1"/>
  <c r="AB75" i="6" s="1"/>
  <c r="AF75" i="6" s="1"/>
  <c r="AJ75" i="6" s="1"/>
  <c r="AN75" i="6" s="1"/>
  <c r="AR75" i="6" s="1"/>
  <c r="AV75" i="6" s="1"/>
  <c r="AZ75" i="6" s="1"/>
  <c r="BD75" i="6" s="1"/>
  <c r="BH75" i="6" s="1"/>
  <c r="BL75" i="6" s="1"/>
  <c r="BP75" i="6" s="1"/>
  <c r="I74" i="6"/>
  <c r="M74" i="6" s="1"/>
  <c r="Q74" i="6" s="1"/>
  <c r="U74" i="6" s="1"/>
  <c r="Y74" i="6" s="1"/>
  <c r="AC74" i="6" s="1"/>
  <c r="AG74" i="6" s="1"/>
  <c r="AK74" i="6" s="1"/>
  <c r="AO74" i="6" s="1"/>
  <c r="AS74" i="6" s="1"/>
  <c r="AW74" i="6" s="1"/>
  <c r="BA74" i="6" s="1"/>
  <c r="BE74" i="6" s="1"/>
  <c r="BI74" i="6" s="1"/>
  <c r="BM74" i="6" s="1"/>
  <c r="BQ74" i="6" s="1"/>
  <c r="I75" i="6"/>
  <c r="M75" i="6" s="1"/>
  <c r="Q75" i="6" s="1"/>
  <c r="U75" i="6" s="1"/>
  <c r="Y75" i="6" s="1"/>
  <c r="AC75" i="6" s="1"/>
  <c r="AG75" i="6" s="1"/>
  <c r="AK75" i="6" s="1"/>
  <c r="AO75" i="6" s="1"/>
  <c r="AS75" i="6" s="1"/>
  <c r="AW75" i="6" s="1"/>
  <c r="BA75" i="6" s="1"/>
  <c r="BE75" i="6" s="1"/>
  <c r="BI75" i="6" s="1"/>
  <c r="BM75" i="6" s="1"/>
  <c r="BQ75" i="6" s="1"/>
  <c r="E66" i="6" l="1"/>
  <c r="F67" i="6"/>
  <c r="E69" i="8"/>
  <c r="F69" i="8" s="1"/>
  <c r="I70" i="8"/>
  <c r="M70" i="8" s="1"/>
  <c r="Q70" i="8" s="1"/>
  <c r="U70" i="8" s="1"/>
  <c r="Y70" i="8" s="1"/>
  <c r="AC70" i="8" s="1"/>
  <c r="AG70" i="8" s="1"/>
  <c r="AK70" i="8" s="1"/>
  <c r="AO70" i="8" s="1"/>
  <c r="AS70" i="8" s="1"/>
  <c r="AW70" i="8" s="1"/>
  <c r="BA70" i="8" s="1"/>
  <c r="BE70" i="8" s="1"/>
  <c r="BI70" i="8" s="1"/>
  <c r="BM70" i="8" s="1"/>
  <c r="BQ70" i="8" s="1"/>
  <c r="J71" i="8"/>
  <c r="N71" i="8" s="1"/>
  <c r="R71" i="8" s="1"/>
  <c r="V71" i="8" s="1"/>
  <c r="Z71" i="8" s="1"/>
  <c r="AD71" i="8" s="1"/>
  <c r="AH71" i="8" s="1"/>
  <c r="AL71" i="8" s="1"/>
  <c r="AP71" i="8" s="1"/>
  <c r="AT71" i="8" s="1"/>
  <c r="AX71" i="8" s="1"/>
  <c r="BB71" i="8" s="1"/>
  <c r="BF71" i="8" s="1"/>
  <c r="G71" i="8"/>
  <c r="K71" i="8" s="1"/>
  <c r="O71" i="8" s="1"/>
  <c r="S71" i="8" s="1"/>
  <c r="W71" i="8" s="1"/>
  <c r="AA71" i="8" s="1"/>
  <c r="AE71" i="8" s="1"/>
  <c r="AI71" i="8" s="1"/>
  <c r="AM71" i="8" s="1"/>
  <c r="AQ71" i="8" s="1"/>
  <c r="AU71" i="8" s="1"/>
  <c r="AY71" i="8" s="1"/>
  <c r="BC71" i="8" s="1"/>
  <c r="BG71" i="8" s="1"/>
  <c r="BK71" i="8" s="1"/>
  <c r="BO71" i="8" s="1"/>
  <c r="H71" i="8"/>
  <c r="L71" i="8" s="1"/>
  <c r="P71" i="8" s="1"/>
  <c r="T71" i="8" s="1"/>
  <c r="X71" i="8" s="1"/>
  <c r="AB71" i="8" s="1"/>
  <c r="AF71" i="8" s="1"/>
  <c r="AJ71" i="8" s="1"/>
  <c r="AN71" i="8" s="1"/>
  <c r="AR71" i="8" s="1"/>
  <c r="AV71" i="8" s="1"/>
  <c r="AZ71" i="8" s="1"/>
  <c r="BD71" i="8" s="1"/>
  <c r="BH71" i="8" s="1"/>
  <c r="BL71" i="8" s="1"/>
  <c r="BP71" i="8" s="1"/>
  <c r="J74" i="6"/>
  <c r="N74" i="6" s="1"/>
  <c r="R74" i="6" s="1"/>
  <c r="V74" i="6" s="1"/>
  <c r="Z74" i="6" s="1"/>
  <c r="AD74" i="6" s="1"/>
  <c r="AH74" i="6" s="1"/>
  <c r="AL74" i="6" s="1"/>
  <c r="AP74" i="6" s="1"/>
  <c r="AT74" i="6" s="1"/>
  <c r="AX74" i="6" s="1"/>
  <c r="BB74" i="6" s="1"/>
  <c r="BF74" i="6" s="1"/>
  <c r="BJ74" i="6" s="1"/>
  <c r="BN74" i="6" s="1"/>
  <c r="BR74" i="6" s="1"/>
  <c r="H74" i="6"/>
  <c r="L74" i="6" s="1"/>
  <c r="P74" i="6" s="1"/>
  <c r="T74" i="6" s="1"/>
  <c r="X74" i="6" s="1"/>
  <c r="AB74" i="6" s="1"/>
  <c r="AF74" i="6" s="1"/>
  <c r="AJ74" i="6" s="1"/>
  <c r="AN74" i="6" s="1"/>
  <c r="AR74" i="6" s="1"/>
  <c r="AV74" i="6" s="1"/>
  <c r="AZ74" i="6" s="1"/>
  <c r="BD74" i="6" s="1"/>
  <c r="BH74" i="6" s="1"/>
  <c r="BL74" i="6" s="1"/>
  <c r="BP74" i="6" s="1"/>
  <c r="G74" i="6"/>
  <c r="K74" i="6" s="1"/>
  <c r="O74" i="6" s="1"/>
  <c r="S74" i="6" s="1"/>
  <c r="W74" i="6" s="1"/>
  <c r="AA74" i="6" s="1"/>
  <c r="AE74" i="6" s="1"/>
  <c r="AI74" i="6" s="1"/>
  <c r="AM74" i="6" s="1"/>
  <c r="AQ74" i="6" s="1"/>
  <c r="AU74" i="6" s="1"/>
  <c r="AY74" i="6" s="1"/>
  <c r="BC74" i="6" s="1"/>
  <c r="BG74" i="6" s="1"/>
  <c r="BK74" i="6" s="1"/>
  <c r="BO74" i="6" s="1"/>
  <c r="E65" i="6" l="1"/>
  <c r="F66" i="6"/>
  <c r="G70" i="8"/>
  <c r="K70" i="8" s="1"/>
  <c r="O70" i="8" s="1"/>
  <c r="S70" i="8" s="1"/>
  <c r="W70" i="8" s="1"/>
  <c r="AA70" i="8" s="1"/>
  <c r="AE70" i="8" s="1"/>
  <c r="AI70" i="8" s="1"/>
  <c r="AM70" i="8" s="1"/>
  <c r="AQ70" i="8" s="1"/>
  <c r="AU70" i="8" s="1"/>
  <c r="AY70" i="8" s="1"/>
  <c r="BC70" i="8" s="1"/>
  <c r="BG70" i="8" s="1"/>
  <c r="BK70" i="8" s="1"/>
  <c r="BO70" i="8" s="1"/>
  <c r="J70" i="8"/>
  <c r="N70" i="8" s="1"/>
  <c r="R70" i="8" s="1"/>
  <c r="V70" i="8" s="1"/>
  <c r="Z70" i="8" s="1"/>
  <c r="AD70" i="8" s="1"/>
  <c r="AH70" i="8" s="1"/>
  <c r="AL70" i="8" s="1"/>
  <c r="AP70" i="8" s="1"/>
  <c r="AT70" i="8" s="1"/>
  <c r="AX70" i="8" s="1"/>
  <c r="BB70" i="8" s="1"/>
  <c r="BF70" i="8" s="1"/>
  <c r="H70" i="8"/>
  <c r="L70" i="8" s="1"/>
  <c r="P70" i="8" s="1"/>
  <c r="T70" i="8" s="1"/>
  <c r="X70" i="8" s="1"/>
  <c r="AB70" i="8" s="1"/>
  <c r="AF70" i="8" s="1"/>
  <c r="AJ70" i="8" s="1"/>
  <c r="AN70" i="8" s="1"/>
  <c r="AR70" i="8" s="1"/>
  <c r="AV70" i="8" s="1"/>
  <c r="AZ70" i="8" s="1"/>
  <c r="BD70" i="8" s="1"/>
  <c r="BH70" i="8" s="1"/>
  <c r="BL70" i="8" s="1"/>
  <c r="BP70" i="8" s="1"/>
  <c r="I69" i="8"/>
  <c r="M69" i="8" s="1"/>
  <c r="Q69" i="8" s="1"/>
  <c r="U69" i="8" s="1"/>
  <c r="Y69" i="8" s="1"/>
  <c r="AC69" i="8" s="1"/>
  <c r="AG69" i="8" s="1"/>
  <c r="AK69" i="8" s="1"/>
  <c r="AO69" i="8" s="1"/>
  <c r="AS69" i="8" s="1"/>
  <c r="AW69" i="8" s="1"/>
  <c r="BA69" i="8" s="1"/>
  <c r="BE69" i="8" s="1"/>
  <c r="BI69" i="8" s="1"/>
  <c r="BM69" i="8" s="1"/>
  <c r="BQ69" i="8" s="1"/>
  <c r="E68" i="8"/>
  <c r="F68" i="8" s="1"/>
  <c r="J73" i="6"/>
  <c r="N73" i="6" s="1"/>
  <c r="R73" i="6" s="1"/>
  <c r="V73" i="6" s="1"/>
  <c r="Z73" i="6" s="1"/>
  <c r="AD73" i="6" s="1"/>
  <c r="AH73" i="6" s="1"/>
  <c r="AL73" i="6" s="1"/>
  <c r="AP73" i="6" s="1"/>
  <c r="AT73" i="6" s="1"/>
  <c r="AX73" i="6" s="1"/>
  <c r="BB73" i="6" s="1"/>
  <c r="BF73" i="6" s="1"/>
  <c r="BJ73" i="6" s="1"/>
  <c r="BN73" i="6" s="1"/>
  <c r="BR73" i="6" s="1"/>
  <c r="G73" i="6"/>
  <c r="K73" i="6" s="1"/>
  <c r="O73" i="6" s="1"/>
  <c r="S73" i="6" s="1"/>
  <c r="W73" i="6" s="1"/>
  <c r="AA73" i="6" s="1"/>
  <c r="AE73" i="6" s="1"/>
  <c r="AI73" i="6" s="1"/>
  <c r="AM73" i="6" s="1"/>
  <c r="AQ73" i="6" s="1"/>
  <c r="AU73" i="6" s="1"/>
  <c r="AY73" i="6" s="1"/>
  <c r="BC73" i="6" s="1"/>
  <c r="BG73" i="6" s="1"/>
  <c r="BK73" i="6" s="1"/>
  <c r="BO73" i="6" s="1"/>
  <c r="H73" i="6"/>
  <c r="L73" i="6" s="1"/>
  <c r="P73" i="6" s="1"/>
  <c r="T73" i="6" s="1"/>
  <c r="X73" i="6" s="1"/>
  <c r="AB73" i="6" s="1"/>
  <c r="AF73" i="6" s="1"/>
  <c r="AJ73" i="6" s="1"/>
  <c r="AN73" i="6" s="1"/>
  <c r="AR73" i="6" s="1"/>
  <c r="AV73" i="6" s="1"/>
  <c r="AZ73" i="6" s="1"/>
  <c r="BD73" i="6" s="1"/>
  <c r="BH73" i="6" s="1"/>
  <c r="BL73" i="6" s="1"/>
  <c r="BP73" i="6" s="1"/>
  <c r="I72" i="6"/>
  <c r="M72" i="6" s="1"/>
  <c r="Q72" i="6" s="1"/>
  <c r="U72" i="6" s="1"/>
  <c r="Y72" i="6" s="1"/>
  <c r="AC72" i="6" s="1"/>
  <c r="AG72" i="6" s="1"/>
  <c r="AK72" i="6" s="1"/>
  <c r="AO72" i="6" s="1"/>
  <c r="AS72" i="6" s="1"/>
  <c r="AW72" i="6" s="1"/>
  <c r="BA72" i="6" s="1"/>
  <c r="BE72" i="6" s="1"/>
  <c r="BI72" i="6" s="1"/>
  <c r="BM72" i="6" s="1"/>
  <c r="BQ72" i="6" s="1"/>
  <c r="I73" i="6"/>
  <c r="M73" i="6" s="1"/>
  <c r="Q73" i="6" s="1"/>
  <c r="U73" i="6" s="1"/>
  <c r="Y73" i="6" s="1"/>
  <c r="AC73" i="6" s="1"/>
  <c r="AG73" i="6" s="1"/>
  <c r="AK73" i="6" s="1"/>
  <c r="AO73" i="6" s="1"/>
  <c r="AS73" i="6" s="1"/>
  <c r="AW73" i="6" s="1"/>
  <c r="BA73" i="6" s="1"/>
  <c r="BE73" i="6" s="1"/>
  <c r="BI73" i="6" s="1"/>
  <c r="BM73" i="6" s="1"/>
  <c r="BQ73" i="6" s="1"/>
  <c r="E64" i="6" l="1"/>
  <c r="F65" i="6"/>
  <c r="J69" i="8"/>
  <c r="N69" i="8" s="1"/>
  <c r="R69" i="8" s="1"/>
  <c r="V69" i="8" s="1"/>
  <c r="Z69" i="8" s="1"/>
  <c r="AD69" i="8" s="1"/>
  <c r="AH69" i="8" s="1"/>
  <c r="AL69" i="8" s="1"/>
  <c r="AP69" i="8" s="1"/>
  <c r="AT69" i="8" s="1"/>
  <c r="AX69" i="8" s="1"/>
  <c r="BB69" i="8" s="1"/>
  <c r="BF69" i="8" s="1"/>
  <c r="G69" i="8"/>
  <c r="K69" i="8" s="1"/>
  <c r="O69" i="8" s="1"/>
  <c r="S69" i="8" s="1"/>
  <c r="W69" i="8" s="1"/>
  <c r="AA69" i="8" s="1"/>
  <c r="AE69" i="8" s="1"/>
  <c r="AI69" i="8" s="1"/>
  <c r="AM69" i="8" s="1"/>
  <c r="AQ69" i="8" s="1"/>
  <c r="AU69" i="8" s="1"/>
  <c r="AY69" i="8" s="1"/>
  <c r="BC69" i="8" s="1"/>
  <c r="BG69" i="8" s="1"/>
  <c r="BK69" i="8" s="1"/>
  <c r="BO69" i="8" s="1"/>
  <c r="H69" i="8"/>
  <c r="L69" i="8" s="1"/>
  <c r="P69" i="8" s="1"/>
  <c r="T69" i="8" s="1"/>
  <c r="X69" i="8" s="1"/>
  <c r="AB69" i="8" s="1"/>
  <c r="AF69" i="8" s="1"/>
  <c r="AJ69" i="8" s="1"/>
  <c r="AN69" i="8" s="1"/>
  <c r="AR69" i="8" s="1"/>
  <c r="AV69" i="8" s="1"/>
  <c r="AZ69" i="8" s="1"/>
  <c r="BD69" i="8" s="1"/>
  <c r="BH69" i="8" s="1"/>
  <c r="BL69" i="8" s="1"/>
  <c r="BP69" i="8" s="1"/>
  <c r="I68" i="8"/>
  <c r="M68" i="8" s="1"/>
  <c r="Q68" i="8" s="1"/>
  <c r="U68" i="8" s="1"/>
  <c r="Y68" i="8" s="1"/>
  <c r="AC68" i="8" s="1"/>
  <c r="AG68" i="8" s="1"/>
  <c r="AK68" i="8" s="1"/>
  <c r="AO68" i="8" s="1"/>
  <c r="AS68" i="8" s="1"/>
  <c r="AW68" i="8" s="1"/>
  <c r="BA68" i="8" s="1"/>
  <c r="BE68" i="8" s="1"/>
  <c r="BI68" i="8" s="1"/>
  <c r="BM68" i="8" s="1"/>
  <c r="BQ68" i="8" s="1"/>
  <c r="E67" i="8"/>
  <c r="F67" i="8" s="1"/>
  <c r="J72" i="6"/>
  <c r="N72" i="6" s="1"/>
  <c r="R72" i="6" s="1"/>
  <c r="V72" i="6" s="1"/>
  <c r="Z72" i="6" s="1"/>
  <c r="AD72" i="6" s="1"/>
  <c r="AH72" i="6" s="1"/>
  <c r="AL72" i="6" s="1"/>
  <c r="AP72" i="6" s="1"/>
  <c r="AT72" i="6" s="1"/>
  <c r="AX72" i="6" s="1"/>
  <c r="BB72" i="6" s="1"/>
  <c r="BF72" i="6" s="1"/>
  <c r="BJ72" i="6" s="1"/>
  <c r="BN72" i="6" s="1"/>
  <c r="BR72" i="6" s="1"/>
  <c r="H72" i="6"/>
  <c r="L72" i="6" s="1"/>
  <c r="P72" i="6" s="1"/>
  <c r="T72" i="6" s="1"/>
  <c r="X72" i="6" s="1"/>
  <c r="AB72" i="6" s="1"/>
  <c r="AF72" i="6" s="1"/>
  <c r="AJ72" i="6" s="1"/>
  <c r="AN72" i="6" s="1"/>
  <c r="AR72" i="6" s="1"/>
  <c r="AV72" i="6" s="1"/>
  <c r="AZ72" i="6" s="1"/>
  <c r="BD72" i="6" s="1"/>
  <c r="BH72" i="6" s="1"/>
  <c r="BL72" i="6" s="1"/>
  <c r="BP72" i="6" s="1"/>
  <c r="G72" i="6"/>
  <c r="K72" i="6" s="1"/>
  <c r="O72" i="6" s="1"/>
  <c r="S72" i="6" s="1"/>
  <c r="W72" i="6" s="1"/>
  <c r="AA72" i="6" s="1"/>
  <c r="AE72" i="6" s="1"/>
  <c r="AI72" i="6" s="1"/>
  <c r="AM72" i="6" s="1"/>
  <c r="AQ72" i="6" s="1"/>
  <c r="AU72" i="6" s="1"/>
  <c r="AY72" i="6" s="1"/>
  <c r="BC72" i="6" s="1"/>
  <c r="BG72" i="6" s="1"/>
  <c r="BK72" i="6" s="1"/>
  <c r="BO72" i="6" s="1"/>
  <c r="I71" i="6"/>
  <c r="M71" i="6" s="1"/>
  <c r="Q71" i="6" s="1"/>
  <c r="U71" i="6" s="1"/>
  <c r="Y71" i="6" s="1"/>
  <c r="AC71" i="6" s="1"/>
  <c r="AG71" i="6" s="1"/>
  <c r="AK71" i="6" s="1"/>
  <c r="AO71" i="6" s="1"/>
  <c r="AS71" i="6" s="1"/>
  <c r="AW71" i="6" s="1"/>
  <c r="BA71" i="6" s="1"/>
  <c r="BE71" i="6" s="1"/>
  <c r="BI71" i="6" s="1"/>
  <c r="BM71" i="6" s="1"/>
  <c r="BQ71" i="6" s="1"/>
  <c r="E63" i="6" l="1"/>
  <c r="F64" i="6"/>
  <c r="G68" i="8"/>
  <c r="K68" i="8" s="1"/>
  <c r="O68" i="8" s="1"/>
  <c r="S68" i="8" s="1"/>
  <c r="W68" i="8" s="1"/>
  <c r="AA68" i="8" s="1"/>
  <c r="AE68" i="8" s="1"/>
  <c r="AI68" i="8" s="1"/>
  <c r="AM68" i="8" s="1"/>
  <c r="AQ68" i="8" s="1"/>
  <c r="AU68" i="8" s="1"/>
  <c r="AY68" i="8" s="1"/>
  <c r="BC68" i="8" s="1"/>
  <c r="BG68" i="8" s="1"/>
  <c r="BK68" i="8" s="1"/>
  <c r="BO68" i="8" s="1"/>
  <c r="H68" i="8"/>
  <c r="L68" i="8" s="1"/>
  <c r="P68" i="8" s="1"/>
  <c r="T68" i="8" s="1"/>
  <c r="X68" i="8" s="1"/>
  <c r="AB68" i="8" s="1"/>
  <c r="AF68" i="8" s="1"/>
  <c r="AJ68" i="8" s="1"/>
  <c r="AN68" i="8" s="1"/>
  <c r="AR68" i="8" s="1"/>
  <c r="AV68" i="8" s="1"/>
  <c r="AZ68" i="8" s="1"/>
  <c r="BD68" i="8" s="1"/>
  <c r="BH68" i="8" s="1"/>
  <c r="BL68" i="8" s="1"/>
  <c r="BP68" i="8" s="1"/>
  <c r="J68" i="8"/>
  <c r="N68" i="8" s="1"/>
  <c r="R68" i="8" s="1"/>
  <c r="V68" i="8" s="1"/>
  <c r="Z68" i="8" s="1"/>
  <c r="AD68" i="8" s="1"/>
  <c r="AH68" i="8" s="1"/>
  <c r="AL68" i="8" s="1"/>
  <c r="AP68" i="8" s="1"/>
  <c r="AT68" i="8" s="1"/>
  <c r="AX68" i="8" s="1"/>
  <c r="BB68" i="8" s="1"/>
  <c r="BF68" i="8" s="1"/>
  <c r="E66" i="8"/>
  <c r="F66" i="8" s="1"/>
  <c r="J71" i="6"/>
  <c r="N71" i="6" s="1"/>
  <c r="R71" i="6" s="1"/>
  <c r="V71" i="6" s="1"/>
  <c r="Z71" i="6" s="1"/>
  <c r="AD71" i="6" s="1"/>
  <c r="AH71" i="6" s="1"/>
  <c r="AL71" i="6" s="1"/>
  <c r="AP71" i="6" s="1"/>
  <c r="AT71" i="6" s="1"/>
  <c r="AX71" i="6" s="1"/>
  <c r="BB71" i="6" s="1"/>
  <c r="BF71" i="6" s="1"/>
  <c r="BJ71" i="6" s="1"/>
  <c r="BN71" i="6" s="1"/>
  <c r="BR71" i="6" s="1"/>
  <c r="G71" i="6"/>
  <c r="K71" i="6" s="1"/>
  <c r="O71" i="6" s="1"/>
  <c r="S71" i="6" s="1"/>
  <c r="W71" i="6" s="1"/>
  <c r="AA71" i="6" s="1"/>
  <c r="AE71" i="6" s="1"/>
  <c r="AI71" i="6" s="1"/>
  <c r="AM71" i="6" s="1"/>
  <c r="AQ71" i="6" s="1"/>
  <c r="AU71" i="6" s="1"/>
  <c r="AY71" i="6" s="1"/>
  <c r="BC71" i="6" s="1"/>
  <c r="BG71" i="6" s="1"/>
  <c r="BK71" i="6" s="1"/>
  <c r="BO71" i="6" s="1"/>
  <c r="H71" i="6"/>
  <c r="L71" i="6" s="1"/>
  <c r="P71" i="6" s="1"/>
  <c r="T71" i="6" s="1"/>
  <c r="X71" i="6" s="1"/>
  <c r="AB71" i="6" s="1"/>
  <c r="AF71" i="6" s="1"/>
  <c r="AJ71" i="6" s="1"/>
  <c r="AN71" i="6" s="1"/>
  <c r="AR71" i="6" s="1"/>
  <c r="AV71" i="6" s="1"/>
  <c r="AZ71" i="6" s="1"/>
  <c r="BD71" i="6" s="1"/>
  <c r="BH71" i="6" s="1"/>
  <c r="BL71" i="6" s="1"/>
  <c r="BP71" i="6" s="1"/>
  <c r="I70" i="6"/>
  <c r="M70" i="6" s="1"/>
  <c r="Q70" i="6" s="1"/>
  <c r="U70" i="6" s="1"/>
  <c r="Y70" i="6" s="1"/>
  <c r="AC70" i="6" s="1"/>
  <c r="AG70" i="6" s="1"/>
  <c r="AK70" i="6" s="1"/>
  <c r="AO70" i="6" s="1"/>
  <c r="AS70" i="6" s="1"/>
  <c r="AW70" i="6" s="1"/>
  <c r="BA70" i="6" s="1"/>
  <c r="BE70" i="6" s="1"/>
  <c r="BI70" i="6" s="1"/>
  <c r="BM70" i="6" s="1"/>
  <c r="BQ70" i="6" s="1"/>
  <c r="E62" i="6" l="1"/>
  <c r="F63" i="6"/>
  <c r="J67" i="8"/>
  <c r="N67" i="8" s="1"/>
  <c r="R67" i="8" s="1"/>
  <c r="V67" i="8" s="1"/>
  <c r="Z67" i="8" s="1"/>
  <c r="AD67" i="8" s="1"/>
  <c r="AH67" i="8" s="1"/>
  <c r="AL67" i="8" s="1"/>
  <c r="AP67" i="8" s="1"/>
  <c r="AT67" i="8" s="1"/>
  <c r="AX67" i="8" s="1"/>
  <c r="BB67" i="8" s="1"/>
  <c r="BF67" i="8" s="1"/>
  <c r="H67" i="8"/>
  <c r="L67" i="8" s="1"/>
  <c r="P67" i="8" s="1"/>
  <c r="T67" i="8" s="1"/>
  <c r="X67" i="8" s="1"/>
  <c r="AB67" i="8" s="1"/>
  <c r="AF67" i="8" s="1"/>
  <c r="AJ67" i="8" s="1"/>
  <c r="AN67" i="8" s="1"/>
  <c r="AR67" i="8" s="1"/>
  <c r="AV67" i="8" s="1"/>
  <c r="AZ67" i="8" s="1"/>
  <c r="BD67" i="8" s="1"/>
  <c r="BH67" i="8" s="1"/>
  <c r="BL67" i="8" s="1"/>
  <c r="BP67" i="8" s="1"/>
  <c r="G67" i="8"/>
  <c r="K67" i="8" s="1"/>
  <c r="O67" i="8" s="1"/>
  <c r="S67" i="8" s="1"/>
  <c r="W67" i="8" s="1"/>
  <c r="AA67" i="8" s="1"/>
  <c r="AE67" i="8" s="1"/>
  <c r="AI67" i="8" s="1"/>
  <c r="AM67" i="8" s="1"/>
  <c r="AQ67" i="8" s="1"/>
  <c r="AU67" i="8" s="1"/>
  <c r="AY67" i="8" s="1"/>
  <c r="BC67" i="8" s="1"/>
  <c r="BG67" i="8" s="1"/>
  <c r="BK67" i="8" s="1"/>
  <c r="BO67" i="8" s="1"/>
  <c r="I66" i="8"/>
  <c r="M66" i="8" s="1"/>
  <c r="Q66" i="8" s="1"/>
  <c r="U66" i="8" s="1"/>
  <c r="Y66" i="8" s="1"/>
  <c r="AC66" i="8" s="1"/>
  <c r="AG66" i="8" s="1"/>
  <c r="AK66" i="8" s="1"/>
  <c r="AO66" i="8" s="1"/>
  <c r="AS66" i="8" s="1"/>
  <c r="AW66" i="8" s="1"/>
  <c r="BA66" i="8" s="1"/>
  <c r="BE66" i="8" s="1"/>
  <c r="BI66" i="8" s="1"/>
  <c r="BM66" i="8" s="1"/>
  <c r="BQ66" i="8" s="1"/>
  <c r="E65" i="8"/>
  <c r="F65" i="8" s="1"/>
  <c r="I67" i="8"/>
  <c r="M67" i="8" s="1"/>
  <c r="Q67" i="8" s="1"/>
  <c r="U67" i="8" s="1"/>
  <c r="Y67" i="8" s="1"/>
  <c r="AC67" i="8" s="1"/>
  <c r="AG67" i="8" s="1"/>
  <c r="AK67" i="8" s="1"/>
  <c r="AO67" i="8" s="1"/>
  <c r="AS67" i="8" s="1"/>
  <c r="AW67" i="8" s="1"/>
  <c r="BA67" i="8" s="1"/>
  <c r="BE67" i="8" s="1"/>
  <c r="BI67" i="8" s="1"/>
  <c r="BM67" i="8" s="1"/>
  <c r="BQ67" i="8" s="1"/>
  <c r="I69" i="6"/>
  <c r="M69" i="6" s="1"/>
  <c r="Q69" i="6" s="1"/>
  <c r="U69" i="6" s="1"/>
  <c r="Y69" i="6" s="1"/>
  <c r="AC69" i="6" s="1"/>
  <c r="AG69" i="6" s="1"/>
  <c r="AK69" i="6" s="1"/>
  <c r="AO69" i="6" s="1"/>
  <c r="AS69" i="6" s="1"/>
  <c r="AW69" i="6" s="1"/>
  <c r="BA69" i="6" s="1"/>
  <c r="BE69" i="6" s="1"/>
  <c r="BI69" i="6" s="1"/>
  <c r="BM69" i="6" s="1"/>
  <c r="BQ69" i="6" s="1"/>
  <c r="G70" i="6"/>
  <c r="K70" i="6" s="1"/>
  <c r="O70" i="6" s="1"/>
  <c r="S70" i="6" s="1"/>
  <c r="W70" i="6" s="1"/>
  <c r="AA70" i="6" s="1"/>
  <c r="AE70" i="6" s="1"/>
  <c r="AI70" i="6" s="1"/>
  <c r="AM70" i="6" s="1"/>
  <c r="AQ70" i="6" s="1"/>
  <c r="AU70" i="6" s="1"/>
  <c r="AY70" i="6" s="1"/>
  <c r="BC70" i="6" s="1"/>
  <c r="BG70" i="6" s="1"/>
  <c r="BK70" i="6" s="1"/>
  <c r="BO70" i="6" s="1"/>
  <c r="J70" i="6"/>
  <c r="N70" i="6" s="1"/>
  <c r="R70" i="6" s="1"/>
  <c r="V70" i="6" s="1"/>
  <c r="Z70" i="6" s="1"/>
  <c r="AD70" i="6" s="1"/>
  <c r="AH70" i="6" s="1"/>
  <c r="AL70" i="6" s="1"/>
  <c r="AP70" i="6" s="1"/>
  <c r="AT70" i="6" s="1"/>
  <c r="AX70" i="6" s="1"/>
  <c r="BB70" i="6" s="1"/>
  <c r="BF70" i="6" s="1"/>
  <c r="BJ70" i="6" s="1"/>
  <c r="BN70" i="6" s="1"/>
  <c r="BR70" i="6" s="1"/>
  <c r="H70" i="6"/>
  <c r="L70" i="6" s="1"/>
  <c r="P70" i="6" s="1"/>
  <c r="T70" i="6" s="1"/>
  <c r="X70" i="6" s="1"/>
  <c r="AB70" i="6" s="1"/>
  <c r="AF70" i="6" s="1"/>
  <c r="AJ70" i="6" s="1"/>
  <c r="AN70" i="6" s="1"/>
  <c r="AR70" i="6" s="1"/>
  <c r="AV70" i="6" s="1"/>
  <c r="AZ70" i="6" s="1"/>
  <c r="BD70" i="6" s="1"/>
  <c r="BH70" i="6" s="1"/>
  <c r="BL70" i="6" s="1"/>
  <c r="BP70" i="6" s="1"/>
  <c r="E61" i="6" l="1"/>
  <c r="F62" i="6"/>
  <c r="H66" i="8"/>
  <c r="L66" i="8" s="1"/>
  <c r="P66" i="8" s="1"/>
  <c r="T66" i="8" s="1"/>
  <c r="X66" i="8" s="1"/>
  <c r="AB66" i="8" s="1"/>
  <c r="AF66" i="8" s="1"/>
  <c r="AJ66" i="8" s="1"/>
  <c r="AN66" i="8" s="1"/>
  <c r="AR66" i="8" s="1"/>
  <c r="AV66" i="8" s="1"/>
  <c r="AZ66" i="8" s="1"/>
  <c r="BD66" i="8" s="1"/>
  <c r="BH66" i="8" s="1"/>
  <c r="BL66" i="8" s="1"/>
  <c r="BP66" i="8" s="1"/>
  <c r="J66" i="8"/>
  <c r="N66" i="8" s="1"/>
  <c r="R66" i="8" s="1"/>
  <c r="V66" i="8" s="1"/>
  <c r="Z66" i="8" s="1"/>
  <c r="AD66" i="8" s="1"/>
  <c r="AH66" i="8" s="1"/>
  <c r="AL66" i="8" s="1"/>
  <c r="AP66" i="8" s="1"/>
  <c r="AT66" i="8" s="1"/>
  <c r="AX66" i="8" s="1"/>
  <c r="BB66" i="8" s="1"/>
  <c r="BF66" i="8" s="1"/>
  <c r="G66" i="8"/>
  <c r="K66" i="8" s="1"/>
  <c r="O66" i="8" s="1"/>
  <c r="S66" i="8" s="1"/>
  <c r="W66" i="8" s="1"/>
  <c r="AA66" i="8" s="1"/>
  <c r="AE66" i="8" s="1"/>
  <c r="AI66" i="8" s="1"/>
  <c r="AM66" i="8" s="1"/>
  <c r="AQ66" i="8" s="1"/>
  <c r="AU66" i="8" s="1"/>
  <c r="AY66" i="8" s="1"/>
  <c r="BC66" i="8" s="1"/>
  <c r="BG66" i="8" s="1"/>
  <c r="BK66" i="8" s="1"/>
  <c r="BO66" i="8" s="1"/>
  <c r="I65" i="8"/>
  <c r="M65" i="8" s="1"/>
  <c r="Q65" i="8" s="1"/>
  <c r="U65" i="8" s="1"/>
  <c r="Y65" i="8" s="1"/>
  <c r="AC65" i="8" s="1"/>
  <c r="AG65" i="8" s="1"/>
  <c r="AK65" i="8" s="1"/>
  <c r="AO65" i="8" s="1"/>
  <c r="AS65" i="8" s="1"/>
  <c r="AW65" i="8" s="1"/>
  <c r="BA65" i="8" s="1"/>
  <c r="BE65" i="8" s="1"/>
  <c r="BI65" i="8" s="1"/>
  <c r="BM65" i="8" s="1"/>
  <c r="BQ65" i="8" s="1"/>
  <c r="E64" i="8"/>
  <c r="F64" i="8" s="1"/>
  <c r="I68" i="6"/>
  <c r="M68" i="6" s="1"/>
  <c r="Q68" i="6" s="1"/>
  <c r="U68" i="6" s="1"/>
  <c r="Y68" i="6" s="1"/>
  <c r="AC68" i="6" s="1"/>
  <c r="AG68" i="6" s="1"/>
  <c r="AK68" i="6" s="1"/>
  <c r="AO68" i="6" s="1"/>
  <c r="AS68" i="6" s="1"/>
  <c r="AW68" i="6" s="1"/>
  <c r="BA68" i="6" s="1"/>
  <c r="BE68" i="6" s="1"/>
  <c r="BI68" i="6" s="1"/>
  <c r="BM68" i="6" s="1"/>
  <c r="BQ68" i="6" s="1"/>
  <c r="J69" i="6"/>
  <c r="N69" i="6" s="1"/>
  <c r="R69" i="6" s="1"/>
  <c r="V69" i="6" s="1"/>
  <c r="Z69" i="6" s="1"/>
  <c r="AD69" i="6" s="1"/>
  <c r="AH69" i="6" s="1"/>
  <c r="AL69" i="6" s="1"/>
  <c r="AP69" i="6" s="1"/>
  <c r="AT69" i="6" s="1"/>
  <c r="AX69" i="6" s="1"/>
  <c r="BB69" i="6" s="1"/>
  <c r="BF69" i="6" s="1"/>
  <c r="BJ69" i="6" s="1"/>
  <c r="BN69" i="6" s="1"/>
  <c r="BR69" i="6" s="1"/>
  <c r="H69" i="6"/>
  <c r="L69" i="6" s="1"/>
  <c r="P69" i="6" s="1"/>
  <c r="T69" i="6" s="1"/>
  <c r="X69" i="6" s="1"/>
  <c r="AB69" i="6" s="1"/>
  <c r="AF69" i="6" s="1"/>
  <c r="AJ69" i="6" s="1"/>
  <c r="AN69" i="6" s="1"/>
  <c r="AR69" i="6" s="1"/>
  <c r="AV69" i="6" s="1"/>
  <c r="AZ69" i="6" s="1"/>
  <c r="BD69" i="6" s="1"/>
  <c r="BH69" i="6" s="1"/>
  <c r="BL69" i="6" s="1"/>
  <c r="BP69" i="6" s="1"/>
  <c r="G69" i="6"/>
  <c r="K69" i="6" s="1"/>
  <c r="O69" i="6" s="1"/>
  <c r="S69" i="6" s="1"/>
  <c r="W69" i="6" s="1"/>
  <c r="AA69" i="6" s="1"/>
  <c r="AE69" i="6" s="1"/>
  <c r="AI69" i="6" s="1"/>
  <c r="AM69" i="6" s="1"/>
  <c r="AQ69" i="6" s="1"/>
  <c r="AU69" i="6" s="1"/>
  <c r="AY69" i="6" s="1"/>
  <c r="BC69" i="6" s="1"/>
  <c r="BG69" i="6" s="1"/>
  <c r="BK69" i="6" s="1"/>
  <c r="BO69" i="6" s="1"/>
  <c r="E60" i="6" l="1"/>
  <c r="F61" i="6"/>
  <c r="J65" i="8"/>
  <c r="N65" i="8" s="1"/>
  <c r="R65" i="8" s="1"/>
  <c r="V65" i="8" s="1"/>
  <c r="Z65" i="8" s="1"/>
  <c r="AD65" i="8" s="1"/>
  <c r="AH65" i="8" s="1"/>
  <c r="AL65" i="8" s="1"/>
  <c r="AP65" i="8" s="1"/>
  <c r="AT65" i="8" s="1"/>
  <c r="AX65" i="8" s="1"/>
  <c r="BB65" i="8" s="1"/>
  <c r="BF65" i="8" s="1"/>
  <c r="H65" i="8"/>
  <c r="L65" i="8" s="1"/>
  <c r="P65" i="8" s="1"/>
  <c r="T65" i="8" s="1"/>
  <c r="X65" i="8" s="1"/>
  <c r="AB65" i="8" s="1"/>
  <c r="AF65" i="8" s="1"/>
  <c r="AJ65" i="8" s="1"/>
  <c r="AN65" i="8" s="1"/>
  <c r="AR65" i="8" s="1"/>
  <c r="AV65" i="8" s="1"/>
  <c r="AZ65" i="8" s="1"/>
  <c r="BD65" i="8" s="1"/>
  <c r="BH65" i="8" s="1"/>
  <c r="BL65" i="8" s="1"/>
  <c r="BP65" i="8" s="1"/>
  <c r="G65" i="8"/>
  <c r="K65" i="8" s="1"/>
  <c r="O65" i="8" s="1"/>
  <c r="S65" i="8" s="1"/>
  <c r="W65" i="8" s="1"/>
  <c r="AA65" i="8" s="1"/>
  <c r="AE65" i="8" s="1"/>
  <c r="AI65" i="8" s="1"/>
  <c r="AM65" i="8" s="1"/>
  <c r="AQ65" i="8" s="1"/>
  <c r="AU65" i="8" s="1"/>
  <c r="AY65" i="8" s="1"/>
  <c r="BC65" i="8" s="1"/>
  <c r="BG65" i="8" s="1"/>
  <c r="BK65" i="8" s="1"/>
  <c r="BO65" i="8" s="1"/>
  <c r="I64" i="8"/>
  <c r="M64" i="8" s="1"/>
  <c r="Q64" i="8" s="1"/>
  <c r="U64" i="8" s="1"/>
  <c r="Y64" i="8" s="1"/>
  <c r="AC64" i="8" s="1"/>
  <c r="AG64" i="8" s="1"/>
  <c r="AK64" i="8" s="1"/>
  <c r="AO64" i="8" s="1"/>
  <c r="AS64" i="8" s="1"/>
  <c r="AW64" i="8" s="1"/>
  <c r="BA64" i="8" s="1"/>
  <c r="BE64" i="8" s="1"/>
  <c r="BI64" i="8" s="1"/>
  <c r="BM64" i="8" s="1"/>
  <c r="BQ64" i="8" s="1"/>
  <c r="E63" i="8"/>
  <c r="F63" i="8" s="1"/>
  <c r="G68" i="6"/>
  <c r="K68" i="6" s="1"/>
  <c r="O68" i="6" s="1"/>
  <c r="S68" i="6" s="1"/>
  <c r="W68" i="6" s="1"/>
  <c r="AA68" i="6" s="1"/>
  <c r="AE68" i="6" s="1"/>
  <c r="AI68" i="6" s="1"/>
  <c r="AM68" i="6" s="1"/>
  <c r="AQ68" i="6" s="1"/>
  <c r="AU68" i="6" s="1"/>
  <c r="AY68" i="6" s="1"/>
  <c r="BC68" i="6" s="1"/>
  <c r="BG68" i="6" s="1"/>
  <c r="BK68" i="6" s="1"/>
  <c r="BO68" i="6" s="1"/>
  <c r="J68" i="6"/>
  <c r="N68" i="6" s="1"/>
  <c r="R68" i="6" s="1"/>
  <c r="V68" i="6" s="1"/>
  <c r="Z68" i="6" s="1"/>
  <c r="AD68" i="6" s="1"/>
  <c r="AH68" i="6" s="1"/>
  <c r="AL68" i="6" s="1"/>
  <c r="AP68" i="6" s="1"/>
  <c r="AT68" i="6" s="1"/>
  <c r="AX68" i="6" s="1"/>
  <c r="BB68" i="6" s="1"/>
  <c r="BF68" i="6" s="1"/>
  <c r="BJ68" i="6" s="1"/>
  <c r="BN68" i="6" s="1"/>
  <c r="BR68" i="6" s="1"/>
  <c r="H68" i="6"/>
  <c r="L68" i="6" s="1"/>
  <c r="P68" i="6" s="1"/>
  <c r="T68" i="6" s="1"/>
  <c r="X68" i="6" s="1"/>
  <c r="AB68" i="6" s="1"/>
  <c r="AF68" i="6" s="1"/>
  <c r="AJ68" i="6" s="1"/>
  <c r="AN68" i="6" s="1"/>
  <c r="AR68" i="6" s="1"/>
  <c r="AV68" i="6" s="1"/>
  <c r="AZ68" i="6" s="1"/>
  <c r="BD68" i="6" s="1"/>
  <c r="BH68" i="6" s="1"/>
  <c r="BL68" i="6" s="1"/>
  <c r="BP68" i="6" s="1"/>
  <c r="I67" i="6"/>
  <c r="M67" i="6" s="1"/>
  <c r="Q67" i="6" s="1"/>
  <c r="U67" i="6" s="1"/>
  <c r="Y67" i="6" s="1"/>
  <c r="AC67" i="6" s="1"/>
  <c r="AG67" i="6" s="1"/>
  <c r="AK67" i="6" s="1"/>
  <c r="AO67" i="6" s="1"/>
  <c r="AS67" i="6" s="1"/>
  <c r="AW67" i="6" s="1"/>
  <c r="BA67" i="6" s="1"/>
  <c r="BE67" i="6" s="1"/>
  <c r="BI67" i="6" s="1"/>
  <c r="BM67" i="6" s="1"/>
  <c r="BQ67" i="6" s="1"/>
  <c r="E59" i="6" l="1"/>
  <c r="F60" i="6"/>
  <c r="J64" i="8"/>
  <c r="N64" i="8" s="1"/>
  <c r="R64" i="8" s="1"/>
  <c r="V64" i="8" s="1"/>
  <c r="Z64" i="8" s="1"/>
  <c r="AD64" i="8" s="1"/>
  <c r="AH64" i="8" s="1"/>
  <c r="AL64" i="8" s="1"/>
  <c r="AP64" i="8" s="1"/>
  <c r="AT64" i="8" s="1"/>
  <c r="AX64" i="8" s="1"/>
  <c r="BB64" i="8" s="1"/>
  <c r="BF64" i="8" s="1"/>
  <c r="G64" i="8"/>
  <c r="K64" i="8" s="1"/>
  <c r="O64" i="8" s="1"/>
  <c r="S64" i="8" s="1"/>
  <c r="W64" i="8" s="1"/>
  <c r="AA64" i="8" s="1"/>
  <c r="AE64" i="8" s="1"/>
  <c r="AI64" i="8" s="1"/>
  <c r="AM64" i="8" s="1"/>
  <c r="AQ64" i="8" s="1"/>
  <c r="AU64" i="8" s="1"/>
  <c r="AY64" i="8" s="1"/>
  <c r="BC64" i="8" s="1"/>
  <c r="BG64" i="8" s="1"/>
  <c r="BK64" i="8" s="1"/>
  <c r="BO64" i="8" s="1"/>
  <c r="H64" i="8"/>
  <c r="L64" i="8" s="1"/>
  <c r="P64" i="8" s="1"/>
  <c r="T64" i="8" s="1"/>
  <c r="X64" i="8" s="1"/>
  <c r="AB64" i="8" s="1"/>
  <c r="AF64" i="8" s="1"/>
  <c r="AJ64" i="8" s="1"/>
  <c r="AN64" i="8" s="1"/>
  <c r="AR64" i="8" s="1"/>
  <c r="AV64" i="8" s="1"/>
  <c r="AZ64" i="8" s="1"/>
  <c r="BD64" i="8" s="1"/>
  <c r="BH64" i="8" s="1"/>
  <c r="BL64" i="8" s="1"/>
  <c r="BP64" i="8" s="1"/>
  <c r="E62" i="8"/>
  <c r="F62" i="8" s="1"/>
  <c r="G67" i="6"/>
  <c r="K67" i="6" s="1"/>
  <c r="O67" i="6" s="1"/>
  <c r="S67" i="6" s="1"/>
  <c r="W67" i="6" s="1"/>
  <c r="AA67" i="6" s="1"/>
  <c r="AE67" i="6" s="1"/>
  <c r="AI67" i="6" s="1"/>
  <c r="AM67" i="6" s="1"/>
  <c r="AQ67" i="6" s="1"/>
  <c r="AU67" i="6" s="1"/>
  <c r="AY67" i="6" s="1"/>
  <c r="BC67" i="6" s="1"/>
  <c r="BG67" i="6" s="1"/>
  <c r="BK67" i="6" s="1"/>
  <c r="BO67" i="6" s="1"/>
  <c r="J67" i="6"/>
  <c r="N67" i="6" s="1"/>
  <c r="R67" i="6" s="1"/>
  <c r="V67" i="6" s="1"/>
  <c r="Z67" i="6" s="1"/>
  <c r="AD67" i="6" s="1"/>
  <c r="AH67" i="6" s="1"/>
  <c r="AL67" i="6" s="1"/>
  <c r="AP67" i="6" s="1"/>
  <c r="AT67" i="6" s="1"/>
  <c r="AX67" i="6" s="1"/>
  <c r="BB67" i="6" s="1"/>
  <c r="BF67" i="6" s="1"/>
  <c r="BJ67" i="6" s="1"/>
  <c r="BN67" i="6" s="1"/>
  <c r="BR67" i="6" s="1"/>
  <c r="H67" i="6"/>
  <c r="L67" i="6" s="1"/>
  <c r="P67" i="6" s="1"/>
  <c r="T67" i="6" s="1"/>
  <c r="X67" i="6" s="1"/>
  <c r="AB67" i="6" s="1"/>
  <c r="AF67" i="6" s="1"/>
  <c r="AJ67" i="6" s="1"/>
  <c r="AN67" i="6" s="1"/>
  <c r="AR67" i="6" s="1"/>
  <c r="AV67" i="6" s="1"/>
  <c r="AZ67" i="6" s="1"/>
  <c r="BD67" i="6" s="1"/>
  <c r="BH67" i="6" s="1"/>
  <c r="BL67" i="6" s="1"/>
  <c r="BP67" i="6" s="1"/>
  <c r="E58" i="6" l="1"/>
  <c r="F59" i="6"/>
  <c r="I63" i="8"/>
  <c r="M63" i="8" s="1"/>
  <c r="Q63" i="8" s="1"/>
  <c r="U63" i="8" s="1"/>
  <c r="Y63" i="8" s="1"/>
  <c r="AC63" i="8" s="1"/>
  <c r="AG63" i="8" s="1"/>
  <c r="AK63" i="8" s="1"/>
  <c r="AO63" i="8" s="1"/>
  <c r="AS63" i="8" s="1"/>
  <c r="AW63" i="8" s="1"/>
  <c r="BA63" i="8" s="1"/>
  <c r="BE63" i="8" s="1"/>
  <c r="BI63" i="8" s="1"/>
  <c r="BM63" i="8" s="1"/>
  <c r="BQ63" i="8" s="1"/>
  <c r="J63" i="8"/>
  <c r="N63" i="8" s="1"/>
  <c r="R63" i="8" s="1"/>
  <c r="V63" i="8" s="1"/>
  <c r="Z63" i="8" s="1"/>
  <c r="AD63" i="8" s="1"/>
  <c r="AH63" i="8" s="1"/>
  <c r="AL63" i="8" s="1"/>
  <c r="AP63" i="8" s="1"/>
  <c r="AT63" i="8" s="1"/>
  <c r="AX63" i="8" s="1"/>
  <c r="BB63" i="8" s="1"/>
  <c r="BF63" i="8" s="1"/>
  <c r="H63" i="8"/>
  <c r="L63" i="8" s="1"/>
  <c r="P63" i="8" s="1"/>
  <c r="T63" i="8" s="1"/>
  <c r="X63" i="8" s="1"/>
  <c r="AB63" i="8" s="1"/>
  <c r="AF63" i="8" s="1"/>
  <c r="AJ63" i="8" s="1"/>
  <c r="AN63" i="8" s="1"/>
  <c r="AR63" i="8" s="1"/>
  <c r="AV63" i="8" s="1"/>
  <c r="AZ63" i="8" s="1"/>
  <c r="BD63" i="8" s="1"/>
  <c r="BH63" i="8" s="1"/>
  <c r="BL63" i="8" s="1"/>
  <c r="BP63" i="8" s="1"/>
  <c r="G63" i="8"/>
  <c r="K63" i="8" s="1"/>
  <c r="O63" i="8" s="1"/>
  <c r="S63" i="8" s="1"/>
  <c r="W63" i="8" s="1"/>
  <c r="AA63" i="8" s="1"/>
  <c r="AE63" i="8" s="1"/>
  <c r="AI63" i="8" s="1"/>
  <c r="AM63" i="8" s="1"/>
  <c r="AQ63" i="8" s="1"/>
  <c r="AU63" i="8" s="1"/>
  <c r="AY63" i="8" s="1"/>
  <c r="BC63" i="8" s="1"/>
  <c r="BG63" i="8" s="1"/>
  <c r="BK63" i="8" s="1"/>
  <c r="BO63" i="8" s="1"/>
  <c r="E61" i="8"/>
  <c r="F61" i="8" s="1"/>
  <c r="J66" i="6"/>
  <c r="N66" i="6" s="1"/>
  <c r="R66" i="6" s="1"/>
  <c r="V66" i="6" s="1"/>
  <c r="Z66" i="6" s="1"/>
  <c r="AD66" i="6" s="1"/>
  <c r="AH66" i="6" s="1"/>
  <c r="AL66" i="6" s="1"/>
  <c r="AP66" i="6" s="1"/>
  <c r="AT66" i="6" s="1"/>
  <c r="AX66" i="6" s="1"/>
  <c r="BB66" i="6" s="1"/>
  <c r="BF66" i="6" s="1"/>
  <c r="BJ66" i="6" s="1"/>
  <c r="BN66" i="6" s="1"/>
  <c r="BR66" i="6" s="1"/>
  <c r="G66" i="6"/>
  <c r="K66" i="6" s="1"/>
  <c r="O66" i="6" s="1"/>
  <c r="S66" i="6" s="1"/>
  <c r="W66" i="6" s="1"/>
  <c r="AA66" i="6" s="1"/>
  <c r="AE66" i="6" s="1"/>
  <c r="AI66" i="6" s="1"/>
  <c r="AM66" i="6" s="1"/>
  <c r="AQ66" i="6" s="1"/>
  <c r="AU66" i="6" s="1"/>
  <c r="AY66" i="6" s="1"/>
  <c r="BC66" i="6" s="1"/>
  <c r="BG66" i="6" s="1"/>
  <c r="BK66" i="6" s="1"/>
  <c r="BO66" i="6" s="1"/>
  <c r="H66" i="6"/>
  <c r="L66" i="6" s="1"/>
  <c r="P66" i="6" s="1"/>
  <c r="T66" i="6" s="1"/>
  <c r="X66" i="6" s="1"/>
  <c r="AB66" i="6" s="1"/>
  <c r="AF66" i="6" s="1"/>
  <c r="AJ66" i="6" s="1"/>
  <c r="AN66" i="6" s="1"/>
  <c r="AR66" i="6" s="1"/>
  <c r="AV66" i="6" s="1"/>
  <c r="AZ66" i="6" s="1"/>
  <c r="BD66" i="6" s="1"/>
  <c r="BH66" i="6" s="1"/>
  <c r="BL66" i="6" s="1"/>
  <c r="BP66" i="6" s="1"/>
  <c r="I65" i="6"/>
  <c r="M65" i="6" s="1"/>
  <c r="Q65" i="6" s="1"/>
  <c r="U65" i="6" s="1"/>
  <c r="Y65" i="6" s="1"/>
  <c r="AC65" i="6" s="1"/>
  <c r="AG65" i="6" s="1"/>
  <c r="AK65" i="6" s="1"/>
  <c r="AO65" i="6" s="1"/>
  <c r="AS65" i="6" s="1"/>
  <c r="AW65" i="6" s="1"/>
  <c r="BA65" i="6" s="1"/>
  <c r="BE65" i="6" s="1"/>
  <c r="BI65" i="6" s="1"/>
  <c r="BM65" i="6" s="1"/>
  <c r="BQ65" i="6" s="1"/>
  <c r="I66" i="6"/>
  <c r="M66" i="6" s="1"/>
  <c r="Q66" i="6" s="1"/>
  <c r="U66" i="6" s="1"/>
  <c r="Y66" i="6" s="1"/>
  <c r="AC66" i="6" s="1"/>
  <c r="AG66" i="6" s="1"/>
  <c r="AK66" i="6" s="1"/>
  <c r="AO66" i="6" s="1"/>
  <c r="AS66" i="6" s="1"/>
  <c r="AW66" i="6" s="1"/>
  <c r="BA66" i="6" s="1"/>
  <c r="BE66" i="6" s="1"/>
  <c r="BI66" i="6" s="1"/>
  <c r="BM66" i="6" s="1"/>
  <c r="BQ66" i="6" s="1"/>
  <c r="E57" i="6" l="1"/>
  <c r="F58" i="6"/>
  <c r="J62" i="8"/>
  <c r="N62" i="8" s="1"/>
  <c r="R62" i="8" s="1"/>
  <c r="V62" i="8" s="1"/>
  <c r="Z62" i="8" s="1"/>
  <c r="AD62" i="8" s="1"/>
  <c r="AH62" i="8" s="1"/>
  <c r="AL62" i="8" s="1"/>
  <c r="AP62" i="8" s="1"/>
  <c r="AT62" i="8" s="1"/>
  <c r="AX62" i="8" s="1"/>
  <c r="BB62" i="8" s="1"/>
  <c r="BF62" i="8" s="1"/>
  <c r="H62" i="8"/>
  <c r="L62" i="8" s="1"/>
  <c r="P62" i="8" s="1"/>
  <c r="T62" i="8" s="1"/>
  <c r="X62" i="8" s="1"/>
  <c r="AB62" i="8" s="1"/>
  <c r="AF62" i="8" s="1"/>
  <c r="AJ62" i="8" s="1"/>
  <c r="AN62" i="8" s="1"/>
  <c r="AR62" i="8" s="1"/>
  <c r="AV62" i="8" s="1"/>
  <c r="AZ62" i="8" s="1"/>
  <c r="BD62" i="8" s="1"/>
  <c r="BH62" i="8" s="1"/>
  <c r="BL62" i="8" s="1"/>
  <c r="BP62" i="8" s="1"/>
  <c r="G62" i="8"/>
  <c r="K62" i="8" s="1"/>
  <c r="O62" i="8" s="1"/>
  <c r="S62" i="8" s="1"/>
  <c r="W62" i="8" s="1"/>
  <c r="AA62" i="8" s="1"/>
  <c r="AE62" i="8" s="1"/>
  <c r="AI62" i="8" s="1"/>
  <c r="AM62" i="8" s="1"/>
  <c r="AQ62" i="8" s="1"/>
  <c r="AU62" i="8" s="1"/>
  <c r="AY62" i="8" s="1"/>
  <c r="BC62" i="8" s="1"/>
  <c r="BG62" i="8" s="1"/>
  <c r="BK62" i="8" s="1"/>
  <c r="BO62" i="8" s="1"/>
  <c r="I61" i="8"/>
  <c r="M61" i="8" s="1"/>
  <c r="Q61" i="8" s="1"/>
  <c r="U61" i="8" s="1"/>
  <c r="Y61" i="8" s="1"/>
  <c r="AC61" i="8" s="1"/>
  <c r="AG61" i="8" s="1"/>
  <c r="AK61" i="8" s="1"/>
  <c r="AO61" i="8" s="1"/>
  <c r="AS61" i="8" s="1"/>
  <c r="AW61" i="8" s="1"/>
  <c r="BA61" i="8" s="1"/>
  <c r="BE61" i="8" s="1"/>
  <c r="BI61" i="8" s="1"/>
  <c r="BM61" i="8" s="1"/>
  <c r="BQ61" i="8" s="1"/>
  <c r="E60" i="8"/>
  <c r="F60" i="8" s="1"/>
  <c r="I62" i="8"/>
  <c r="M62" i="8" s="1"/>
  <c r="Q62" i="8" s="1"/>
  <c r="U62" i="8" s="1"/>
  <c r="Y62" i="8" s="1"/>
  <c r="AC62" i="8" s="1"/>
  <c r="AG62" i="8" s="1"/>
  <c r="AK62" i="8" s="1"/>
  <c r="AO62" i="8" s="1"/>
  <c r="AS62" i="8" s="1"/>
  <c r="AW62" i="8" s="1"/>
  <c r="BA62" i="8" s="1"/>
  <c r="BE62" i="8" s="1"/>
  <c r="BI62" i="8" s="1"/>
  <c r="BM62" i="8" s="1"/>
  <c r="BQ62" i="8" s="1"/>
  <c r="H65" i="6"/>
  <c r="L65" i="6" s="1"/>
  <c r="P65" i="6" s="1"/>
  <c r="T65" i="6" s="1"/>
  <c r="X65" i="6" s="1"/>
  <c r="AB65" i="6" s="1"/>
  <c r="AF65" i="6" s="1"/>
  <c r="AJ65" i="6" s="1"/>
  <c r="AN65" i="6" s="1"/>
  <c r="AR65" i="6" s="1"/>
  <c r="AV65" i="6" s="1"/>
  <c r="AZ65" i="6" s="1"/>
  <c r="BD65" i="6" s="1"/>
  <c r="BH65" i="6" s="1"/>
  <c r="BL65" i="6" s="1"/>
  <c r="BP65" i="6" s="1"/>
  <c r="J65" i="6"/>
  <c r="N65" i="6" s="1"/>
  <c r="R65" i="6" s="1"/>
  <c r="V65" i="6" s="1"/>
  <c r="Z65" i="6" s="1"/>
  <c r="AD65" i="6" s="1"/>
  <c r="AH65" i="6" s="1"/>
  <c r="AL65" i="6" s="1"/>
  <c r="AP65" i="6" s="1"/>
  <c r="AT65" i="6" s="1"/>
  <c r="AX65" i="6" s="1"/>
  <c r="BB65" i="6" s="1"/>
  <c r="BF65" i="6" s="1"/>
  <c r="BJ65" i="6" s="1"/>
  <c r="BN65" i="6" s="1"/>
  <c r="BR65" i="6" s="1"/>
  <c r="G65" i="6"/>
  <c r="K65" i="6" s="1"/>
  <c r="O65" i="6" s="1"/>
  <c r="S65" i="6" s="1"/>
  <c r="W65" i="6" s="1"/>
  <c r="AA65" i="6" s="1"/>
  <c r="AE65" i="6" s="1"/>
  <c r="AI65" i="6" s="1"/>
  <c r="AM65" i="6" s="1"/>
  <c r="AQ65" i="6" s="1"/>
  <c r="AU65" i="6" s="1"/>
  <c r="AY65" i="6" s="1"/>
  <c r="BC65" i="6" s="1"/>
  <c r="BG65" i="6" s="1"/>
  <c r="BK65" i="6" s="1"/>
  <c r="BO65" i="6" s="1"/>
  <c r="I64" i="6"/>
  <c r="M64" i="6" s="1"/>
  <c r="Q64" i="6" s="1"/>
  <c r="U64" i="6" s="1"/>
  <c r="Y64" i="6" s="1"/>
  <c r="AC64" i="6" s="1"/>
  <c r="AG64" i="6" s="1"/>
  <c r="AK64" i="6" s="1"/>
  <c r="AO64" i="6" s="1"/>
  <c r="AS64" i="6" s="1"/>
  <c r="AW64" i="6" s="1"/>
  <c r="BA64" i="6" s="1"/>
  <c r="BE64" i="6" s="1"/>
  <c r="BI64" i="6" s="1"/>
  <c r="BM64" i="6" s="1"/>
  <c r="BQ64" i="6" s="1"/>
  <c r="E56" i="6" l="1"/>
  <c r="F57" i="6"/>
  <c r="G61" i="8"/>
  <c r="K61" i="8" s="1"/>
  <c r="O61" i="8" s="1"/>
  <c r="S61" i="8" s="1"/>
  <c r="W61" i="8" s="1"/>
  <c r="AA61" i="8" s="1"/>
  <c r="AE61" i="8" s="1"/>
  <c r="AI61" i="8" s="1"/>
  <c r="AM61" i="8" s="1"/>
  <c r="AQ61" i="8" s="1"/>
  <c r="AU61" i="8" s="1"/>
  <c r="AY61" i="8" s="1"/>
  <c r="BC61" i="8" s="1"/>
  <c r="BG61" i="8" s="1"/>
  <c r="BK61" i="8" s="1"/>
  <c r="BO61" i="8" s="1"/>
  <c r="J61" i="8"/>
  <c r="N61" i="8" s="1"/>
  <c r="R61" i="8" s="1"/>
  <c r="V61" i="8" s="1"/>
  <c r="Z61" i="8" s="1"/>
  <c r="AD61" i="8" s="1"/>
  <c r="AH61" i="8" s="1"/>
  <c r="AL61" i="8" s="1"/>
  <c r="AP61" i="8" s="1"/>
  <c r="AT61" i="8" s="1"/>
  <c r="AX61" i="8" s="1"/>
  <c r="BB61" i="8" s="1"/>
  <c r="BF61" i="8" s="1"/>
  <c r="H61" i="8"/>
  <c r="L61" i="8" s="1"/>
  <c r="P61" i="8" s="1"/>
  <c r="T61" i="8" s="1"/>
  <c r="X61" i="8" s="1"/>
  <c r="AB61" i="8" s="1"/>
  <c r="AF61" i="8" s="1"/>
  <c r="AJ61" i="8" s="1"/>
  <c r="AN61" i="8" s="1"/>
  <c r="AR61" i="8" s="1"/>
  <c r="AV61" i="8" s="1"/>
  <c r="AZ61" i="8" s="1"/>
  <c r="BD61" i="8" s="1"/>
  <c r="BH61" i="8" s="1"/>
  <c r="BL61" i="8" s="1"/>
  <c r="BP61" i="8" s="1"/>
  <c r="I60" i="8"/>
  <c r="M60" i="8" s="1"/>
  <c r="Q60" i="8" s="1"/>
  <c r="U60" i="8" s="1"/>
  <c r="Y60" i="8" s="1"/>
  <c r="AC60" i="8" s="1"/>
  <c r="AG60" i="8" s="1"/>
  <c r="AK60" i="8" s="1"/>
  <c r="AO60" i="8" s="1"/>
  <c r="AS60" i="8" s="1"/>
  <c r="AW60" i="8" s="1"/>
  <c r="BA60" i="8" s="1"/>
  <c r="BE60" i="8" s="1"/>
  <c r="BI60" i="8" s="1"/>
  <c r="BM60" i="8" s="1"/>
  <c r="BQ60" i="8" s="1"/>
  <c r="E59" i="8"/>
  <c r="F59" i="8" s="1"/>
  <c r="G64" i="6"/>
  <c r="K64" i="6" s="1"/>
  <c r="O64" i="6" s="1"/>
  <c r="S64" i="6" s="1"/>
  <c r="W64" i="6" s="1"/>
  <c r="AA64" i="6" s="1"/>
  <c r="AE64" i="6" s="1"/>
  <c r="AI64" i="6" s="1"/>
  <c r="AM64" i="6" s="1"/>
  <c r="AQ64" i="6" s="1"/>
  <c r="AU64" i="6" s="1"/>
  <c r="AY64" i="6" s="1"/>
  <c r="BC64" i="6" s="1"/>
  <c r="BG64" i="6" s="1"/>
  <c r="BK64" i="6" s="1"/>
  <c r="BO64" i="6" s="1"/>
  <c r="J64" i="6"/>
  <c r="N64" i="6" s="1"/>
  <c r="R64" i="6" s="1"/>
  <c r="V64" i="6" s="1"/>
  <c r="Z64" i="6" s="1"/>
  <c r="AD64" i="6" s="1"/>
  <c r="AH64" i="6" s="1"/>
  <c r="AL64" i="6" s="1"/>
  <c r="AP64" i="6" s="1"/>
  <c r="AT64" i="6" s="1"/>
  <c r="AX64" i="6" s="1"/>
  <c r="BB64" i="6" s="1"/>
  <c r="BF64" i="6" s="1"/>
  <c r="BJ64" i="6" s="1"/>
  <c r="BN64" i="6" s="1"/>
  <c r="BR64" i="6" s="1"/>
  <c r="H64" i="6"/>
  <c r="L64" i="6" s="1"/>
  <c r="P64" i="6" s="1"/>
  <c r="T64" i="6" s="1"/>
  <c r="X64" i="6" s="1"/>
  <c r="AB64" i="6" s="1"/>
  <c r="AF64" i="6" s="1"/>
  <c r="AJ64" i="6" s="1"/>
  <c r="AN64" i="6" s="1"/>
  <c r="AR64" i="6" s="1"/>
  <c r="AV64" i="6" s="1"/>
  <c r="AZ64" i="6" s="1"/>
  <c r="BD64" i="6" s="1"/>
  <c r="BH64" i="6" s="1"/>
  <c r="BL64" i="6" s="1"/>
  <c r="BP64" i="6" s="1"/>
  <c r="E55" i="6" l="1"/>
  <c r="F56" i="6"/>
  <c r="J60" i="8"/>
  <c r="N60" i="8" s="1"/>
  <c r="R60" i="8" s="1"/>
  <c r="V60" i="8" s="1"/>
  <c r="Z60" i="8" s="1"/>
  <c r="AD60" i="8" s="1"/>
  <c r="AH60" i="8" s="1"/>
  <c r="AL60" i="8" s="1"/>
  <c r="AP60" i="8" s="1"/>
  <c r="AT60" i="8" s="1"/>
  <c r="AX60" i="8" s="1"/>
  <c r="BB60" i="8" s="1"/>
  <c r="BF60" i="8" s="1"/>
  <c r="H60" i="8"/>
  <c r="L60" i="8" s="1"/>
  <c r="P60" i="8" s="1"/>
  <c r="T60" i="8" s="1"/>
  <c r="X60" i="8" s="1"/>
  <c r="AB60" i="8" s="1"/>
  <c r="AF60" i="8" s="1"/>
  <c r="AJ60" i="8" s="1"/>
  <c r="AN60" i="8" s="1"/>
  <c r="AR60" i="8" s="1"/>
  <c r="AV60" i="8" s="1"/>
  <c r="AZ60" i="8" s="1"/>
  <c r="BD60" i="8" s="1"/>
  <c r="BH60" i="8" s="1"/>
  <c r="BL60" i="8" s="1"/>
  <c r="BP60" i="8" s="1"/>
  <c r="G60" i="8"/>
  <c r="K60" i="8" s="1"/>
  <c r="O60" i="8" s="1"/>
  <c r="S60" i="8" s="1"/>
  <c r="W60" i="8" s="1"/>
  <c r="AA60" i="8" s="1"/>
  <c r="AE60" i="8" s="1"/>
  <c r="AI60" i="8" s="1"/>
  <c r="AM60" i="8" s="1"/>
  <c r="AQ60" i="8" s="1"/>
  <c r="AU60" i="8" s="1"/>
  <c r="AY60" i="8" s="1"/>
  <c r="BC60" i="8" s="1"/>
  <c r="BG60" i="8" s="1"/>
  <c r="BK60" i="8" s="1"/>
  <c r="BO60" i="8" s="1"/>
  <c r="I59" i="8"/>
  <c r="M59" i="8" s="1"/>
  <c r="Q59" i="8" s="1"/>
  <c r="U59" i="8" s="1"/>
  <c r="Y59" i="8" s="1"/>
  <c r="AC59" i="8" s="1"/>
  <c r="AG59" i="8" s="1"/>
  <c r="AK59" i="8" s="1"/>
  <c r="AO59" i="8" s="1"/>
  <c r="AS59" i="8" s="1"/>
  <c r="AW59" i="8" s="1"/>
  <c r="BA59" i="8" s="1"/>
  <c r="BE59" i="8" s="1"/>
  <c r="BI59" i="8" s="1"/>
  <c r="BM59" i="8" s="1"/>
  <c r="BQ59" i="8" s="1"/>
  <c r="E58" i="8"/>
  <c r="F58" i="8" s="1"/>
  <c r="I63" i="6"/>
  <c r="M63" i="6" s="1"/>
  <c r="Q63" i="6" s="1"/>
  <c r="U63" i="6" s="1"/>
  <c r="Y63" i="6" s="1"/>
  <c r="AC63" i="6" s="1"/>
  <c r="AG63" i="6" s="1"/>
  <c r="AK63" i="6" s="1"/>
  <c r="AO63" i="6" s="1"/>
  <c r="AS63" i="6" s="1"/>
  <c r="AW63" i="6" s="1"/>
  <c r="BA63" i="6" s="1"/>
  <c r="BE63" i="6" s="1"/>
  <c r="BI63" i="6" s="1"/>
  <c r="BM63" i="6" s="1"/>
  <c r="BQ63" i="6" s="1"/>
  <c r="J63" i="6"/>
  <c r="N63" i="6" s="1"/>
  <c r="R63" i="6" s="1"/>
  <c r="V63" i="6" s="1"/>
  <c r="Z63" i="6" s="1"/>
  <c r="AD63" i="6" s="1"/>
  <c r="AH63" i="6" s="1"/>
  <c r="AL63" i="6" s="1"/>
  <c r="AP63" i="6" s="1"/>
  <c r="AT63" i="6" s="1"/>
  <c r="AX63" i="6" s="1"/>
  <c r="BB63" i="6" s="1"/>
  <c r="BF63" i="6" s="1"/>
  <c r="BJ63" i="6" s="1"/>
  <c r="BN63" i="6" s="1"/>
  <c r="BR63" i="6" s="1"/>
  <c r="H63" i="6"/>
  <c r="L63" i="6" s="1"/>
  <c r="P63" i="6" s="1"/>
  <c r="T63" i="6" s="1"/>
  <c r="X63" i="6" s="1"/>
  <c r="AB63" i="6" s="1"/>
  <c r="AF63" i="6" s="1"/>
  <c r="AJ63" i="6" s="1"/>
  <c r="AN63" i="6" s="1"/>
  <c r="AR63" i="6" s="1"/>
  <c r="AV63" i="6" s="1"/>
  <c r="AZ63" i="6" s="1"/>
  <c r="BD63" i="6" s="1"/>
  <c r="BH63" i="6" s="1"/>
  <c r="BL63" i="6" s="1"/>
  <c r="BP63" i="6" s="1"/>
  <c r="G63" i="6"/>
  <c r="K63" i="6" s="1"/>
  <c r="O63" i="6" s="1"/>
  <c r="S63" i="6" s="1"/>
  <c r="W63" i="6" s="1"/>
  <c r="AA63" i="6" s="1"/>
  <c r="AE63" i="6" s="1"/>
  <c r="AI63" i="6" s="1"/>
  <c r="AM63" i="6" s="1"/>
  <c r="AQ63" i="6" s="1"/>
  <c r="AU63" i="6" s="1"/>
  <c r="AY63" i="6" s="1"/>
  <c r="BC63" i="6" s="1"/>
  <c r="BG63" i="6" s="1"/>
  <c r="BK63" i="6" s="1"/>
  <c r="BO63" i="6" s="1"/>
  <c r="E54" i="6" l="1"/>
  <c r="F55" i="6"/>
  <c r="J59" i="8"/>
  <c r="N59" i="8" s="1"/>
  <c r="R59" i="8" s="1"/>
  <c r="V59" i="8" s="1"/>
  <c r="Z59" i="8" s="1"/>
  <c r="AD59" i="8" s="1"/>
  <c r="AH59" i="8" s="1"/>
  <c r="AL59" i="8" s="1"/>
  <c r="AP59" i="8" s="1"/>
  <c r="AT59" i="8" s="1"/>
  <c r="AX59" i="8" s="1"/>
  <c r="BB59" i="8" s="1"/>
  <c r="BF59" i="8" s="1"/>
  <c r="H59" i="8"/>
  <c r="L59" i="8" s="1"/>
  <c r="P59" i="8" s="1"/>
  <c r="T59" i="8" s="1"/>
  <c r="X59" i="8" s="1"/>
  <c r="AB59" i="8" s="1"/>
  <c r="AF59" i="8" s="1"/>
  <c r="AJ59" i="8" s="1"/>
  <c r="AN59" i="8" s="1"/>
  <c r="AR59" i="8" s="1"/>
  <c r="AV59" i="8" s="1"/>
  <c r="AZ59" i="8" s="1"/>
  <c r="BD59" i="8" s="1"/>
  <c r="BH59" i="8" s="1"/>
  <c r="BL59" i="8" s="1"/>
  <c r="BP59" i="8" s="1"/>
  <c r="G59" i="8"/>
  <c r="K59" i="8" s="1"/>
  <c r="O59" i="8" s="1"/>
  <c r="S59" i="8" s="1"/>
  <c r="W59" i="8" s="1"/>
  <c r="AA59" i="8" s="1"/>
  <c r="AE59" i="8" s="1"/>
  <c r="AI59" i="8" s="1"/>
  <c r="AM59" i="8" s="1"/>
  <c r="AQ59" i="8" s="1"/>
  <c r="AU59" i="8" s="1"/>
  <c r="AY59" i="8" s="1"/>
  <c r="BC59" i="8" s="1"/>
  <c r="BG59" i="8" s="1"/>
  <c r="BK59" i="8" s="1"/>
  <c r="BO59" i="8" s="1"/>
  <c r="I58" i="8"/>
  <c r="M58" i="8" s="1"/>
  <c r="Q58" i="8" s="1"/>
  <c r="U58" i="8" s="1"/>
  <c r="Y58" i="8" s="1"/>
  <c r="AC58" i="8" s="1"/>
  <c r="AG58" i="8" s="1"/>
  <c r="AK58" i="8" s="1"/>
  <c r="AO58" i="8" s="1"/>
  <c r="AS58" i="8" s="1"/>
  <c r="AW58" i="8" s="1"/>
  <c r="BA58" i="8" s="1"/>
  <c r="BE58" i="8" s="1"/>
  <c r="BI58" i="8" s="1"/>
  <c r="BM58" i="8" s="1"/>
  <c r="BQ58" i="8" s="1"/>
  <c r="E57" i="8"/>
  <c r="F57" i="8" s="1"/>
  <c r="G62" i="6"/>
  <c r="K62" i="6" s="1"/>
  <c r="O62" i="6" s="1"/>
  <c r="S62" i="6" s="1"/>
  <c r="W62" i="6" s="1"/>
  <c r="AA62" i="6" s="1"/>
  <c r="AE62" i="6" s="1"/>
  <c r="AI62" i="6" s="1"/>
  <c r="AM62" i="6" s="1"/>
  <c r="AQ62" i="6" s="1"/>
  <c r="AU62" i="6" s="1"/>
  <c r="AY62" i="6" s="1"/>
  <c r="BC62" i="6" s="1"/>
  <c r="BG62" i="6" s="1"/>
  <c r="BK62" i="6" s="1"/>
  <c r="BO62" i="6" s="1"/>
  <c r="J62" i="6"/>
  <c r="N62" i="6" s="1"/>
  <c r="R62" i="6" s="1"/>
  <c r="V62" i="6" s="1"/>
  <c r="Z62" i="6" s="1"/>
  <c r="AD62" i="6" s="1"/>
  <c r="AH62" i="6" s="1"/>
  <c r="AL62" i="6" s="1"/>
  <c r="AP62" i="6" s="1"/>
  <c r="AT62" i="6" s="1"/>
  <c r="AX62" i="6" s="1"/>
  <c r="BB62" i="6" s="1"/>
  <c r="BF62" i="6" s="1"/>
  <c r="BJ62" i="6" s="1"/>
  <c r="BN62" i="6" s="1"/>
  <c r="BR62" i="6" s="1"/>
  <c r="H62" i="6"/>
  <c r="L62" i="6" s="1"/>
  <c r="P62" i="6" s="1"/>
  <c r="T62" i="6" s="1"/>
  <c r="X62" i="6" s="1"/>
  <c r="AB62" i="6" s="1"/>
  <c r="AF62" i="6" s="1"/>
  <c r="AJ62" i="6" s="1"/>
  <c r="AN62" i="6" s="1"/>
  <c r="AR62" i="6" s="1"/>
  <c r="AV62" i="6" s="1"/>
  <c r="AZ62" i="6" s="1"/>
  <c r="BD62" i="6" s="1"/>
  <c r="BH62" i="6" s="1"/>
  <c r="BL62" i="6" s="1"/>
  <c r="BP62" i="6" s="1"/>
  <c r="I61" i="6"/>
  <c r="M61" i="6" s="1"/>
  <c r="Q61" i="6" s="1"/>
  <c r="U61" i="6" s="1"/>
  <c r="Y61" i="6" s="1"/>
  <c r="AC61" i="6" s="1"/>
  <c r="AG61" i="6" s="1"/>
  <c r="AK61" i="6" s="1"/>
  <c r="AO61" i="6" s="1"/>
  <c r="AS61" i="6" s="1"/>
  <c r="AW61" i="6" s="1"/>
  <c r="BA61" i="6" s="1"/>
  <c r="BE61" i="6" s="1"/>
  <c r="BI61" i="6" s="1"/>
  <c r="BM61" i="6" s="1"/>
  <c r="BQ61" i="6" s="1"/>
  <c r="I62" i="6"/>
  <c r="M62" i="6" s="1"/>
  <c r="Q62" i="6" s="1"/>
  <c r="U62" i="6" s="1"/>
  <c r="Y62" i="6" s="1"/>
  <c r="AC62" i="6" s="1"/>
  <c r="AG62" i="6" s="1"/>
  <c r="AK62" i="6" s="1"/>
  <c r="AO62" i="6" s="1"/>
  <c r="AS62" i="6" s="1"/>
  <c r="AW62" i="6" s="1"/>
  <c r="BA62" i="6" s="1"/>
  <c r="BE62" i="6" s="1"/>
  <c r="BI62" i="6" s="1"/>
  <c r="BM62" i="6" s="1"/>
  <c r="BQ62" i="6" s="1"/>
  <c r="E53" i="6" l="1"/>
  <c r="F54" i="6"/>
  <c r="G58" i="8"/>
  <c r="K58" i="8" s="1"/>
  <c r="O58" i="8" s="1"/>
  <c r="S58" i="8" s="1"/>
  <c r="W58" i="8" s="1"/>
  <c r="AA58" i="8" s="1"/>
  <c r="AE58" i="8" s="1"/>
  <c r="AI58" i="8" s="1"/>
  <c r="AM58" i="8" s="1"/>
  <c r="AQ58" i="8" s="1"/>
  <c r="AU58" i="8" s="1"/>
  <c r="AY58" i="8" s="1"/>
  <c r="BC58" i="8" s="1"/>
  <c r="BG58" i="8" s="1"/>
  <c r="BK58" i="8" s="1"/>
  <c r="BO58" i="8" s="1"/>
  <c r="J58" i="8"/>
  <c r="N58" i="8" s="1"/>
  <c r="R58" i="8" s="1"/>
  <c r="V58" i="8" s="1"/>
  <c r="Z58" i="8" s="1"/>
  <c r="AD58" i="8" s="1"/>
  <c r="AH58" i="8" s="1"/>
  <c r="AL58" i="8" s="1"/>
  <c r="AP58" i="8" s="1"/>
  <c r="AT58" i="8" s="1"/>
  <c r="AX58" i="8" s="1"/>
  <c r="BB58" i="8" s="1"/>
  <c r="BF58" i="8" s="1"/>
  <c r="H58" i="8"/>
  <c r="L58" i="8" s="1"/>
  <c r="P58" i="8" s="1"/>
  <c r="T58" i="8" s="1"/>
  <c r="X58" i="8" s="1"/>
  <c r="AB58" i="8" s="1"/>
  <c r="AF58" i="8" s="1"/>
  <c r="AJ58" i="8" s="1"/>
  <c r="AN58" i="8" s="1"/>
  <c r="AR58" i="8" s="1"/>
  <c r="AV58" i="8" s="1"/>
  <c r="AZ58" i="8" s="1"/>
  <c r="BD58" i="8" s="1"/>
  <c r="BH58" i="8" s="1"/>
  <c r="BL58" i="8" s="1"/>
  <c r="BP58" i="8" s="1"/>
  <c r="I57" i="8"/>
  <c r="M57" i="8" s="1"/>
  <c r="Q57" i="8" s="1"/>
  <c r="U57" i="8" s="1"/>
  <c r="Y57" i="8" s="1"/>
  <c r="AC57" i="8" s="1"/>
  <c r="AG57" i="8" s="1"/>
  <c r="AK57" i="8" s="1"/>
  <c r="AO57" i="8" s="1"/>
  <c r="AS57" i="8" s="1"/>
  <c r="AW57" i="8" s="1"/>
  <c r="BA57" i="8" s="1"/>
  <c r="BE57" i="8" s="1"/>
  <c r="BI57" i="8" s="1"/>
  <c r="BM57" i="8" s="1"/>
  <c r="BQ57" i="8" s="1"/>
  <c r="E56" i="8"/>
  <c r="F56" i="8" s="1"/>
  <c r="G61" i="6"/>
  <c r="K61" i="6" s="1"/>
  <c r="O61" i="6" s="1"/>
  <c r="S61" i="6" s="1"/>
  <c r="W61" i="6" s="1"/>
  <c r="AA61" i="6" s="1"/>
  <c r="AE61" i="6" s="1"/>
  <c r="AI61" i="6" s="1"/>
  <c r="AM61" i="6" s="1"/>
  <c r="AQ61" i="6" s="1"/>
  <c r="AU61" i="6" s="1"/>
  <c r="AY61" i="6" s="1"/>
  <c r="BC61" i="6" s="1"/>
  <c r="BG61" i="6" s="1"/>
  <c r="BK61" i="6" s="1"/>
  <c r="BO61" i="6" s="1"/>
  <c r="J61" i="6"/>
  <c r="N61" i="6" s="1"/>
  <c r="R61" i="6" s="1"/>
  <c r="V61" i="6" s="1"/>
  <c r="Z61" i="6" s="1"/>
  <c r="AD61" i="6" s="1"/>
  <c r="AH61" i="6" s="1"/>
  <c r="AL61" i="6" s="1"/>
  <c r="AP61" i="6" s="1"/>
  <c r="AT61" i="6" s="1"/>
  <c r="AX61" i="6" s="1"/>
  <c r="BB61" i="6" s="1"/>
  <c r="BF61" i="6" s="1"/>
  <c r="BJ61" i="6" s="1"/>
  <c r="BN61" i="6" s="1"/>
  <c r="BR61" i="6" s="1"/>
  <c r="H61" i="6"/>
  <c r="L61" i="6" s="1"/>
  <c r="P61" i="6" s="1"/>
  <c r="T61" i="6" s="1"/>
  <c r="X61" i="6" s="1"/>
  <c r="AB61" i="6" s="1"/>
  <c r="AF61" i="6" s="1"/>
  <c r="AJ61" i="6" s="1"/>
  <c r="AN61" i="6" s="1"/>
  <c r="AR61" i="6" s="1"/>
  <c r="AV61" i="6" s="1"/>
  <c r="AZ61" i="6" s="1"/>
  <c r="BD61" i="6" s="1"/>
  <c r="BH61" i="6" s="1"/>
  <c r="BL61" i="6" s="1"/>
  <c r="BP61" i="6" s="1"/>
  <c r="I60" i="6"/>
  <c r="M60" i="6" s="1"/>
  <c r="Q60" i="6" s="1"/>
  <c r="U60" i="6" s="1"/>
  <c r="Y60" i="6" s="1"/>
  <c r="AC60" i="6" s="1"/>
  <c r="AG60" i="6" s="1"/>
  <c r="AK60" i="6" s="1"/>
  <c r="AO60" i="6" s="1"/>
  <c r="AS60" i="6" s="1"/>
  <c r="AW60" i="6" s="1"/>
  <c r="BA60" i="6" s="1"/>
  <c r="BE60" i="6" s="1"/>
  <c r="BI60" i="6" s="1"/>
  <c r="BM60" i="6" s="1"/>
  <c r="BQ60" i="6" s="1"/>
  <c r="E52" i="6" l="1"/>
  <c r="F53" i="6"/>
  <c r="J57" i="8"/>
  <c r="N57" i="8" s="1"/>
  <c r="R57" i="8" s="1"/>
  <c r="V57" i="8" s="1"/>
  <c r="Z57" i="8" s="1"/>
  <c r="AD57" i="8" s="1"/>
  <c r="AH57" i="8" s="1"/>
  <c r="AL57" i="8" s="1"/>
  <c r="AP57" i="8" s="1"/>
  <c r="AT57" i="8" s="1"/>
  <c r="AX57" i="8" s="1"/>
  <c r="BB57" i="8" s="1"/>
  <c r="BF57" i="8" s="1"/>
  <c r="H57" i="8"/>
  <c r="L57" i="8" s="1"/>
  <c r="P57" i="8" s="1"/>
  <c r="T57" i="8" s="1"/>
  <c r="X57" i="8" s="1"/>
  <c r="AB57" i="8" s="1"/>
  <c r="AF57" i="8" s="1"/>
  <c r="AJ57" i="8" s="1"/>
  <c r="AN57" i="8" s="1"/>
  <c r="AR57" i="8" s="1"/>
  <c r="AV57" i="8" s="1"/>
  <c r="AZ57" i="8" s="1"/>
  <c r="BD57" i="8" s="1"/>
  <c r="BH57" i="8" s="1"/>
  <c r="BL57" i="8" s="1"/>
  <c r="BP57" i="8" s="1"/>
  <c r="G57" i="8"/>
  <c r="K57" i="8" s="1"/>
  <c r="O57" i="8" s="1"/>
  <c r="S57" i="8" s="1"/>
  <c r="W57" i="8" s="1"/>
  <c r="AA57" i="8" s="1"/>
  <c r="AE57" i="8" s="1"/>
  <c r="AI57" i="8" s="1"/>
  <c r="AM57" i="8" s="1"/>
  <c r="AQ57" i="8" s="1"/>
  <c r="AU57" i="8" s="1"/>
  <c r="AY57" i="8" s="1"/>
  <c r="BC57" i="8" s="1"/>
  <c r="BG57" i="8" s="1"/>
  <c r="BK57" i="8" s="1"/>
  <c r="BO57" i="8" s="1"/>
  <c r="E55" i="8"/>
  <c r="F55" i="8" s="1"/>
  <c r="J60" i="6"/>
  <c r="N60" i="6" s="1"/>
  <c r="R60" i="6" s="1"/>
  <c r="V60" i="6" s="1"/>
  <c r="Z60" i="6" s="1"/>
  <c r="AD60" i="6" s="1"/>
  <c r="AH60" i="6" s="1"/>
  <c r="AL60" i="6" s="1"/>
  <c r="AP60" i="6" s="1"/>
  <c r="AT60" i="6" s="1"/>
  <c r="AX60" i="6" s="1"/>
  <c r="BB60" i="6" s="1"/>
  <c r="BF60" i="6" s="1"/>
  <c r="BJ60" i="6" s="1"/>
  <c r="BN60" i="6" s="1"/>
  <c r="BR60" i="6" s="1"/>
  <c r="H60" i="6"/>
  <c r="L60" i="6" s="1"/>
  <c r="P60" i="6" s="1"/>
  <c r="T60" i="6" s="1"/>
  <c r="X60" i="6" s="1"/>
  <c r="AB60" i="6" s="1"/>
  <c r="AF60" i="6" s="1"/>
  <c r="AJ60" i="6" s="1"/>
  <c r="AN60" i="6" s="1"/>
  <c r="AR60" i="6" s="1"/>
  <c r="AV60" i="6" s="1"/>
  <c r="AZ60" i="6" s="1"/>
  <c r="BD60" i="6" s="1"/>
  <c r="BH60" i="6" s="1"/>
  <c r="BL60" i="6" s="1"/>
  <c r="BP60" i="6" s="1"/>
  <c r="G60" i="6"/>
  <c r="K60" i="6" s="1"/>
  <c r="O60" i="6" s="1"/>
  <c r="S60" i="6" s="1"/>
  <c r="W60" i="6" s="1"/>
  <c r="AA60" i="6" s="1"/>
  <c r="AE60" i="6" s="1"/>
  <c r="AI60" i="6" s="1"/>
  <c r="AM60" i="6" s="1"/>
  <c r="AQ60" i="6" s="1"/>
  <c r="AU60" i="6" s="1"/>
  <c r="AY60" i="6" s="1"/>
  <c r="BC60" i="6" s="1"/>
  <c r="BG60" i="6" s="1"/>
  <c r="BK60" i="6" s="1"/>
  <c r="BO60" i="6" s="1"/>
  <c r="I59" i="6"/>
  <c r="M59" i="6" s="1"/>
  <c r="Q59" i="6" s="1"/>
  <c r="U59" i="6" s="1"/>
  <c r="Y59" i="6" s="1"/>
  <c r="AC59" i="6" s="1"/>
  <c r="AG59" i="6" s="1"/>
  <c r="AK59" i="6" s="1"/>
  <c r="AO59" i="6" s="1"/>
  <c r="AS59" i="6" s="1"/>
  <c r="AW59" i="6" s="1"/>
  <c r="BA59" i="6" s="1"/>
  <c r="BE59" i="6" s="1"/>
  <c r="BI59" i="6" s="1"/>
  <c r="BM59" i="6" s="1"/>
  <c r="BQ59" i="6" s="1"/>
  <c r="E51" i="6" l="1"/>
  <c r="F52" i="6"/>
  <c r="I56" i="8"/>
  <c r="M56" i="8" s="1"/>
  <c r="Q56" i="8" s="1"/>
  <c r="U56" i="8" s="1"/>
  <c r="Y56" i="8" s="1"/>
  <c r="AC56" i="8" s="1"/>
  <c r="AG56" i="8" s="1"/>
  <c r="AK56" i="8" s="1"/>
  <c r="AO56" i="8" s="1"/>
  <c r="AS56" i="8" s="1"/>
  <c r="AW56" i="8" s="1"/>
  <c r="BA56" i="8" s="1"/>
  <c r="BE56" i="8" s="1"/>
  <c r="BI56" i="8" s="1"/>
  <c r="BM56" i="8" s="1"/>
  <c r="BQ56" i="8" s="1"/>
  <c r="G56" i="8"/>
  <c r="K56" i="8" s="1"/>
  <c r="O56" i="8" s="1"/>
  <c r="S56" i="8" s="1"/>
  <c r="W56" i="8" s="1"/>
  <c r="AA56" i="8" s="1"/>
  <c r="AE56" i="8" s="1"/>
  <c r="AI56" i="8" s="1"/>
  <c r="AM56" i="8" s="1"/>
  <c r="AQ56" i="8" s="1"/>
  <c r="AU56" i="8" s="1"/>
  <c r="AY56" i="8" s="1"/>
  <c r="BC56" i="8" s="1"/>
  <c r="BG56" i="8" s="1"/>
  <c r="BK56" i="8" s="1"/>
  <c r="BO56" i="8" s="1"/>
  <c r="J56" i="8"/>
  <c r="N56" i="8" s="1"/>
  <c r="R56" i="8" s="1"/>
  <c r="V56" i="8" s="1"/>
  <c r="Z56" i="8" s="1"/>
  <c r="AD56" i="8" s="1"/>
  <c r="AH56" i="8" s="1"/>
  <c r="AL56" i="8" s="1"/>
  <c r="AP56" i="8" s="1"/>
  <c r="AT56" i="8" s="1"/>
  <c r="AX56" i="8" s="1"/>
  <c r="BB56" i="8" s="1"/>
  <c r="BF56" i="8" s="1"/>
  <c r="H56" i="8"/>
  <c r="L56" i="8" s="1"/>
  <c r="P56" i="8" s="1"/>
  <c r="T56" i="8" s="1"/>
  <c r="X56" i="8" s="1"/>
  <c r="AB56" i="8" s="1"/>
  <c r="AF56" i="8" s="1"/>
  <c r="AJ56" i="8" s="1"/>
  <c r="AN56" i="8" s="1"/>
  <c r="AR56" i="8" s="1"/>
  <c r="AV56" i="8" s="1"/>
  <c r="AZ56" i="8" s="1"/>
  <c r="BD56" i="8" s="1"/>
  <c r="BH56" i="8" s="1"/>
  <c r="BL56" i="8" s="1"/>
  <c r="BP56" i="8" s="1"/>
  <c r="E54" i="8"/>
  <c r="F54" i="8" s="1"/>
  <c r="H59" i="6"/>
  <c r="L59" i="6" s="1"/>
  <c r="P59" i="6" s="1"/>
  <c r="T59" i="6" s="1"/>
  <c r="X59" i="6" s="1"/>
  <c r="AB59" i="6" s="1"/>
  <c r="AF59" i="6" s="1"/>
  <c r="AJ59" i="6" s="1"/>
  <c r="AN59" i="6" s="1"/>
  <c r="AR59" i="6" s="1"/>
  <c r="AV59" i="6" s="1"/>
  <c r="AZ59" i="6" s="1"/>
  <c r="BD59" i="6" s="1"/>
  <c r="BH59" i="6" s="1"/>
  <c r="BL59" i="6" s="1"/>
  <c r="BP59" i="6" s="1"/>
  <c r="G59" i="6"/>
  <c r="K59" i="6" s="1"/>
  <c r="O59" i="6" s="1"/>
  <c r="S59" i="6" s="1"/>
  <c r="W59" i="6" s="1"/>
  <c r="AA59" i="6" s="1"/>
  <c r="AE59" i="6" s="1"/>
  <c r="AI59" i="6" s="1"/>
  <c r="AM59" i="6" s="1"/>
  <c r="AQ59" i="6" s="1"/>
  <c r="AU59" i="6" s="1"/>
  <c r="AY59" i="6" s="1"/>
  <c r="BC59" i="6" s="1"/>
  <c r="BG59" i="6" s="1"/>
  <c r="BK59" i="6" s="1"/>
  <c r="BO59" i="6" s="1"/>
  <c r="J59" i="6"/>
  <c r="N59" i="6" s="1"/>
  <c r="R59" i="6" s="1"/>
  <c r="V59" i="6" s="1"/>
  <c r="Z59" i="6" s="1"/>
  <c r="AD59" i="6" s="1"/>
  <c r="AH59" i="6" s="1"/>
  <c r="AL59" i="6" s="1"/>
  <c r="AP59" i="6" s="1"/>
  <c r="AT59" i="6" s="1"/>
  <c r="AX59" i="6" s="1"/>
  <c r="BB59" i="6" s="1"/>
  <c r="BF59" i="6" s="1"/>
  <c r="BJ59" i="6" s="1"/>
  <c r="BN59" i="6" s="1"/>
  <c r="BR59" i="6" s="1"/>
  <c r="I58" i="6"/>
  <c r="M58" i="6" s="1"/>
  <c r="Q58" i="6" s="1"/>
  <c r="U58" i="6" s="1"/>
  <c r="Y58" i="6" s="1"/>
  <c r="AC58" i="6" s="1"/>
  <c r="AG58" i="6" s="1"/>
  <c r="AK58" i="6" s="1"/>
  <c r="AO58" i="6" s="1"/>
  <c r="AS58" i="6" s="1"/>
  <c r="AW58" i="6" s="1"/>
  <c r="BA58" i="6" s="1"/>
  <c r="BE58" i="6" s="1"/>
  <c r="BI58" i="6" s="1"/>
  <c r="BM58" i="6" s="1"/>
  <c r="BQ58" i="6" s="1"/>
  <c r="E50" i="6" l="1"/>
  <c r="F51" i="6"/>
  <c r="H55" i="8"/>
  <c r="L55" i="8" s="1"/>
  <c r="P55" i="8" s="1"/>
  <c r="T55" i="8" s="1"/>
  <c r="X55" i="8" s="1"/>
  <c r="AB55" i="8" s="1"/>
  <c r="AF55" i="8" s="1"/>
  <c r="AJ55" i="8" s="1"/>
  <c r="AN55" i="8" s="1"/>
  <c r="AR55" i="8" s="1"/>
  <c r="AV55" i="8" s="1"/>
  <c r="AZ55" i="8" s="1"/>
  <c r="BD55" i="8" s="1"/>
  <c r="BH55" i="8" s="1"/>
  <c r="BL55" i="8" s="1"/>
  <c r="BP55" i="8" s="1"/>
  <c r="J55" i="8"/>
  <c r="N55" i="8" s="1"/>
  <c r="R55" i="8" s="1"/>
  <c r="V55" i="8" s="1"/>
  <c r="Z55" i="8" s="1"/>
  <c r="AD55" i="8" s="1"/>
  <c r="AH55" i="8" s="1"/>
  <c r="AL55" i="8" s="1"/>
  <c r="AP55" i="8" s="1"/>
  <c r="AT55" i="8" s="1"/>
  <c r="AX55" i="8" s="1"/>
  <c r="BB55" i="8" s="1"/>
  <c r="BF55" i="8" s="1"/>
  <c r="G55" i="8"/>
  <c r="K55" i="8" s="1"/>
  <c r="O55" i="8" s="1"/>
  <c r="S55" i="8" s="1"/>
  <c r="W55" i="8" s="1"/>
  <c r="AA55" i="8" s="1"/>
  <c r="AE55" i="8" s="1"/>
  <c r="AI55" i="8" s="1"/>
  <c r="AM55" i="8" s="1"/>
  <c r="AQ55" i="8" s="1"/>
  <c r="AU55" i="8" s="1"/>
  <c r="AY55" i="8" s="1"/>
  <c r="BC55" i="8" s="1"/>
  <c r="BG55" i="8" s="1"/>
  <c r="BK55" i="8" s="1"/>
  <c r="BO55" i="8" s="1"/>
  <c r="I54" i="8"/>
  <c r="M54" i="8" s="1"/>
  <c r="Q54" i="8" s="1"/>
  <c r="U54" i="8" s="1"/>
  <c r="Y54" i="8" s="1"/>
  <c r="AC54" i="8" s="1"/>
  <c r="AG54" i="8" s="1"/>
  <c r="AK54" i="8" s="1"/>
  <c r="AO54" i="8" s="1"/>
  <c r="AS54" i="8" s="1"/>
  <c r="AW54" i="8" s="1"/>
  <c r="BA54" i="8" s="1"/>
  <c r="BE54" i="8" s="1"/>
  <c r="BI54" i="8" s="1"/>
  <c r="BM54" i="8" s="1"/>
  <c r="BQ54" i="8" s="1"/>
  <c r="E53" i="8"/>
  <c r="F53" i="8" s="1"/>
  <c r="I55" i="8"/>
  <c r="M55" i="8" s="1"/>
  <c r="Q55" i="8" s="1"/>
  <c r="U55" i="8" s="1"/>
  <c r="Y55" i="8" s="1"/>
  <c r="AC55" i="8" s="1"/>
  <c r="AG55" i="8" s="1"/>
  <c r="AK55" i="8" s="1"/>
  <c r="AO55" i="8" s="1"/>
  <c r="AS55" i="8" s="1"/>
  <c r="AW55" i="8" s="1"/>
  <c r="BA55" i="8" s="1"/>
  <c r="BE55" i="8" s="1"/>
  <c r="BI55" i="8" s="1"/>
  <c r="BM55" i="8" s="1"/>
  <c r="BQ55" i="8" s="1"/>
  <c r="G58" i="6"/>
  <c r="K58" i="6" s="1"/>
  <c r="O58" i="6" s="1"/>
  <c r="S58" i="6" s="1"/>
  <c r="W58" i="6" s="1"/>
  <c r="AA58" i="6" s="1"/>
  <c r="AE58" i="6" s="1"/>
  <c r="AI58" i="6" s="1"/>
  <c r="AM58" i="6" s="1"/>
  <c r="AQ58" i="6" s="1"/>
  <c r="AU58" i="6" s="1"/>
  <c r="AY58" i="6" s="1"/>
  <c r="BC58" i="6" s="1"/>
  <c r="BG58" i="6" s="1"/>
  <c r="BK58" i="6" s="1"/>
  <c r="BO58" i="6" s="1"/>
  <c r="J58" i="6"/>
  <c r="N58" i="6" s="1"/>
  <c r="R58" i="6" s="1"/>
  <c r="V58" i="6" s="1"/>
  <c r="Z58" i="6" s="1"/>
  <c r="AD58" i="6" s="1"/>
  <c r="AH58" i="6" s="1"/>
  <c r="AL58" i="6" s="1"/>
  <c r="AP58" i="6" s="1"/>
  <c r="AT58" i="6" s="1"/>
  <c r="AX58" i="6" s="1"/>
  <c r="BB58" i="6" s="1"/>
  <c r="BF58" i="6" s="1"/>
  <c r="BJ58" i="6" s="1"/>
  <c r="BN58" i="6" s="1"/>
  <c r="BR58" i="6" s="1"/>
  <c r="H58" i="6"/>
  <c r="L58" i="6" s="1"/>
  <c r="P58" i="6" s="1"/>
  <c r="T58" i="6" s="1"/>
  <c r="X58" i="6" s="1"/>
  <c r="AB58" i="6" s="1"/>
  <c r="AF58" i="6" s="1"/>
  <c r="AJ58" i="6" s="1"/>
  <c r="AN58" i="6" s="1"/>
  <c r="AR58" i="6" s="1"/>
  <c r="AV58" i="6" s="1"/>
  <c r="AZ58" i="6" s="1"/>
  <c r="BD58" i="6" s="1"/>
  <c r="BH58" i="6" s="1"/>
  <c r="BL58" i="6" s="1"/>
  <c r="BP58" i="6" s="1"/>
  <c r="I57" i="6"/>
  <c r="M57" i="6" s="1"/>
  <c r="Q57" i="6" s="1"/>
  <c r="U57" i="6" s="1"/>
  <c r="Y57" i="6" s="1"/>
  <c r="AC57" i="6" s="1"/>
  <c r="AG57" i="6" s="1"/>
  <c r="AK57" i="6" s="1"/>
  <c r="AO57" i="6" s="1"/>
  <c r="AS57" i="6" s="1"/>
  <c r="AW57" i="6" s="1"/>
  <c r="BA57" i="6" s="1"/>
  <c r="BE57" i="6" s="1"/>
  <c r="BI57" i="6" s="1"/>
  <c r="BM57" i="6" s="1"/>
  <c r="BQ57" i="6" s="1"/>
  <c r="E49" i="6" l="1"/>
  <c r="F50" i="6"/>
  <c r="J54" i="8"/>
  <c r="N54" i="8" s="1"/>
  <c r="R54" i="8" s="1"/>
  <c r="V54" i="8" s="1"/>
  <c r="Z54" i="8" s="1"/>
  <c r="AD54" i="8" s="1"/>
  <c r="AH54" i="8" s="1"/>
  <c r="AL54" i="8" s="1"/>
  <c r="AP54" i="8" s="1"/>
  <c r="AT54" i="8" s="1"/>
  <c r="AX54" i="8" s="1"/>
  <c r="BB54" i="8" s="1"/>
  <c r="BF54" i="8" s="1"/>
  <c r="G54" i="8"/>
  <c r="K54" i="8" s="1"/>
  <c r="O54" i="8" s="1"/>
  <c r="S54" i="8" s="1"/>
  <c r="W54" i="8" s="1"/>
  <c r="AA54" i="8" s="1"/>
  <c r="AE54" i="8" s="1"/>
  <c r="AI54" i="8" s="1"/>
  <c r="AM54" i="8" s="1"/>
  <c r="AQ54" i="8" s="1"/>
  <c r="AU54" i="8" s="1"/>
  <c r="AY54" i="8" s="1"/>
  <c r="BC54" i="8" s="1"/>
  <c r="BG54" i="8" s="1"/>
  <c r="BK54" i="8" s="1"/>
  <c r="BO54" i="8" s="1"/>
  <c r="H54" i="8"/>
  <c r="L54" i="8" s="1"/>
  <c r="P54" i="8" s="1"/>
  <c r="T54" i="8" s="1"/>
  <c r="X54" i="8" s="1"/>
  <c r="AB54" i="8" s="1"/>
  <c r="AF54" i="8" s="1"/>
  <c r="AJ54" i="8" s="1"/>
  <c r="AN54" i="8" s="1"/>
  <c r="AR54" i="8" s="1"/>
  <c r="AV54" i="8" s="1"/>
  <c r="AZ54" i="8" s="1"/>
  <c r="BD54" i="8" s="1"/>
  <c r="BH54" i="8" s="1"/>
  <c r="BL54" i="8" s="1"/>
  <c r="BP54" i="8" s="1"/>
  <c r="E52" i="8"/>
  <c r="F52" i="8" s="1"/>
  <c r="J57" i="6"/>
  <c r="N57" i="6" s="1"/>
  <c r="R57" i="6" s="1"/>
  <c r="V57" i="6" s="1"/>
  <c r="Z57" i="6" s="1"/>
  <c r="AD57" i="6" s="1"/>
  <c r="AH57" i="6" s="1"/>
  <c r="AL57" i="6" s="1"/>
  <c r="AP57" i="6" s="1"/>
  <c r="AT57" i="6" s="1"/>
  <c r="AX57" i="6" s="1"/>
  <c r="BB57" i="6" s="1"/>
  <c r="BF57" i="6" s="1"/>
  <c r="BJ57" i="6" s="1"/>
  <c r="BN57" i="6" s="1"/>
  <c r="BR57" i="6" s="1"/>
  <c r="H57" i="6"/>
  <c r="L57" i="6" s="1"/>
  <c r="P57" i="6" s="1"/>
  <c r="T57" i="6" s="1"/>
  <c r="X57" i="6" s="1"/>
  <c r="AB57" i="6" s="1"/>
  <c r="AF57" i="6" s="1"/>
  <c r="AJ57" i="6" s="1"/>
  <c r="AN57" i="6" s="1"/>
  <c r="AR57" i="6" s="1"/>
  <c r="AV57" i="6" s="1"/>
  <c r="AZ57" i="6" s="1"/>
  <c r="BD57" i="6" s="1"/>
  <c r="BH57" i="6" s="1"/>
  <c r="BL57" i="6" s="1"/>
  <c r="BP57" i="6" s="1"/>
  <c r="G57" i="6"/>
  <c r="K57" i="6" s="1"/>
  <c r="O57" i="6" s="1"/>
  <c r="S57" i="6" s="1"/>
  <c r="W57" i="6" s="1"/>
  <c r="AA57" i="6" s="1"/>
  <c r="AE57" i="6" s="1"/>
  <c r="AI57" i="6" s="1"/>
  <c r="AM57" i="6" s="1"/>
  <c r="AQ57" i="6" s="1"/>
  <c r="AU57" i="6" s="1"/>
  <c r="AY57" i="6" s="1"/>
  <c r="BC57" i="6" s="1"/>
  <c r="BG57" i="6" s="1"/>
  <c r="BK57" i="6" s="1"/>
  <c r="BO57" i="6" s="1"/>
  <c r="I56" i="6"/>
  <c r="M56" i="6" s="1"/>
  <c r="Q56" i="6" s="1"/>
  <c r="U56" i="6" s="1"/>
  <c r="Y56" i="6" s="1"/>
  <c r="AC56" i="6" s="1"/>
  <c r="AG56" i="6" s="1"/>
  <c r="AK56" i="6" s="1"/>
  <c r="AO56" i="6" s="1"/>
  <c r="AS56" i="6" s="1"/>
  <c r="AW56" i="6" s="1"/>
  <c r="BA56" i="6" s="1"/>
  <c r="BE56" i="6" s="1"/>
  <c r="BI56" i="6" s="1"/>
  <c r="BM56" i="6" s="1"/>
  <c r="BQ56" i="6" s="1"/>
  <c r="E48" i="6" l="1"/>
  <c r="F49" i="6"/>
  <c r="I53" i="8"/>
  <c r="M53" i="8" s="1"/>
  <c r="Q53" i="8" s="1"/>
  <c r="U53" i="8" s="1"/>
  <c r="Y53" i="8" s="1"/>
  <c r="AC53" i="8" s="1"/>
  <c r="AG53" i="8" s="1"/>
  <c r="AK53" i="8" s="1"/>
  <c r="AO53" i="8" s="1"/>
  <c r="AS53" i="8" s="1"/>
  <c r="AW53" i="8" s="1"/>
  <c r="BA53" i="8" s="1"/>
  <c r="BE53" i="8" s="1"/>
  <c r="BI53" i="8" s="1"/>
  <c r="BM53" i="8" s="1"/>
  <c r="BQ53" i="8" s="1"/>
  <c r="G53" i="8"/>
  <c r="K53" i="8" s="1"/>
  <c r="O53" i="8" s="1"/>
  <c r="S53" i="8" s="1"/>
  <c r="W53" i="8" s="1"/>
  <c r="AA53" i="8" s="1"/>
  <c r="AE53" i="8" s="1"/>
  <c r="AI53" i="8" s="1"/>
  <c r="AM53" i="8" s="1"/>
  <c r="AQ53" i="8" s="1"/>
  <c r="AU53" i="8" s="1"/>
  <c r="AY53" i="8" s="1"/>
  <c r="BC53" i="8" s="1"/>
  <c r="BG53" i="8" s="1"/>
  <c r="BK53" i="8" s="1"/>
  <c r="BO53" i="8" s="1"/>
  <c r="J53" i="8"/>
  <c r="N53" i="8" s="1"/>
  <c r="R53" i="8" s="1"/>
  <c r="V53" i="8" s="1"/>
  <c r="Z53" i="8" s="1"/>
  <c r="AD53" i="8" s="1"/>
  <c r="AH53" i="8" s="1"/>
  <c r="AL53" i="8" s="1"/>
  <c r="AP53" i="8" s="1"/>
  <c r="AT53" i="8" s="1"/>
  <c r="AX53" i="8" s="1"/>
  <c r="BB53" i="8" s="1"/>
  <c r="BF53" i="8" s="1"/>
  <c r="H53" i="8"/>
  <c r="L53" i="8" s="1"/>
  <c r="P53" i="8" s="1"/>
  <c r="T53" i="8" s="1"/>
  <c r="X53" i="8" s="1"/>
  <c r="AB53" i="8" s="1"/>
  <c r="AF53" i="8" s="1"/>
  <c r="AJ53" i="8" s="1"/>
  <c r="AN53" i="8" s="1"/>
  <c r="AR53" i="8" s="1"/>
  <c r="AV53" i="8" s="1"/>
  <c r="AZ53" i="8" s="1"/>
  <c r="BD53" i="8" s="1"/>
  <c r="BH53" i="8" s="1"/>
  <c r="BL53" i="8" s="1"/>
  <c r="BP53" i="8" s="1"/>
  <c r="E51" i="8"/>
  <c r="F51" i="8" s="1"/>
  <c r="G56" i="6"/>
  <c r="K56" i="6" s="1"/>
  <c r="O56" i="6" s="1"/>
  <c r="S56" i="6" s="1"/>
  <c r="W56" i="6" s="1"/>
  <c r="AA56" i="6" s="1"/>
  <c r="AE56" i="6" s="1"/>
  <c r="AI56" i="6" s="1"/>
  <c r="AM56" i="6" s="1"/>
  <c r="AQ56" i="6" s="1"/>
  <c r="AU56" i="6" s="1"/>
  <c r="AY56" i="6" s="1"/>
  <c r="BC56" i="6" s="1"/>
  <c r="BG56" i="6" s="1"/>
  <c r="BK56" i="6" s="1"/>
  <c r="BO56" i="6" s="1"/>
  <c r="J56" i="6"/>
  <c r="N56" i="6" s="1"/>
  <c r="R56" i="6" s="1"/>
  <c r="V56" i="6" s="1"/>
  <c r="Z56" i="6" s="1"/>
  <c r="AD56" i="6" s="1"/>
  <c r="AH56" i="6" s="1"/>
  <c r="AL56" i="6" s="1"/>
  <c r="AP56" i="6" s="1"/>
  <c r="AT56" i="6" s="1"/>
  <c r="AX56" i="6" s="1"/>
  <c r="BB56" i="6" s="1"/>
  <c r="BF56" i="6" s="1"/>
  <c r="BJ56" i="6" s="1"/>
  <c r="BN56" i="6" s="1"/>
  <c r="BR56" i="6" s="1"/>
  <c r="H56" i="6"/>
  <c r="L56" i="6" s="1"/>
  <c r="P56" i="6" s="1"/>
  <c r="T56" i="6" s="1"/>
  <c r="X56" i="6" s="1"/>
  <c r="AB56" i="6" s="1"/>
  <c r="AF56" i="6" s="1"/>
  <c r="AJ56" i="6" s="1"/>
  <c r="AN56" i="6" s="1"/>
  <c r="AR56" i="6" s="1"/>
  <c r="AV56" i="6" s="1"/>
  <c r="AZ56" i="6" s="1"/>
  <c r="BD56" i="6" s="1"/>
  <c r="BH56" i="6" s="1"/>
  <c r="BL56" i="6" s="1"/>
  <c r="BP56" i="6" s="1"/>
  <c r="I55" i="6"/>
  <c r="M55" i="6" s="1"/>
  <c r="Q55" i="6" s="1"/>
  <c r="U55" i="6" s="1"/>
  <c r="Y55" i="6" s="1"/>
  <c r="AC55" i="6" s="1"/>
  <c r="AG55" i="6" s="1"/>
  <c r="AK55" i="6" s="1"/>
  <c r="AO55" i="6" s="1"/>
  <c r="AS55" i="6" s="1"/>
  <c r="AW55" i="6" s="1"/>
  <c r="BA55" i="6" s="1"/>
  <c r="BE55" i="6" s="1"/>
  <c r="BI55" i="6" s="1"/>
  <c r="BM55" i="6" s="1"/>
  <c r="BQ55" i="6" s="1"/>
  <c r="E47" i="6" l="1"/>
  <c r="F48" i="6"/>
  <c r="J52" i="8"/>
  <c r="N52" i="8" s="1"/>
  <c r="R52" i="8" s="1"/>
  <c r="V52" i="8" s="1"/>
  <c r="Z52" i="8" s="1"/>
  <c r="AD52" i="8" s="1"/>
  <c r="AH52" i="8" s="1"/>
  <c r="AL52" i="8" s="1"/>
  <c r="AP52" i="8" s="1"/>
  <c r="AT52" i="8" s="1"/>
  <c r="AX52" i="8" s="1"/>
  <c r="BB52" i="8" s="1"/>
  <c r="BF52" i="8" s="1"/>
  <c r="G52" i="8"/>
  <c r="K52" i="8" s="1"/>
  <c r="O52" i="8" s="1"/>
  <c r="S52" i="8" s="1"/>
  <c r="W52" i="8" s="1"/>
  <c r="AA52" i="8" s="1"/>
  <c r="AE52" i="8" s="1"/>
  <c r="AI52" i="8" s="1"/>
  <c r="AM52" i="8" s="1"/>
  <c r="AQ52" i="8" s="1"/>
  <c r="AU52" i="8" s="1"/>
  <c r="AY52" i="8" s="1"/>
  <c r="BC52" i="8" s="1"/>
  <c r="BG52" i="8" s="1"/>
  <c r="BK52" i="8" s="1"/>
  <c r="BO52" i="8" s="1"/>
  <c r="H52" i="8"/>
  <c r="L52" i="8" s="1"/>
  <c r="P52" i="8" s="1"/>
  <c r="T52" i="8" s="1"/>
  <c r="X52" i="8" s="1"/>
  <c r="AB52" i="8" s="1"/>
  <c r="AF52" i="8" s="1"/>
  <c r="AJ52" i="8" s="1"/>
  <c r="AN52" i="8" s="1"/>
  <c r="AR52" i="8" s="1"/>
  <c r="AV52" i="8" s="1"/>
  <c r="AZ52" i="8" s="1"/>
  <c r="BD52" i="8" s="1"/>
  <c r="BH52" i="8" s="1"/>
  <c r="BL52" i="8" s="1"/>
  <c r="BP52" i="8" s="1"/>
  <c r="I51" i="8"/>
  <c r="M51" i="8" s="1"/>
  <c r="Q51" i="8" s="1"/>
  <c r="U51" i="8" s="1"/>
  <c r="Y51" i="8" s="1"/>
  <c r="AC51" i="8" s="1"/>
  <c r="AG51" i="8" s="1"/>
  <c r="AK51" i="8" s="1"/>
  <c r="AO51" i="8" s="1"/>
  <c r="AS51" i="8" s="1"/>
  <c r="AW51" i="8" s="1"/>
  <c r="BA51" i="8" s="1"/>
  <c r="BE51" i="8" s="1"/>
  <c r="BI51" i="8" s="1"/>
  <c r="BM51" i="8" s="1"/>
  <c r="BQ51" i="8" s="1"/>
  <c r="E50" i="8"/>
  <c r="F50" i="8" s="1"/>
  <c r="I52" i="8"/>
  <c r="M52" i="8" s="1"/>
  <c r="Q52" i="8" s="1"/>
  <c r="U52" i="8" s="1"/>
  <c r="Y52" i="8" s="1"/>
  <c r="AC52" i="8" s="1"/>
  <c r="AG52" i="8" s="1"/>
  <c r="AK52" i="8" s="1"/>
  <c r="AO52" i="8" s="1"/>
  <c r="AS52" i="8" s="1"/>
  <c r="AW52" i="8" s="1"/>
  <c r="BA52" i="8" s="1"/>
  <c r="BE52" i="8" s="1"/>
  <c r="BI52" i="8" s="1"/>
  <c r="BM52" i="8" s="1"/>
  <c r="BQ52" i="8" s="1"/>
  <c r="H55" i="6"/>
  <c r="L55" i="6" s="1"/>
  <c r="P55" i="6" s="1"/>
  <c r="T55" i="6" s="1"/>
  <c r="X55" i="6" s="1"/>
  <c r="AB55" i="6" s="1"/>
  <c r="AF55" i="6" s="1"/>
  <c r="AJ55" i="6" s="1"/>
  <c r="AN55" i="6" s="1"/>
  <c r="AR55" i="6" s="1"/>
  <c r="AV55" i="6" s="1"/>
  <c r="AZ55" i="6" s="1"/>
  <c r="BD55" i="6" s="1"/>
  <c r="BH55" i="6" s="1"/>
  <c r="BL55" i="6" s="1"/>
  <c r="BP55" i="6" s="1"/>
  <c r="G55" i="6"/>
  <c r="K55" i="6" s="1"/>
  <c r="O55" i="6" s="1"/>
  <c r="S55" i="6" s="1"/>
  <c r="W55" i="6" s="1"/>
  <c r="AA55" i="6" s="1"/>
  <c r="AE55" i="6" s="1"/>
  <c r="AI55" i="6" s="1"/>
  <c r="AM55" i="6" s="1"/>
  <c r="AQ55" i="6" s="1"/>
  <c r="AU55" i="6" s="1"/>
  <c r="AY55" i="6" s="1"/>
  <c r="BC55" i="6" s="1"/>
  <c r="BG55" i="6" s="1"/>
  <c r="BK55" i="6" s="1"/>
  <c r="BO55" i="6" s="1"/>
  <c r="J55" i="6"/>
  <c r="N55" i="6" s="1"/>
  <c r="R55" i="6" s="1"/>
  <c r="V55" i="6" s="1"/>
  <c r="Z55" i="6" s="1"/>
  <c r="AD55" i="6" s="1"/>
  <c r="AH55" i="6" s="1"/>
  <c r="AL55" i="6" s="1"/>
  <c r="AP55" i="6" s="1"/>
  <c r="AT55" i="6" s="1"/>
  <c r="AX55" i="6" s="1"/>
  <c r="BB55" i="6" s="1"/>
  <c r="BF55" i="6" s="1"/>
  <c r="BJ55" i="6" s="1"/>
  <c r="BN55" i="6" s="1"/>
  <c r="BR55" i="6" s="1"/>
  <c r="E46" i="6" l="1"/>
  <c r="F47" i="6"/>
  <c r="G51" i="8"/>
  <c r="K51" i="8" s="1"/>
  <c r="O51" i="8" s="1"/>
  <c r="S51" i="8" s="1"/>
  <c r="W51" i="8" s="1"/>
  <c r="AA51" i="8" s="1"/>
  <c r="AE51" i="8" s="1"/>
  <c r="AI51" i="8" s="1"/>
  <c r="AM51" i="8" s="1"/>
  <c r="AQ51" i="8" s="1"/>
  <c r="AU51" i="8" s="1"/>
  <c r="AY51" i="8" s="1"/>
  <c r="BC51" i="8" s="1"/>
  <c r="BG51" i="8" s="1"/>
  <c r="BK51" i="8" s="1"/>
  <c r="BO51" i="8" s="1"/>
  <c r="J51" i="8"/>
  <c r="N51" i="8" s="1"/>
  <c r="R51" i="8" s="1"/>
  <c r="V51" i="8" s="1"/>
  <c r="Z51" i="8" s="1"/>
  <c r="AD51" i="8" s="1"/>
  <c r="AH51" i="8" s="1"/>
  <c r="AL51" i="8" s="1"/>
  <c r="AP51" i="8" s="1"/>
  <c r="AT51" i="8" s="1"/>
  <c r="AX51" i="8" s="1"/>
  <c r="BB51" i="8" s="1"/>
  <c r="BF51" i="8" s="1"/>
  <c r="H51" i="8"/>
  <c r="L51" i="8" s="1"/>
  <c r="P51" i="8" s="1"/>
  <c r="T51" i="8" s="1"/>
  <c r="X51" i="8" s="1"/>
  <c r="AB51" i="8" s="1"/>
  <c r="AF51" i="8" s="1"/>
  <c r="AJ51" i="8" s="1"/>
  <c r="AN51" i="8" s="1"/>
  <c r="AR51" i="8" s="1"/>
  <c r="AV51" i="8" s="1"/>
  <c r="AZ51" i="8" s="1"/>
  <c r="BD51" i="8" s="1"/>
  <c r="BH51" i="8" s="1"/>
  <c r="BL51" i="8" s="1"/>
  <c r="BP51" i="8" s="1"/>
  <c r="I50" i="8"/>
  <c r="M50" i="8" s="1"/>
  <c r="Q50" i="8" s="1"/>
  <c r="U50" i="8" s="1"/>
  <c r="Y50" i="8" s="1"/>
  <c r="AC50" i="8" s="1"/>
  <c r="AG50" i="8" s="1"/>
  <c r="AK50" i="8" s="1"/>
  <c r="AO50" i="8" s="1"/>
  <c r="AS50" i="8" s="1"/>
  <c r="AW50" i="8" s="1"/>
  <c r="BA50" i="8" s="1"/>
  <c r="BE50" i="8" s="1"/>
  <c r="BI50" i="8" s="1"/>
  <c r="BM50" i="8" s="1"/>
  <c r="BQ50" i="8" s="1"/>
  <c r="E49" i="8"/>
  <c r="F49" i="8" s="1"/>
  <c r="I54" i="6"/>
  <c r="M54" i="6" s="1"/>
  <c r="Q54" i="6" s="1"/>
  <c r="U54" i="6" s="1"/>
  <c r="Y54" i="6" s="1"/>
  <c r="AC54" i="6" s="1"/>
  <c r="AG54" i="6" s="1"/>
  <c r="AK54" i="6" s="1"/>
  <c r="AO54" i="6" s="1"/>
  <c r="AS54" i="6" s="1"/>
  <c r="AW54" i="6" s="1"/>
  <c r="BA54" i="6" s="1"/>
  <c r="BE54" i="6" s="1"/>
  <c r="BI54" i="6" s="1"/>
  <c r="BM54" i="6" s="1"/>
  <c r="BQ54" i="6" s="1"/>
  <c r="J54" i="6"/>
  <c r="N54" i="6" s="1"/>
  <c r="R54" i="6" s="1"/>
  <c r="V54" i="6" s="1"/>
  <c r="Z54" i="6" s="1"/>
  <c r="AD54" i="6" s="1"/>
  <c r="AH54" i="6" s="1"/>
  <c r="AL54" i="6" s="1"/>
  <c r="AP54" i="6" s="1"/>
  <c r="AT54" i="6" s="1"/>
  <c r="AX54" i="6" s="1"/>
  <c r="BB54" i="6" s="1"/>
  <c r="BF54" i="6" s="1"/>
  <c r="BJ54" i="6" s="1"/>
  <c r="BN54" i="6" s="1"/>
  <c r="BR54" i="6" s="1"/>
  <c r="H54" i="6"/>
  <c r="L54" i="6" s="1"/>
  <c r="P54" i="6" s="1"/>
  <c r="T54" i="6" s="1"/>
  <c r="X54" i="6" s="1"/>
  <c r="AB54" i="6" s="1"/>
  <c r="AF54" i="6" s="1"/>
  <c r="AJ54" i="6" s="1"/>
  <c r="AN54" i="6" s="1"/>
  <c r="AR54" i="6" s="1"/>
  <c r="AV54" i="6" s="1"/>
  <c r="AZ54" i="6" s="1"/>
  <c r="BD54" i="6" s="1"/>
  <c r="BH54" i="6" s="1"/>
  <c r="BL54" i="6" s="1"/>
  <c r="BP54" i="6" s="1"/>
  <c r="G54" i="6"/>
  <c r="K54" i="6" s="1"/>
  <c r="O54" i="6" s="1"/>
  <c r="S54" i="6" s="1"/>
  <c r="W54" i="6" s="1"/>
  <c r="AA54" i="6" s="1"/>
  <c r="AE54" i="6" s="1"/>
  <c r="AI54" i="6" s="1"/>
  <c r="AM54" i="6" s="1"/>
  <c r="AQ54" i="6" s="1"/>
  <c r="AU54" i="6" s="1"/>
  <c r="AY54" i="6" s="1"/>
  <c r="BC54" i="6" s="1"/>
  <c r="BG54" i="6" s="1"/>
  <c r="BK54" i="6" s="1"/>
  <c r="BO54" i="6" s="1"/>
  <c r="E45" i="6" l="1"/>
  <c r="F46" i="6"/>
  <c r="J50" i="8"/>
  <c r="N50" i="8" s="1"/>
  <c r="R50" i="8" s="1"/>
  <c r="V50" i="8" s="1"/>
  <c r="Z50" i="8" s="1"/>
  <c r="AD50" i="8" s="1"/>
  <c r="AH50" i="8" s="1"/>
  <c r="AL50" i="8" s="1"/>
  <c r="AP50" i="8" s="1"/>
  <c r="AT50" i="8" s="1"/>
  <c r="AX50" i="8" s="1"/>
  <c r="BB50" i="8" s="1"/>
  <c r="BF50" i="8" s="1"/>
  <c r="G50" i="8"/>
  <c r="K50" i="8" s="1"/>
  <c r="O50" i="8" s="1"/>
  <c r="S50" i="8" s="1"/>
  <c r="W50" i="8" s="1"/>
  <c r="AA50" i="8" s="1"/>
  <c r="AE50" i="8" s="1"/>
  <c r="AI50" i="8" s="1"/>
  <c r="AM50" i="8" s="1"/>
  <c r="AQ50" i="8" s="1"/>
  <c r="AU50" i="8" s="1"/>
  <c r="AY50" i="8" s="1"/>
  <c r="BC50" i="8" s="1"/>
  <c r="BG50" i="8" s="1"/>
  <c r="BK50" i="8" s="1"/>
  <c r="BO50" i="8" s="1"/>
  <c r="H50" i="8"/>
  <c r="L50" i="8" s="1"/>
  <c r="P50" i="8" s="1"/>
  <c r="T50" i="8" s="1"/>
  <c r="X50" i="8" s="1"/>
  <c r="AB50" i="8" s="1"/>
  <c r="AF50" i="8" s="1"/>
  <c r="AJ50" i="8" s="1"/>
  <c r="AN50" i="8" s="1"/>
  <c r="AR50" i="8" s="1"/>
  <c r="AV50" i="8" s="1"/>
  <c r="AZ50" i="8" s="1"/>
  <c r="BD50" i="8" s="1"/>
  <c r="BH50" i="8" s="1"/>
  <c r="BL50" i="8" s="1"/>
  <c r="BP50" i="8" s="1"/>
  <c r="I49" i="8"/>
  <c r="M49" i="8" s="1"/>
  <c r="Q49" i="8" s="1"/>
  <c r="U49" i="8" s="1"/>
  <c r="Y49" i="8" s="1"/>
  <c r="AC49" i="8" s="1"/>
  <c r="AG49" i="8" s="1"/>
  <c r="AK49" i="8" s="1"/>
  <c r="AO49" i="8" s="1"/>
  <c r="AS49" i="8" s="1"/>
  <c r="AW49" i="8" s="1"/>
  <c r="BA49" i="8" s="1"/>
  <c r="BE49" i="8" s="1"/>
  <c r="BI49" i="8" s="1"/>
  <c r="BM49" i="8" s="1"/>
  <c r="BQ49" i="8" s="1"/>
  <c r="E48" i="8"/>
  <c r="F48" i="8" s="1"/>
  <c r="J53" i="6"/>
  <c r="N53" i="6" s="1"/>
  <c r="R53" i="6" s="1"/>
  <c r="V53" i="6" s="1"/>
  <c r="Z53" i="6" s="1"/>
  <c r="AD53" i="6" s="1"/>
  <c r="AH53" i="6" s="1"/>
  <c r="AL53" i="6" s="1"/>
  <c r="AP53" i="6" s="1"/>
  <c r="AT53" i="6" s="1"/>
  <c r="AX53" i="6" s="1"/>
  <c r="BB53" i="6" s="1"/>
  <c r="BF53" i="6" s="1"/>
  <c r="BJ53" i="6" s="1"/>
  <c r="BN53" i="6" s="1"/>
  <c r="BR53" i="6" s="1"/>
  <c r="H53" i="6"/>
  <c r="L53" i="6" s="1"/>
  <c r="P53" i="6" s="1"/>
  <c r="T53" i="6" s="1"/>
  <c r="X53" i="6" s="1"/>
  <c r="AB53" i="6" s="1"/>
  <c r="AF53" i="6" s="1"/>
  <c r="AJ53" i="6" s="1"/>
  <c r="AN53" i="6" s="1"/>
  <c r="AR53" i="6" s="1"/>
  <c r="AV53" i="6" s="1"/>
  <c r="AZ53" i="6" s="1"/>
  <c r="BD53" i="6" s="1"/>
  <c r="BH53" i="6" s="1"/>
  <c r="BL53" i="6" s="1"/>
  <c r="BP53" i="6" s="1"/>
  <c r="G53" i="6"/>
  <c r="K53" i="6" s="1"/>
  <c r="O53" i="6" s="1"/>
  <c r="S53" i="6" s="1"/>
  <c r="W53" i="6" s="1"/>
  <c r="AA53" i="6" s="1"/>
  <c r="AE53" i="6" s="1"/>
  <c r="AI53" i="6" s="1"/>
  <c r="AM53" i="6" s="1"/>
  <c r="AQ53" i="6" s="1"/>
  <c r="AU53" i="6" s="1"/>
  <c r="AY53" i="6" s="1"/>
  <c r="BC53" i="6" s="1"/>
  <c r="BG53" i="6" s="1"/>
  <c r="BK53" i="6" s="1"/>
  <c r="BO53" i="6" s="1"/>
  <c r="I52" i="6"/>
  <c r="M52" i="6" s="1"/>
  <c r="Q52" i="6" s="1"/>
  <c r="U52" i="6" s="1"/>
  <c r="Y52" i="6" s="1"/>
  <c r="AC52" i="6" s="1"/>
  <c r="AG52" i="6" s="1"/>
  <c r="AK52" i="6" s="1"/>
  <c r="AO52" i="6" s="1"/>
  <c r="AS52" i="6" s="1"/>
  <c r="AW52" i="6" s="1"/>
  <c r="BA52" i="6" s="1"/>
  <c r="BE52" i="6" s="1"/>
  <c r="BI52" i="6" s="1"/>
  <c r="BM52" i="6" s="1"/>
  <c r="BQ52" i="6" s="1"/>
  <c r="I53" i="6"/>
  <c r="M53" i="6" s="1"/>
  <c r="Q53" i="6" s="1"/>
  <c r="U53" i="6" s="1"/>
  <c r="Y53" i="6" s="1"/>
  <c r="AC53" i="6" s="1"/>
  <c r="AG53" i="6" s="1"/>
  <c r="AK53" i="6" s="1"/>
  <c r="AO53" i="6" s="1"/>
  <c r="AS53" i="6" s="1"/>
  <c r="AW53" i="6" s="1"/>
  <c r="BA53" i="6" s="1"/>
  <c r="BE53" i="6" s="1"/>
  <c r="BI53" i="6" s="1"/>
  <c r="BM53" i="6" s="1"/>
  <c r="BQ53" i="6" s="1"/>
  <c r="E44" i="6" l="1"/>
  <c r="F45" i="6"/>
  <c r="G49" i="8"/>
  <c r="K49" i="8" s="1"/>
  <c r="O49" i="8" s="1"/>
  <c r="S49" i="8" s="1"/>
  <c r="W49" i="8" s="1"/>
  <c r="AA49" i="8" s="1"/>
  <c r="AE49" i="8" s="1"/>
  <c r="AI49" i="8" s="1"/>
  <c r="AM49" i="8" s="1"/>
  <c r="AQ49" i="8" s="1"/>
  <c r="AU49" i="8" s="1"/>
  <c r="AY49" i="8" s="1"/>
  <c r="BC49" i="8" s="1"/>
  <c r="BG49" i="8" s="1"/>
  <c r="BK49" i="8" s="1"/>
  <c r="BO49" i="8" s="1"/>
  <c r="J49" i="8"/>
  <c r="N49" i="8" s="1"/>
  <c r="R49" i="8" s="1"/>
  <c r="V49" i="8" s="1"/>
  <c r="Z49" i="8" s="1"/>
  <c r="AD49" i="8" s="1"/>
  <c r="AH49" i="8" s="1"/>
  <c r="AL49" i="8" s="1"/>
  <c r="AP49" i="8" s="1"/>
  <c r="AT49" i="8" s="1"/>
  <c r="AX49" i="8" s="1"/>
  <c r="BB49" i="8" s="1"/>
  <c r="BF49" i="8" s="1"/>
  <c r="H49" i="8"/>
  <c r="L49" i="8" s="1"/>
  <c r="P49" i="8" s="1"/>
  <c r="T49" i="8" s="1"/>
  <c r="X49" i="8" s="1"/>
  <c r="AB49" i="8" s="1"/>
  <c r="AF49" i="8" s="1"/>
  <c r="AJ49" i="8" s="1"/>
  <c r="AN49" i="8" s="1"/>
  <c r="AR49" i="8" s="1"/>
  <c r="AV49" i="8" s="1"/>
  <c r="AZ49" i="8" s="1"/>
  <c r="BD49" i="8" s="1"/>
  <c r="BH49" i="8" s="1"/>
  <c r="BL49" i="8" s="1"/>
  <c r="BP49" i="8" s="1"/>
  <c r="I48" i="8"/>
  <c r="M48" i="8" s="1"/>
  <c r="Q48" i="8" s="1"/>
  <c r="U48" i="8" s="1"/>
  <c r="Y48" i="8" s="1"/>
  <c r="AC48" i="8" s="1"/>
  <c r="AG48" i="8" s="1"/>
  <c r="AK48" i="8" s="1"/>
  <c r="AO48" i="8" s="1"/>
  <c r="AS48" i="8" s="1"/>
  <c r="AW48" i="8" s="1"/>
  <c r="BA48" i="8" s="1"/>
  <c r="BE48" i="8" s="1"/>
  <c r="BI48" i="8" s="1"/>
  <c r="BM48" i="8" s="1"/>
  <c r="BQ48" i="8" s="1"/>
  <c r="E47" i="8"/>
  <c r="F47" i="8" s="1"/>
  <c r="J52" i="6"/>
  <c r="N52" i="6" s="1"/>
  <c r="R52" i="6" s="1"/>
  <c r="V52" i="6" s="1"/>
  <c r="Z52" i="6" s="1"/>
  <c r="AD52" i="6" s="1"/>
  <c r="AH52" i="6" s="1"/>
  <c r="AL52" i="6" s="1"/>
  <c r="AP52" i="6" s="1"/>
  <c r="AT52" i="6" s="1"/>
  <c r="AX52" i="6" s="1"/>
  <c r="BB52" i="6" s="1"/>
  <c r="BF52" i="6" s="1"/>
  <c r="BJ52" i="6" s="1"/>
  <c r="BN52" i="6" s="1"/>
  <c r="BR52" i="6" s="1"/>
  <c r="H52" i="6"/>
  <c r="L52" i="6" s="1"/>
  <c r="P52" i="6" s="1"/>
  <c r="T52" i="6" s="1"/>
  <c r="X52" i="6" s="1"/>
  <c r="AB52" i="6" s="1"/>
  <c r="AF52" i="6" s="1"/>
  <c r="AJ52" i="6" s="1"/>
  <c r="AN52" i="6" s="1"/>
  <c r="AR52" i="6" s="1"/>
  <c r="AV52" i="6" s="1"/>
  <c r="AZ52" i="6" s="1"/>
  <c r="BD52" i="6" s="1"/>
  <c r="BH52" i="6" s="1"/>
  <c r="BL52" i="6" s="1"/>
  <c r="BP52" i="6" s="1"/>
  <c r="G52" i="6"/>
  <c r="K52" i="6" s="1"/>
  <c r="O52" i="6" s="1"/>
  <c r="S52" i="6" s="1"/>
  <c r="W52" i="6" s="1"/>
  <c r="AA52" i="6" s="1"/>
  <c r="AE52" i="6" s="1"/>
  <c r="AI52" i="6" s="1"/>
  <c r="AM52" i="6" s="1"/>
  <c r="AQ52" i="6" s="1"/>
  <c r="AU52" i="6" s="1"/>
  <c r="AY52" i="6" s="1"/>
  <c r="BC52" i="6" s="1"/>
  <c r="BG52" i="6" s="1"/>
  <c r="BK52" i="6" s="1"/>
  <c r="BO52" i="6" s="1"/>
  <c r="E43" i="6" l="1"/>
  <c r="F44" i="6"/>
  <c r="J48" i="8"/>
  <c r="N48" i="8" s="1"/>
  <c r="R48" i="8" s="1"/>
  <c r="V48" i="8" s="1"/>
  <c r="Z48" i="8" s="1"/>
  <c r="AD48" i="8" s="1"/>
  <c r="AH48" i="8" s="1"/>
  <c r="AL48" i="8" s="1"/>
  <c r="AP48" i="8" s="1"/>
  <c r="AT48" i="8" s="1"/>
  <c r="AX48" i="8" s="1"/>
  <c r="BB48" i="8" s="1"/>
  <c r="BF48" i="8" s="1"/>
  <c r="G48" i="8"/>
  <c r="K48" i="8" s="1"/>
  <c r="O48" i="8" s="1"/>
  <c r="S48" i="8" s="1"/>
  <c r="W48" i="8" s="1"/>
  <c r="AA48" i="8" s="1"/>
  <c r="AE48" i="8" s="1"/>
  <c r="AI48" i="8" s="1"/>
  <c r="AM48" i="8" s="1"/>
  <c r="AQ48" i="8" s="1"/>
  <c r="AU48" i="8" s="1"/>
  <c r="AY48" i="8" s="1"/>
  <c r="BC48" i="8" s="1"/>
  <c r="BG48" i="8" s="1"/>
  <c r="BK48" i="8" s="1"/>
  <c r="BO48" i="8" s="1"/>
  <c r="H48" i="8"/>
  <c r="L48" i="8" s="1"/>
  <c r="P48" i="8" s="1"/>
  <c r="T48" i="8" s="1"/>
  <c r="X48" i="8" s="1"/>
  <c r="AB48" i="8" s="1"/>
  <c r="AF48" i="8" s="1"/>
  <c r="AJ48" i="8" s="1"/>
  <c r="AN48" i="8" s="1"/>
  <c r="AR48" i="8" s="1"/>
  <c r="AV48" i="8" s="1"/>
  <c r="AZ48" i="8" s="1"/>
  <c r="BD48" i="8" s="1"/>
  <c r="BH48" i="8" s="1"/>
  <c r="BL48" i="8" s="1"/>
  <c r="BP48" i="8" s="1"/>
  <c r="I47" i="8"/>
  <c r="M47" i="8" s="1"/>
  <c r="Q47" i="8" s="1"/>
  <c r="U47" i="8" s="1"/>
  <c r="Y47" i="8" s="1"/>
  <c r="AC47" i="8" s="1"/>
  <c r="AG47" i="8" s="1"/>
  <c r="AK47" i="8" s="1"/>
  <c r="AO47" i="8" s="1"/>
  <c r="AS47" i="8" s="1"/>
  <c r="AW47" i="8" s="1"/>
  <c r="BA47" i="8" s="1"/>
  <c r="BE47" i="8" s="1"/>
  <c r="BI47" i="8" s="1"/>
  <c r="BM47" i="8" s="1"/>
  <c r="BQ47" i="8" s="1"/>
  <c r="E46" i="8"/>
  <c r="F46" i="8" s="1"/>
  <c r="I51" i="6"/>
  <c r="M51" i="6" s="1"/>
  <c r="Q51" i="6" s="1"/>
  <c r="U51" i="6" s="1"/>
  <c r="Y51" i="6" s="1"/>
  <c r="AC51" i="6" s="1"/>
  <c r="AG51" i="6" s="1"/>
  <c r="AK51" i="6" s="1"/>
  <c r="AO51" i="6" s="1"/>
  <c r="AS51" i="6" s="1"/>
  <c r="AW51" i="6" s="1"/>
  <c r="BA51" i="6" s="1"/>
  <c r="BE51" i="6" s="1"/>
  <c r="BI51" i="6" s="1"/>
  <c r="BM51" i="6" s="1"/>
  <c r="BQ51" i="6" s="1"/>
  <c r="J51" i="6"/>
  <c r="N51" i="6" s="1"/>
  <c r="R51" i="6" s="1"/>
  <c r="V51" i="6" s="1"/>
  <c r="Z51" i="6" s="1"/>
  <c r="AD51" i="6" s="1"/>
  <c r="AH51" i="6" s="1"/>
  <c r="AL51" i="6" s="1"/>
  <c r="AP51" i="6" s="1"/>
  <c r="AT51" i="6" s="1"/>
  <c r="AX51" i="6" s="1"/>
  <c r="BB51" i="6" s="1"/>
  <c r="BF51" i="6" s="1"/>
  <c r="BJ51" i="6" s="1"/>
  <c r="BN51" i="6" s="1"/>
  <c r="BR51" i="6" s="1"/>
  <c r="H51" i="6"/>
  <c r="L51" i="6" s="1"/>
  <c r="P51" i="6" s="1"/>
  <c r="T51" i="6" s="1"/>
  <c r="X51" i="6" s="1"/>
  <c r="AB51" i="6" s="1"/>
  <c r="AF51" i="6" s="1"/>
  <c r="AJ51" i="6" s="1"/>
  <c r="AN51" i="6" s="1"/>
  <c r="AR51" i="6" s="1"/>
  <c r="AV51" i="6" s="1"/>
  <c r="AZ51" i="6" s="1"/>
  <c r="BD51" i="6" s="1"/>
  <c r="BH51" i="6" s="1"/>
  <c r="BL51" i="6" s="1"/>
  <c r="BP51" i="6" s="1"/>
  <c r="G51" i="6"/>
  <c r="K51" i="6" s="1"/>
  <c r="O51" i="6" s="1"/>
  <c r="S51" i="6" s="1"/>
  <c r="W51" i="6" s="1"/>
  <c r="AA51" i="6" s="1"/>
  <c r="AE51" i="6" s="1"/>
  <c r="AI51" i="6" s="1"/>
  <c r="AM51" i="6" s="1"/>
  <c r="AQ51" i="6" s="1"/>
  <c r="AU51" i="6" s="1"/>
  <c r="AY51" i="6" s="1"/>
  <c r="BC51" i="6" s="1"/>
  <c r="BG51" i="6" s="1"/>
  <c r="BK51" i="6" s="1"/>
  <c r="BO51" i="6" s="1"/>
  <c r="E42" i="6" l="1"/>
  <c r="F43" i="6"/>
  <c r="G47" i="8"/>
  <c r="K47" i="8" s="1"/>
  <c r="O47" i="8" s="1"/>
  <c r="S47" i="8" s="1"/>
  <c r="W47" i="8" s="1"/>
  <c r="AA47" i="8" s="1"/>
  <c r="AE47" i="8" s="1"/>
  <c r="AI47" i="8" s="1"/>
  <c r="AM47" i="8" s="1"/>
  <c r="AQ47" i="8" s="1"/>
  <c r="AU47" i="8" s="1"/>
  <c r="AY47" i="8" s="1"/>
  <c r="BC47" i="8" s="1"/>
  <c r="BG47" i="8" s="1"/>
  <c r="BK47" i="8" s="1"/>
  <c r="BO47" i="8" s="1"/>
  <c r="J47" i="8"/>
  <c r="N47" i="8" s="1"/>
  <c r="R47" i="8" s="1"/>
  <c r="V47" i="8" s="1"/>
  <c r="Z47" i="8" s="1"/>
  <c r="AD47" i="8" s="1"/>
  <c r="AH47" i="8" s="1"/>
  <c r="AL47" i="8" s="1"/>
  <c r="AP47" i="8" s="1"/>
  <c r="AT47" i="8" s="1"/>
  <c r="AX47" i="8" s="1"/>
  <c r="BB47" i="8" s="1"/>
  <c r="BF47" i="8" s="1"/>
  <c r="H47" i="8"/>
  <c r="L47" i="8" s="1"/>
  <c r="P47" i="8" s="1"/>
  <c r="T47" i="8" s="1"/>
  <c r="X47" i="8" s="1"/>
  <c r="AB47" i="8" s="1"/>
  <c r="AF47" i="8" s="1"/>
  <c r="AJ47" i="8" s="1"/>
  <c r="AN47" i="8" s="1"/>
  <c r="AR47" i="8" s="1"/>
  <c r="AV47" i="8" s="1"/>
  <c r="AZ47" i="8" s="1"/>
  <c r="BD47" i="8" s="1"/>
  <c r="BH47" i="8" s="1"/>
  <c r="BL47" i="8" s="1"/>
  <c r="BP47" i="8" s="1"/>
  <c r="I46" i="8"/>
  <c r="M46" i="8" s="1"/>
  <c r="Q46" i="8" s="1"/>
  <c r="U46" i="8" s="1"/>
  <c r="Y46" i="8" s="1"/>
  <c r="AC46" i="8" s="1"/>
  <c r="AG46" i="8" s="1"/>
  <c r="AK46" i="8" s="1"/>
  <c r="AO46" i="8" s="1"/>
  <c r="AS46" i="8" s="1"/>
  <c r="AW46" i="8" s="1"/>
  <c r="BA46" i="8" s="1"/>
  <c r="BE46" i="8" s="1"/>
  <c r="BI46" i="8" s="1"/>
  <c r="BM46" i="8" s="1"/>
  <c r="BQ46" i="8" s="1"/>
  <c r="E45" i="8"/>
  <c r="F45" i="8" s="1"/>
  <c r="I50" i="6"/>
  <c r="M50" i="6" s="1"/>
  <c r="Q50" i="6" s="1"/>
  <c r="U50" i="6" s="1"/>
  <c r="Y50" i="6" s="1"/>
  <c r="AC50" i="6" s="1"/>
  <c r="AG50" i="6" s="1"/>
  <c r="AK50" i="6" s="1"/>
  <c r="AO50" i="6" s="1"/>
  <c r="AS50" i="6" s="1"/>
  <c r="AW50" i="6" s="1"/>
  <c r="BA50" i="6" s="1"/>
  <c r="BE50" i="6" s="1"/>
  <c r="BI50" i="6" s="1"/>
  <c r="BM50" i="6" s="1"/>
  <c r="BQ50" i="6" s="1"/>
  <c r="J50" i="6"/>
  <c r="N50" i="6" s="1"/>
  <c r="R50" i="6" s="1"/>
  <c r="V50" i="6" s="1"/>
  <c r="Z50" i="6" s="1"/>
  <c r="AD50" i="6" s="1"/>
  <c r="AH50" i="6" s="1"/>
  <c r="AL50" i="6" s="1"/>
  <c r="AP50" i="6" s="1"/>
  <c r="AT50" i="6" s="1"/>
  <c r="AX50" i="6" s="1"/>
  <c r="BB50" i="6" s="1"/>
  <c r="BF50" i="6" s="1"/>
  <c r="BJ50" i="6" s="1"/>
  <c r="BN50" i="6" s="1"/>
  <c r="BR50" i="6" s="1"/>
  <c r="H50" i="6"/>
  <c r="L50" i="6" s="1"/>
  <c r="P50" i="6" s="1"/>
  <c r="T50" i="6" s="1"/>
  <c r="X50" i="6" s="1"/>
  <c r="AB50" i="6" s="1"/>
  <c r="AF50" i="6" s="1"/>
  <c r="AJ50" i="6" s="1"/>
  <c r="AN50" i="6" s="1"/>
  <c r="AR50" i="6" s="1"/>
  <c r="AV50" i="6" s="1"/>
  <c r="AZ50" i="6" s="1"/>
  <c r="BD50" i="6" s="1"/>
  <c r="BH50" i="6" s="1"/>
  <c r="BL50" i="6" s="1"/>
  <c r="BP50" i="6" s="1"/>
  <c r="G50" i="6"/>
  <c r="K50" i="6" s="1"/>
  <c r="O50" i="6" s="1"/>
  <c r="S50" i="6" s="1"/>
  <c r="W50" i="6" s="1"/>
  <c r="AA50" i="6" s="1"/>
  <c r="AE50" i="6" s="1"/>
  <c r="AI50" i="6" s="1"/>
  <c r="AM50" i="6" s="1"/>
  <c r="AQ50" i="6" s="1"/>
  <c r="AU50" i="6" s="1"/>
  <c r="AY50" i="6" s="1"/>
  <c r="BC50" i="6" s="1"/>
  <c r="BG50" i="6" s="1"/>
  <c r="BK50" i="6" s="1"/>
  <c r="BO50" i="6" s="1"/>
  <c r="I49" i="6"/>
  <c r="M49" i="6" s="1"/>
  <c r="Q49" i="6" s="1"/>
  <c r="U49" i="6" s="1"/>
  <c r="Y49" i="6" s="1"/>
  <c r="AC49" i="6" s="1"/>
  <c r="AG49" i="6" s="1"/>
  <c r="AK49" i="6" s="1"/>
  <c r="AO49" i="6" s="1"/>
  <c r="AS49" i="6" s="1"/>
  <c r="AW49" i="6" s="1"/>
  <c r="BA49" i="6" s="1"/>
  <c r="BE49" i="6" s="1"/>
  <c r="BI49" i="6" s="1"/>
  <c r="BM49" i="6" s="1"/>
  <c r="BQ49" i="6" s="1"/>
  <c r="E41" i="6" l="1"/>
  <c r="F42" i="6"/>
  <c r="J46" i="8"/>
  <c r="N46" i="8" s="1"/>
  <c r="R46" i="8" s="1"/>
  <c r="V46" i="8" s="1"/>
  <c r="Z46" i="8" s="1"/>
  <c r="AD46" i="8" s="1"/>
  <c r="AH46" i="8" s="1"/>
  <c r="AL46" i="8" s="1"/>
  <c r="AP46" i="8" s="1"/>
  <c r="AT46" i="8" s="1"/>
  <c r="AX46" i="8" s="1"/>
  <c r="BB46" i="8" s="1"/>
  <c r="BF46" i="8" s="1"/>
  <c r="G46" i="8"/>
  <c r="K46" i="8" s="1"/>
  <c r="O46" i="8" s="1"/>
  <c r="S46" i="8" s="1"/>
  <c r="W46" i="8" s="1"/>
  <c r="AA46" i="8" s="1"/>
  <c r="AE46" i="8" s="1"/>
  <c r="AI46" i="8" s="1"/>
  <c r="AM46" i="8" s="1"/>
  <c r="AQ46" i="8" s="1"/>
  <c r="AU46" i="8" s="1"/>
  <c r="AY46" i="8" s="1"/>
  <c r="BC46" i="8" s="1"/>
  <c r="BG46" i="8" s="1"/>
  <c r="BK46" i="8" s="1"/>
  <c r="BO46" i="8" s="1"/>
  <c r="H46" i="8"/>
  <c r="L46" i="8" s="1"/>
  <c r="P46" i="8" s="1"/>
  <c r="T46" i="8" s="1"/>
  <c r="X46" i="8" s="1"/>
  <c r="AB46" i="8" s="1"/>
  <c r="AF46" i="8" s="1"/>
  <c r="AJ46" i="8" s="1"/>
  <c r="AN46" i="8" s="1"/>
  <c r="AR46" i="8" s="1"/>
  <c r="AV46" i="8" s="1"/>
  <c r="AZ46" i="8" s="1"/>
  <c r="BD46" i="8" s="1"/>
  <c r="BH46" i="8" s="1"/>
  <c r="BL46" i="8" s="1"/>
  <c r="BP46" i="8" s="1"/>
  <c r="I45" i="8"/>
  <c r="M45" i="8" s="1"/>
  <c r="Q45" i="8" s="1"/>
  <c r="U45" i="8" s="1"/>
  <c r="Y45" i="8" s="1"/>
  <c r="AC45" i="8" s="1"/>
  <c r="AG45" i="8" s="1"/>
  <c r="AK45" i="8" s="1"/>
  <c r="AO45" i="8" s="1"/>
  <c r="AS45" i="8" s="1"/>
  <c r="AW45" i="8" s="1"/>
  <c r="BA45" i="8" s="1"/>
  <c r="BE45" i="8" s="1"/>
  <c r="BI45" i="8" s="1"/>
  <c r="BM45" i="8" s="1"/>
  <c r="BQ45" i="8" s="1"/>
  <c r="E44" i="8"/>
  <c r="F44" i="8" s="1"/>
  <c r="J49" i="6"/>
  <c r="N49" i="6" s="1"/>
  <c r="R49" i="6" s="1"/>
  <c r="V49" i="6" s="1"/>
  <c r="Z49" i="6" s="1"/>
  <c r="AD49" i="6" s="1"/>
  <c r="AH49" i="6" s="1"/>
  <c r="AL49" i="6" s="1"/>
  <c r="AP49" i="6" s="1"/>
  <c r="AT49" i="6" s="1"/>
  <c r="AX49" i="6" s="1"/>
  <c r="BB49" i="6" s="1"/>
  <c r="BF49" i="6" s="1"/>
  <c r="BJ49" i="6" s="1"/>
  <c r="BN49" i="6" s="1"/>
  <c r="BR49" i="6" s="1"/>
  <c r="G49" i="6"/>
  <c r="K49" i="6" s="1"/>
  <c r="O49" i="6" s="1"/>
  <c r="S49" i="6" s="1"/>
  <c r="W49" i="6" s="1"/>
  <c r="AA49" i="6" s="1"/>
  <c r="AE49" i="6" s="1"/>
  <c r="AI49" i="6" s="1"/>
  <c r="AM49" i="6" s="1"/>
  <c r="AQ49" i="6" s="1"/>
  <c r="AU49" i="6" s="1"/>
  <c r="AY49" i="6" s="1"/>
  <c r="BC49" i="6" s="1"/>
  <c r="BG49" i="6" s="1"/>
  <c r="BK49" i="6" s="1"/>
  <c r="BO49" i="6" s="1"/>
  <c r="H49" i="6"/>
  <c r="L49" i="6" s="1"/>
  <c r="P49" i="6" s="1"/>
  <c r="T49" i="6" s="1"/>
  <c r="X49" i="6" s="1"/>
  <c r="AB49" i="6" s="1"/>
  <c r="AF49" i="6" s="1"/>
  <c r="AJ49" i="6" s="1"/>
  <c r="AN49" i="6" s="1"/>
  <c r="AR49" i="6" s="1"/>
  <c r="AV49" i="6" s="1"/>
  <c r="AZ49" i="6" s="1"/>
  <c r="BD49" i="6" s="1"/>
  <c r="BH49" i="6" s="1"/>
  <c r="BL49" i="6" s="1"/>
  <c r="BP49" i="6" s="1"/>
  <c r="I48" i="6"/>
  <c r="M48" i="6" s="1"/>
  <c r="Q48" i="6" s="1"/>
  <c r="U48" i="6" s="1"/>
  <c r="Y48" i="6" s="1"/>
  <c r="AC48" i="6" s="1"/>
  <c r="AG48" i="6" s="1"/>
  <c r="AK48" i="6" s="1"/>
  <c r="AO48" i="6" s="1"/>
  <c r="AS48" i="6" s="1"/>
  <c r="AW48" i="6" s="1"/>
  <c r="BA48" i="6" s="1"/>
  <c r="BE48" i="6" s="1"/>
  <c r="BI48" i="6" s="1"/>
  <c r="BM48" i="6" s="1"/>
  <c r="BQ48" i="6" s="1"/>
  <c r="E40" i="6" l="1"/>
  <c r="F41" i="6"/>
  <c r="J45" i="8"/>
  <c r="N45" i="8" s="1"/>
  <c r="R45" i="8" s="1"/>
  <c r="V45" i="8" s="1"/>
  <c r="Z45" i="8" s="1"/>
  <c r="AD45" i="8" s="1"/>
  <c r="AH45" i="8" s="1"/>
  <c r="AL45" i="8" s="1"/>
  <c r="AP45" i="8" s="1"/>
  <c r="AT45" i="8" s="1"/>
  <c r="AX45" i="8" s="1"/>
  <c r="BB45" i="8" s="1"/>
  <c r="BF45" i="8" s="1"/>
  <c r="H45" i="8"/>
  <c r="L45" i="8" s="1"/>
  <c r="P45" i="8" s="1"/>
  <c r="T45" i="8" s="1"/>
  <c r="X45" i="8" s="1"/>
  <c r="AB45" i="8" s="1"/>
  <c r="AF45" i="8" s="1"/>
  <c r="AJ45" i="8" s="1"/>
  <c r="AN45" i="8" s="1"/>
  <c r="AR45" i="8" s="1"/>
  <c r="AV45" i="8" s="1"/>
  <c r="AZ45" i="8" s="1"/>
  <c r="BD45" i="8" s="1"/>
  <c r="BH45" i="8" s="1"/>
  <c r="BL45" i="8" s="1"/>
  <c r="BP45" i="8" s="1"/>
  <c r="G45" i="8"/>
  <c r="K45" i="8" s="1"/>
  <c r="O45" i="8" s="1"/>
  <c r="S45" i="8" s="1"/>
  <c r="W45" i="8" s="1"/>
  <c r="AA45" i="8" s="1"/>
  <c r="AE45" i="8" s="1"/>
  <c r="AI45" i="8" s="1"/>
  <c r="AM45" i="8" s="1"/>
  <c r="AQ45" i="8" s="1"/>
  <c r="AU45" i="8" s="1"/>
  <c r="AY45" i="8" s="1"/>
  <c r="BC45" i="8" s="1"/>
  <c r="BG45" i="8" s="1"/>
  <c r="BK45" i="8" s="1"/>
  <c r="BO45" i="8" s="1"/>
  <c r="I44" i="8"/>
  <c r="M44" i="8" s="1"/>
  <c r="Q44" i="8" s="1"/>
  <c r="U44" i="8" s="1"/>
  <c r="Y44" i="8" s="1"/>
  <c r="AC44" i="8" s="1"/>
  <c r="AG44" i="8" s="1"/>
  <c r="AK44" i="8" s="1"/>
  <c r="AO44" i="8" s="1"/>
  <c r="AS44" i="8" s="1"/>
  <c r="AW44" i="8" s="1"/>
  <c r="BA44" i="8" s="1"/>
  <c r="BE44" i="8" s="1"/>
  <c r="BI44" i="8" s="1"/>
  <c r="BM44" i="8" s="1"/>
  <c r="BQ44" i="8" s="1"/>
  <c r="E43" i="8"/>
  <c r="F43" i="8" s="1"/>
  <c r="G48" i="6"/>
  <c r="K48" i="6" s="1"/>
  <c r="O48" i="6" s="1"/>
  <c r="S48" i="6" s="1"/>
  <c r="W48" i="6" s="1"/>
  <c r="AA48" i="6" s="1"/>
  <c r="AE48" i="6" s="1"/>
  <c r="AI48" i="6" s="1"/>
  <c r="AM48" i="6" s="1"/>
  <c r="AQ48" i="6" s="1"/>
  <c r="AU48" i="6" s="1"/>
  <c r="AY48" i="6" s="1"/>
  <c r="BC48" i="6" s="1"/>
  <c r="BG48" i="6" s="1"/>
  <c r="BK48" i="6" s="1"/>
  <c r="BO48" i="6" s="1"/>
  <c r="J48" i="6"/>
  <c r="N48" i="6" s="1"/>
  <c r="R48" i="6" s="1"/>
  <c r="V48" i="6" s="1"/>
  <c r="Z48" i="6" s="1"/>
  <c r="AD48" i="6" s="1"/>
  <c r="AH48" i="6" s="1"/>
  <c r="AL48" i="6" s="1"/>
  <c r="AP48" i="6" s="1"/>
  <c r="AT48" i="6" s="1"/>
  <c r="AX48" i="6" s="1"/>
  <c r="BB48" i="6" s="1"/>
  <c r="BF48" i="6" s="1"/>
  <c r="BJ48" i="6" s="1"/>
  <c r="BN48" i="6" s="1"/>
  <c r="BR48" i="6" s="1"/>
  <c r="H48" i="6"/>
  <c r="L48" i="6" s="1"/>
  <c r="P48" i="6" s="1"/>
  <c r="T48" i="6" s="1"/>
  <c r="X48" i="6" s="1"/>
  <c r="AB48" i="6" s="1"/>
  <c r="AF48" i="6" s="1"/>
  <c r="AJ48" i="6" s="1"/>
  <c r="AN48" i="6" s="1"/>
  <c r="AR48" i="6" s="1"/>
  <c r="AV48" i="6" s="1"/>
  <c r="AZ48" i="6" s="1"/>
  <c r="BD48" i="6" s="1"/>
  <c r="BH48" i="6" s="1"/>
  <c r="BL48" i="6" s="1"/>
  <c r="BP48" i="6" s="1"/>
  <c r="I47" i="6"/>
  <c r="M47" i="6" s="1"/>
  <c r="Q47" i="6" s="1"/>
  <c r="U47" i="6" s="1"/>
  <c r="Y47" i="6" s="1"/>
  <c r="AC47" i="6" s="1"/>
  <c r="AG47" i="6" s="1"/>
  <c r="AK47" i="6" s="1"/>
  <c r="AO47" i="6" s="1"/>
  <c r="AS47" i="6" s="1"/>
  <c r="AW47" i="6" s="1"/>
  <c r="BA47" i="6" s="1"/>
  <c r="BE47" i="6" s="1"/>
  <c r="BI47" i="6" s="1"/>
  <c r="BM47" i="6" s="1"/>
  <c r="BQ47" i="6" s="1"/>
  <c r="E39" i="6" l="1"/>
  <c r="F40" i="6"/>
  <c r="G44" i="8"/>
  <c r="K44" i="8" s="1"/>
  <c r="O44" i="8" s="1"/>
  <c r="S44" i="8" s="1"/>
  <c r="W44" i="8" s="1"/>
  <c r="AA44" i="8" s="1"/>
  <c r="AE44" i="8" s="1"/>
  <c r="AI44" i="8" s="1"/>
  <c r="AM44" i="8" s="1"/>
  <c r="AQ44" i="8" s="1"/>
  <c r="AU44" i="8" s="1"/>
  <c r="AY44" i="8" s="1"/>
  <c r="BC44" i="8" s="1"/>
  <c r="BG44" i="8" s="1"/>
  <c r="BK44" i="8" s="1"/>
  <c r="BO44" i="8" s="1"/>
  <c r="J44" i="8"/>
  <c r="N44" i="8" s="1"/>
  <c r="R44" i="8" s="1"/>
  <c r="V44" i="8" s="1"/>
  <c r="Z44" i="8" s="1"/>
  <c r="AD44" i="8" s="1"/>
  <c r="AH44" i="8" s="1"/>
  <c r="AL44" i="8" s="1"/>
  <c r="AP44" i="8" s="1"/>
  <c r="AT44" i="8" s="1"/>
  <c r="AX44" i="8" s="1"/>
  <c r="BB44" i="8" s="1"/>
  <c r="BF44" i="8" s="1"/>
  <c r="H44" i="8"/>
  <c r="L44" i="8" s="1"/>
  <c r="P44" i="8" s="1"/>
  <c r="T44" i="8" s="1"/>
  <c r="X44" i="8" s="1"/>
  <c r="AB44" i="8" s="1"/>
  <c r="AF44" i="8" s="1"/>
  <c r="AJ44" i="8" s="1"/>
  <c r="AN44" i="8" s="1"/>
  <c r="AR44" i="8" s="1"/>
  <c r="AV44" i="8" s="1"/>
  <c r="AZ44" i="8" s="1"/>
  <c r="BD44" i="8" s="1"/>
  <c r="BH44" i="8" s="1"/>
  <c r="BL44" i="8" s="1"/>
  <c r="BP44" i="8" s="1"/>
  <c r="I43" i="8"/>
  <c r="M43" i="8" s="1"/>
  <c r="Q43" i="8" s="1"/>
  <c r="U43" i="8" s="1"/>
  <c r="Y43" i="8" s="1"/>
  <c r="AC43" i="8" s="1"/>
  <c r="AG43" i="8" s="1"/>
  <c r="AK43" i="8" s="1"/>
  <c r="AO43" i="8" s="1"/>
  <c r="AS43" i="8" s="1"/>
  <c r="AW43" i="8" s="1"/>
  <c r="BA43" i="8" s="1"/>
  <c r="BE43" i="8" s="1"/>
  <c r="BI43" i="8" s="1"/>
  <c r="BM43" i="8" s="1"/>
  <c r="BQ43" i="8" s="1"/>
  <c r="E42" i="8"/>
  <c r="F42" i="8" s="1"/>
  <c r="G47" i="6"/>
  <c r="K47" i="6" s="1"/>
  <c r="O47" i="6" s="1"/>
  <c r="S47" i="6" s="1"/>
  <c r="W47" i="6" s="1"/>
  <c r="AA47" i="6" s="1"/>
  <c r="AE47" i="6" s="1"/>
  <c r="AI47" i="6" s="1"/>
  <c r="AM47" i="6" s="1"/>
  <c r="AQ47" i="6" s="1"/>
  <c r="AU47" i="6" s="1"/>
  <c r="AY47" i="6" s="1"/>
  <c r="BC47" i="6" s="1"/>
  <c r="BG47" i="6" s="1"/>
  <c r="BK47" i="6" s="1"/>
  <c r="BO47" i="6" s="1"/>
  <c r="J47" i="6"/>
  <c r="N47" i="6" s="1"/>
  <c r="R47" i="6" s="1"/>
  <c r="V47" i="6" s="1"/>
  <c r="Z47" i="6" s="1"/>
  <c r="AD47" i="6" s="1"/>
  <c r="AH47" i="6" s="1"/>
  <c r="AL47" i="6" s="1"/>
  <c r="AP47" i="6" s="1"/>
  <c r="AT47" i="6" s="1"/>
  <c r="AX47" i="6" s="1"/>
  <c r="BB47" i="6" s="1"/>
  <c r="BF47" i="6" s="1"/>
  <c r="BJ47" i="6" s="1"/>
  <c r="BN47" i="6" s="1"/>
  <c r="BR47" i="6" s="1"/>
  <c r="H47" i="6"/>
  <c r="L47" i="6" s="1"/>
  <c r="P47" i="6" s="1"/>
  <c r="T47" i="6" s="1"/>
  <c r="X47" i="6" s="1"/>
  <c r="AB47" i="6" s="1"/>
  <c r="AF47" i="6" s="1"/>
  <c r="AJ47" i="6" s="1"/>
  <c r="AN47" i="6" s="1"/>
  <c r="AR47" i="6" s="1"/>
  <c r="AV47" i="6" s="1"/>
  <c r="AZ47" i="6" s="1"/>
  <c r="BD47" i="6" s="1"/>
  <c r="BH47" i="6" s="1"/>
  <c r="BL47" i="6" s="1"/>
  <c r="BP47" i="6" s="1"/>
  <c r="I46" i="6"/>
  <c r="M46" i="6" s="1"/>
  <c r="Q46" i="6" s="1"/>
  <c r="U46" i="6" s="1"/>
  <c r="Y46" i="6" s="1"/>
  <c r="AC46" i="6" s="1"/>
  <c r="AG46" i="6" s="1"/>
  <c r="AK46" i="6" s="1"/>
  <c r="AO46" i="6" s="1"/>
  <c r="AS46" i="6" s="1"/>
  <c r="AW46" i="6" s="1"/>
  <c r="BA46" i="6" s="1"/>
  <c r="BE46" i="6" s="1"/>
  <c r="BI46" i="6" s="1"/>
  <c r="BM46" i="6" s="1"/>
  <c r="BQ46" i="6" s="1"/>
  <c r="E38" i="6" l="1"/>
  <c r="F39" i="6"/>
  <c r="J43" i="8"/>
  <c r="N43" i="8" s="1"/>
  <c r="R43" i="8" s="1"/>
  <c r="V43" i="8" s="1"/>
  <c r="Z43" i="8" s="1"/>
  <c r="AD43" i="8" s="1"/>
  <c r="AH43" i="8" s="1"/>
  <c r="AL43" i="8" s="1"/>
  <c r="AP43" i="8" s="1"/>
  <c r="AT43" i="8" s="1"/>
  <c r="AX43" i="8" s="1"/>
  <c r="BB43" i="8" s="1"/>
  <c r="BF43" i="8" s="1"/>
  <c r="H43" i="8"/>
  <c r="L43" i="8" s="1"/>
  <c r="P43" i="8" s="1"/>
  <c r="T43" i="8" s="1"/>
  <c r="X43" i="8" s="1"/>
  <c r="AB43" i="8" s="1"/>
  <c r="AF43" i="8" s="1"/>
  <c r="AJ43" i="8" s="1"/>
  <c r="AN43" i="8" s="1"/>
  <c r="AR43" i="8" s="1"/>
  <c r="AV43" i="8" s="1"/>
  <c r="AZ43" i="8" s="1"/>
  <c r="BD43" i="8" s="1"/>
  <c r="BH43" i="8" s="1"/>
  <c r="BL43" i="8" s="1"/>
  <c r="BP43" i="8" s="1"/>
  <c r="G43" i="8"/>
  <c r="K43" i="8" s="1"/>
  <c r="O43" i="8" s="1"/>
  <c r="S43" i="8" s="1"/>
  <c r="W43" i="8" s="1"/>
  <c r="AA43" i="8" s="1"/>
  <c r="AE43" i="8" s="1"/>
  <c r="AI43" i="8" s="1"/>
  <c r="AM43" i="8" s="1"/>
  <c r="AQ43" i="8" s="1"/>
  <c r="AU43" i="8" s="1"/>
  <c r="AY43" i="8" s="1"/>
  <c r="BC43" i="8" s="1"/>
  <c r="BG43" i="8" s="1"/>
  <c r="BK43" i="8" s="1"/>
  <c r="BO43" i="8" s="1"/>
  <c r="I42" i="8"/>
  <c r="M42" i="8" s="1"/>
  <c r="Q42" i="8" s="1"/>
  <c r="U42" i="8" s="1"/>
  <c r="Y42" i="8" s="1"/>
  <c r="AC42" i="8" s="1"/>
  <c r="AG42" i="8" s="1"/>
  <c r="AK42" i="8" s="1"/>
  <c r="AO42" i="8" s="1"/>
  <c r="AS42" i="8" s="1"/>
  <c r="AW42" i="8" s="1"/>
  <c r="BA42" i="8" s="1"/>
  <c r="BE42" i="8" s="1"/>
  <c r="BI42" i="8" s="1"/>
  <c r="BM42" i="8" s="1"/>
  <c r="BQ42" i="8" s="1"/>
  <c r="E41" i="8"/>
  <c r="F41" i="8" s="1"/>
  <c r="J46" i="6"/>
  <c r="N46" i="6" s="1"/>
  <c r="R46" i="6" s="1"/>
  <c r="V46" i="6" s="1"/>
  <c r="Z46" i="6" s="1"/>
  <c r="AD46" i="6" s="1"/>
  <c r="AH46" i="6" s="1"/>
  <c r="AL46" i="6" s="1"/>
  <c r="AP46" i="6" s="1"/>
  <c r="AT46" i="6" s="1"/>
  <c r="AX46" i="6" s="1"/>
  <c r="BB46" i="6" s="1"/>
  <c r="BF46" i="6" s="1"/>
  <c r="BJ46" i="6" s="1"/>
  <c r="BN46" i="6" s="1"/>
  <c r="BR46" i="6" s="1"/>
  <c r="H46" i="6"/>
  <c r="L46" i="6" s="1"/>
  <c r="P46" i="6" s="1"/>
  <c r="T46" i="6" s="1"/>
  <c r="X46" i="6" s="1"/>
  <c r="AB46" i="6" s="1"/>
  <c r="AF46" i="6" s="1"/>
  <c r="AJ46" i="6" s="1"/>
  <c r="AN46" i="6" s="1"/>
  <c r="AR46" i="6" s="1"/>
  <c r="AV46" i="6" s="1"/>
  <c r="AZ46" i="6" s="1"/>
  <c r="BD46" i="6" s="1"/>
  <c r="BH46" i="6" s="1"/>
  <c r="BL46" i="6" s="1"/>
  <c r="BP46" i="6" s="1"/>
  <c r="G46" i="6"/>
  <c r="K46" i="6" s="1"/>
  <c r="O46" i="6" s="1"/>
  <c r="S46" i="6" s="1"/>
  <c r="W46" i="6" s="1"/>
  <c r="AA46" i="6" s="1"/>
  <c r="AE46" i="6" s="1"/>
  <c r="AI46" i="6" s="1"/>
  <c r="AM46" i="6" s="1"/>
  <c r="AQ46" i="6" s="1"/>
  <c r="AU46" i="6" s="1"/>
  <c r="AY46" i="6" s="1"/>
  <c r="BC46" i="6" s="1"/>
  <c r="BG46" i="6" s="1"/>
  <c r="BK46" i="6" s="1"/>
  <c r="BO46" i="6" s="1"/>
  <c r="I45" i="6"/>
  <c r="M45" i="6" s="1"/>
  <c r="Q45" i="6" s="1"/>
  <c r="U45" i="6" s="1"/>
  <c r="Y45" i="6" s="1"/>
  <c r="AC45" i="6" s="1"/>
  <c r="AG45" i="6" s="1"/>
  <c r="AK45" i="6" s="1"/>
  <c r="AO45" i="6" s="1"/>
  <c r="AS45" i="6" s="1"/>
  <c r="AW45" i="6" s="1"/>
  <c r="BA45" i="6" s="1"/>
  <c r="BE45" i="6" s="1"/>
  <c r="BI45" i="6" s="1"/>
  <c r="BM45" i="6" s="1"/>
  <c r="BQ45" i="6" s="1"/>
  <c r="E37" i="6" l="1"/>
  <c r="F38" i="6"/>
  <c r="H42" i="8"/>
  <c r="L42" i="8" s="1"/>
  <c r="P42" i="8" s="1"/>
  <c r="T42" i="8" s="1"/>
  <c r="X42" i="8" s="1"/>
  <c r="AB42" i="8" s="1"/>
  <c r="AF42" i="8" s="1"/>
  <c r="AJ42" i="8" s="1"/>
  <c r="AN42" i="8" s="1"/>
  <c r="AR42" i="8" s="1"/>
  <c r="AV42" i="8" s="1"/>
  <c r="AZ42" i="8" s="1"/>
  <c r="BD42" i="8" s="1"/>
  <c r="BH42" i="8" s="1"/>
  <c r="BL42" i="8" s="1"/>
  <c r="BP42" i="8" s="1"/>
  <c r="J42" i="8"/>
  <c r="N42" i="8" s="1"/>
  <c r="R42" i="8" s="1"/>
  <c r="V42" i="8" s="1"/>
  <c r="Z42" i="8" s="1"/>
  <c r="AD42" i="8" s="1"/>
  <c r="AH42" i="8" s="1"/>
  <c r="AL42" i="8" s="1"/>
  <c r="AP42" i="8" s="1"/>
  <c r="AT42" i="8" s="1"/>
  <c r="AX42" i="8" s="1"/>
  <c r="BB42" i="8" s="1"/>
  <c r="BF42" i="8" s="1"/>
  <c r="G42" i="8"/>
  <c r="K42" i="8" s="1"/>
  <c r="O42" i="8" s="1"/>
  <c r="S42" i="8" s="1"/>
  <c r="W42" i="8" s="1"/>
  <c r="AA42" i="8" s="1"/>
  <c r="AE42" i="8" s="1"/>
  <c r="AI42" i="8" s="1"/>
  <c r="AM42" i="8" s="1"/>
  <c r="AQ42" i="8" s="1"/>
  <c r="AU42" i="8" s="1"/>
  <c r="AY42" i="8" s="1"/>
  <c r="BC42" i="8" s="1"/>
  <c r="BG42" i="8" s="1"/>
  <c r="BK42" i="8" s="1"/>
  <c r="BO42" i="8" s="1"/>
  <c r="I41" i="8"/>
  <c r="M41" i="8" s="1"/>
  <c r="Q41" i="8" s="1"/>
  <c r="U41" i="8" s="1"/>
  <c r="Y41" i="8" s="1"/>
  <c r="AC41" i="8" s="1"/>
  <c r="AG41" i="8" s="1"/>
  <c r="AK41" i="8" s="1"/>
  <c r="AO41" i="8" s="1"/>
  <c r="AS41" i="8" s="1"/>
  <c r="AW41" i="8" s="1"/>
  <c r="BA41" i="8" s="1"/>
  <c r="BE41" i="8" s="1"/>
  <c r="BI41" i="8" s="1"/>
  <c r="BM41" i="8" s="1"/>
  <c r="BQ41" i="8" s="1"/>
  <c r="E40" i="8"/>
  <c r="F40" i="8" s="1"/>
  <c r="H45" i="6"/>
  <c r="L45" i="6" s="1"/>
  <c r="P45" i="6" s="1"/>
  <c r="T45" i="6" s="1"/>
  <c r="X45" i="6" s="1"/>
  <c r="AB45" i="6" s="1"/>
  <c r="AF45" i="6" s="1"/>
  <c r="AJ45" i="6" s="1"/>
  <c r="AN45" i="6" s="1"/>
  <c r="AR45" i="6" s="1"/>
  <c r="AV45" i="6" s="1"/>
  <c r="AZ45" i="6" s="1"/>
  <c r="BD45" i="6" s="1"/>
  <c r="BH45" i="6" s="1"/>
  <c r="BL45" i="6" s="1"/>
  <c r="BP45" i="6" s="1"/>
  <c r="G45" i="6"/>
  <c r="K45" i="6" s="1"/>
  <c r="O45" i="6" s="1"/>
  <c r="S45" i="6" s="1"/>
  <c r="W45" i="6" s="1"/>
  <c r="AA45" i="6" s="1"/>
  <c r="AE45" i="6" s="1"/>
  <c r="AI45" i="6" s="1"/>
  <c r="AM45" i="6" s="1"/>
  <c r="AQ45" i="6" s="1"/>
  <c r="AU45" i="6" s="1"/>
  <c r="AY45" i="6" s="1"/>
  <c r="BC45" i="6" s="1"/>
  <c r="BG45" i="6" s="1"/>
  <c r="BK45" i="6" s="1"/>
  <c r="BO45" i="6" s="1"/>
  <c r="J45" i="6"/>
  <c r="N45" i="6" s="1"/>
  <c r="R45" i="6" s="1"/>
  <c r="V45" i="6" s="1"/>
  <c r="Z45" i="6" s="1"/>
  <c r="AD45" i="6" s="1"/>
  <c r="AH45" i="6" s="1"/>
  <c r="AL45" i="6" s="1"/>
  <c r="AP45" i="6" s="1"/>
  <c r="AT45" i="6" s="1"/>
  <c r="AX45" i="6" s="1"/>
  <c r="BB45" i="6" s="1"/>
  <c r="BF45" i="6" s="1"/>
  <c r="BJ45" i="6" s="1"/>
  <c r="BN45" i="6" s="1"/>
  <c r="BR45" i="6" s="1"/>
  <c r="I44" i="6"/>
  <c r="M44" i="6" s="1"/>
  <c r="Q44" i="6" s="1"/>
  <c r="U44" i="6" s="1"/>
  <c r="Y44" i="6" s="1"/>
  <c r="AC44" i="6" s="1"/>
  <c r="AG44" i="6" s="1"/>
  <c r="AK44" i="6" s="1"/>
  <c r="AO44" i="6" s="1"/>
  <c r="AS44" i="6" s="1"/>
  <c r="AW44" i="6" s="1"/>
  <c r="BA44" i="6" s="1"/>
  <c r="BE44" i="6" s="1"/>
  <c r="BI44" i="6" s="1"/>
  <c r="BM44" i="6" s="1"/>
  <c r="BQ44" i="6" s="1"/>
  <c r="E36" i="6" l="1"/>
  <c r="F37" i="6"/>
  <c r="G41" i="8"/>
  <c r="K41" i="8" s="1"/>
  <c r="O41" i="8" s="1"/>
  <c r="S41" i="8" s="1"/>
  <c r="W41" i="8" s="1"/>
  <c r="AA41" i="8" s="1"/>
  <c r="AE41" i="8" s="1"/>
  <c r="AI41" i="8" s="1"/>
  <c r="AM41" i="8" s="1"/>
  <c r="AQ41" i="8" s="1"/>
  <c r="AU41" i="8" s="1"/>
  <c r="AY41" i="8" s="1"/>
  <c r="BC41" i="8" s="1"/>
  <c r="BG41" i="8" s="1"/>
  <c r="BK41" i="8" s="1"/>
  <c r="BO41" i="8" s="1"/>
  <c r="J41" i="8"/>
  <c r="N41" i="8" s="1"/>
  <c r="R41" i="8" s="1"/>
  <c r="V41" i="8" s="1"/>
  <c r="Z41" i="8" s="1"/>
  <c r="AD41" i="8" s="1"/>
  <c r="AH41" i="8" s="1"/>
  <c r="AL41" i="8" s="1"/>
  <c r="AP41" i="8" s="1"/>
  <c r="AT41" i="8" s="1"/>
  <c r="AX41" i="8" s="1"/>
  <c r="BB41" i="8" s="1"/>
  <c r="BF41" i="8" s="1"/>
  <c r="H41" i="8"/>
  <c r="L41" i="8" s="1"/>
  <c r="P41" i="8" s="1"/>
  <c r="T41" i="8" s="1"/>
  <c r="X41" i="8" s="1"/>
  <c r="AB41" i="8" s="1"/>
  <c r="AF41" i="8" s="1"/>
  <c r="AJ41" i="8" s="1"/>
  <c r="AN41" i="8" s="1"/>
  <c r="AR41" i="8" s="1"/>
  <c r="AV41" i="8" s="1"/>
  <c r="AZ41" i="8" s="1"/>
  <c r="BD41" i="8" s="1"/>
  <c r="BH41" i="8" s="1"/>
  <c r="BL41" i="8" s="1"/>
  <c r="BP41" i="8" s="1"/>
  <c r="I40" i="8"/>
  <c r="M40" i="8" s="1"/>
  <c r="Q40" i="8" s="1"/>
  <c r="U40" i="8" s="1"/>
  <c r="Y40" i="8" s="1"/>
  <c r="AC40" i="8" s="1"/>
  <c r="AG40" i="8" s="1"/>
  <c r="AK40" i="8" s="1"/>
  <c r="AO40" i="8" s="1"/>
  <c r="AS40" i="8" s="1"/>
  <c r="AW40" i="8" s="1"/>
  <c r="BA40" i="8" s="1"/>
  <c r="BE40" i="8" s="1"/>
  <c r="BI40" i="8" s="1"/>
  <c r="BM40" i="8" s="1"/>
  <c r="BQ40" i="8" s="1"/>
  <c r="E39" i="8"/>
  <c r="F39" i="8" s="1"/>
  <c r="G44" i="6"/>
  <c r="K44" i="6" s="1"/>
  <c r="O44" i="6" s="1"/>
  <c r="S44" i="6" s="1"/>
  <c r="W44" i="6" s="1"/>
  <c r="AA44" i="6" s="1"/>
  <c r="AE44" i="6" s="1"/>
  <c r="AI44" i="6" s="1"/>
  <c r="AM44" i="6" s="1"/>
  <c r="AQ44" i="6" s="1"/>
  <c r="AU44" i="6" s="1"/>
  <c r="AY44" i="6" s="1"/>
  <c r="BC44" i="6" s="1"/>
  <c r="BG44" i="6" s="1"/>
  <c r="BK44" i="6" s="1"/>
  <c r="BO44" i="6" s="1"/>
  <c r="J44" i="6"/>
  <c r="N44" i="6" s="1"/>
  <c r="R44" i="6" s="1"/>
  <c r="V44" i="6" s="1"/>
  <c r="Z44" i="6" s="1"/>
  <c r="AD44" i="6" s="1"/>
  <c r="AH44" i="6" s="1"/>
  <c r="AL44" i="6" s="1"/>
  <c r="AP44" i="6" s="1"/>
  <c r="AT44" i="6" s="1"/>
  <c r="AX44" i="6" s="1"/>
  <c r="BB44" i="6" s="1"/>
  <c r="BF44" i="6" s="1"/>
  <c r="BJ44" i="6" s="1"/>
  <c r="BN44" i="6" s="1"/>
  <c r="BR44" i="6" s="1"/>
  <c r="H44" i="6"/>
  <c r="L44" i="6" s="1"/>
  <c r="P44" i="6" s="1"/>
  <c r="T44" i="6" s="1"/>
  <c r="X44" i="6" s="1"/>
  <c r="AB44" i="6" s="1"/>
  <c r="AF44" i="6" s="1"/>
  <c r="AJ44" i="6" s="1"/>
  <c r="AN44" i="6" s="1"/>
  <c r="AR44" i="6" s="1"/>
  <c r="AV44" i="6" s="1"/>
  <c r="AZ44" i="6" s="1"/>
  <c r="BD44" i="6" s="1"/>
  <c r="BH44" i="6" s="1"/>
  <c r="BL44" i="6" s="1"/>
  <c r="BP44" i="6" s="1"/>
  <c r="I43" i="6"/>
  <c r="M43" i="6" s="1"/>
  <c r="Q43" i="6" s="1"/>
  <c r="U43" i="6" s="1"/>
  <c r="Y43" i="6" s="1"/>
  <c r="AC43" i="6" s="1"/>
  <c r="AG43" i="6" s="1"/>
  <c r="AK43" i="6" s="1"/>
  <c r="AO43" i="6" s="1"/>
  <c r="AS43" i="6" s="1"/>
  <c r="AW43" i="6" s="1"/>
  <c r="BA43" i="6" s="1"/>
  <c r="BE43" i="6" s="1"/>
  <c r="BI43" i="6" s="1"/>
  <c r="BM43" i="6" s="1"/>
  <c r="BQ43" i="6" s="1"/>
  <c r="E35" i="6" l="1"/>
  <c r="F36" i="6"/>
  <c r="E38" i="8"/>
  <c r="F38" i="8" s="1"/>
  <c r="G40" i="8"/>
  <c r="K40" i="8" s="1"/>
  <c r="O40" i="8" s="1"/>
  <c r="S40" i="8" s="1"/>
  <c r="W40" i="8" s="1"/>
  <c r="AA40" i="8" s="1"/>
  <c r="AE40" i="8" s="1"/>
  <c r="AI40" i="8" s="1"/>
  <c r="AM40" i="8" s="1"/>
  <c r="AQ40" i="8" s="1"/>
  <c r="AU40" i="8" s="1"/>
  <c r="AY40" i="8" s="1"/>
  <c r="BC40" i="8" s="1"/>
  <c r="BG40" i="8" s="1"/>
  <c r="BK40" i="8" s="1"/>
  <c r="BO40" i="8" s="1"/>
  <c r="J40" i="8"/>
  <c r="N40" i="8" s="1"/>
  <c r="R40" i="8" s="1"/>
  <c r="V40" i="8" s="1"/>
  <c r="Z40" i="8" s="1"/>
  <c r="AD40" i="8" s="1"/>
  <c r="AH40" i="8" s="1"/>
  <c r="AL40" i="8" s="1"/>
  <c r="AP40" i="8" s="1"/>
  <c r="AT40" i="8" s="1"/>
  <c r="AX40" i="8" s="1"/>
  <c r="BB40" i="8" s="1"/>
  <c r="BF40" i="8" s="1"/>
  <c r="H40" i="8"/>
  <c r="L40" i="8" s="1"/>
  <c r="P40" i="8" s="1"/>
  <c r="T40" i="8" s="1"/>
  <c r="X40" i="8" s="1"/>
  <c r="AB40" i="8" s="1"/>
  <c r="AF40" i="8" s="1"/>
  <c r="AJ40" i="8" s="1"/>
  <c r="AN40" i="8" s="1"/>
  <c r="AR40" i="8" s="1"/>
  <c r="AV40" i="8" s="1"/>
  <c r="AZ40" i="8" s="1"/>
  <c r="BD40" i="8" s="1"/>
  <c r="BH40" i="8" s="1"/>
  <c r="BL40" i="8" s="1"/>
  <c r="BP40" i="8" s="1"/>
  <c r="J43" i="6"/>
  <c r="N43" i="6" s="1"/>
  <c r="R43" i="6" s="1"/>
  <c r="V43" i="6" s="1"/>
  <c r="Z43" i="6" s="1"/>
  <c r="AD43" i="6" s="1"/>
  <c r="AH43" i="6" s="1"/>
  <c r="AL43" i="6" s="1"/>
  <c r="AP43" i="6" s="1"/>
  <c r="AT43" i="6" s="1"/>
  <c r="AX43" i="6" s="1"/>
  <c r="BB43" i="6" s="1"/>
  <c r="BF43" i="6" s="1"/>
  <c r="BJ43" i="6" s="1"/>
  <c r="BN43" i="6" s="1"/>
  <c r="BR43" i="6" s="1"/>
  <c r="H43" i="6"/>
  <c r="L43" i="6" s="1"/>
  <c r="P43" i="6" s="1"/>
  <c r="T43" i="6" s="1"/>
  <c r="X43" i="6" s="1"/>
  <c r="AB43" i="6" s="1"/>
  <c r="AF43" i="6" s="1"/>
  <c r="AJ43" i="6" s="1"/>
  <c r="AN43" i="6" s="1"/>
  <c r="AR43" i="6" s="1"/>
  <c r="AV43" i="6" s="1"/>
  <c r="AZ43" i="6" s="1"/>
  <c r="BD43" i="6" s="1"/>
  <c r="BH43" i="6" s="1"/>
  <c r="BL43" i="6" s="1"/>
  <c r="BP43" i="6" s="1"/>
  <c r="G43" i="6"/>
  <c r="K43" i="6" s="1"/>
  <c r="O43" i="6" s="1"/>
  <c r="S43" i="6" s="1"/>
  <c r="W43" i="6" s="1"/>
  <c r="AA43" i="6" s="1"/>
  <c r="AE43" i="6" s="1"/>
  <c r="AI43" i="6" s="1"/>
  <c r="AM43" i="6" s="1"/>
  <c r="AQ43" i="6" s="1"/>
  <c r="AU43" i="6" s="1"/>
  <c r="AY43" i="6" s="1"/>
  <c r="BC43" i="6" s="1"/>
  <c r="BG43" i="6" s="1"/>
  <c r="BK43" i="6" s="1"/>
  <c r="BO43" i="6" s="1"/>
  <c r="I42" i="6"/>
  <c r="M42" i="6" s="1"/>
  <c r="Q42" i="6" s="1"/>
  <c r="U42" i="6" s="1"/>
  <c r="Y42" i="6" s="1"/>
  <c r="AC42" i="6" s="1"/>
  <c r="AG42" i="6" s="1"/>
  <c r="AK42" i="6" s="1"/>
  <c r="AO42" i="6" s="1"/>
  <c r="AS42" i="6" s="1"/>
  <c r="AW42" i="6" s="1"/>
  <c r="BA42" i="6" s="1"/>
  <c r="BE42" i="6" s="1"/>
  <c r="BI42" i="6" s="1"/>
  <c r="BM42" i="6" s="1"/>
  <c r="BQ42" i="6" s="1"/>
  <c r="E34" i="6" l="1"/>
  <c r="F35" i="6"/>
  <c r="J39" i="8"/>
  <c r="N39" i="8" s="1"/>
  <c r="R39" i="8" s="1"/>
  <c r="V39" i="8" s="1"/>
  <c r="Z39" i="8" s="1"/>
  <c r="AD39" i="8" s="1"/>
  <c r="AH39" i="8" s="1"/>
  <c r="AL39" i="8" s="1"/>
  <c r="AP39" i="8" s="1"/>
  <c r="AT39" i="8" s="1"/>
  <c r="AX39" i="8" s="1"/>
  <c r="BB39" i="8" s="1"/>
  <c r="BF39" i="8" s="1"/>
  <c r="G39" i="8"/>
  <c r="K39" i="8" s="1"/>
  <c r="O39" i="8" s="1"/>
  <c r="S39" i="8" s="1"/>
  <c r="W39" i="8" s="1"/>
  <c r="AA39" i="8" s="1"/>
  <c r="AE39" i="8" s="1"/>
  <c r="AI39" i="8" s="1"/>
  <c r="AM39" i="8" s="1"/>
  <c r="AQ39" i="8" s="1"/>
  <c r="AU39" i="8" s="1"/>
  <c r="AY39" i="8" s="1"/>
  <c r="BC39" i="8" s="1"/>
  <c r="BG39" i="8" s="1"/>
  <c r="BK39" i="8" s="1"/>
  <c r="BO39" i="8" s="1"/>
  <c r="H39" i="8"/>
  <c r="L39" i="8" s="1"/>
  <c r="P39" i="8" s="1"/>
  <c r="T39" i="8" s="1"/>
  <c r="X39" i="8" s="1"/>
  <c r="AB39" i="8" s="1"/>
  <c r="AF39" i="8" s="1"/>
  <c r="AJ39" i="8" s="1"/>
  <c r="AN39" i="8" s="1"/>
  <c r="AR39" i="8" s="1"/>
  <c r="AV39" i="8" s="1"/>
  <c r="AZ39" i="8" s="1"/>
  <c r="BD39" i="8" s="1"/>
  <c r="BH39" i="8" s="1"/>
  <c r="BL39" i="8" s="1"/>
  <c r="BP39" i="8" s="1"/>
  <c r="I38" i="8"/>
  <c r="M38" i="8" s="1"/>
  <c r="Q38" i="8" s="1"/>
  <c r="U38" i="8" s="1"/>
  <c r="Y38" i="8" s="1"/>
  <c r="AC38" i="8" s="1"/>
  <c r="AG38" i="8" s="1"/>
  <c r="AK38" i="8" s="1"/>
  <c r="AO38" i="8" s="1"/>
  <c r="AS38" i="8" s="1"/>
  <c r="AW38" i="8" s="1"/>
  <c r="BA38" i="8" s="1"/>
  <c r="BE38" i="8" s="1"/>
  <c r="BI38" i="8" s="1"/>
  <c r="BM38" i="8" s="1"/>
  <c r="BQ38" i="8" s="1"/>
  <c r="E37" i="8"/>
  <c r="F37" i="8" s="1"/>
  <c r="I39" i="8"/>
  <c r="M39" i="8" s="1"/>
  <c r="Q39" i="8" s="1"/>
  <c r="U39" i="8" s="1"/>
  <c r="Y39" i="8" s="1"/>
  <c r="AC39" i="8" s="1"/>
  <c r="AG39" i="8" s="1"/>
  <c r="AK39" i="8" s="1"/>
  <c r="AO39" i="8" s="1"/>
  <c r="AS39" i="8" s="1"/>
  <c r="AW39" i="8" s="1"/>
  <c r="BA39" i="8" s="1"/>
  <c r="BE39" i="8" s="1"/>
  <c r="BI39" i="8" s="1"/>
  <c r="BM39" i="8" s="1"/>
  <c r="BQ39" i="8" s="1"/>
  <c r="G42" i="6"/>
  <c r="K42" i="6" s="1"/>
  <c r="O42" i="6" s="1"/>
  <c r="S42" i="6" s="1"/>
  <c r="W42" i="6" s="1"/>
  <c r="AA42" i="6" s="1"/>
  <c r="AE42" i="6" s="1"/>
  <c r="AI42" i="6" s="1"/>
  <c r="AM42" i="6" s="1"/>
  <c r="AQ42" i="6" s="1"/>
  <c r="AU42" i="6" s="1"/>
  <c r="AY42" i="6" s="1"/>
  <c r="BC42" i="6" s="1"/>
  <c r="BG42" i="6" s="1"/>
  <c r="BK42" i="6" s="1"/>
  <c r="BO42" i="6" s="1"/>
  <c r="J42" i="6"/>
  <c r="N42" i="6" s="1"/>
  <c r="R42" i="6" s="1"/>
  <c r="V42" i="6" s="1"/>
  <c r="Z42" i="6" s="1"/>
  <c r="AD42" i="6" s="1"/>
  <c r="AH42" i="6" s="1"/>
  <c r="AL42" i="6" s="1"/>
  <c r="AP42" i="6" s="1"/>
  <c r="AT42" i="6" s="1"/>
  <c r="AX42" i="6" s="1"/>
  <c r="BB42" i="6" s="1"/>
  <c r="BF42" i="6" s="1"/>
  <c r="BJ42" i="6" s="1"/>
  <c r="BN42" i="6" s="1"/>
  <c r="BR42" i="6" s="1"/>
  <c r="H42" i="6"/>
  <c r="L42" i="6" s="1"/>
  <c r="P42" i="6" s="1"/>
  <c r="T42" i="6" s="1"/>
  <c r="X42" i="6" s="1"/>
  <c r="AB42" i="6" s="1"/>
  <c r="AF42" i="6" s="1"/>
  <c r="AJ42" i="6" s="1"/>
  <c r="AN42" i="6" s="1"/>
  <c r="AR42" i="6" s="1"/>
  <c r="AV42" i="6" s="1"/>
  <c r="AZ42" i="6" s="1"/>
  <c r="BD42" i="6" s="1"/>
  <c r="BH42" i="6" s="1"/>
  <c r="BL42" i="6" s="1"/>
  <c r="BP42" i="6" s="1"/>
  <c r="I41" i="6"/>
  <c r="M41" i="6" s="1"/>
  <c r="Q41" i="6" s="1"/>
  <c r="U41" i="6" s="1"/>
  <c r="Y41" i="6" s="1"/>
  <c r="AC41" i="6" s="1"/>
  <c r="AG41" i="6" s="1"/>
  <c r="AK41" i="6" s="1"/>
  <c r="AO41" i="6" s="1"/>
  <c r="AS41" i="6" s="1"/>
  <c r="AW41" i="6" s="1"/>
  <c r="BA41" i="6" s="1"/>
  <c r="BE41" i="6" s="1"/>
  <c r="BI41" i="6" s="1"/>
  <c r="BM41" i="6" s="1"/>
  <c r="BQ41" i="6" s="1"/>
  <c r="E33" i="6" l="1"/>
  <c r="F34" i="6"/>
  <c r="G38" i="8"/>
  <c r="K38" i="8" s="1"/>
  <c r="O38" i="8" s="1"/>
  <c r="S38" i="8" s="1"/>
  <c r="W38" i="8" s="1"/>
  <c r="AA38" i="8" s="1"/>
  <c r="AE38" i="8" s="1"/>
  <c r="AI38" i="8" s="1"/>
  <c r="AM38" i="8" s="1"/>
  <c r="AQ38" i="8" s="1"/>
  <c r="AU38" i="8" s="1"/>
  <c r="AY38" i="8" s="1"/>
  <c r="BC38" i="8" s="1"/>
  <c r="BG38" i="8" s="1"/>
  <c r="BK38" i="8" s="1"/>
  <c r="BO38" i="8" s="1"/>
  <c r="J38" i="8"/>
  <c r="N38" i="8" s="1"/>
  <c r="R38" i="8" s="1"/>
  <c r="V38" i="8" s="1"/>
  <c r="Z38" i="8" s="1"/>
  <c r="AD38" i="8" s="1"/>
  <c r="AH38" i="8" s="1"/>
  <c r="AL38" i="8" s="1"/>
  <c r="AP38" i="8" s="1"/>
  <c r="AT38" i="8" s="1"/>
  <c r="AX38" i="8" s="1"/>
  <c r="BB38" i="8" s="1"/>
  <c r="BF38" i="8" s="1"/>
  <c r="H38" i="8"/>
  <c r="L38" i="8" s="1"/>
  <c r="P38" i="8" s="1"/>
  <c r="T38" i="8" s="1"/>
  <c r="X38" i="8" s="1"/>
  <c r="AB38" i="8" s="1"/>
  <c r="AF38" i="8" s="1"/>
  <c r="AJ38" i="8" s="1"/>
  <c r="AN38" i="8" s="1"/>
  <c r="AR38" i="8" s="1"/>
  <c r="AV38" i="8" s="1"/>
  <c r="AZ38" i="8" s="1"/>
  <c r="BD38" i="8" s="1"/>
  <c r="BH38" i="8" s="1"/>
  <c r="BL38" i="8" s="1"/>
  <c r="BP38" i="8" s="1"/>
  <c r="I37" i="8"/>
  <c r="M37" i="8" s="1"/>
  <c r="Q37" i="8" s="1"/>
  <c r="U37" i="8" s="1"/>
  <c r="Y37" i="8" s="1"/>
  <c r="AC37" i="8" s="1"/>
  <c r="AG37" i="8" s="1"/>
  <c r="AK37" i="8" s="1"/>
  <c r="AO37" i="8" s="1"/>
  <c r="AS37" i="8" s="1"/>
  <c r="AW37" i="8" s="1"/>
  <c r="BA37" i="8" s="1"/>
  <c r="BE37" i="8" s="1"/>
  <c r="BI37" i="8" s="1"/>
  <c r="BM37" i="8" s="1"/>
  <c r="BQ37" i="8" s="1"/>
  <c r="E36" i="8"/>
  <c r="F36" i="8" s="1"/>
  <c r="J41" i="6"/>
  <c r="N41" i="6" s="1"/>
  <c r="R41" i="6" s="1"/>
  <c r="V41" i="6" s="1"/>
  <c r="Z41" i="6" s="1"/>
  <c r="AD41" i="6" s="1"/>
  <c r="AH41" i="6" s="1"/>
  <c r="AL41" i="6" s="1"/>
  <c r="AP41" i="6" s="1"/>
  <c r="AT41" i="6" s="1"/>
  <c r="AX41" i="6" s="1"/>
  <c r="BB41" i="6" s="1"/>
  <c r="BF41" i="6" s="1"/>
  <c r="BJ41" i="6" s="1"/>
  <c r="BN41" i="6" s="1"/>
  <c r="BR41" i="6" s="1"/>
  <c r="G41" i="6"/>
  <c r="K41" i="6" s="1"/>
  <c r="O41" i="6" s="1"/>
  <c r="S41" i="6" s="1"/>
  <c r="W41" i="6" s="1"/>
  <c r="AA41" i="6" s="1"/>
  <c r="AE41" i="6" s="1"/>
  <c r="AI41" i="6" s="1"/>
  <c r="AM41" i="6" s="1"/>
  <c r="AQ41" i="6" s="1"/>
  <c r="AU41" i="6" s="1"/>
  <c r="AY41" i="6" s="1"/>
  <c r="BC41" i="6" s="1"/>
  <c r="BG41" i="6" s="1"/>
  <c r="BK41" i="6" s="1"/>
  <c r="BO41" i="6" s="1"/>
  <c r="H41" i="6"/>
  <c r="L41" i="6" s="1"/>
  <c r="P41" i="6" s="1"/>
  <c r="T41" i="6" s="1"/>
  <c r="X41" i="6" s="1"/>
  <c r="AB41" i="6" s="1"/>
  <c r="AF41" i="6" s="1"/>
  <c r="AJ41" i="6" s="1"/>
  <c r="AN41" i="6" s="1"/>
  <c r="AR41" i="6" s="1"/>
  <c r="AV41" i="6" s="1"/>
  <c r="AZ41" i="6" s="1"/>
  <c r="BD41" i="6" s="1"/>
  <c r="BH41" i="6" s="1"/>
  <c r="BL41" i="6" s="1"/>
  <c r="BP41" i="6" s="1"/>
  <c r="I40" i="6"/>
  <c r="M40" i="6" s="1"/>
  <c r="Q40" i="6" s="1"/>
  <c r="U40" i="6" s="1"/>
  <c r="Y40" i="6" s="1"/>
  <c r="AC40" i="6" s="1"/>
  <c r="AG40" i="6" s="1"/>
  <c r="AK40" i="6" s="1"/>
  <c r="AO40" i="6" s="1"/>
  <c r="AS40" i="6" s="1"/>
  <c r="AW40" i="6" s="1"/>
  <c r="BA40" i="6" s="1"/>
  <c r="BE40" i="6" s="1"/>
  <c r="BI40" i="6" s="1"/>
  <c r="BM40" i="6" s="1"/>
  <c r="BQ40" i="6" s="1"/>
  <c r="E32" i="6" l="1"/>
  <c r="F33" i="6"/>
  <c r="G37" i="8"/>
  <c r="K37" i="8" s="1"/>
  <c r="O37" i="8" s="1"/>
  <c r="S37" i="8" s="1"/>
  <c r="W37" i="8" s="1"/>
  <c r="AA37" i="8" s="1"/>
  <c r="AE37" i="8" s="1"/>
  <c r="AI37" i="8" s="1"/>
  <c r="AM37" i="8" s="1"/>
  <c r="AQ37" i="8" s="1"/>
  <c r="AU37" i="8" s="1"/>
  <c r="AY37" i="8" s="1"/>
  <c r="BC37" i="8" s="1"/>
  <c r="BG37" i="8" s="1"/>
  <c r="BK37" i="8" s="1"/>
  <c r="BO37" i="8" s="1"/>
  <c r="J37" i="8"/>
  <c r="N37" i="8" s="1"/>
  <c r="R37" i="8" s="1"/>
  <c r="V37" i="8" s="1"/>
  <c r="Z37" i="8" s="1"/>
  <c r="AD37" i="8" s="1"/>
  <c r="AH37" i="8" s="1"/>
  <c r="AL37" i="8" s="1"/>
  <c r="AP37" i="8" s="1"/>
  <c r="AT37" i="8" s="1"/>
  <c r="AX37" i="8" s="1"/>
  <c r="BB37" i="8" s="1"/>
  <c r="BF37" i="8" s="1"/>
  <c r="H37" i="8"/>
  <c r="L37" i="8" s="1"/>
  <c r="P37" i="8" s="1"/>
  <c r="T37" i="8" s="1"/>
  <c r="X37" i="8" s="1"/>
  <c r="AB37" i="8" s="1"/>
  <c r="AF37" i="8" s="1"/>
  <c r="AJ37" i="8" s="1"/>
  <c r="AN37" i="8" s="1"/>
  <c r="AR37" i="8" s="1"/>
  <c r="AV37" i="8" s="1"/>
  <c r="AZ37" i="8" s="1"/>
  <c r="BD37" i="8" s="1"/>
  <c r="BH37" i="8" s="1"/>
  <c r="BL37" i="8" s="1"/>
  <c r="BP37" i="8" s="1"/>
  <c r="I36" i="8"/>
  <c r="M36" i="8" s="1"/>
  <c r="Q36" i="8" s="1"/>
  <c r="U36" i="8" s="1"/>
  <c r="Y36" i="8" s="1"/>
  <c r="AC36" i="8" s="1"/>
  <c r="AG36" i="8" s="1"/>
  <c r="AK36" i="8" s="1"/>
  <c r="AO36" i="8" s="1"/>
  <c r="AS36" i="8" s="1"/>
  <c r="AW36" i="8" s="1"/>
  <c r="BA36" i="8" s="1"/>
  <c r="BE36" i="8" s="1"/>
  <c r="BI36" i="8" s="1"/>
  <c r="BM36" i="8" s="1"/>
  <c r="BQ36" i="8" s="1"/>
  <c r="E35" i="8"/>
  <c r="F35" i="8" s="1"/>
  <c r="G40" i="6"/>
  <c r="K40" i="6" s="1"/>
  <c r="O40" i="6" s="1"/>
  <c r="S40" i="6" s="1"/>
  <c r="W40" i="6" s="1"/>
  <c r="AA40" i="6" s="1"/>
  <c r="AE40" i="6" s="1"/>
  <c r="AI40" i="6" s="1"/>
  <c r="AM40" i="6" s="1"/>
  <c r="AQ40" i="6" s="1"/>
  <c r="AU40" i="6" s="1"/>
  <c r="AY40" i="6" s="1"/>
  <c r="BC40" i="6" s="1"/>
  <c r="BG40" i="6" s="1"/>
  <c r="BK40" i="6" s="1"/>
  <c r="BO40" i="6" s="1"/>
  <c r="H40" i="6"/>
  <c r="L40" i="6" s="1"/>
  <c r="P40" i="6" s="1"/>
  <c r="T40" i="6" s="1"/>
  <c r="X40" i="6" s="1"/>
  <c r="AB40" i="6" s="1"/>
  <c r="AF40" i="6" s="1"/>
  <c r="AJ40" i="6" s="1"/>
  <c r="AN40" i="6" s="1"/>
  <c r="AR40" i="6" s="1"/>
  <c r="AV40" i="6" s="1"/>
  <c r="AZ40" i="6" s="1"/>
  <c r="BD40" i="6" s="1"/>
  <c r="BH40" i="6" s="1"/>
  <c r="BL40" i="6" s="1"/>
  <c r="BP40" i="6" s="1"/>
  <c r="J40" i="6"/>
  <c r="N40" i="6" s="1"/>
  <c r="R40" i="6" s="1"/>
  <c r="V40" i="6" s="1"/>
  <c r="Z40" i="6" s="1"/>
  <c r="AD40" i="6" s="1"/>
  <c r="AH40" i="6" s="1"/>
  <c r="AL40" i="6" s="1"/>
  <c r="AP40" i="6" s="1"/>
  <c r="AT40" i="6" s="1"/>
  <c r="AX40" i="6" s="1"/>
  <c r="BB40" i="6" s="1"/>
  <c r="BF40" i="6" s="1"/>
  <c r="BJ40" i="6" s="1"/>
  <c r="BN40" i="6" s="1"/>
  <c r="BR40" i="6" s="1"/>
  <c r="I39" i="6"/>
  <c r="M39" i="6" s="1"/>
  <c r="Q39" i="6" s="1"/>
  <c r="U39" i="6" s="1"/>
  <c r="Y39" i="6" s="1"/>
  <c r="AC39" i="6" s="1"/>
  <c r="AG39" i="6" s="1"/>
  <c r="AK39" i="6" s="1"/>
  <c r="AO39" i="6" s="1"/>
  <c r="AS39" i="6" s="1"/>
  <c r="AW39" i="6" s="1"/>
  <c r="BA39" i="6" s="1"/>
  <c r="BE39" i="6" s="1"/>
  <c r="BI39" i="6" s="1"/>
  <c r="BM39" i="6" s="1"/>
  <c r="BQ39" i="6" s="1"/>
  <c r="E31" i="6" l="1"/>
  <c r="F32" i="6"/>
  <c r="J36" i="8"/>
  <c r="N36" i="8" s="1"/>
  <c r="R36" i="8" s="1"/>
  <c r="V36" i="8" s="1"/>
  <c r="Z36" i="8" s="1"/>
  <c r="AD36" i="8" s="1"/>
  <c r="AH36" i="8" s="1"/>
  <c r="AL36" i="8" s="1"/>
  <c r="AP36" i="8" s="1"/>
  <c r="AT36" i="8" s="1"/>
  <c r="AX36" i="8" s="1"/>
  <c r="BB36" i="8" s="1"/>
  <c r="BF36" i="8" s="1"/>
  <c r="H36" i="8"/>
  <c r="L36" i="8" s="1"/>
  <c r="P36" i="8" s="1"/>
  <c r="T36" i="8" s="1"/>
  <c r="X36" i="8" s="1"/>
  <c r="AB36" i="8" s="1"/>
  <c r="AF36" i="8" s="1"/>
  <c r="AJ36" i="8" s="1"/>
  <c r="AN36" i="8" s="1"/>
  <c r="AR36" i="8" s="1"/>
  <c r="AV36" i="8" s="1"/>
  <c r="AZ36" i="8" s="1"/>
  <c r="BD36" i="8" s="1"/>
  <c r="BH36" i="8" s="1"/>
  <c r="BL36" i="8" s="1"/>
  <c r="BP36" i="8" s="1"/>
  <c r="G36" i="8"/>
  <c r="K36" i="8" s="1"/>
  <c r="O36" i="8" s="1"/>
  <c r="S36" i="8" s="1"/>
  <c r="W36" i="8" s="1"/>
  <c r="AA36" i="8" s="1"/>
  <c r="AE36" i="8" s="1"/>
  <c r="AI36" i="8" s="1"/>
  <c r="AM36" i="8" s="1"/>
  <c r="AQ36" i="8" s="1"/>
  <c r="AU36" i="8" s="1"/>
  <c r="AY36" i="8" s="1"/>
  <c r="BC36" i="8" s="1"/>
  <c r="BG36" i="8" s="1"/>
  <c r="BK36" i="8" s="1"/>
  <c r="BO36" i="8" s="1"/>
  <c r="I35" i="8"/>
  <c r="M35" i="8" s="1"/>
  <c r="Q35" i="8" s="1"/>
  <c r="U35" i="8" s="1"/>
  <c r="Y35" i="8" s="1"/>
  <c r="AC35" i="8" s="1"/>
  <c r="AG35" i="8" s="1"/>
  <c r="AK35" i="8" s="1"/>
  <c r="AO35" i="8" s="1"/>
  <c r="AS35" i="8" s="1"/>
  <c r="AW35" i="8" s="1"/>
  <c r="BA35" i="8" s="1"/>
  <c r="BE35" i="8" s="1"/>
  <c r="BI35" i="8" s="1"/>
  <c r="BM35" i="8" s="1"/>
  <c r="BQ35" i="8" s="1"/>
  <c r="E34" i="8"/>
  <c r="F34" i="8" s="1"/>
  <c r="H39" i="6"/>
  <c r="L39" i="6" s="1"/>
  <c r="P39" i="6" s="1"/>
  <c r="T39" i="6" s="1"/>
  <c r="X39" i="6" s="1"/>
  <c r="AB39" i="6" s="1"/>
  <c r="AF39" i="6" s="1"/>
  <c r="AJ39" i="6" s="1"/>
  <c r="AN39" i="6" s="1"/>
  <c r="AR39" i="6" s="1"/>
  <c r="AV39" i="6" s="1"/>
  <c r="AZ39" i="6" s="1"/>
  <c r="BD39" i="6" s="1"/>
  <c r="BH39" i="6" s="1"/>
  <c r="BL39" i="6" s="1"/>
  <c r="BP39" i="6" s="1"/>
  <c r="G39" i="6"/>
  <c r="K39" i="6" s="1"/>
  <c r="O39" i="6" s="1"/>
  <c r="S39" i="6" s="1"/>
  <c r="W39" i="6" s="1"/>
  <c r="AA39" i="6" s="1"/>
  <c r="AE39" i="6" s="1"/>
  <c r="AI39" i="6" s="1"/>
  <c r="AM39" i="6" s="1"/>
  <c r="AQ39" i="6" s="1"/>
  <c r="AU39" i="6" s="1"/>
  <c r="AY39" i="6" s="1"/>
  <c r="BC39" i="6" s="1"/>
  <c r="BG39" i="6" s="1"/>
  <c r="BK39" i="6" s="1"/>
  <c r="BO39" i="6" s="1"/>
  <c r="J39" i="6"/>
  <c r="N39" i="6" s="1"/>
  <c r="R39" i="6" s="1"/>
  <c r="V39" i="6" s="1"/>
  <c r="Z39" i="6" s="1"/>
  <c r="AD39" i="6" s="1"/>
  <c r="AH39" i="6" s="1"/>
  <c r="AL39" i="6" s="1"/>
  <c r="AP39" i="6" s="1"/>
  <c r="AT39" i="6" s="1"/>
  <c r="AX39" i="6" s="1"/>
  <c r="BB39" i="6" s="1"/>
  <c r="BF39" i="6" s="1"/>
  <c r="BJ39" i="6" s="1"/>
  <c r="BN39" i="6" s="1"/>
  <c r="BR39" i="6" s="1"/>
  <c r="I38" i="6"/>
  <c r="M38" i="6" s="1"/>
  <c r="Q38" i="6" s="1"/>
  <c r="U38" i="6" s="1"/>
  <c r="Y38" i="6" s="1"/>
  <c r="AC38" i="6" s="1"/>
  <c r="AG38" i="6" s="1"/>
  <c r="AK38" i="6" s="1"/>
  <c r="AO38" i="6" s="1"/>
  <c r="AS38" i="6" s="1"/>
  <c r="AW38" i="6" s="1"/>
  <c r="BA38" i="6" s="1"/>
  <c r="BE38" i="6" s="1"/>
  <c r="BI38" i="6" s="1"/>
  <c r="BM38" i="6" s="1"/>
  <c r="BQ38" i="6" s="1"/>
  <c r="E30" i="6" l="1"/>
  <c r="F31" i="6"/>
  <c r="G35" i="8"/>
  <c r="K35" i="8" s="1"/>
  <c r="O35" i="8" s="1"/>
  <c r="S35" i="8" s="1"/>
  <c r="W35" i="8" s="1"/>
  <c r="AA35" i="8" s="1"/>
  <c r="AE35" i="8" s="1"/>
  <c r="AI35" i="8" s="1"/>
  <c r="AM35" i="8" s="1"/>
  <c r="AQ35" i="8" s="1"/>
  <c r="AU35" i="8" s="1"/>
  <c r="AY35" i="8" s="1"/>
  <c r="BC35" i="8" s="1"/>
  <c r="BG35" i="8" s="1"/>
  <c r="BK35" i="8" s="1"/>
  <c r="BO35" i="8" s="1"/>
  <c r="J35" i="8"/>
  <c r="N35" i="8" s="1"/>
  <c r="R35" i="8" s="1"/>
  <c r="V35" i="8" s="1"/>
  <c r="Z35" i="8" s="1"/>
  <c r="AD35" i="8" s="1"/>
  <c r="AH35" i="8" s="1"/>
  <c r="AL35" i="8" s="1"/>
  <c r="AP35" i="8" s="1"/>
  <c r="AT35" i="8" s="1"/>
  <c r="AX35" i="8" s="1"/>
  <c r="BB35" i="8" s="1"/>
  <c r="BF35" i="8" s="1"/>
  <c r="H35" i="8"/>
  <c r="L35" i="8" s="1"/>
  <c r="P35" i="8" s="1"/>
  <c r="T35" i="8" s="1"/>
  <c r="X35" i="8" s="1"/>
  <c r="AB35" i="8" s="1"/>
  <c r="AF35" i="8" s="1"/>
  <c r="AJ35" i="8" s="1"/>
  <c r="AN35" i="8" s="1"/>
  <c r="AR35" i="8" s="1"/>
  <c r="AV35" i="8" s="1"/>
  <c r="AZ35" i="8" s="1"/>
  <c r="BD35" i="8" s="1"/>
  <c r="BH35" i="8" s="1"/>
  <c r="BL35" i="8" s="1"/>
  <c r="BP35" i="8" s="1"/>
  <c r="I34" i="8"/>
  <c r="M34" i="8" s="1"/>
  <c r="Q34" i="8" s="1"/>
  <c r="U34" i="8" s="1"/>
  <c r="Y34" i="8" s="1"/>
  <c r="AC34" i="8" s="1"/>
  <c r="AG34" i="8" s="1"/>
  <c r="AK34" i="8" s="1"/>
  <c r="AO34" i="8" s="1"/>
  <c r="AS34" i="8" s="1"/>
  <c r="AW34" i="8" s="1"/>
  <c r="BA34" i="8" s="1"/>
  <c r="BE34" i="8" s="1"/>
  <c r="BI34" i="8" s="1"/>
  <c r="BM34" i="8" s="1"/>
  <c r="BQ34" i="8" s="1"/>
  <c r="E33" i="8"/>
  <c r="F33" i="8" s="1"/>
  <c r="G38" i="6"/>
  <c r="K38" i="6" s="1"/>
  <c r="O38" i="6" s="1"/>
  <c r="S38" i="6" s="1"/>
  <c r="W38" i="6" s="1"/>
  <c r="AA38" i="6" s="1"/>
  <c r="AE38" i="6" s="1"/>
  <c r="AI38" i="6" s="1"/>
  <c r="AM38" i="6" s="1"/>
  <c r="AQ38" i="6" s="1"/>
  <c r="AU38" i="6" s="1"/>
  <c r="AY38" i="6" s="1"/>
  <c r="BC38" i="6" s="1"/>
  <c r="BG38" i="6" s="1"/>
  <c r="BK38" i="6" s="1"/>
  <c r="BO38" i="6" s="1"/>
  <c r="J38" i="6"/>
  <c r="N38" i="6" s="1"/>
  <c r="R38" i="6" s="1"/>
  <c r="V38" i="6" s="1"/>
  <c r="Z38" i="6" s="1"/>
  <c r="AD38" i="6" s="1"/>
  <c r="AH38" i="6" s="1"/>
  <c r="AL38" i="6" s="1"/>
  <c r="AP38" i="6" s="1"/>
  <c r="AT38" i="6" s="1"/>
  <c r="AX38" i="6" s="1"/>
  <c r="BB38" i="6" s="1"/>
  <c r="BF38" i="6" s="1"/>
  <c r="BJ38" i="6" s="1"/>
  <c r="BN38" i="6" s="1"/>
  <c r="BR38" i="6" s="1"/>
  <c r="H38" i="6"/>
  <c r="L38" i="6" s="1"/>
  <c r="P38" i="6" s="1"/>
  <c r="T38" i="6" s="1"/>
  <c r="X38" i="6" s="1"/>
  <c r="AB38" i="6" s="1"/>
  <c r="AF38" i="6" s="1"/>
  <c r="AJ38" i="6" s="1"/>
  <c r="AN38" i="6" s="1"/>
  <c r="AR38" i="6" s="1"/>
  <c r="AV38" i="6" s="1"/>
  <c r="AZ38" i="6" s="1"/>
  <c r="BD38" i="6" s="1"/>
  <c r="BH38" i="6" s="1"/>
  <c r="BL38" i="6" s="1"/>
  <c r="BP38" i="6" s="1"/>
  <c r="I37" i="6"/>
  <c r="M37" i="6" s="1"/>
  <c r="Q37" i="6" s="1"/>
  <c r="U37" i="6" s="1"/>
  <c r="Y37" i="6" s="1"/>
  <c r="AC37" i="6" s="1"/>
  <c r="AG37" i="6" s="1"/>
  <c r="AK37" i="6" s="1"/>
  <c r="AO37" i="6" s="1"/>
  <c r="AS37" i="6" s="1"/>
  <c r="AW37" i="6" s="1"/>
  <c r="BA37" i="6" s="1"/>
  <c r="BE37" i="6" s="1"/>
  <c r="BI37" i="6" s="1"/>
  <c r="BM37" i="6" s="1"/>
  <c r="BQ37" i="6" s="1"/>
  <c r="E29" i="6" l="1"/>
  <c r="F30" i="6"/>
  <c r="J34" i="8"/>
  <c r="N34" i="8" s="1"/>
  <c r="R34" i="8" s="1"/>
  <c r="V34" i="8" s="1"/>
  <c r="Z34" i="8" s="1"/>
  <c r="AD34" i="8" s="1"/>
  <c r="AH34" i="8" s="1"/>
  <c r="AL34" i="8" s="1"/>
  <c r="AP34" i="8" s="1"/>
  <c r="AT34" i="8" s="1"/>
  <c r="AX34" i="8" s="1"/>
  <c r="BB34" i="8" s="1"/>
  <c r="BF34" i="8" s="1"/>
  <c r="G34" i="8"/>
  <c r="K34" i="8" s="1"/>
  <c r="O34" i="8" s="1"/>
  <c r="S34" i="8" s="1"/>
  <c r="W34" i="8" s="1"/>
  <c r="AA34" i="8" s="1"/>
  <c r="AE34" i="8" s="1"/>
  <c r="AI34" i="8" s="1"/>
  <c r="AM34" i="8" s="1"/>
  <c r="AQ34" i="8" s="1"/>
  <c r="AU34" i="8" s="1"/>
  <c r="AY34" i="8" s="1"/>
  <c r="BC34" i="8" s="1"/>
  <c r="BG34" i="8" s="1"/>
  <c r="BK34" i="8" s="1"/>
  <c r="BO34" i="8" s="1"/>
  <c r="H34" i="8"/>
  <c r="L34" i="8" s="1"/>
  <c r="P34" i="8" s="1"/>
  <c r="T34" i="8" s="1"/>
  <c r="X34" i="8" s="1"/>
  <c r="AB34" i="8" s="1"/>
  <c r="AF34" i="8" s="1"/>
  <c r="AJ34" i="8" s="1"/>
  <c r="AN34" i="8" s="1"/>
  <c r="AR34" i="8" s="1"/>
  <c r="AV34" i="8" s="1"/>
  <c r="AZ34" i="8" s="1"/>
  <c r="BD34" i="8" s="1"/>
  <c r="BH34" i="8" s="1"/>
  <c r="BL34" i="8" s="1"/>
  <c r="BP34" i="8" s="1"/>
  <c r="I33" i="8"/>
  <c r="M33" i="8" s="1"/>
  <c r="Q33" i="8" s="1"/>
  <c r="U33" i="8" s="1"/>
  <c r="Y33" i="8" s="1"/>
  <c r="AC33" i="8" s="1"/>
  <c r="AG33" i="8" s="1"/>
  <c r="AK33" i="8" s="1"/>
  <c r="AO33" i="8" s="1"/>
  <c r="AS33" i="8" s="1"/>
  <c r="AW33" i="8" s="1"/>
  <c r="BA33" i="8" s="1"/>
  <c r="BE33" i="8" s="1"/>
  <c r="BI33" i="8" s="1"/>
  <c r="BM33" i="8" s="1"/>
  <c r="BQ33" i="8" s="1"/>
  <c r="E32" i="8"/>
  <c r="F32" i="8" s="1"/>
  <c r="G37" i="6"/>
  <c r="K37" i="6" s="1"/>
  <c r="O37" i="6" s="1"/>
  <c r="S37" i="6" s="1"/>
  <c r="W37" i="6" s="1"/>
  <c r="AA37" i="6" s="1"/>
  <c r="AE37" i="6" s="1"/>
  <c r="AI37" i="6" s="1"/>
  <c r="AM37" i="6" s="1"/>
  <c r="AQ37" i="6" s="1"/>
  <c r="AU37" i="6" s="1"/>
  <c r="AY37" i="6" s="1"/>
  <c r="BC37" i="6" s="1"/>
  <c r="BG37" i="6" s="1"/>
  <c r="BK37" i="6" s="1"/>
  <c r="BO37" i="6" s="1"/>
  <c r="J37" i="6"/>
  <c r="N37" i="6" s="1"/>
  <c r="R37" i="6" s="1"/>
  <c r="V37" i="6" s="1"/>
  <c r="Z37" i="6" s="1"/>
  <c r="AD37" i="6" s="1"/>
  <c r="AH37" i="6" s="1"/>
  <c r="AL37" i="6" s="1"/>
  <c r="AP37" i="6" s="1"/>
  <c r="AT37" i="6" s="1"/>
  <c r="AX37" i="6" s="1"/>
  <c r="BB37" i="6" s="1"/>
  <c r="BF37" i="6" s="1"/>
  <c r="BJ37" i="6" s="1"/>
  <c r="BN37" i="6" s="1"/>
  <c r="BR37" i="6" s="1"/>
  <c r="H37" i="6"/>
  <c r="L37" i="6" s="1"/>
  <c r="P37" i="6" s="1"/>
  <c r="T37" i="6" s="1"/>
  <c r="X37" i="6" s="1"/>
  <c r="AB37" i="6" s="1"/>
  <c r="AF37" i="6" s="1"/>
  <c r="AJ37" i="6" s="1"/>
  <c r="AN37" i="6" s="1"/>
  <c r="AR37" i="6" s="1"/>
  <c r="AV37" i="6" s="1"/>
  <c r="AZ37" i="6" s="1"/>
  <c r="BD37" i="6" s="1"/>
  <c r="BH37" i="6" s="1"/>
  <c r="BL37" i="6" s="1"/>
  <c r="BP37" i="6" s="1"/>
  <c r="I36" i="6"/>
  <c r="M36" i="6" s="1"/>
  <c r="Q36" i="6" s="1"/>
  <c r="U36" i="6" s="1"/>
  <c r="Y36" i="6" s="1"/>
  <c r="AC36" i="6" s="1"/>
  <c r="AG36" i="6" s="1"/>
  <c r="AK36" i="6" s="1"/>
  <c r="AO36" i="6" s="1"/>
  <c r="AS36" i="6" s="1"/>
  <c r="AW36" i="6" s="1"/>
  <c r="BA36" i="6" s="1"/>
  <c r="BE36" i="6" s="1"/>
  <c r="BI36" i="6" s="1"/>
  <c r="BM36" i="6" s="1"/>
  <c r="BQ36" i="6" s="1"/>
  <c r="E28" i="6" l="1"/>
  <c r="F29" i="6"/>
  <c r="G33" i="8"/>
  <c r="K33" i="8" s="1"/>
  <c r="O33" i="8" s="1"/>
  <c r="S33" i="8" s="1"/>
  <c r="W33" i="8" s="1"/>
  <c r="AA33" i="8" s="1"/>
  <c r="AE33" i="8" s="1"/>
  <c r="AI33" i="8" s="1"/>
  <c r="AM33" i="8" s="1"/>
  <c r="AQ33" i="8" s="1"/>
  <c r="AU33" i="8" s="1"/>
  <c r="AY33" i="8" s="1"/>
  <c r="BC33" i="8" s="1"/>
  <c r="BG33" i="8" s="1"/>
  <c r="BK33" i="8" s="1"/>
  <c r="BO33" i="8" s="1"/>
  <c r="J33" i="8"/>
  <c r="N33" i="8" s="1"/>
  <c r="R33" i="8" s="1"/>
  <c r="V33" i="8" s="1"/>
  <c r="Z33" i="8" s="1"/>
  <c r="AD33" i="8" s="1"/>
  <c r="AH33" i="8" s="1"/>
  <c r="AL33" i="8" s="1"/>
  <c r="AP33" i="8" s="1"/>
  <c r="AT33" i="8" s="1"/>
  <c r="AX33" i="8" s="1"/>
  <c r="BB33" i="8" s="1"/>
  <c r="BF33" i="8" s="1"/>
  <c r="H33" i="8"/>
  <c r="L33" i="8" s="1"/>
  <c r="P33" i="8" s="1"/>
  <c r="T33" i="8" s="1"/>
  <c r="X33" i="8" s="1"/>
  <c r="AB33" i="8" s="1"/>
  <c r="AF33" i="8" s="1"/>
  <c r="AJ33" i="8" s="1"/>
  <c r="AN33" i="8" s="1"/>
  <c r="AR33" i="8" s="1"/>
  <c r="AV33" i="8" s="1"/>
  <c r="AZ33" i="8" s="1"/>
  <c r="BD33" i="8" s="1"/>
  <c r="BH33" i="8" s="1"/>
  <c r="BL33" i="8" s="1"/>
  <c r="BP33" i="8" s="1"/>
  <c r="E31" i="8"/>
  <c r="F31" i="8" s="1"/>
  <c r="H36" i="6"/>
  <c r="L36" i="6" s="1"/>
  <c r="P36" i="6" s="1"/>
  <c r="T36" i="6" s="1"/>
  <c r="X36" i="6" s="1"/>
  <c r="AB36" i="6" s="1"/>
  <c r="AF36" i="6" s="1"/>
  <c r="AJ36" i="6" s="1"/>
  <c r="AN36" i="6" s="1"/>
  <c r="AR36" i="6" s="1"/>
  <c r="AV36" i="6" s="1"/>
  <c r="AZ36" i="6" s="1"/>
  <c r="BD36" i="6" s="1"/>
  <c r="BH36" i="6" s="1"/>
  <c r="BL36" i="6" s="1"/>
  <c r="BP36" i="6" s="1"/>
  <c r="J36" i="6"/>
  <c r="N36" i="6" s="1"/>
  <c r="R36" i="6" s="1"/>
  <c r="V36" i="6" s="1"/>
  <c r="Z36" i="6" s="1"/>
  <c r="AD36" i="6" s="1"/>
  <c r="AH36" i="6" s="1"/>
  <c r="AL36" i="6" s="1"/>
  <c r="AP36" i="6" s="1"/>
  <c r="AT36" i="6" s="1"/>
  <c r="AX36" i="6" s="1"/>
  <c r="BB36" i="6" s="1"/>
  <c r="BF36" i="6" s="1"/>
  <c r="BJ36" i="6" s="1"/>
  <c r="BN36" i="6" s="1"/>
  <c r="BR36" i="6" s="1"/>
  <c r="G36" i="6"/>
  <c r="K36" i="6" s="1"/>
  <c r="O36" i="6" s="1"/>
  <c r="S36" i="6" s="1"/>
  <c r="W36" i="6" s="1"/>
  <c r="AA36" i="6" s="1"/>
  <c r="AE36" i="6" s="1"/>
  <c r="AI36" i="6" s="1"/>
  <c r="AM36" i="6" s="1"/>
  <c r="AQ36" i="6" s="1"/>
  <c r="AU36" i="6" s="1"/>
  <c r="AY36" i="6" s="1"/>
  <c r="BC36" i="6" s="1"/>
  <c r="BG36" i="6" s="1"/>
  <c r="BK36" i="6" s="1"/>
  <c r="BO36" i="6" s="1"/>
  <c r="I35" i="6"/>
  <c r="M35" i="6" s="1"/>
  <c r="Q35" i="6" s="1"/>
  <c r="U35" i="6" s="1"/>
  <c r="Y35" i="6" s="1"/>
  <c r="AC35" i="6" s="1"/>
  <c r="AG35" i="6" s="1"/>
  <c r="AK35" i="6" s="1"/>
  <c r="AO35" i="6" s="1"/>
  <c r="AS35" i="6" s="1"/>
  <c r="AW35" i="6" s="1"/>
  <c r="BA35" i="6" s="1"/>
  <c r="BE35" i="6" s="1"/>
  <c r="BI35" i="6" s="1"/>
  <c r="BM35" i="6" s="1"/>
  <c r="BQ35" i="6" s="1"/>
  <c r="E27" i="6" l="1"/>
  <c r="F28" i="6"/>
  <c r="H32" i="8"/>
  <c r="L32" i="8" s="1"/>
  <c r="P32" i="8" s="1"/>
  <c r="T32" i="8" s="1"/>
  <c r="X32" i="8" s="1"/>
  <c r="AB32" i="8" s="1"/>
  <c r="AF32" i="8" s="1"/>
  <c r="AJ32" i="8" s="1"/>
  <c r="AN32" i="8" s="1"/>
  <c r="AR32" i="8" s="1"/>
  <c r="AV32" i="8" s="1"/>
  <c r="AZ32" i="8" s="1"/>
  <c r="BD32" i="8" s="1"/>
  <c r="BH32" i="8" s="1"/>
  <c r="BL32" i="8" s="1"/>
  <c r="BP32" i="8" s="1"/>
  <c r="J32" i="8"/>
  <c r="N32" i="8" s="1"/>
  <c r="R32" i="8" s="1"/>
  <c r="V32" i="8" s="1"/>
  <c r="Z32" i="8" s="1"/>
  <c r="AD32" i="8" s="1"/>
  <c r="AH32" i="8" s="1"/>
  <c r="AL32" i="8" s="1"/>
  <c r="AP32" i="8" s="1"/>
  <c r="AT32" i="8" s="1"/>
  <c r="AX32" i="8" s="1"/>
  <c r="BB32" i="8" s="1"/>
  <c r="BF32" i="8" s="1"/>
  <c r="G32" i="8"/>
  <c r="K32" i="8" s="1"/>
  <c r="O32" i="8" s="1"/>
  <c r="S32" i="8" s="1"/>
  <c r="W32" i="8" s="1"/>
  <c r="AA32" i="8" s="1"/>
  <c r="AE32" i="8" s="1"/>
  <c r="AI32" i="8" s="1"/>
  <c r="AM32" i="8" s="1"/>
  <c r="AQ32" i="8" s="1"/>
  <c r="AU32" i="8" s="1"/>
  <c r="AY32" i="8" s="1"/>
  <c r="BC32" i="8" s="1"/>
  <c r="BG32" i="8" s="1"/>
  <c r="BK32" i="8" s="1"/>
  <c r="BO32" i="8" s="1"/>
  <c r="E30" i="8"/>
  <c r="F30" i="8" s="1"/>
  <c r="I31" i="8"/>
  <c r="M31" i="8" s="1"/>
  <c r="Q31" i="8" s="1"/>
  <c r="U31" i="8" s="1"/>
  <c r="Y31" i="8" s="1"/>
  <c r="AC31" i="8" s="1"/>
  <c r="AG31" i="8" s="1"/>
  <c r="AK31" i="8" s="1"/>
  <c r="AO31" i="8" s="1"/>
  <c r="AS31" i="8" s="1"/>
  <c r="AW31" i="8" s="1"/>
  <c r="BA31" i="8" s="1"/>
  <c r="BE31" i="8" s="1"/>
  <c r="BI31" i="8" s="1"/>
  <c r="BM31" i="8" s="1"/>
  <c r="BQ31" i="8" s="1"/>
  <c r="I32" i="8"/>
  <c r="M32" i="8" s="1"/>
  <c r="Q32" i="8" s="1"/>
  <c r="U32" i="8" s="1"/>
  <c r="Y32" i="8" s="1"/>
  <c r="AC32" i="8" s="1"/>
  <c r="AG32" i="8" s="1"/>
  <c r="AK32" i="8" s="1"/>
  <c r="AO32" i="8" s="1"/>
  <c r="AS32" i="8" s="1"/>
  <c r="AW32" i="8" s="1"/>
  <c r="BA32" i="8" s="1"/>
  <c r="BE32" i="8" s="1"/>
  <c r="BI32" i="8" s="1"/>
  <c r="BM32" i="8" s="1"/>
  <c r="BQ32" i="8" s="1"/>
  <c r="G35" i="6"/>
  <c r="K35" i="6" s="1"/>
  <c r="O35" i="6" s="1"/>
  <c r="S35" i="6" s="1"/>
  <c r="W35" i="6" s="1"/>
  <c r="AA35" i="6" s="1"/>
  <c r="AE35" i="6" s="1"/>
  <c r="AI35" i="6" s="1"/>
  <c r="AM35" i="6" s="1"/>
  <c r="AQ35" i="6" s="1"/>
  <c r="AU35" i="6" s="1"/>
  <c r="AY35" i="6" s="1"/>
  <c r="BC35" i="6" s="1"/>
  <c r="BG35" i="6" s="1"/>
  <c r="BK35" i="6" s="1"/>
  <c r="BO35" i="6" s="1"/>
  <c r="J35" i="6"/>
  <c r="N35" i="6" s="1"/>
  <c r="R35" i="6" s="1"/>
  <c r="V35" i="6" s="1"/>
  <c r="Z35" i="6" s="1"/>
  <c r="AD35" i="6" s="1"/>
  <c r="AH35" i="6" s="1"/>
  <c r="AL35" i="6" s="1"/>
  <c r="AP35" i="6" s="1"/>
  <c r="AT35" i="6" s="1"/>
  <c r="AX35" i="6" s="1"/>
  <c r="BB35" i="6" s="1"/>
  <c r="BF35" i="6" s="1"/>
  <c r="BJ35" i="6" s="1"/>
  <c r="BN35" i="6" s="1"/>
  <c r="BR35" i="6" s="1"/>
  <c r="H35" i="6"/>
  <c r="L35" i="6" s="1"/>
  <c r="P35" i="6" s="1"/>
  <c r="T35" i="6" s="1"/>
  <c r="X35" i="6" s="1"/>
  <c r="AB35" i="6" s="1"/>
  <c r="AF35" i="6" s="1"/>
  <c r="AJ35" i="6" s="1"/>
  <c r="AN35" i="6" s="1"/>
  <c r="AR35" i="6" s="1"/>
  <c r="AV35" i="6" s="1"/>
  <c r="AZ35" i="6" s="1"/>
  <c r="BD35" i="6" s="1"/>
  <c r="BH35" i="6" s="1"/>
  <c r="BL35" i="6" s="1"/>
  <c r="BP35" i="6" s="1"/>
  <c r="I34" i="6"/>
  <c r="M34" i="6" s="1"/>
  <c r="Q34" i="6" s="1"/>
  <c r="U34" i="6" s="1"/>
  <c r="Y34" i="6" s="1"/>
  <c r="AC34" i="6" s="1"/>
  <c r="AG34" i="6" s="1"/>
  <c r="AK34" i="6" s="1"/>
  <c r="AO34" i="6" s="1"/>
  <c r="AS34" i="6" s="1"/>
  <c r="AW34" i="6" s="1"/>
  <c r="BA34" i="6" s="1"/>
  <c r="BE34" i="6" s="1"/>
  <c r="BI34" i="6" s="1"/>
  <c r="BM34" i="6" s="1"/>
  <c r="BQ34" i="6" s="1"/>
  <c r="E26" i="6" l="1"/>
  <c r="F27" i="6"/>
  <c r="H31" i="8"/>
  <c r="L31" i="8" s="1"/>
  <c r="P31" i="8" s="1"/>
  <c r="T31" i="8" s="1"/>
  <c r="X31" i="8" s="1"/>
  <c r="AB31" i="8" s="1"/>
  <c r="AF31" i="8" s="1"/>
  <c r="AJ31" i="8" s="1"/>
  <c r="AN31" i="8" s="1"/>
  <c r="AR31" i="8" s="1"/>
  <c r="AV31" i="8" s="1"/>
  <c r="AZ31" i="8" s="1"/>
  <c r="BD31" i="8" s="1"/>
  <c r="BH31" i="8" s="1"/>
  <c r="BL31" i="8" s="1"/>
  <c r="BP31" i="8" s="1"/>
  <c r="J31" i="8"/>
  <c r="N31" i="8" s="1"/>
  <c r="R31" i="8" s="1"/>
  <c r="V31" i="8" s="1"/>
  <c r="Z31" i="8" s="1"/>
  <c r="AD31" i="8" s="1"/>
  <c r="AH31" i="8" s="1"/>
  <c r="AL31" i="8" s="1"/>
  <c r="AP31" i="8" s="1"/>
  <c r="AT31" i="8" s="1"/>
  <c r="AX31" i="8" s="1"/>
  <c r="BB31" i="8" s="1"/>
  <c r="BF31" i="8" s="1"/>
  <c r="G31" i="8"/>
  <c r="K31" i="8" s="1"/>
  <c r="O31" i="8" s="1"/>
  <c r="S31" i="8" s="1"/>
  <c r="W31" i="8" s="1"/>
  <c r="AA31" i="8" s="1"/>
  <c r="AE31" i="8" s="1"/>
  <c r="AI31" i="8" s="1"/>
  <c r="AM31" i="8" s="1"/>
  <c r="AQ31" i="8" s="1"/>
  <c r="AU31" i="8" s="1"/>
  <c r="AY31" i="8" s="1"/>
  <c r="BC31" i="8" s="1"/>
  <c r="BG31" i="8" s="1"/>
  <c r="BK31" i="8" s="1"/>
  <c r="BO31" i="8" s="1"/>
  <c r="I30" i="8"/>
  <c r="M30" i="8" s="1"/>
  <c r="Q30" i="8" s="1"/>
  <c r="U30" i="8" s="1"/>
  <c r="Y30" i="8" s="1"/>
  <c r="AC30" i="8" s="1"/>
  <c r="AG30" i="8" s="1"/>
  <c r="AK30" i="8" s="1"/>
  <c r="AO30" i="8" s="1"/>
  <c r="AS30" i="8" s="1"/>
  <c r="AW30" i="8" s="1"/>
  <c r="BA30" i="8" s="1"/>
  <c r="BE30" i="8" s="1"/>
  <c r="BI30" i="8" s="1"/>
  <c r="BM30" i="8" s="1"/>
  <c r="BQ30" i="8" s="1"/>
  <c r="E29" i="8"/>
  <c r="F29" i="8" s="1"/>
  <c r="G34" i="6"/>
  <c r="K34" i="6" s="1"/>
  <c r="O34" i="6" s="1"/>
  <c r="S34" i="6" s="1"/>
  <c r="W34" i="6" s="1"/>
  <c r="AA34" i="6" s="1"/>
  <c r="AE34" i="6" s="1"/>
  <c r="AI34" i="6" s="1"/>
  <c r="AM34" i="6" s="1"/>
  <c r="AQ34" i="6" s="1"/>
  <c r="AU34" i="6" s="1"/>
  <c r="AY34" i="6" s="1"/>
  <c r="BC34" i="6" s="1"/>
  <c r="BG34" i="6" s="1"/>
  <c r="BK34" i="6" s="1"/>
  <c r="BO34" i="6" s="1"/>
  <c r="H34" i="6"/>
  <c r="L34" i="6" s="1"/>
  <c r="P34" i="6" s="1"/>
  <c r="T34" i="6" s="1"/>
  <c r="X34" i="6" s="1"/>
  <c r="AB34" i="6" s="1"/>
  <c r="AF34" i="6" s="1"/>
  <c r="AJ34" i="6" s="1"/>
  <c r="AN34" i="6" s="1"/>
  <c r="AR34" i="6" s="1"/>
  <c r="AV34" i="6" s="1"/>
  <c r="AZ34" i="6" s="1"/>
  <c r="BD34" i="6" s="1"/>
  <c r="BH34" i="6" s="1"/>
  <c r="BL34" i="6" s="1"/>
  <c r="BP34" i="6" s="1"/>
  <c r="J34" i="6"/>
  <c r="N34" i="6" s="1"/>
  <c r="R34" i="6" s="1"/>
  <c r="V34" i="6" s="1"/>
  <c r="Z34" i="6" s="1"/>
  <c r="AD34" i="6" s="1"/>
  <c r="AH34" i="6" s="1"/>
  <c r="AL34" i="6" s="1"/>
  <c r="AP34" i="6" s="1"/>
  <c r="AT34" i="6" s="1"/>
  <c r="AX34" i="6" s="1"/>
  <c r="BB34" i="6" s="1"/>
  <c r="BF34" i="6" s="1"/>
  <c r="BJ34" i="6" s="1"/>
  <c r="BN34" i="6" s="1"/>
  <c r="BR34" i="6" s="1"/>
  <c r="E25" i="6" l="1"/>
  <c r="F26" i="6"/>
  <c r="E28" i="8"/>
  <c r="F28" i="8" s="1"/>
  <c r="I29" i="8"/>
  <c r="M29" i="8" s="1"/>
  <c r="Q29" i="8" s="1"/>
  <c r="U29" i="8" s="1"/>
  <c r="Y29" i="8" s="1"/>
  <c r="AC29" i="8" s="1"/>
  <c r="AG29" i="8" s="1"/>
  <c r="AK29" i="8" s="1"/>
  <c r="AO29" i="8" s="1"/>
  <c r="AS29" i="8" s="1"/>
  <c r="AW29" i="8" s="1"/>
  <c r="BA29" i="8" s="1"/>
  <c r="BE29" i="8" s="1"/>
  <c r="BI29" i="8" s="1"/>
  <c r="BM29" i="8" s="1"/>
  <c r="BQ29" i="8" s="1"/>
  <c r="J30" i="8"/>
  <c r="N30" i="8" s="1"/>
  <c r="R30" i="8" s="1"/>
  <c r="V30" i="8" s="1"/>
  <c r="Z30" i="8" s="1"/>
  <c r="AD30" i="8" s="1"/>
  <c r="AH30" i="8" s="1"/>
  <c r="AL30" i="8" s="1"/>
  <c r="AP30" i="8" s="1"/>
  <c r="AT30" i="8" s="1"/>
  <c r="AX30" i="8" s="1"/>
  <c r="BB30" i="8" s="1"/>
  <c r="BF30" i="8" s="1"/>
  <c r="G30" i="8"/>
  <c r="K30" i="8" s="1"/>
  <c r="O30" i="8" s="1"/>
  <c r="S30" i="8" s="1"/>
  <c r="W30" i="8" s="1"/>
  <c r="AA30" i="8" s="1"/>
  <c r="AE30" i="8" s="1"/>
  <c r="AI30" i="8" s="1"/>
  <c r="AM30" i="8" s="1"/>
  <c r="AQ30" i="8" s="1"/>
  <c r="AU30" i="8" s="1"/>
  <c r="AY30" i="8" s="1"/>
  <c r="BC30" i="8" s="1"/>
  <c r="BG30" i="8" s="1"/>
  <c r="BK30" i="8" s="1"/>
  <c r="BO30" i="8" s="1"/>
  <c r="H30" i="8"/>
  <c r="L30" i="8" s="1"/>
  <c r="P30" i="8" s="1"/>
  <c r="T30" i="8" s="1"/>
  <c r="X30" i="8" s="1"/>
  <c r="AB30" i="8" s="1"/>
  <c r="AF30" i="8" s="1"/>
  <c r="AJ30" i="8" s="1"/>
  <c r="AN30" i="8" s="1"/>
  <c r="AR30" i="8" s="1"/>
  <c r="AV30" i="8" s="1"/>
  <c r="AZ30" i="8" s="1"/>
  <c r="BD30" i="8" s="1"/>
  <c r="BH30" i="8" s="1"/>
  <c r="BL30" i="8" s="1"/>
  <c r="BP30" i="8" s="1"/>
  <c r="I33" i="6"/>
  <c r="M33" i="6" s="1"/>
  <c r="Q33" i="6" s="1"/>
  <c r="U33" i="6" s="1"/>
  <c r="Y33" i="6" s="1"/>
  <c r="AC33" i="6" s="1"/>
  <c r="AG33" i="6" s="1"/>
  <c r="AK33" i="6" s="1"/>
  <c r="AO33" i="6" s="1"/>
  <c r="AS33" i="6" s="1"/>
  <c r="AW33" i="6" s="1"/>
  <c r="BA33" i="6" s="1"/>
  <c r="BE33" i="6" s="1"/>
  <c r="BI33" i="6" s="1"/>
  <c r="BM33" i="6" s="1"/>
  <c r="BQ33" i="6" s="1"/>
  <c r="H33" i="6"/>
  <c r="L33" i="6" s="1"/>
  <c r="P33" i="6" s="1"/>
  <c r="T33" i="6" s="1"/>
  <c r="X33" i="6" s="1"/>
  <c r="AB33" i="6" s="1"/>
  <c r="AF33" i="6" s="1"/>
  <c r="AJ33" i="6" s="1"/>
  <c r="AN33" i="6" s="1"/>
  <c r="AR33" i="6" s="1"/>
  <c r="AV33" i="6" s="1"/>
  <c r="AZ33" i="6" s="1"/>
  <c r="BD33" i="6" s="1"/>
  <c r="BH33" i="6" s="1"/>
  <c r="BL33" i="6" s="1"/>
  <c r="BP33" i="6" s="1"/>
  <c r="J33" i="6"/>
  <c r="N33" i="6" s="1"/>
  <c r="R33" i="6" s="1"/>
  <c r="V33" i="6" s="1"/>
  <c r="Z33" i="6" s="1"/>
  <c r="AD33" i="6" s="1"/>
  <c r="AH33" i="6" s="1"/>
  <c r="AL33" i="6" s="1"/>
  <c r="AP33" i="6" s="1"/>
  <c r="AT33" i="6" s="1"/>
  <c r="AX33" i="6" s="1"/>
  <c r="BB33" i="6" s="1"/>
  <c r="BF33" i="6" s="1"/>
  <c r="BJ33" i="6" s="1"/>
  <c r="BN33" i="6" s="1"/>
  <c r="BR33" i="6" s="1"/>
  <c r="G33" i="6"/>
  <c r="K33" i="6" s="1"/>
  <c r="O33" i="6" s="1"/>
  <c r="S33" i="6" s="1"/>
  <c r="W33" i="6" s="1"/>
  <c r="AA33" i="6" s="1"/>
  <c r="AE33" i="6" s="1"/>
  <c r="AI33" i="6" s="1"/>
  <c r="AM33" i="6" s="1"/>
  <c r="AQ33" i="6" s="1"/>
  <c r="AU33" i="6" s="1"/>
  <c r="AY33" i="6" s="1"/>
  <c r="BC33" i="6" s="1"/>
  <c r="BG33" i="6" s="1"/>
  <c r="BK33" i="6" s="1"/>
  <c r="BO33" i="6" s="1"/>
  <c r="E24" i="6" l="1"/>
  <c r="F25" i="6"/>
  <c r="G29" i="8"/>
  <c r="K29" i="8" s="1"/>
  <c r="O29" i="8" s="1"/>
  <c r="S29" i="8" s="1"/>
  <c r="W29" i="8" s="1"/>
  <c r="AA29" i="8" s="1"/>
  <c r="AE29" i="8" s="1"/>
  <c r="AI29" i="8" s="1"/>
  <c r="AM29" i="8" s="1"/>
  <c r="AQ29" i="8" s="1"/>
  <c r="AU29" i="8" s="1"/>
  <c r="AY29" i="8" s="1"/>
  <c r="BC29" i="8" s="1"/>
  <c r="BG29" i="8" s="1"/>
  <c r="BK29" i="8" s="1"/>
  <c r="BO29" i="8" s="1"/>
  <c r="J29" i="8"/>
  <c r="N29" i="8" s="1"/>
  <c r="R29" i="8" s="1"/>
  <c r="V29" i="8" s="1"/>
  <c r="Z29" i="8" s="1"/>
  <c r="AD29" i="8" s="1"/>
  <c r="AH29" i="8" s="1"/>
  <c r="AL29" i="8" s="1"/>
  <c r="AP29" i="8" s="1"/>
  <c r="AT29" i="8" s="1"/>
  <c r="AX29" i="8" s="1"/>
  <c r="BB29" i="8" s="1"/>
  <c r="BF29" i="8" s="1"/>
  <c r="H29" i="8"/>
  <c r="L29" i="8" s="1"/>
  <c r="P29" i="8" s="1"/>
  <c r="T29" i="8" s="1"/>
  <c r="X29" i="8" s="1"/>
  <c r="AB29" i="8" s="1"/>
  <c r="AF29" i="8" s="1"/>
  <c r="AJ29" i="8" s="1"/>
  <c r="AN29" i="8" s="1"/>
  <c r="AR29" i="8" s="1"/>
  <c r="AV29" i="8" s="1"/>
  <c r="AZ29" i="8" s="1"/>
  <c r="BD29" i="8" s="1"/>
  <c r="BH29" i="8" s="1"/>
  <c r="BL29" i="8" s="1"/>
  <c r="BP29" i="8" s="1"/>
  <c r="E27" i="8"/>
  <c r="F27" i="8" s="1"/>
  <c r="I28" i="8"/>
  <c r="M28" i="8" s="1"/>
  <c r="Q28" i="8" s="1"/>
  <c r="U28" i="8" s="1"/>
  <c r="Y28" i="8" s="1"/>
  <c r="AC28" i="8" s="1"/>
  <c r="AG28" i="8" s="1"/>
  <c r="AK28" i="8" s="1"/>
  <c r="AO28" i="8" s="1"/>
  <c r="AS28" i="8" s="1"/>
  <c r="AW28" i="8" s="1"/>
  <c r="BA28" i="8" s="1"/>
  <c r="BE28" i="8" s="1"/>
  <c r="BI28" i="8" s="1"/>
  <c r="BM28" i="8" s="1"/>
  <c r="BQ28" i="8" s="1"/>
  <c r="J32" i="6"/>
  <c r="N32" i="6" s="1"/>
  <c r="R32" i="6" s="1"/>
  <c r="V32" i="6" s="1"/>
  <c r="Z32" i="6" s="1"/>
  <c r="AD32" i="6" s="1"/>
  <c r="AH32" i="6" s="1"/>
  <c r="AL32" i="6" s="1"/>
  <c r="AP32" i="6" s="1"/>
  <c r="AT32" i="6" s="1"/>
  <c r="AX32" i="6" s="1"/>
  <c r="BB32" i="6" s="1"/>
  <c r="BF32" i="6" s="1"/>
  <c r="BJ32" i="6" s="1"/>
  <c r="BN32" i="6" s="1"/>
  <c r="BR32" i="6" s="1"/>
  <c r="H32" i="6"/>
  <c r="L32" i="6" s="1"/>
  <c r="P32" i="6" s="1"/>
  <c r="T32" i="6" s="1"/>
  <c r="X32" i="6" s="1"/>
  <c r="AB32" i="6" s="1"/>
  <c r="AF32" i="6" s="1"/>
  <c r="AJ32" i="6" s="1"/>
  <c r="AN32" i="6" s="1"/>
  <c r="AR32" i="6" s="1"/>
  <c r="AV32" i="6" s="1"/>
  <c r="AZ32" i="6" s="1"/>
  <c r="BD32" i="6" s="1"/>
  <c r="BH32" i="6" s="1"/>
  <c r="BL32" i="6" s="1"/>
  <c r="BP32" i="6" s="1"/>
  <c r="G32" i="6"/>
  <c r="K32" i="6" s="1"/>
  <c r="O32" i="6" s="1"/>
  <c r="S32" i="6" s="1"/>
  <c r="W32" i="6" s="1"/>
  <c r="AA32" i="6" s="1"/>
  <c r="AE32" i="6" s="1"/>
  <c r="AI32" i="6" s="1"/>
  <c r="AM32" i="6" s="1"/>
  <c r="AQ32" i="6" s="1"/>
  <c r="AU32" i="6" s="1"/>
  <c r="AY32" i="6" s="1"/>
  <c r="BC32" i="6" s="1"/>
  <c r="BG32" i="6" s="1"/>
  <c r="BK32" i="6" s="1"/>
  <c r="BO32" i="6" s="1"/>
  <c r="I31" i="6"/>
  <c r="M31" i="6" s="1"/>
  <c r="Q31" i="6" s="1"/>
  <c r="U31" i="6" s="1"/>
  <c r="Y31" i="6" s="1"/>
  <c r="AC31" i="6" s="1"/>
  <c r="AG31" i="6" s="1"/>
  <c r="AK31" i="6" s="1"/>
  <c r="AO31" i="6" s="1"/>
  <c r="AS31" i="6" s="1"/>
  <c r="AW31" i="6" s="1"/>
  <c r="BA31" i="6" s="1"/>
  <c r="BE31" i="6" s="1"/>
  <c r="BI31" i="6" s="1"/>
  <c r="BM31" i="6" s="1"/>
  <c r="BQ31" i="6" s="1"/>
  <c r="I32" i="6"/>
  <c r="M32" i="6" s="1"/>
  <c r="Q32" i="6" s="1"/>
  <c r="U32" i="6" s="1"/>
  <c r="Y32" i="6" s="1"/>
  <c r="AC32" i="6" s="1"/>
  <c r="AG32" i="6" s="1"/>
  <c r="AK32" i="6" s="1"/>
  <c r="AO32" i="6" s="1"/>
  <c r="AS32" i="6" s="1"/>
  <c r="AW32" i="6" s="1"/>
  <c r="BA32" i="6" s="1"/>
  <c r="BE32" i="6" s="1"/>
  <c r="BI32" i="6" s="1"/>
  <c r="BM32" i="6" s="1"/>
  <c r="BQ32" i="6" s="1"/>
  <c r="E23" i="6" l="1"/>
  <c r="F24" i="6"/>
  <c r="G28" i="8"/>
  <c r="K28" i="8" s="1"/>
  <c r="O28" i="8" s="1"/>
  <c r="S28" i="8" s="1"/>
  <c r="W28" i="8" s="1"/>
  <c r="AA28" i="8" s="1"/>
  <c r="AE28" i="8" s="1"/>
  <c r="AI28" i="8" s="1"/>
  <c r="AM28" i="8" s="1"/>
  <c r="AQ28" i="8" s="1"/>
  <c r="AU28" i="8" s="1"/>
  <c r="AY28" i="8" s="1"/>
  <c r="BC28" i="8" s="1"/>
  <c r="BG28" i="8" s="1"/>
  <c r="BK28" i="8" s="1"/>
  <c r="BO28" i="8" s="1"/>
  <c r="J28" i="8"/>
  <c r="N28" i="8" s="1"/>
  <c r="R28" i="8" s="1"/>
  <c r="V28" i="8" s="1"/>
  <c r="Z28" i="8" s="1"/>
  <c r="AD28" i="8" s="1"/>
  <c r="AH28" i="8" s="1"/>
  <c r="AL28" i="8" s="1"/>
  <c r="AP28" i="8" s="1"/>
  <c r="AT28" i="8" s="1"/>
  <c r="AX28" i="8" s="1"/>
  <c r="BB28" i="8" s="1"/>
  <c r="BF28" i="8" s="1"/>
  <c r="H28" i="8"/>
  <c r="L28" i="8" s="1"/>
  <c r="P28" i="8" s="1"/>
  <c r="T28" i="8" s="1"/>
  <c r="X28" i="8" s="1"/>
  <c r="AB28" i="8" s="1"/>
  <c r="AF28" i="8" s="1"/>
  <c r="AJ28" i="8" s="1"/>
  <c r="AN28" i="8" s="1"/>
  <c r="AR28" i="8" s="1"/>
  <c r="AV28" i="8" s="1"/>
  <c r="AZ28" i="8" s="1"/>
  <c r="BD28" i="8" s="1"/>
  <c r="BH28" i="8" s="1"/>
  <c r="BL28" i="8" s="1"/>
  <c r="BP28" i="8" s="1"/>
  <c r="E26" i="8"/>
  <c r="F26" i="8" s="1"/>
  <c r="I27" i="8"/>
  <c r="M27" i="8" s="1"/>
  <c r="Q27" i="8" s="1"/>
  <c r="U27" i="8" s="1"/>
  <c r="Y27" i="8" s="1"/>
  <c r="AC27" i="8" s="1"/>
  <c r="AG27" i="8" s="1"/>
  <c r="AK27" i="8" s="1"/>
  <c r="AO27" i="8" s="1"/>
  <c r="AS27" i="8" s="1"/>
  <c r="AW27" i="8" s="1"/>
  <c r="BA27" i="8" s="1"/>
  <c r="BE27" i="8" s="1"/>
  <c r="BI27" i="8" s="1"/>
  <c r="BM27" i="8" s="1"/>
  <c r="BQ27" i="8" s="1"/>
  <c r="J31" i="6"/>
  <c r="N31" i="6" s="1"/>
  <c r="R31" i="6" s="1"/>
  <c r="V31" i="6" s="1"/>
  <c r="Z31" i="6" s="1"/>
  <c r="AD31" i="6" s="1"/>
  <c r="AH31" i="6" s="1"/>
  <c r="AL31" i="6" s="1"/>
  <c r="AP31" i="6" s="1"/>
  <c r="AT31" i="6" s="1"/>
  <c r="AX31" i="6" s="1"/>
  <c r="BB31" i="6" s="1"/>
  <c r="BF31" i="6" s="1"/>
  <c r="BJ31" i="6" s="1"/>
  <c r="BN31" i="6" s="1"/>
  <c r="BR31" i="6" s="1"/>
  <c r="H31" i="6"/>
  <c r="L31" i="6" s="1"/>
  <c r="P31" i="6" s="1"/>
  <c r="T31" i="6" s="1"/>
  <c r="X31" i="6" s="1"/>
  <c r="AB31" i="6" s="1"/>
  <c r="AF31" i="6" s="1"/>
  <c r="AJ31" i="6" s="1"/>
  <c r="AN31" i="6" s="1"/>
  <c r="AR31" i="6" s="1"/>
  <c r="AV31" i="6" s="1"/>
  <c r="AZ31" i="6" s="1"/>
  <c r="BD31" i="6" s="1"/>
  <c r="BH31" i="6" s="1"/>
  <c r="BL31" i="6" s="1"/>
  <c r="BP31" i="6" s="1"/>
  <c r="G31" i="6"/>
  <c r="K31" i="6" s="1"/>
  <c r="O31" i="6" s="1"/>
  <c r="S31" i="6" s="1"/>
  <c r="W31" i="6" s="1"/>
  <c r="AA31" i="6" s="1"/>
  <c r="AE31" i="6" s="1"/>
  <c r="AI31" i="6" s="1"/>
  <c r="AM31" i="6" s="1"/>
  <c r="AQ31" i="6" s="1"/>
  <c r="AU31" i="6" s="1"/>
  <c r="AY31" i="6" s="1"/>
  <c r="BC31" i="6" s="1"/>
  <c r="BG31" i="6" s="1"/>
  <c r="BK31" i="6" s="1"/>
  <c r="BO31" i="6" s="1"/>
  <c r="I30" i="6"/>
  <c r="M30" i="6" s="1"/>
  <c r="Q30" i="6" s="1"/>
  <c r="U30" i="6" s="1"/>
  <c r="Y30" i="6" s="1"/>
  <c r="AC30" i="6" s="1"/>
  <c r="AG30" i="6" s="1"/>
  <c r="AK30" i="6" s="1"/>
  <c r="AO30" i="6" s="1"/>
  <c r="AS30" i="6" s="1"/>
  <c r="AW30" i="6" s="1"/>
  <c r="BA30" i="6" s="1"/>
  <c r="BE30" i="6" s="1"/>
  <c r="BI30" i="6" s="1"/>
  <c r="BM30" i="6" s="1"/>
  <c r="BQ30" i="6" s="1"/>
  <c r="E22" i="6" l="1"/>
  <c r="F23" i="6"/>
  <c r="H27" i="8"/>
  <c r="L27" i="8" s="1"/>
  <c r="P27" i="8" s="1"/>
  <c r="T27" i="8" s="1"/>
  <c r="X27" i="8" s="1"/>
  <c r="AB27" i="8" s="1"/>
  <c r="AF27" i="8" s="1"/>
  <c r="AJ27" i="8" s="1"/>
  <c r="AN27" i="8" s="1"/>
  <c r="AR27" i="8" s="1"/>
  <c r="AV27" i="8" s="1"/>
  <c r="AZ27" i="8" s="1"/>
  <c r="BD27" i="8" s="1"/>
  <c r="BH27" i="8" s="1"/>
  <c r="BL27" i="8" s="1"/>
  <c r="BP27" i="8" s="1"/>
  <c r="G27" i="8"/>
  <c r="K27" i="8" s="1"/>
  <c r="O27" i="8" s="1"/>
  <c r="S27" i="8" s="1"/>
  <c r="W27" i="8" s="1"/>
  <c r="AA27" i="8" s="1"/>
  <c r="AE27" i="8" s="1"/>
  <c r="AI27" i="8" s="1"/>
  <c r="AM27" i="8" s="1"/>
  <c r="AQ27" i="8" s="1"/>
  <c r="AU27" i="8" s="1"/>
  <c r="AY27" i="8" s="1"/>
  <c r="BC27" i="8" s="1"/>
  <c r="BG27" i="8" s="1"/>
  <c r="BK27" i="8" s="1"/>
  <c r="BO27" i="8" s="1"/>
  <c r="J27" i="8"/>
  <c r="N27" i="8" s="1"/>
  <c r="R27" i="8" s="1"/>
  <c r="V27" i="8" s="1"/>
  <c r="Z27" i="8" s="1"/>
  <c r="AD27" i="8" s="1"/>
  <c r="AH27" i="8" s="1"/>
  <c r="AL27" i="8" s="1"/>
  <c r="AP27" i="8" s="1"/>
  <c r="AT27" i="8" s="1"/>
  <c r="AX27" i="8" s="1"/>
  <c r="BB27" i="8" s="1"/>
  <c r="BF27" i="8" s="1"/>
  <c r="E25" i="8"/>
  <c r="F25" i="8" s="1"/>
  <c r="I26" i="8"/>
  <c r="M26" i="8" s="1"/>
  <c r="Q26" i="8" s="1"/>
  <c r="U26" i="8" s="1"/>
  <c r="Y26" i="8" s="1"/>
  <c r="AC26" i="8" s="1"/>
  <c r="AG26" i="8" s="1"/>
  <c r="AK26" i="8" s="1"/>
  <c r="AO26" i="8" s="1"/>
  <c r="AS26" i="8" s="1"/>
  <c r="AW26" i="8" s="1"/>
  <c r="BA26" i="8" s="1"/>
  <c r="BE26" i="8" s="1"/>
  <c r="BI26" i="8" s="1"/>
  <c r="BM26" i="8" s="1"/>
  <c r="BQ26" i="8" s="1"/>
  <c r="G30" i="6"/>
  <c r="K30" i="6" s="1"/>
  <c r="O30" i="6" s="1"/>
  <c r="S30" i="6" s="1"/>
  <c r="W30" i="6" s="1"/>
  <c r="AA30" i="6" s="1"/>
  <c r="AE30" i="6" s="1"/>
  <c r="AI30" i="6" s="1"/>
  <c r="AM30" i="6" s="1"/>
  <c r="AQ30" i="6" s="1"/>
  <c r="AU30" i="6" s="1"/>
  <c r="AY30" i="6" s="1"/>
  <c r="BC30" i="6" s="1"/>
  <c r="BG30" i="6" s="1"/>
  <c r="BK30" i="6" s="1"/>
  <c r="BO30" i="6" s="1"/>
  <c r="J30" i="6"/>
  <c r="N30" i="6" s="1"/>
  <c r="R30" i="6" s="1"/>
  <c r="V30" i="6" s="1"/>
  <c r="Z30" i="6" s="1"/>
  <c r="AD30" i="6" s="1"/>
  <c r="AH30" i="6" s="1"/>
  <c r="AL30" i="6" s="1"/>
  <c r="AP30" i="6" s="1"/>
  <c r="AT30" i="6" s="1"/>
  <c r="AX30" i="6" s="1"/>
  <c r="BB30" i="6" s="1"/>
  <c r="BF30" i="6" s="1"/>
  <c r="BJ30" i="6" s="1"/>
  <c r="BN30" i="6" s="1"/>
  <c r="BR30" i="6" s="1"/>
  <c r="H30" i="6"/>
  <c r="L30" i="6" s="1"/>
  <c r="P30" i="6" s="1"/>
  <c r="T30" i="6" s="1"/>
  <c r="X30" i="6" s="1"/>
  <c r="AB30" i="6" s="1"/>
  <c r="AF30" i="6" s="1"/>
  <c r="AJ30" i="6" s="1"/>
  <c r="AN30" i="6" s="1"/>
  <c r="AR30" i="6" s="1"/>
  <c r="AV30" i="6" s="1"/>
  <c r="AZ30" i="6" s="1"/>
  <c r="BD30" i="6" s="1"/>
  <c r="BH30" i="6" s="1"/>
  <c r="BL30" i="6" s="1"/>
  <c r="BP30" i="6" s="1"/>
  <c r="I29" i="6"/>
  <c r="M29" i="6" s="1"/>
  <c r="Q29" i="6" s="1"/>
  <c r="U29" i="6" s="1"/>
  <c r="Y29" i="6" s="1"/>
  <c r="AC29" i="6" s="1"/>
  <c r="AG29" i="6" s="1"/>
  <c r="AK29" i="6" s="1"/>
  <c r="AO29" i="6" s="1"/>
  <c r="AS29" i="6" s="1"/>
  <c r="AW29" i="6" s="1"/>
  <c r="BA29" i="6" s="1"/>
  <c r="BE29" i="6" s="1"/>
  <c r="BI29" i="6" s="1"/>
  <c r="BM29" i="6" s="1"/>
  <c r="BQ29" i="6" s="1"/>
  <c r="E21" i="6" l="1"/>
  <c r="F22" i="6"/>
  <c r="G26" i="8"/>
  <c r="K26" i="8" s="1"/>
  <c r="O26" i="8" s="1"/>
  <c r="S26" i="8" s="1"/>
  <c r="W26" i="8" s="1"/>
  <c r="AA26" i="8" s="1"/>
  <c r="AE26" i="8" s="1"/>
  <c r="AI26" i="8" s="1"/>
  <c r="AM26" i="8" s="1"/>
  <c r="AQ26" i="8" s="1"/>
  <c r="AU26" i="8" s="1"/>
  <c r="AY26" i="8" s="1"/>
  <c r="BC26" i="8" s="1"/>
  <c r="BG26" i="8" s="1"/>
  <c r="BK26" i="8" s="1"/>
  <c r="BO26" i="8" s="1"/>
  <c r="J26" i="8"/>
  <c r="N26" i="8" s="1"/>
  <c r="R26" i="8" s="1"/>
  <c r="V26" i="8" s="1"/>
  <c r="Z26" i="8" s="1"/>
  <c r="AD26" i="8" s="1"/>
  <c r="AH26" i="8" s="1"/>
  <c r="AL26" i="8" s="1"/>
  <c r="AP26" i="8" s="1"/>
  <c r="AT26" i="8" s="1"/>
  <c r="AX26" i="8" s="1"/>
  <c r="BB26" i="8" s="1"/>
  <c r="BF26" i="8" s="1"/>
  <c r="H26" i="8"/>
  <c r="L26" i="8" s="1"/>
  <c r="P26" i="8" s="1"/>
  <c r="T26" i="8" s="1"/>
  <c r="X26" i="8" s="1"/>
  <c r="AB26" i="8" s="1"/>
  <c r="AF26" i="8" s="1"/>
  <c r="AJ26" i="8" s="1"/>
  <c r="AN26" i="8" s="1"/>
  <c r="AR26" i="8" s="1"/>
  <c r="AV26" i="8" s="1"/>
  <c r="AZ26" i="8" s="1"/>
  <c r="BD26" i="8" s="1"/>
  <c r="BH26" i="8" s="1"/>
  <c r="BL26" i="8" s="1"/>
  <c r="BP26" i="8" s="1"/>
  <c r="I25" i="8"/>
  <c r="M25" i="8" s="1"/>
  <c r="Q25" i="8" s="1"/>
  <c r="U25" i="8" s="1"/>
  <c r="Y25" i="8" s="1"/>
  <c r="AC25" i="8" s="1"/>
  <c r="AG25" i="8" s="1"/>
  <c r="AK25" i="8" s="1"/>
  <c r="AO25" i="8" s="1"/>
  <c r="AS25" i="8" s="1"/>
  <c r="AW25" i="8" s="1"/>
  <c r="BA25" i="8" s="1"/>
  <c r="BE25" i="8" s="1"/>
  <c r="BI25" i="8" s="1"/>
  <c r="BM25" i="8" s="1"/>
  <c r="BQ25" i="8" s="1"/>
  <c r="E24" i="8"/>
  <c r="F24" i="8" s="1"/>
  <c r="G29" i="6"/>
  <c r="K29" i="6" s="1"/>
  <c r="O29" i="6" s="1"/>
  <c r="S29" i="6" s="1"/>
  <c r="W29" i="6" s="1"/>
  <c r="AA29" i="6" s="1"/>
  <c r="AE29" i="6" s="1"/>
  <c r="AI29" i="6" s="1"/>
  <c r="AM29" i="6" s="1"/>
  <c r="AQ29" i="6" s="1"/>
  <c r="AU29" i="6" s="1"/>
  <c r="AY29" i="6" s="1"/>
  <c r="BC29" i="6" s="1"/>
  <c r="BG29" i="6" s="1"/>
  <c r="BK29" i="6" s="1"/>
  <c r="BO29" i="6" s="1"/>
  <c r="J29" i="6"/>
  <c r="N29" i="6" s="1"/>
  <c r="R29" i="6" s="1"/>
  <c r="V29" i="6" s="1"/>
  <c r="Z29" i="6" s="1"/>
  <c r="AD29" i="6" s="1"/>
  <c r="AH29" i="6" s="1"/>
  <c r="AL29" i="6" s="1"/>
  <c r="AP29" i="6" s="1"/>
  <c r="AT29" i="6" s="1"/>
  <c r="AX29" i="6" s="1"/>
  <c r="BB29" i="6" s="1"/>
  <c r="BF29" i="6" s="1"/>
  <c r="BJ29" i="6" s="1"/>
  <c r="BN29" i="6" s="1"/>
  <c r="BR29" i="6" s="1"/>
  <c r="H29" i="6"/>
  <c r="L29" i="6" s="1"/>
  <c r="P29" i="6" s="1"/>
  <c r="T29" i="6" s="1"/>
  <c r="X29" i="6" s="1"/>
  <c r="AB29" i="6" s="1"/>
  <c r="AF29" i="6" s="1"/>
  <c r="AJ29" i="6" s="1"/>
  <c r="AN29" i="6" s="1"/>
  <c r="AR29" i="6" s="1"/>
  <c r="AV29" i="6" s="1"/>
  <c r="AZ29" i="6" s="1"/>
  <c r="BD29" i="6" s="1"/>
  <c r="BH29" i="6" s="1"/>
  <c r="BL29" i="6" s="1"/>
  <c r="BP29" i="6" s="1"/>
  <c r="I28" i="6"/>
  <c r="M28" i="6" s="1"/>
  <c r="Q28" i="6" s="1"/>
  <c r="U28" i="6" s="1"/>
  <c r="Y28" i="6" s="1"/>
  <c r="AC28" i="6" s="1"/>
  <c r="AG28" i="6" s="1"/>
  <c r="AK28" i="6" s="1"/>
  <c r="AO28" i="6" s="1"/>
  <c r="AS28" i="6" s="1"/>
  <c r="AW28" i="6" s="1"/>
  <c r="BA28" i="6" s="1"/>
  <c r="BE28" i="6" s="1"/>
  <c r="BI28" i="6" s="1"/>
  <c r="BM28" i="6" s="1"/>
  <c r="BQ28" i="6" s="1"/>
  <c r="E20" i="6" l="1"/>
  <c r="F21" i="6"/>
  <c r="I24" i="8"/>
  <c r="M24" i="8" s="1"/>
  <c r="Q24" i="8" s="1"/>
  <c r="U24" i="8" s="1"/>
  <c r="Y24" i="8" s="1"/>
  <c r="AC24" i="8" s="1"/>
  <c r="AG24" i="8" s="1"/>
  <c r="AK24" i="8" s="1"/>
  <c r="AO24" i="8" s="1"/>
  <c r="AS24" i="8" s="1"/>
  <c r="AW24" i="8" s="1"/>
  <c r="BA24" i="8" s="1"/>
  <c r="BE24" i="8" s="1"/>
  <c r="BI24" i="8" s="1"/>
  <c r="BM24" i="8" s="1"/>
  <c r="BQ24" i="8" s="1"/>
  <c r="E23" i="8"/>
  <c r="F23" i="8" s="1"/>
  <c r="G25" i="8"/>
  <c r="K25" i="8" s="1"/>
  <c r="O25" i="8" s="1"/>
  <c r="S25" i="8" s="1"/>
  <c r="W25" i="8" s="1"/>
  <c r="AA25" i="8" s="1"/>
  <c r="AE25" i="8" s="1"/>
  <c r="AI25" i="8" s="1"/>
  <c r="AM25" i="8" s="1"/>
  <c r="AQ25" i="8" s="1"/>
  <c r="AU25" i="8" s="1"/>
  <c r="AY25" i="8" s="1"/>
  <c r="BC25" i="8" s="1"/>
  <c r="BG25" i="8" s="1"/>
  <c r="BK25" i="8" s="1"/>
  <c r="BO25" i="8" s="1"/>
  <c r="J25" i="8"/>
  <c r="N25" i="8" s="1"/>
  <c r="R25" i="8" s="1"/>
  <c r="V25" i="8" s="1"/>
  <c r="Z25" i="8" s="1"/>
  <c r="AD25" i="8" s="1"/>
  <c r="AH25" i="8" s="1"/>
  <c r="AL25" i="8" s="1"/>
  <c r="AP25" i="8" s="1"/>
  <c r="AT25" i="8" s="1"/>
  <c r="AX25" i="8" s="1"/>
  <c r="BB25" i="8" s="1"/>
  <c r="BF25" i="8" s="1"/>
  <c r="H25" i="8"/>
  <c r="L25" i="8" s="1"/>
  <c r="P25" i="8" s="1"/>
  <c r="T25" i="8" s="1"/>
  <c r="X25" i="8" s="1"/>
  <c r="AB25" i="8" s="1"/>
  <c r="AF25" i="8" s="1"/>
  <c r="AJ25" i="8" s="1"/>
  <c r="AN25" i="8" s="1"/>
  <c r="AR25" i="8" s="1"/>
  <c r="AV25" i="8" s="1"/>
  <c r="AZ25" i="8" s="1"/>
  <c r="BD25" i="8" s="1"/>
  <c r="BH25" i="8" s="1"/>
  <c r="BL25" i="8" s="1"/>
  <c r="BP25" i="8" s="1"/>
  <c r="G28" i="6"/>
  <c r="K28" i="6" s="1"/>
  <c r="O28" i="6" s="1"/>
  <c r="S28" i="6" s="1"/>
  <c r="W28" i="6" s="1"/>
  <c r="AA28" i="6" s="1"/>
  <c r="AE28" i="6" s="1"/>
  <c r="AI28" i="6" s="1"/>
  <c r="AM28" i="6" s="1"/>
  <c r="AQ28" i="6" s="1"/>
  <c r="AU28" i="6" s="1"/>
  <c r="AY28" i="6" s="1"/>
  <c r="BC28" i="6" s="1"/>
  <c r="BG28" i="6" s="1"/>
  <c r="BK28" i="6" s="1"/>
  <c r="BO28" i="6" s="1"/>
  <c r="J28" i="6"/>
  <c r="N28" i="6" s="1"/>
  <c r="R28" i="6" s="1"/>
  <c r="V28" i="6" s="1"/>
  <c r="Z28" i="6" s="1"/>
  <c r="AD28" i="6" s="1"/>
  <c r="AH28" i="6" s="1"/>
  <c r="AL28" i="6" s="1"/>
  <c r="AP28" i="6" s="1"/>
  <c r="AT28" i="6" s="1"/>
  <c r="AX28" i="6" s="1"/>
  <c r="BB28" i="6" s="1"/>
  <c r="BF28" i="6" s="1"/>
  <c r="BJ28" i="6" s="1"/>
  <c r="BN28" i="6" s="1"/>
  <c r="BR28" i="6" s="1"/>
  <c r="H28" i="6"/>
  <c r="L28" i="6" s="1"/>
  <c r="P28" i="6" s="1"/>
  <c r="T28" i="6" s="1"/>
  <c r="X28" i="6" s="1"/>
  <c r="AB28" i="6" s="1"/>
  <c r="AF28" i="6" s="1"/>
  <c r="AJ28" i="6" s="1"/>
  <c r="AN28" i="6" s="1"/>
  <c r="AR28" i="6" s="1"/>
  <c r="AV28" i="6" s="1"/>
  <c r="AZ28" i="6" s="1"/>
  <c r="BD28" i="6" s="1"/>
  <c r="BH28" i="6" s="1"/>
  <c r="BL28" i="6" s="1"/>
  <c r="BP28" i="6" s="1"/>
  <c r="I27" i="6"/>
  <c r="M27" i="6" s="1"/>
  <c r="Q27" i="6" s="1"/>
  <c r="U27" i="6" s="1"/>
  <c r="Y27" i="6" s="1"/>
  <c r="AC27" i="6" s="1"/>
  <c r="AG27" i="6" s="1"/>
  <c r="AK27" i="6" s="1"/>
  <c r="AO27" i="6" s="1"/>
  <c r="AS27" i="6" s="1"/>
  <c r="AW27" i="6" s="1"/>
  <c r="BA27" i="6" s="1"/>
  <c r="BE27" i="6" s="1"/>
  <c r="BI27" i="6" s="1"/>
  <c r="BM27" i="6" s="1"/>
  <c r="BQ27" i="6" s="1"/>
  <c r="E19" i="6" l="1"/>
  <c r="F20" i="6"/>
  <c r="E22" i="8"/>
  <c r="F22" i="8" s="1"/>
  <c r="I23" i="8"/>
  <c r="M23" i="8" s="1"/>
  <c r="Q23" i="8" s="1"/>
  <c r="U23" i="8" s="1"/>
  <c r="Y23" i="8" s="1"/>
  <c r="AC23" i="8" s="1"/>
  <c r="AG23" i="8" s="1"/>
  <c r="AK23" i="8" s="1"/>
  <c r="AO23" i="8" s="1"/>
  <c r="AS23" i="8" s="1"/>
  <c r="AW23" i="8" s="1"/>
  <c r="BA23" i="8" s="1"/>
  <c r="BE23" i="8" s="1"/>
  <c r="BI23" i="8" s="1"/>
  <c r="BM23" i="8" s="1"/>
  <c r="BQ23" i="8" s="1"/>
  <c r="G24" i="8"/>
  <c r="K24" i="8" s="1"/>
  <c r="O24" i="8" s="1"/>
  <c r="S24" i="8" s="1"/>
  <c r="W24" i="8" s="1"/>
  <c r="AA24" i="8" s="1"/>
  <c r="AE24" i="8" s="1"/>
  <c r="AI24" i="8" s="1"/>
  <c r="AM24" i="8" s="1"/>
  <c r="AQ24" i="8" s="1"/>
  <c r="AU24" i="8" s="1"/>
  <c r="AY24" i="8" s="1"/>
  <c r="BC24" i="8" s="1"/>
  <c r="BG24" i="8" s="1"/>
  <c r="BK24" i="8" s="1"/>
  <c r="BO24" i="8" s="1"/>
  <c r="J24" i="8"/>
  <c r="N24" i="8" s="1"/>
  <c r="R24" i="8" s="1"/>
  <c r="V24" i="8" s="1"/>
  <c r="Z24" i="8" s="1"/>
  <c r="AD24" i="8" s="1"/>
  <c r="AH24" i="8" s="1"/>
  <c r="AL24" i="8" s="1"/>
  <c r="AP24" i="8" s="1"/>
  <c r="AT24" i="8" s="1"/>
  <c r="AX24" i="8" s="1"/>
  <c r="BB24" i="8" s="1"/>
  <c r="BF24" i="8" s="1"/>
  <c r="H24" i="8"/>
  <c r="L24" i="8" s="1"/>
  <c r="P24" i="8" s="1"/>
  <c r="T24" i="8" s="1"/>
  <c r="X24" i="8" s="1"/>
  <c r="AB24" i="8" s="1"/>
  <c r="AF24" i="8" s="1"/>
  <c r="AJ24" i="8" s="1"/>
  <c r="AN24" i="8" s="1"/>
  <c r="AR24" i="8" s="1"/>
  <c r="AV24" i="8" s="1"/>
  <c r="AZ24" i="8" s="1"/>
  <c r="BD24" i="8" s="1"/>
  <c r="BH24" i="8" s="1"/>
  <c r="BL24" i="8" s="1"/>
  <c r="BP24" i="8" s="1"/>
  <c r="H27" i="6"/>
  <c r="L27" i="6" s="1"/>
  <c r="P27" i="6" s="1"/>
  <c r="T27" i="6" s="1"/>
  <c r="X27" i="6" s="1"/>
  <c r="AB27" i="6" s="1"/>
  <c r="AF27" i="6" s="1"/>
  <c r="AJ27" i="6" s="1"/>
  <c r="AN27" i="6" s="1"/>
  <c r="AR27" i="6" s="1"/>
  <c r="AV27" i="6" s="1"/>
  <c r="AZ27" i="6" s="1"/>
  <c r="BD27" i="6" s="1"/>
  <c r="BH27" i="6" s="1"/>
  <c r="BL27" i="6" s="1"/>
  <c r="BP27" i="6" s="1"/>
  <c r="J27" i="6"/>
  <c r="N27" i="6" s="1"/>
  <c r="R27" i="6" s="1"/>
  <c r="V27" i="6" s="1"/>
  <c r="Z27" i="6" s="1"/>
  <c r="AD27" i="6" s="1"/>
  <c r="AH27" i="6" s="1"/>
  <c r="AL27" i="6" s="1"/>
  <c r="AP27" i="6" s="1"/>
  <c r="AT27" i="6" s="1"/>
  <c r="AX27" i="6" s="1"/>
  <c r="BB27" i="6" s="1"/>
  <c r="BF27" i="6" s="1"/>
  <c r="BJ27" i="6" s="1"/>
  <c r="BN27" i="6" s="1"/>
  <c r="BR27" i="6" s="1"/>
  <c r="G27" i="6"/>
  <c r="K27" i="6" s="1"/>
  <c r="O27" i="6" s="1"/>
  <c r="S27" i="6" s="1"/>
  <c r="W27" i="6" s="1"/>
  <c r="AA27" i="6" s="1"/>
  <c r="AE27" i="6" s="1"/>
  <c r="AI27" i="6" s="1"/>
  <c r="AM27" i="6" s="1"/>
  <c r="AQ27" i="6" s="1"/>
  <c r="AU27" i="6" s="1"/>
  <c r="AY27" i="6" s="1"/>
  <c r="BC27" i="6" s="1"/>
  <c r="BG27" i="6" s="1"/>
  <c r="BK27" i="6" s="1"/>
  <c r="BO27" i="6" s="1"/>
  <c r="I26" i="6"/>
  <c r="M26" i="6" s="1"/>
  <c r="Q26" i="6" s="1"/>
  <c r="U26" i="6" s="1"/>
  <c r="Y26" i="6" s="1"/>
  <c r="AC26" i="6" s="1"/>
  <c r="AG26" i="6" s="1"/>
  <c r="AK26" i="6" s="1"/>
  <c r="AO26" i="6" s="1"/>
  <c r="AS26" i="6" s="1"/>
  <c r="AW26" i="6" s="1"/>
  <c r="BA26" i="6" s="1"/>
  <c r="BE26" i="6" s="1"/>
  <c r="BI26" i="6" s="1"/>
  <c r="BM26" i="6" s="1"/>
  <c r="BQ26" i="6" s="1"/>
  <c r="E18" i="6" l="1"/>
  <c r="F19" i="6"/>
  <c r="H23" i="8"/>
  <c r="L23" i="8" s="1"/>
  <c r="P23" i="8" s="1"/>
  <c r="T23" i="8" s="1"/>
  <c r="X23" i="8" s="1"/>
  <c r="AB23" i="8" s="1"/>
  <c r="AF23" i="8" s="1"/>
  <c r="AJ23" i="8" s="1"/>
  <c r="AN23" i="8" s="1"/>
  <c r="AR23" i="8" s="1"/>
  <c r="AV23" i="8" s="1"/>
  <c r="AZ23" i="8" s="1"/>
  <c r="BD23" i="8" s="1"/>
  <c r="BH23" i="8" s="1"/>
  <c r="BL23" i="8" s="1"/>
  <c r="BP23" i="8" s="1"/>
  <c r="J23" i="8"/>
  <c r="N23" i="8" s="1"/>
  <c r="R23" i="8" s="1"/>
  <c r="V23" i="8" s="1"/>
  <c r="Z23" i="8" s="1"/>
  <c r="AD23" i="8" s="1"/>
  <c r="AH23" i="8" s="1"/>
  <c r="AL23" i="8" s="1"/>
  <c r="AP23" i="8" s="1"/>
  <c r="AT23" i="8" s="1"/>
  <c r="AX23" i="8" s="1"/>
  <c r="BB23" i="8" s="1"/>
  <c r="BF23" i="8" s="1"/>
  <c r="G23" i="8"/>
  <c r="K23" i="8" s="1"/>
  <c r="O23" i="8" s="1"/>
  <c r="S23" i="8" s="1"/>
  <c r="W23" i="8" s="1"/>
  <c r="AA23" i="8" s="1"/>
  <c r="AE23" i="8" s="1"/>
  <c r="AI23" i="8" s="1"/>
  <c r="AM23" i="8" s="1"/>
  <c r="AQ23" i="8" s="1"/>
  <c r="AU23" i="8" s="1"/>
  <c r="AY23" i="8" s="1"/>
  <c r="BC23" i="8" s="1"/>
  <c r="BG23" i="8" s="1"/>
  <c r="BK23" i="8" s="1"/>
  <c r="BO23" i="8" s="1"/>
  <c r="E21" i="8"/>
  <c r="F21" i="8" s="1"/>
  <c r="I22" i="8"/>
  <c r="M22" i="8" s="1"/>
  <c r="Q22" i="8" s="1"/>
  <c r="U22" i="8" s="1"/>
  <c r="Y22" i="8" s="1"/>
  <c r="AC22" i="8" s="1"/>
  <c r="AG22" i="8" s="1"/>
  <c r="AK22" i="8" s="1"/>
  <c r="AO22" i="8" s="1"/>
  <c r="AS22" i="8" s="1"/>
  <c r="AW22" i="8" s="1"/>
  <c r="BA22" i="8" s="1"/>
  <c r="BE22" i="8" s="1"/>
  <c r="BI22" i="8" s="1"/>
  <c r="BM22" i="8" s="1"/>
  <c r="BQ22" i="8" s="1"/>
  <c r="I25" i="6"/>
  <c r="M25" i="6" s="1"/>
  <c r="Q25" i="6" s="1"/>
  <c r="U25" i="6" s="1"/>
  <c r="Y25" i="6" s="1"/>
  <c r="AC25" i="6" s="1"/>
  <c r="AG25" i="6" s="1"/>
  <c r="AK25" i="6" s="1"/>
  <c r="AO25" i="6" s="1"/>
  <c r="AS25" i="6" s="1"/>
  <c r="AW25" i="6" s="1"/>
  <c r="BA25" i="6" s="1"/>
  <c r="BE25" i="6" s="1"/>
  <c r="BI25" i="6" s="1"/>
  <c r="BM25" i="6" s="1"/>
  <c r="BQ25" i="6" s="1"/>
  <c r="H26" i="6"/>
  <c r="L26" i="6" s="1"/>
  <c r="P26" i="6" s="1"/>
  <c r="T26" i="6" s="1"/>
  <c r="X26" i="6" s="1"/>
  <c r="AB26" i="6" s="1"/>
  <c r="AF26" i="6" s="1"/>
  <c r="AJ26" i="6" s="1"/>
  <c r="AN26" i="6" s="1"/>
  <c r="AR26" i="6" s="1"/>
  <c r="AV26" i="6" s="1"/>
  <c r="AZ26" i="6" s="1"/>
  <c r="BD26" i="6" s="1"/>
  <c r="BH26" i="6" s="1"/>
  <c r="BL26" i="6" s="1"/>
  <c r="BP26" i="6" s="1"/>
  <c r="G26" i="6"/>
  <c r="K26" i="6" s="1"/>
  <c r="O26" i="6" s="1"/>
  <c r="S26" i="6" s="1"/>
  <c r="W26" i="6" s="1"/>
  <c r="AA26" i="6" s="1"/>
  <c r="AE26" i="6" s="1"/>
  <c r="AI26" i="6" s="1"/>
  <c r="AM26" i="6" s="1"/>
  <c r="AQ26" i="6" s="1"/>
  <c r="AU26" i="6" s="1"/>
  <c r="AY26" i="6" s="1"/>
  <c r="BC26" i="6" s="1"/>
  <c r="BG26" i="6" s="1"/>
  <c r="BK26" i="6" s="1"/>
  <c r="BO26" i="6" s="1"/>
  <c r="J26" i="6"/>
  <c r="N26" i="6" s="1"/>
  <c r="R26" i="6" s="1"/>
  <c r="V26" i="6" s="1"/>
  <c r="Z26" i="6" s="1"/>
  <c r="AD26" i="6" s="1"/>
  <c r="AH26" i="6" s="1"/>
  <c r="AL26" i="6" s="1"/>
  <c r="AP26" i="6" s="1"/>
  <c r="AT26" i="6" s="1"/>
  <c r="AX26" i="6" s="1"/>
  <c r="BB26" i="6" s="1"/>
  <c r="BF26" i="6" s="1"/>
  <c r="BJ26" i="6" s="1"/>
  <c r="BN26" i="6" s="1"/>
  <c r="BR26" i="6" s="1"/>
  <c r="E17" i="6" l="1"/>
  <c r="F18" i="6"/>
  <c r="H22" i="8"/>
  <c r="L22" i="8" s="1"/>
  <c r="P22" i="8" s="1"/>
  <c r="T22" i="8" s="1"/>
  <c r="X22" i="8" s="1"/>
  <c r="AB22" i="8" s="1"/>
  <c r="AF22" i="8" s="1"/>
  <c r="AJ22" i="8" s="1"/>
  <c r="AN22" i="8" s="1"/>
  <c r="AR22" i="8" s="1"/>
  <c r="AV22" i="8" s="1"/>
  <c r="AZ22" i="8" s="1"/>
  <c r="BD22" i="8" s="1"/>
  <c r="BH22" i="8" s="1"/>
  <c r="BL22" i="8" s="1"/>
  <c r="BP22" i="8" s="1"/>
  <c r="G22" i="8"/>
  <c r="K22" i="8" s="1"/>
  <c r="O22" i="8" s="1"/>
  <c r="S22" i="8" s="1"/>
  <c r="W22" i="8" s="1"/>
  <c r="AA22" i="8" s="1"/>
  <c r="AE22" i="8" s="1"/>
  <c r="AI22" i="8" s="1"/>
  <c r="AM22" i="8" s="1"/>
  <c r="AQ22" i="8" s="1"/>
  <c r="AU22" i="8" s="1"/>
  <c r="AY22" i="8" s="1"/>
  <c r="BC22" i="8" s="1"/>
  <c r="BG22" i="8" s="1"/>
  <c r="BK22" i="8" s="1"/>
  <c r="BO22" i="8" s="1"/>
  <c r="J22" i="8"/>
  <c r="N22" i="8" s="1"/>
  <c r="R22" i="8" s="1"/>
  <c r="V22" i="8" s="1"/>
  <c r="Z22" i="8" s="1"/>
  <c r="AD22" i="8" s="1"/>
  <c r="AH22" i="8" s="1"/>
  <c r="AL22" i="8" s="1"/>
  <c r="AP22" i="8" s="1"/>
  <c r="AT22" i="8" s="1"/>
  <c r="AX22" i="8" s="1"/>
  <c r="BB22" i="8" s="1"/>
  <c r="BF22" i="8" s="1"/>
  <c r="E20" i="8"/>
  <c r="F20" i="8" s="1"/>
  <c r="I24" i="6"/>
  <c r="M24" i="6" s="1"/>
  <c r="Q24" i="6" s="1"/>
  <c r="U24" i="6" s="1"/>
  <c r="Y24" i="6" s="1"/>
  <c r="AC24" i="6" s="1"/>
  <c r="AG24" i="6" s="1"/>
  <c r="AK24" i="6" s="1"/>
  <c r="AO24" i="6" s="1"/>
  <c r="AS24" i="6" s="1"/>
  <c r="AW24" i="6" s="1"/>
  <c r="BA24" i="6" s="1"/>
  <c r="BE24" i="6" s="1"/>
  <c r="BI24" i="6" s="1"/>
  <c r="BM24" i="6" s="1"/>
  <c r="BQ24" i="6" s="1"/>
  <c r="H25" i="6"/>
  <c r="L25" i="6" s="1"/>
  <c r="P25" i="6" s="1"/>
  <c r="T25" i="6" s="1"/>
  <c r="X25" i="6" s="1"/>
  <c r="AB25" i="6" s="1"/>
  <c r="AF25" i="6" s="1"/>
  <c r="AJ25" i="6" s="1"/>
  <c r="AN25" i="6" s="1"/>
  <c r="AR25" i="6" s="1"/>
  <c r="AV25" i="6" s="1"/>
  <c r="AZ25" i="6" s="1"/>
  <c r="BD25" i="6" s="1"/>
  <c r="BH25" i="6" s="1"/>
  <c r="BL25" i="6" s="1"/>
  <c r="BP25" i="6" s="1"/>
  <c r="J25" i="6"/>
  <c r="N25" i="6" s="1"/>
  <c r="R25" i="6" s="1"/>
  <c r="V25" i="6" s="1"/>
  <c r="Z25" i="6" s="1"/>
  <c r="AD25" i="6" s="1"/>
  <c r="AH25" i="6" s="1"/>
  <c r="AL25" i="6" s="1"/>
  <c r="AP25" i="6" s="1"/>
  <c r="AT25" i="6" s="1"/>
  <c r="AX25" i="6" s="1"/>
  <c r="BB25" i="6" s="1"/>
  <c r="BF25" i="6" s="1"/>
  <c r="BJ25" i="6" s="1"/>
  <c r="BN25" i="6" s="1"/>
  <c r="BR25" i="6" s="1"/>
  <c r="G25" i="6"/>
  <c r="K25" i="6" s="1"/>
  <c r="O25" i="6" s="1"/>
  <c r="S25" i="6" s="1"/>
  <c r="W25" i="6" s="1"/>
  <c r="AA25" i="6" s="1"/>
  <c r="AE25" i="6" s="1"/>
  <c r="AI25" i="6" s="1"/>
  <c r="AM25" i="6" s="1"/>
  <c r="AQ25" i="6" s="1"/>
  <c r="AU25" i="6" s="1"/>
  <c r="AY25" i="6" s="1"/>
  <c r="BC25" i="6" s="1"/>
  <c r="BG25" i="6" s="1"/>
  <c r="BK25" i="6" s="1"/>
  <c r="BO25" i="6" s="1"/>
  <c r="E16" i="6" l="1"/>
  <c r="F17" i="6"/>
  <c r="E19" i="8"/>
  <c r="F19" i="8" s="1"/>
  <c r="I20" i="8"/>
  <c r="M20" i="8" s="1"/>
  <c r="Q20" i="8" s="1"/>
  <c r="U20" i="8" s="1"/>
  <c r="Y20" i="8" s="1"/>
  <c r="AC20" i="8" s="1"/>
  <c r="AG20" i="8" s="1"/>
  <c r="AK20" i="8" s="1"/>
  <c r="AO20" i="8" s="1"/>
  <c r="AS20" i="8" s="1"/>
  <c r="AW20" i="8" s="1"/>
  <c r="BA20" i="8" s="1"/>
  <c r="BE20" i="8" s="1"/>
  <c r="BI20" i="8" s="1"/>
  <c r="BM20" i="8" s="1"/>
  <c r="BQ20" i="8" s="1"/>
  <c r="I21" i="8"/>
  <c r="M21" i="8" s="1"/>
  <c r="Q21" i="8" s="1"/>
  <c r="U21" i="8" s="1"/>
  <c r="Y21" i="8" s="1"/>
  <c r="AC21" i="8" s="1"/>
  <c r="AG21" i="8" s="1"/>
  <c r="AK21" i="8" s="1"/>
  <c r="AO21" i="8" s="1"/>
  <c r="AS21" i="8" s="1"/>
  <c r="AW21" i="8" s="1"/>
  <c r="BA21" i="8" s="1"/>
  <c r="BE21" i="8" s="1"/>
  <c r="BI21" i="8" s="1"/>
  <c r="BM21" i="8" s="1"/>
  <c r="BQ21" i="8" s="1"/>
  <c r="G21" i="8"/>
  <c r="K21" i="8" s="1"/>
  <c r="O21" i="8" s="1"/>
  <c r="S21" i="8" s="1"/>
  <c r="W21" i="8" s="1"/>
  <c r="AA21" i="8" s="1"/>
  <c r="AE21" i="8" s="1"/>
  <c r="AI21" i="8" s="1"/>
  <c r="AM21" i="8" s="1"/>
  <c r="AQ21" i="8" s="1"/>
  <c r="AU21" i="8" s="1"/>
  <c r="AY21" i="8" s="1"/>
  <c r="BC21" i="8" s="1"/>
  <c r="BG21" i="8" s="1"/>
  <c r="BK21" i="8" s="1"/>
  <c r="BO21" i="8" s="1"/>
  <c r="J21" i="8"/>
  <c r="N21" i="8" s="1"/>
  <c r="R21" i="8" s="1"/>
  <c r="V21" i="8" s="1"/>
  <c r="Z21" i="8" s="1"/>
  <c r="AD21" i="8" s="1"/>
  <c r="AH21" i="8" s="1"/>
  <c r="AL21" i="8" s="1"/>
  <c r="AP21" i="8" s="1"/>
  <c r="AT21" i="8" s="1"/>
  <c r="AX21" i="8" s="1"/>
  <c r="BB21" i="8" s="1"/>
  <c r="BF21" i="8" s="1"/>
  <c r="H21" i="8"/>
  <c r="L21" i="8" s="1"/>
  <c r="P21" i="8" s="1"/>
  <c r="T21" i="8" s="1"/>
  <c r="X21" i="8" s="1"/>
  <c r="AB21" i="8" s="1"/>
  <c r="AF21" i="8" s="1"/>
  <c r="AJ21" i="8" s="1"/>
  <c r="AN21" i="8" s="1"/>
  <c r="AR21" i="8" s="1"/>
  <c r="AV21" i="8" s="1"/>
  <c r="AZ21" i="8" s="1"/>
  <c r="BD21" i="8" s="1"/>
  <c r="BH21" i="8" s="1"/>
  <c r="BL21" i="8" s="1"/>
  <c r="BP21" i="8" s="1"/>
  <c r="I23" i="6"/>
  <c r="M23" i="6" s="1"/>
  <c r="Q23" i="6" s="1"/>
  <c r="U23" i="6" s="1"/>
  <c r="Y23" i="6" s="1"/>
  <c r="AC23" i="6" s="1"/>
  <c r="AG23" i="6" s="1"/>
  <c r="AK23" i="6" s="1"/>
  <c r="AO23" i="6" s="1"/>
  <c r="AS23" i="6" s="1"/>
  <c r="AW23" i="6" s="1"/>
  <c r="BA23" i="6" s="1"/>
  <c r="BE23" i="6" s="1"/>
  <c r="BI23" i="6" s="1"/>
  <c r="BM23" i="6" s="1"/>
  <c r="BQ23" i="6" s="1"/>
  <c r="H24" i="6"/>
  <c r="L24" i="6" s="1"/>
  <c r="P24" i="6" s="1"/>
  <c r="T24" i="6" s="1"/>
  <c r="X24" i="6" s="1"/>
  <c r="AB24" i="6" s="1"/>
  <c r="AF24" i="6" s="1"/>
  <c r="AJ24" i="6" s="1"/>
  <c r="AN24" i="6" s="1"/>
  <c r="AR24" i="6" s="1"/>
  <c r="AV24" i="6" s="1"/>
  <c r="AZ24" i="6" s="1"/>
  <c r="BD24" i="6" s="1"/>
  <c r="BH24" i="6" s="1"/>
  <c r="BL24" i="6" s="1"/>
  <c r="BP24" i="6" s="1"/>
  <c r="J24" i="6"/>
  <c r="N24" i="6" s="1"/>
  <c r="R24" i="6" s="1"/>
  <c r="V24" i="6" s="1"/>
  <c r="Z24" i="6" s="1"/>
  <c r="AD24" i="6" s="1"/>
  <c r="AH24" i="6" s="1"/>
  <c r="AL24" i="6" s="1"/>
  <c r="AP24" i="6" s="1"/>
  <c r="AT24" i="6" s="1"/>
  <c r="AX24" i="6" s="1"/>
  <c r="BB24" i="6" s="1"/>
  <c r="BF24" i="6" s="1"/>
  <c r="BJ24" i="6" s="1"/>
  <c r="BN24" i="6" s="1"/>
  <c r="BR24" i="6" s="1"/>
  <c r="G24" i="6"/>
  <c r="K24" i="6" s="1"/>
  <c r="O24" i="6" s="1"/>
  <c r="S24" i="6" s="1"/>
  <c r="W24" i="6" s="1"/>
  <c r="AA24" i="6" s="1"/>
  <c r="AE24" i="6" s="1"/>
  <c r="AI24" i="6" s="1"/>
  <c r="AM24" i="6" s="1"/>
  <c r="AQ24" i="6" s="1"/>
  <c r="AU24" i="6" s="1"/>
  <c r="AY24" i="6" s="1"/>
  <c r="BC24" i="6" s="1"/>
  <c r="BG24" i="6" s="1"/>
  <c r="BK24" i="6" s="1"/>
  <c r="BO24" i="6" s="1"/>
  <c r="E15" i="6" l="1"/>
  <c r="F16" i="6"/>
  <c r="G20" i="8"/>
  <c r="K20" i="8" s="1"/>
  <c r="O20" i="8" s="1"/>
  <c r="S20" i="8" s="1"/>
  <c r="W20" i="8" s="1"/>
  <c r="AA20" i="8" s="1"/>
  <c r="AE20" i="8" s="1"/>
  <c r="AI20" i="8" s="1"/>
  <c r="AM20" i="8" s="1"/>
  <c r="AQ20" i="8" s="1"/>
  <c r="AU20" i="8" s="1"/>
  <c r="AY20" i="8" s="1"/>
  <c r="BC20" i="8" s="1"/>
  <c r="BG20" i="8" s="1"/>
  <c r="BK20" i="8" s="1"/>
  <c r="BO20" i="8" s="1"/>
  <c r="J20" i="8"/>
  <c r="N20" i="8" s="1"/>
  <c r="R20" i="8" s="1"/>
  <c r="V20" i="8" s="1"/>
  <c r="Z20" i="8" s="1"/>
  <c r="AD20" i="8" s="1"/>
  <c r="AH20" i="8" s="1"/>
  <c r="AL20" i="8" s="1"/>
  <c r="AP20" i="8" s="1"/>
  <c r="AT20" i="8" s="1"/>
  <c r="AX20" i="8" s="1"/>
  <c r="BB20" i="8" s="1"/>
  <c r="BF20" i="8" s="1"/>
  <c r="H20" i="8"/>
  <c r="L20" i="8" s="1"/>
  <c r="P20" i="8" s="1"/>
  <c r="T20" i="8" s="1"/>
  <c r="X20" i="8" s="1"/>
  <c r="AB20" i="8" s="1"/>
  <c r="AF20" i="8" s="1"/>
  <c r="AJ20" i="8" s="1"/>
  <c r="AN20" i="8" s="1"/>
  <c r="AR20" i="8" s="1"/>
  <c r="AV20" i="8" s="1"/>
  <c r="AZ20" i="8" s="1"/>
  <c r="BD20" i="8" s="1"/>
  <c r="BH20" i="8" s="1"/>
  <c r="BL20" i="8" s="1"/>
  <c r="BP20" i="8" s="1"/>
  <c r="E18" i="8"/>
  <c r="F18" i="8" s="1"/>
  <c r="I19" i="8"/>
  <c r="M19" i="8" s="1"/>
  <c r="Q19" i="8" s="1"/>
  <c r="U19" i="8" s="1"/>
  <c r="Y19" i="8" s="1"/>
  <c r="AC19" i="8" s="1"/>
  <c r="AG19" i="8" s="1"/>
  <c r="AK19" i="8" s="1"/>
  <c r="AO19" i="8" s="1"/>
  <c r="AS19" i="8" s="1"/>
  <c r="AW19" i="8" s="1"/>
  <c r="BA19" i="8" s="1"/>
  <c r="BE19" i="8" s="1"/>
  <c r="BI19" i="8" s="1"/>
  <c r="BM19" i="8" s="1"/>
  <c r="BQ19" i="8" s="1"/>
  <c r="I22" i="6"/>
  <c r="M22" i="6" s="1"/>
  <c r="Q22" i="6" s="1"/>
  <c r="U22" i="6" s="1"/>
  <c r="Y22" i="6" s="1"/>
  <c r="AC22" i="6" s="1"/>
  <c r="AG22" i="6" s="1"/>
  <c r="AK22" i="6" s="1"/>
  <c r="AO22" i="6" s="1"/>
  <c r="AS22" i="6" s="1"/>
  <c r="AW22" i="6" s="1"/>
  <c r="BA22" i="6" s="1"/>
  <c r="BE22" i="6" s="1"/>
  <c r="BI22" i="6" s="1"/>
  <c r="BM22" i="6" s="1"/>
  <c r="BQ22" i="6" s="1"/>
  <c r="H23" i="6"/>
  <c r="L23" i="6" s="1"/>
  <c r="P23" i="6" s="1"/>
  <c r="T23" i="6" s="1"/>
  <c r="X23" i="6" s="1"/>
  <c r="AB23" i="6" s="1"/>
  <c r="AF23" i="6" s="1"/>
  <c r="AJ23" i="6" s="1"/>
  <c r="AN23" i="6" s="1"/>
  <c r="AR23" i="6" s="1"/>
  <c r="AV23" i="6" s="1"/>
  <c r="AZ23" i="6" s="1"/>
  <c r="BD23" i="6" s="1"/>
  <c r="BH23" i="6" s="1"/>
  <c r="BL23" i="6" s="1"/>
  <c r="BP23" i="6" s="1"/>
  <c r="G23" i="6"/>
  <c r="K23" i="6" s="1"/>
  <c r="O23" i="6" s="1"/>
  <c r="S23" i="6" s="1"/>
  <c r="W23" i="6" s="1"/>
  <c r="AA23" i="6" s="1"/>
  <c r="AE23" i="6" s="1"/>
  <c r="AI23" i="6" s="1"/>
  <c r="AM23" i="6" s="1"/>
  <c r="AQ23" i="6" s="1"/>
  <c r="AU23" i="6" s="1"/>
  <c r="AY23" i="6" s="1"/>
  <c r="BC23" i="6" s="1"/>
  <c r="BG23" i="6" s="1"/>
  <c r="BK23" i="6" s="1"/>
  <c r="BO23" i="6" s="1"/>
  <c r="J23" i="6"/>
  <c r="N23" i="6" s="1"/>
  <c r="R23" i="6" s="1"/>
  <c r="V23" i="6" s="1"/>
  <c r="Z23" i="6" s="1"/>
  <c r="AD23" i="6" s="1"/>
  <c r="AH23" i="6" s="1"/>
  <c r="AL23" i="6" s="1"/>
  <c r="AP23" i="6" s="1"/>
  <c r="AT23" i="6" s="1"/>
  <c r="AX23" i="6" s="1"/>
  <c r="BB23" i="6" s="1"/>
  <c r="BF23" i="6" s="1"/>
  <c r="BJ23" i="6" s="1"/>
  <c r="BN23" i="6" s="1"/>
  <c r="BR23" i="6" s="1"/>
  <c r="E14" i="6" l="1"/>
  <c r="F15" i="6"/>
  <c r="G19" i="8"/>
  <c r="K19" i="8" s="1"/>
  <c r="O19" i="8" s="1"/>
  <c r="S19" i="8" s="1"/>
  <c r="W19" i="8" s="1"/>
  <c r="AA19" i="8" s="1"/>
  <c r="AE19" i="8" s="1"/>
  <c r="AI19" i="8" s="1"/>
  <c r="AM19" i="8" s="1"/>
  <c r="AQ19" i="8" s="1"/>
  <c r="AU19" i="8" s="1"/>
  <c r="AY19" i="8" s="1"/>
  <c r="BC19" i="8" s="1"/>
  <c r="BG19" i="8" s="1"/>
  <c r="BK19" i="8" s="1"/>
  <c r="BO19" i="8" s="1"/>
  <c r="H19" i="8"/>
  <c r="L19" i="8" s="1"/>
  <c r="P19" i="8" s="1"/>
  <c r="T19" i="8" s="1"/>
  <c r="X19" i="8" s="1"/>
  <c r="AB19" i="8" s="1"/>
  <c r="AF19" i="8" s="1"/>
  <c r="AJ19" i="8" s="1"/>
  <c r="AN19" i="8" s="1"/>
  <c r="AR19" i="8" s="1"/>
  <c r="AV19" i="8" s="1"/>
  <c r="AZ19" i="8" s="1"/>
  <c r="BD19" i="8" s="1"/>
  <c r="BH19" i="8" s="1"/>
  <c r="BL19" i="8" s="1"/>
  <c r="BP19" i="8" s="1"/>
  <c r="J19" i="8"/>
  <c r="N19" i="8" s="1"/>
  <c r="R19" i="8" s="1"/>
  <c r="V19" i="8" s="1"/>
  <c r="Z19" i="8" s="1"/>
  <c r="AD19" i="8" s="1"/>
  <c r="AH19" i="8" s="1"/>
  <c r="AL19" i="8" s="1"/>
  <c r="AP19" i="8" s="1"/>
  <c r="AT19" i="8" s="1"/>
  <c r="AX19" i="8" s="1"/>
  <c r="BB19" i="8" s="1"/>
  <c r="BF19" i="8" s="1"/>
  <c r="E17" i="8"/>
  <c r="F17" i="8" s="1"/>
  <c r="I21" i="6"/>
  <c r="M21" i="6" s="1"/>
  <c r="Q21" i="6" s="1"/>
  <c r="U21" i="6" s="1"/>
  <c r="Y21" i="6" s="1"/>
  <c r="AC21" i="6" s="1"/>
  <c r="AG21" i="6" s="1"/>
  <c r="AK21" i="6" s="1"/>
  <c r="AO21" i="6" s="1"/>
  <c r="AS21" i="6" s="1"/>
  <c r="AW21" i="6" s="1"/>
  <c r="BA21" i="6" s="1"/>
  <c r="BE21" i="6" s="1"/>
  <c r="BI21" i="6" s="1"/>
  <c r="BM21" i="6" s="1"/>
  <c r="BQ21" i="6" s="1"/>
  <c r="H22" i="6"/>
  <c r="L22" i="6" s="1"/>
  <c r="P22" i="6" s="1"/>
  <c r="T22" i="6" s="1"/>
  <c r="X22" i="6" s="1"/>
  <c r="AB22" i="6" s="1"/>
  <c r="AF22" i="6" s="1"/>
  <c r="AJ22" i="6" s="1"/>
  <c r="AN22" i="6" s="1"/>
  <c r="AR22" i="6" s="1"/>
  <c r="AV22" i="6" s="1"/>
  <c r="AZ22" i="6" s="1"/>
  <c r="BD22" i="6" s="1"/>
  <c r="BH22" i="6" s="1"/>
  <c r="BL22" i="6" s="1"/>
  <c r="BP22" i="6" s="1"/>
  <c r="G22" i="6"/>
  <c r="K22" i="6" s="1"/>
  <c r="O22" i="6" s="1"/>
  <c r="S22" i="6" s="1"/>
  <c r="W22" i="6" s="1"/>
  <c r="AA22" i="6" s="1"/>
  <c r="AE22" i="6" s="1"/>
  <c r="AI22" i="6" s="1"/>
  <c r="AM22" i="6" s="1"/>
  <c r="AQ22" i="6" s="1"/>
  <c r="AU22" i="6" s="1"/>
  <c r="AY22" i="6" s="1"/>
  <c r="BC22" i="6" s="1"/>
  <c r="BG22" i="6" s="1"/>
  <c r="BK22" i="6" s="1"/>
  <c r="BO22" i="6" s="1"/>
  <c r="J22" i="6"/>
  <c r="N22" i="6" s="1"/>
  <c r="R22" i="6" s="1"/>
  <c r="V22" i="6" s="1"/>
  <c r="Z22" i="6" s="1"/>
  <c r="AD22" i="6" s="1"/>
  <c r="AH22" i="6" s="1"/>
  <c r="AL22" i="6" s="1"/>
  <c r="AP22" i="6" s="1"/>
  <c r="AT22" i="6" s="1"/>
  <c r="AX22" i="6" s="1"/>
  <c r="BB22" i="6" s="1"/>
  <c r="BF22" i="6" s="1"/>
  <c r="BJ22" i="6" s="1"/>
  <c r="BN22" i="6" s="1"/>
  <c r="BR22" i="6" s="1"/>
  <c r="E13" i="6" l="1"/>
  <c r="F14" i="6"/>
  <c r="E16" i="8"/>
  <c r="F16" i="8" s="1"/>
  <c r="I17" i="8"/>
  <c r="M17" i="8" s="1"/>
  <c r="Q17" i="8" s="1"/>
  <c r="U17" i="8" s="1"/>
  <c r="Y17" i="8" s="1"/>
  <c r="AC17" i="8" s="1"/>
  <c r="AG17" i="8" s="1"/>
  <c r="AK17" i="8" s="1"/>
  <c r="AO17" i="8" s="1"/>
  <c r="AS17" i="8" s="1"/>
  <c r="AW17" i="8" s="1"/>
  <c r="BA17" i="8" s="1"/>
  <c r="BE17" i="8" s="1"/>
  <c r="BI17" i="8" s="1"/>
  <c r="BM17" i="8" s="1"/>
  <c r="BQ17" i="8" s="1"/>
  <c r="I18" i="8"/>
  <c r="M18" i="8" s="1"/>
  <c r="Q18" i="8" s="1"/>
  <c r="U18" i="8" s="1"/>
  <c r="Y18" i="8" s="1"/>
  <c r="AC18" i="8" s="1"/>
  <c r="AG18" i="8" s="1"/>
  <c r="AK18" i="8" s="1"/>
  <c r="AO18" i="8" s="1"/>
  <c r="AS18" i="8" s="1"/>
  <c r="AW18" i="8" s="1"/>
  <c r="BA18" i="8" s="1"/>
  <c r="BE18" i="8" s="1"/>
  <c r="BI18" i="8" s="1"/>
  <c r="BM18" i="8" s="1"/>
  <c r="BQ18" i="8" s="1"/>
  <c r="H18" i="8"/>
  <c r="L18" i="8" s="1"/>
  <c r="P18" i="8" s="1"/>
  <c r="T18" i="8" s="1"/>
  <c r="X18" i="8" s="1"/>
  <c r="AB18" i="8" s="1"/>
  <c r="AF18" i="8" s="1"/>
  <c r="AJ18" i="8" s="1"/>
  <c r="AN18" i="8" s="1"/>
  <c r="AR18" i="8" s="1"/>
  <c r="AV18" i="8" s="1"/>
  <c r="AZ18" i="8" s="1"/>
  <c r="BD18" i="8" s="1"/>
  <c r="BH18" i="8" s="1"/>
  <c r="BL18" i="8" s="1"/>
  <c r="BP18" i="8" s="1"/>
  <c r="J18" i="8"/>
  <c r="N18" i="8" s="1"/>
  <c r="R18" i="8" s="1"/>
  <c r="V18" i="8" s="1"/>
  <c r="Z18" i="8" s="1"/>
  <c r="AD18" i="8" s="1"/>
  <c r="AH18" i="8" s="1"/>
  <c r="AL18" i="8" s="1"/>
  <c r="AP18" i="8" s="1"/>
  <c r="AT18" i="8" s="1"/>
  <c r="AX18" i="8" s="1"/>
  <c r="BB18" i="8" s="1"/>
  <c r="BF18" i="8" s="1"/>
  <c r="G18" i="8"/>
  <c r="K18" i="8" s="1"/>
  <c r="O18" i="8" s="1"/>
  <c r="S18" i="8" s="1"/>
  <c r="W18" i="8" s="1"/>
  <c r="AA18" i="8" s="1"/>
  <c r="AE18" i="8" s="1"/>
  <c r="AI18" i="8" s="1"/>
  <c r="AM18" i="8" s="1"/>
  <c r="AQ18" i="8" s="1"/>
  <c r="AU18" i="8" s="1"/>
  <c r="AY18" i="8" s="1"/>
  <c r="BC18" i="8" s="1"/>
  <c r="BG18" i="8" s="1"/>
  <c r="BK18" i="8" s="1"/>
  <c r="BO18" i="8" s="1"/>
  <c r="I20" i="6"/>
  <c r="M20" i="6" s="1"/>
  <c r="Q20" i="6" s="1"/>
  <c r="U20" i="6" s="1"/>
  <c r="Y20" i="6" s="1"/>
  <c r="AC20" i="6" s="1"/>
  <c r="AG20" i="6" s="1"/>
  <c r="AK20" i="6" s="1"/>
  <c r="AO20" i="6" s="1"/>
  <c r="AS20" i="6" s="1"/>
  <c r="AW20" i="6" s="1"/>
  <c r="BA20" i="6" s="1"/>
  <c r="BE20" i="6" s="1"/>
  <c r="BI20" i="6" s="1"/>
  <c r="BM20" i="6" s="1"/>
  <c r="BQ20" i="6" s="1"/>
  <c r="H21" i="6"/>
  <c r="L21" i="6" s="1"/>
  <c r="P21" i="6" s="1"/>
  <c r="T21" i="6" s="1"/>
  <c r="X21" i="6" s="1"/>
  <c r="AB21" i="6" s="1"/>
  <c r="AF21" i="6" s="1"/>
  <c r="AJ21" i="6" s="1"/>
  <c r="AN21" i="6" s="1"/>
  <c r="AR21" i="6" s="1"/>
  <c r="AV21" i="6" s="1"/>
  <c r="AZ21" i="6" s="1"/>
  <c r="BD21" i="6" s="1"/>
  <c r="BH21" i="6" s="1"/>
  <c r="BL21" i="6" s="1"/>
  <c r="BP21" i="6" s="1"/>
  <c r="G21" i="6"/>
  <c r="K21" i="6" s="1"/>
  <c r="O21" i="6" s="1"/>
  <c r="S21" i="6" s="1"/>
  <c r="W21" i="6" s="1"/>
  <c r="AA21" i="6" s="1"/>
  <c r="AE21" i="6" s="1"/>
  <c r="AI21" i="6" s="1"/>
  <c r="AM21" i="6" s="1"/>
  <c r="AQ21" i="6" s="1"/>
  <c r="AU21" i="6" s="1"/>
  <c r="AY21" i="6" s="1"/>
  <c r="BC21" i="6" s="1"/>
  <c r="BG21" i="6" s="1"/>
  <c r="BK21" i="6" s="1"/>
  <c r="BO21" i="6" s="1"/>
  <c r="J21" i="6"/>
  <c r="N21" i="6" s="1"/>
  <c r="R21" i="6" s="1"/>
  <c r="V21" i="6" s="1"/>
  <c r="Z21" i="6" s="1"/>
  <c r="AD21" i="6" s="1"/>
  <c r="AH21" i="6" s="1"/>
  <c r="AL21" i="6" s="1"/>
  <c r="AP21" i="6" s="1"/>
  <c r="AT21" i="6" s="1"/>
  <c r="AX21" i="6" s="1"/>
  <c r="BB21" i="6" s="1"/>
  <c r="BF21" i="6" s="1"/>
  <c r="BJ21" i="6" s="1"/>
  <c r="BN21" i="6" s="1"/>
  <c r="BR21" i="6" s="1"/>
  <c r="E12" i="6" l="1"/>
  <c r="F13" i="6"/>
  <c r="G17" i="8"/>
  <c r="K17" i="8" s="1"/>
  <c r="O17" i="8" s="1"/>
  <c r="S17" i="8" s="1"/>
  <c r="W17" i="8" s="1"/>
  <c r="AA17" i="8" s="1"/>
  <c r="AE17" i="8" s="1"/>
  <c r="AI17" i="8" s="1"/>
  <c r="AM17" i="8" s="1"/>
  <c r="AQ17" i="8" s="1"/>
  <c r="AU17" i="8" s="1"/>
  <c r="AY17" i="8" s="1"/>
  <c r="BC17" i="8" s="1"/>
  <c r="BG17" i="8" s="1"/>
  <c r="BK17" i="8" s="1"/>
  <c r="BO17" i="8" s="1"/>
  <c r="J17" i="8"/>
  <c r="N17" i="8" s="1"/>
  <c r="R17" i="8" s="1"/>
  <c r="V17" i="8" s="1"/>
  <c r="Z17" i="8" s="1"/>
  <c r="AD17" i="8" s="1"/>
  <c r="AH17" i="8" s="1"/>
  <c r="AL17" i="8" s="1"/>
  <c r="AP17" i="8" s="1"/>
  <c r="AT17" i="8" s="1"/>
  <c r="AX17" i="8" s="1"/>
  <c r="BB17" i="8" s="1"/>
  <c r="BF17" i="8" s="1"/>
  <c r="H17" i="8"/>
  <c r="L17" i="8" s="1"/>
  <c r="P17" i="8" s="1"/>
  <c r="T17" i="8" s="1"/>
  <c r="X17" i="8" s="1"/>
  <c r="AB17" i="8" s="1"/>
  <c r="AF17" i="8" s="1"/>
  <c r="AJ17" i="8" s="1"/>
  <c r="AN17" i="8" s="1"/>
  <c r="AR17" i="8" s="1"/>
  <c r="AV17" i="8" s="1"/>
  <c r="AZ17" i="8" s="1"/>
  <c r="BD17" i="8" s="1"/>
  <c r="BH17" i="8" s="1"/>
  <c r="BL17" i="8" s="1"/>
  <c r="BP17" i="8" s="1"/>
  <c r="E15" i="8"/>
  <c r="F15" i="8" s="1"/>
  <c r="I16" i="8"/>
  <c r="M16" i="8" s="1"/>
  <c r="Q16" i="8" s="1"/>
  <c r="U16" i="8" s="1"/>
  <c r="Y16" i="8" s="1"/>
  <c r="AC16" i="8" s="1"/>
  <c r="AG16" i="8" s="1"/>
  <c r="AK16" i="8" s="1"/>
  <c r="AO16" i="8" s="1"/>
  <c r="AS16" i="8" s="1"/>
  <c r="AW16" i="8" s="1"/>
  <c r="BA16" i="8" s="1"/>
  <c r="BE16" i="8" s="1"/>
  <c r="BI16" i="8" s="1"/>
  <c r="BM16" i="8" s="1"/>
  <c r="BQ16" i="8" s="1"/>
  <c r="H20" i="6"/>
  <c r="L20" i="6" s="1"/>
  <c r="P20" i="6" s="1"/>
  <c r="T20" i="6" s="1"/>
  <c r="X20" i="6" s="1"/>
  <c r="AB20" i="6" s="1"/>
  <c r="AF20" i="6" s="1"/>
  <c r="AJ20" i="6" s="1"/>
  <c r="AN20" i="6" s="1"/>
  <c r="AR20" i="6" s="1"/>
  <c r="AV20" i="6" s="1"/>
  <c r="AZ20" i="6" s="1"/>
  <c r="BD20" i="6" s="1"/>
  <c r="BH20" i="6" s="1"/>
  <c r="BL20" i="6" s="1"/>
  <c r="BP20" i="6" s="1"/>
  <c r="G20" i="6"/>
  <c r="K20" i="6" s="1"/>
  <c r="O20" i="6" s="1"/>
  <c r="S20" i="6" s="1"/>
  <c r="W20" i="6" s="1"/>
  <c r="AA20" i="6" s="1"/>
  <c r="AE20" i="6" s="1"/>
  <c r="AI20" i="6" s="1"/>
  <c r="AM20" i="6" s="1"/>
  <c r="AQ20" i="6" s="1"/>
  <c r="AU20" i="6" s="1"/>
  <c r="AY20" i="6" s="1"/>
  <c r="BC20" i="6" s="1"/>
  <c r="BG20" i="6" s="1"/>
  <c r="BK20" i="6" s="1"/>
  <c r="BO20" i="6" s="1"/>
  <c r="J20" i="6"/>
  <c r="N20" i="6" s="1"/>
  <c r="R20" i="6" s="1"/>
  <c r="V20" i="6" s="1"/>
  <c r="Z20" i="6" s="1"/>
  <c r="AD20" i="6" s="1"/>
  <c r="AH20" i="6" s="1"/>
  <c r="AL20" i="6" s="1"/>
  <c r="AP20" i="6" s="1"/>
  <c r="AT20" i="6" s="1"/>
  <c r="AX20" i="6" s="1"/>
  <c r="BB20" i="6" s="1"/>
  <c r="BF20" i="6" s="1"/>
  <c r="BJ20" i="6" s="1"/>
  <c r="BN20" i="6" s="1"/>
  <c r="BR20" i="6" s="1"/>
  <c r="E11" i="6" l="1"/>
  <c r="F12" i="6"/>
  <c r="H16" i="8"/>
  <c r="L16" i="8" s="1"/>
  <c r="P16" i="8" s="1"/>
  <c r="T16" i="8" s="1"/>
  <c r="X16" i="8" s="1"/>
  <c r="AB16" i="8" s="1"/>
  <c r="AF16" i="8" s="1"/>
  <c r="AJ16" i="8" s="1"/>
  <c r="AN16" i="8" s="1"/>
  <c r="AR16" i="8" s="1"/>
  <c r="AV16" i="8" s="1"/>
  <c r="AZ16" i="8" s="1"/>
  <c r="BD16" i="8" s="1"/>
  <c r="BH16" i="8" s="1"/>
  <c r="BL16" i="8" s="1"/>
  <c r="BP16" i="8" s="1"/>
  <c r="J16" i="8"/>
  <c r="N16" i="8" s="1"/>
  <c r="R16" i="8" s="1"/>
  <c r="V16" i="8" s="1"/>
  <c r="Z16" i="8" s="1"/>
  <c r="AD16" i="8" s="1"/>
  <c r="AH16" i="8" s="1"/>
  <c r="AL16" i="8" s="1"/>
  <c r="AP16" i="8" s="1"/>
  <c r="AT16" i="8" s="1"/>
  <c r="AX16" i="8" s="1"/>
  <c r="BB16" i="8" s="1"/>
  <c r="BF16" i="8" s="1"/>
  <c r="G16" i="8"/>
  <c r="K16" i="8" s="1"/>
  <c r="O16" i="8" s="1"/>
  <c r="S16" i="8" s="1"/>
  <c r="W16" i="8" s="1"/>
  <c r="AA16" i="8" s="1"/>
  <c r="AE16" i="8" s="1"/>
  <c r="AI16" i="8" s="1"/>
  <c r="AM16" i="8" s="1"/>
  <c r="AQ16" i="8" s="1"/>
  <c r="AU16" i="8" s="1"/>
  <c r="AY16" i="8" s="1"/>
  <c r="BC16" i="8" s="1"/>
  <c r="BG16" i="8" s="1"/>
  <c r="BK16" i="8" s="1"/>
  <c r="BO16" i="8" s="1"/>
  <c r="E14" i="8"/>
  <c r="F14" i="8" s="1"/>
  <c r="I18" i="6"/>
  <c r="M18" i="6" s="1"/>
  <c r="Q18" i="6" s="1"/>
  <c r="U18" i="6" s="1"/>
  <c r="Y18" i="6" s="1"/>
  <c r="AC18" i="6" s="1"/>
  <c r="AG18" i="6" s="1"/>
  <c r="AK18" i="6" s="1"/>
  <c r="AO18" i="6" s="1"/>
  <c r="AS18" i="6" s="1"/>
  <c r="AW18" i="6" s="1"/>
  <c r="BA18" i="6" s="1"/>
  <c r="BE18" i="6" s="1"/>
  <c r="BI18" i="6" s="1"/>
  <c r="BM18" i="6" s="1"/>
  <c r="BQ18" i="6" s="1"/>
  <c r="I19" i="6"/>
  <c r="M19" i="6" s="1"/>
  <c r="Q19" i="6" s="1"/>
  <c r="U19" i="6" s="1"/>
  <c r="Y19" i="6" s="1"/>
  <c r="AC19" i="6" s="1"/>
  <c r="AG19" i="6" s="1"/>
  <c r="AK19" i="6" s="1"/>
  <c r="AO19" i="6" s="1"/>
  <c r="AS19" i="6" s="1"/>
  <c r="AW19" i="6" s="1"/>
  <c r="BA19" i="6" s="1"/>
  <c r="BE19" i="6" s="1"/>
  <c r="BI19" i="6" s="1"/>
  <c r="BM19" i="6" s="1"/>
  <c r="BQ19" i="6" s="1"/>
  <c r="H19" i="6"/>
  <c r="L19" i="6" s="1"/>
  <c r="P19" i="6" s="1"/>
  <c r="T19" i="6" s="1"/>
  <c r="X19" i="6" s="1"/>
  <c r="AB19" i="6" s="1"/>
  <c r="AF19" i="6" s="1"/>
  <c r="AJ19" i="6" s="1"/>
  <c r="AN19" i="6" s="1"/>
  <c r="AR19" i="6" s="1"/>
  <c r="AV19" i="6" s="1"/>
  <c r="AZ19" i="6" s="1"/>
  <c r="BD19" i="6" s="1"/>
  <c r="BH19" i="6" s="1"/>
  <c r="BL19" i="6" s="1"/>
  <c r="BP19" i="6" s="1"/>
  <c r="G19" i="6"/>
  <c r="K19" i="6" s="1"/>
  <c r="O19" i="6" s="1"/>
  <c r="S19" i="6" s="1"/>
  <c r="W19" i="6" s="1"/>
  <c r="AA19" i="6" s="1"/>
  <c r="AE19" i="6" s="1"/>
  <c r="AI19" i="6" s="1"/>
  <c r="AM19" i="6" s="1"/>
  <c r="AQ19" i="6" s="1"/>
  <c r="AU19" i="6" s="1"/>
  <c r="AY19" i="6" s="1"/>
  <c r="BC19" i="6" s="1"/>
  <c r="BG19" i="6" s="1"/>
  <c r="BK19" i="6" s="1"/>
  <c r="BO19" i="6" s="1"/>
  <c r="J19" i="6"/>
  <c r="N19" i="6" s="1"/>
  <c r="R19" i="6" s="1"/>
  <c r="V19" i="6" s="1"/>
  <c r="Z19" i="6" s="1"/>
  <c r="AD19" i="6" s="1"/>
  <c r="AH19" i="6" s="1"/>
  <c r="AL19" i="6" s="1"/>
  <c r="AP19" i="6" s="1"/>
  <c r="AT19" i="6" s="1"/>
  <c r="AX19" i="6" s="1"/>
  <c r="BB19" i="6" s="1"/>
  <c r="BF19" i="6" s="1"/>
  <c r="BJ19" i="6" s="1"/>
  <c r="BN19" i="6" s="1"/>
  <c r="BR19" i="6" s="1"/>
  <c r="E10" i="6" l="1"/>
  <c r="F11" i="6"/>
  <c r="E13" i="8"/>
  <c r="F13" i="8" s="1"/>
  <c r="I14" i="8"/>
  <c r="M14" i="8" s="1"/>
  <c r="Q14" i="8" s="1"/>
  <c r="U14" i="8" s="1"/>
  <c r="Y14" i="8" s="1"/>
  <c r="AC14" i="8" s="1"/>
  <c r="AG14" i="8" s="1"/>
  <c r="AK14" i="8" s="1"/>
  <c r="AO14" i="8" s="1"/>
  <c r="AS14" i="8" s="1"/>
  <c r="AW14" i="8" s="1"/>
  <c r="BA14" i="8" s="1"/>
  <c r="BE14" i="8" s="1"/>
  <c r="BI14" i="8" s="1"/>
  <c r="BM14" i="8" s="1"/>
  <c r="BQ14" i="8" s="1"/>
  <c r="I15" i="8"/>
  <c r="M15" i="8" s="1"/>
  <c r="Q15" i="8" s="1"/>
  <c r="U15" i="8" s="1"/>
  <c r="Y15" i="8" s="1"/>
  <c r="AC15" i="8" s="1"/>
  <c r="AG15" i="8" s="1"/>
  <c r="AK15" i="8" s="1"/>
  <c r="AO15" i="8" s="1"/>
  <c r="AS15" i="8" s="1"/>
  <c r="AW15" i="8" s="1"/>
  <c r="BA15" i="8" s="1"/>
  <c r="BE15" i="8" s="1"/>
  <c r="BI15" i="8" s="1"/>
  <c r="BM15" i="8" s="1"/>
  <c r="BQ15" i="8" s="1"/>
  <c r="G15" i="8"/>
  <c r="K15" i="8" s="1"/>
  <c r="O15" i="8" s="1"/>
  <c r="S15" i="8" s="1"/>
  <c r="W15" i="8" s="1"/>
  <c r="AA15" i="8" s="1"/>
  <c r="AE15" i="8" s="1"/>
  <c r="AI15" i="8" s="1"/>
  <c r="AM15" i="8" s="1"/>
  <c r="AQ15" i="8" s="1"/>
  <c r="AU15" i="8" s="1"/>
  <c r="AY15" i="8" s="1"/>
  <c r="BC15" i="8" s="1"/>
  <c r="BG15" i="8" s="1"/>
  <c r="BK15" i="8" s="1"/>
  <c r="BO15" i="8" s="1"/>
  <c r="J15" i="8"/>
  <c r="N15" i="8" s="1"/>
  <c r="R15" i="8" s="1"/>
  <c r="V15" i="8" s="1"/>
  <c r="Z15" i="8" s="1"/>
  <c r="AD15" i="8" s="1"/>
  <c r="AH15" i="8" s="1"/>
  <c r="AL15" i="8" s="1"/>
  <c r="AP15" i="8" s="1"/>
  <c r="AT15" i="8" s="1"/>
  <c r="AX15" i="8" s="1"/>
  <c r="BB15" i="8" s="1"/>
  <c r="BF15" i="8" s="1"/>
  <c r="H15" i="8"/>
  <c r="L15" i="8" s="1"/>
  <c r="P15" i="8" s="1"/>
  <c r="T15" i="8" s="1"/>
  <c r="X15" i="8" s="1"/>
  <c r="AB15" i="8" s="1"/>
  <c r="AF15" i="8" s="1"/>
  <c r="AJ15" i="8" s="1"/>
  <c r="AN15" i="8" s="1"/>
  <c r="AR15" i="8" s="1"/>
  <c r="AV15" i="8" s="1"/>
  <c r="AZ15" i="8" s="1"/>
  <c r="BD15" i="8" s="1"/>
  <c r="BH15" i="8" s="1"/>
  <c r="BL15" i="8" s="1"/>
  <c r="BP15" i="8" s="1"/>
  <c r="I17" i="6"/>
  <c r="M17" i="6" s="1"/>
  <c r="Q17" i="6" s="1"/>
  <c r="U17" i="6" s="1"/>
  <c r="Y17" i="6" s="1"/>
  <c r="AC17" i="6" s="1"/>
  <c r="AG17" i="6" s="1"/>
  <c r="AK17" i="6" s="1"/>
  <c r="AO17" i="6" s="1"/>
  <c r="AS17" i="6" s="1"/>
  <c r="AW17" i="6" s="1"/>
  <c r="BA17" i="6" s="1"/>
  <c r="BE17" i="6" s="1"/>
  <c r="BI17" i="6" s="1"/>
  <c r="BM17" i="6" s="1"/>
  <c r="BQ17" i="6" s="1"/>
  <c r="H18" i="6"/>
  <c r="L18" i="6" s="1"/>
  <c r="P18" i="6" s="1"/>
  <c r="T18" i="6" s="1"/>
  <c r="X18" i="6" s="1"/>
  <c r="AB18" i="6" s="1"/>
  <c r="AF18" i="6" s="1"/>
  <c r="AJ18" i="6" s="1"/>
  <c r="AN18" i="6" s="1"/>
  <c r="AR18" i="6" s="1"/>
  <c r="AV18" i="6" s="1"/>
  <c r="AZ18" i="6" s="1"/>
  <c r="BD18" i="6" s="1"/>
  <c r="BH18" i="6" s="1"/>
  <c r="BL18" i="6" s="1"/>
  <c r="BP18" i="6" s="1"/>
  <c r="G18" i="6"/>
  <c r="K18" i="6" s="1"/>
  <c r="O18" i="6" s="1"/>
  <c r="S18" i="6" s="1"/>
  <c r="W18" i="6" s="1"/>
  <c r="AA18" i="6" s="1"/>
  <c r="AE18" i="6" s="1"/>
  <c r="AI18" i="6" s="1"/>
  <c r="AM18" i="6" s="1"/>
  <c r="AQ18" i="6" s="1"/>
  <c r="AU18" i="6" s="1"/>
  <c r="AY18" i="6" s="1"/>
  <c r="BC18" i="6" s="1"/>
  <c r="BG18" i="6" s="1"/>
  <c r="BK18" i="6" s="1"/>
  <c r="BO18" i="6" s="1"/>
  <c r="J18" i="6"/>
  <c r="N18" i="6" s="1"/>
  <c r="R18" i="6" s="1"/>
  <c r="V18" i="6" s="1"/>
  <c r="Z18" i="6" s="1"/>
  <c r="AD18" i="6" s="1"/>
  <c r="AH18" i="6" s="1"/>
  <c r="AL18" i="6" s="1"/>
  <c r="AP18" i="6" s="1"/>
  <c r="AT18" i="6" s="1"/>
  <c r="AX18" i="6" s="1"/>
  <c r="BB18" i="6" s="1"/>
  <c r="BF18" i="6" s="1"/>
  <c r="BJ18" i="6" s="1"/>
  <c r="BN18" i="6" s="1"/>
  <c r="BR18" i="6" s="1"/>
  <c r="E9" i="6" l="1"/>
  <c r="F10" i="6"/>
  <c r="H14" i="8"/>
  <c r="L14" i="8" s="1"/>
  <c r="P14" i="8" s="1"/>
  <c r="T14" i="8" s="1"/>
  <c r="X14" i="8" s="1"/>
  <c r="AB14" i="8" s="1"/>
  <c r="AF14" i="8" s="1"/>
  <c r="AJ14" i="8" s="1"/>
  <c r="AN14" i="8" s="1"/>
  <c r="AR14" i="8" s="1"/>
  <c r="AV14" i="8" s="1"/>
  <c r="AZ14" i="8" s="1"/>
  <c r="BD14" i="8" s="1"/>
  <c r="BH14" i="8" s="1"/>
  <c r="BL14" i="8" s="1"/>
  <c r="BP14" i="8" s="1"/>
  <c r="J14" i="8"/>
  <c r="N14" i="8" s="1"/>
  <c r="R14" i="8" s="1"/>
  <c r="V14" i="8" s="1"/>
  <c r="Z14" i="8" s="1"/>
  <c r="AD14" i="8" s="1"/>
  <c r="AH14" i="8" s="1"/>
  <c r="AL14" i="8" s="1"/>
  <c r="AP14" i="8" s="1"/>
  <c r="AT14" i="8" s="1"/>
  <c r="AX14" i="8" s="1"/>
  <c r="BB14" i="8" s="1"/>
  <c r="BF14" i="8" s="1"/>
  <c r="G14" i="8"/>
  <c r="K14" i="8" s="1"/>
  <c r="O14" i="8" s="1"/>
  <c r="S14" i="8" s="1"/>
  <c r="W14" i="8" s="1"/>
  <c r="AA14" i="8" s="1"/>
  <c r="AE14" i="8" s="1"/>
  <c r="AI14" i="8" s="1"/>
  <c r="AM14" i="8" s="1"/>
  <c r="AQ14" i="8" s="1"/>
  <c r="AU14" i="8" s="1"/>
  <c r="AY14" i="8" s="1"/>
  <c r="BC14" i="8" s="1"/>
  <c r="BG14" i="8" s="1"/>
  <c r="BK14" i="8" s="1"/>
  <c r="BO14" i="8" s="1"/>
  <c r="E12" i="8"/>
  <c r="F12" i="8" s="1"/>
  <c r="I13" i="8"/>
  <c r="M13" i="8" s="1"/>
  <c r="Q13" i="8" s="1"/>
  <c r="U13" i="8" s="1"/>
  <c r="Y13" i="8" s="1"/>
  <c r="AC13" i="8" s="1"/>
  <c r="AG13" i="8" s="1"/>
  <c r="AK13" i="8" s="1"/>
  <c r="AO13" i="8" s="1"/>
  <c r="AS13" i="8" s="1"/>
  <c r="AW13" i="8" s="1"/>
  <c r="BA13" i="8" s="1"/>
  <c r="BE13" i="8" s="1"/>
  <c r="BI13" i="8" s="1"/>
  <c r="BM13" i="8" s="1"/>
  <c r="BQ13" i="8" s="1"/>
  <c r="H17" i="6"/>
  <c r="L17" i="6" s="1"/>
  <c r="P17" i="6" s="1"/>
  <c r="T17" i="6" s="1"/>
  <c r="X17" i="6" s="1"/>
  <c r="AB17" i="6" s="1"/>
  <c r="AF17" i="6" s="1"/>
  <c r="AJ17" i="6" s="1"/>
  <c r="AN17" i="6" s="1"/>
  <c r="AR17" i="6" s="1"/>
  <c r="AV17" i="6" s="1"/>
  <c r="AZ17" i="6" s="1"/>
  <c r="BD17" i="6" s="1"/>
  <c r="BH17" i="6" s="1"/>
  <c r="BL17" i="6" s="1"/>
  <c r="BP17" i="6" s="1"/>
  <c r="J17" i="6"/>
  <c r="N17" i="6" s="1"/>
  <c r="R17" i="6" s="1"/>
  <c r="V17" i="6" s="1"/>
  <c r="Z17" i="6" s="1"/>
  <c r="AD17" i="6" s="1"/>
  <c r="AH17" i="6" s="1"/>
  <c r="AL17" i="6" s="1"/>
  <c r="AP17" i="6" s="1"/>
  <c r="AT17" i="6" s="1"/>
  <c r="AX17" i="6" s="1"/>
  <c r="BB17" i="6" s="1"/>
  <c r="BF17" i="6" s="1"/>
  <c r="BJ17" i="6" s="1"/>
  <c r="BN17" i="6" s="1"/>
  <c r="BR17" i="6" s="1"/>
  <c r="G17" i="6"/>
  <c r="K17" i="6" s="1"/>
  <c r="O17" i="6" s="1"/>
  <c r="S17" i="6" s="1"/>
  <c r="W17" i="6" s="1"/>
  <c r="AA17" i="6" s="1"/>
  <c r="AE17" i="6" s="1"/>
  <c r="AI17" i="6" s="1"/>
  <c r="AM17" i="6" s="1"/>
  <c r="AQ17" i="6" s="1"/>
  <c r="AU17" i="6" s="1"/>
  <c r="AY17" i="6" s="1"/>
  <c r="BC17" i="6" s="1"/>
  <c r="BG17" i="6" s="1"/>
  <c r="BK17" i="6" s="1"/>
  <c r="BO17" i="6" s="1"/>
  <c r="I16" i="6"/>
  <c r="M16" i="6" s="1"/>
  <c r="Q16" i="6" s="1"/>
  <c r="U16" i="6" s="1"/>
  <c r="Y16" i="6" s="1"/>
  <c r="AC16" i="6" s="1"/>
  <c r="AG16" i="6" s="1"/>
  <c r="AK16" i="6" s="1"/>
  <c r="AO16" i="6" s="1"/>
  <c r="AS16" i="6" s="1"/>
  <c r="AW16" i="6" s="1"/>
  <c r="BA16" i="6" s="1"/>
  <c r="BE16" i="6" s="1"/>
  <c r="BI16" i="6" s="1"/>
  <c r="BM16" i="6" s="1"/>
  <c r="BQ16" i="6" s="1"/>
  <c r="E8" i="6" l="1"/>
  <c r="F9" i="6"/>
  <c r="H13" i="8"/>
  <c r="L13" i="8" s="1"/>
  <c r="P13" i="8" s="1"/>
  <c r="T13" i="8" s="1"/>
  <c r="X13" i="8" s="1"/>
  <c r="AB13" i="8" s="1"/>
  <c r="AF13" i="8" s="1"/>
  <c r="AJ13" i="8" s="1"/>
  <c r="AN13" i="8" s="1"/>
  <c r="AR13" i="8" s="1"/>
  <c r="AV13" i="8" s="1"/>
  <c r="AZ13" i="8" s="1"/>
  <c r="BD13" i="8" s="1"/>
  <c r="BH13" i="8" s="1"/>
  <c r="BL13" i="8" s="1"/>
  <c r="BP13" i="8" s="1"/>
  <c r="J13" i="8"/>
  <c r="N13" i="8" s="1"/>
  <c r="R13" i="8" s="1"/>
  <c r="V13" i="8" s="1"/>
  <c r="Z13" i="8" s="1"/>
  <c r="AD13" i="8" s="1"/>
  <c r="AH13" i="8" s="1"/>
  <c r="AL13" i="8" s="1"/>
  <c r="AP13" i="8" s="1"/>
  <c r="AT13" i="8" s="1"/>
  <c r="AX13" i="8" s="1"/>
  <c r="BB13" i="8" s="1"/>
  <c r="BF13" i="8" s="1"/>
  <c r="G13" i="8"/>
  <c r="K13" i="8" s="1"/>
  <c r="O13" i="8" s="1"/>
  <c r="S13" i="8" s="1"/>
  <c r="W13" i="8" s="1"/>
  <c r="AA13" i="8" s="1"/>
  <c r="AE13" i="8" s="1"/>
  <c r="AI13" i="8" s="1"/>
  <c r="AM13" i="8" s="1"/>
  <c r="AQ13" i="8" s="1"/>
  <c r="AU13" i="8" s="1"/>
  <c r="AY13" i="8" s="1"/>
  <c r="BC13" i="8" s="1"/>
  <c r="BG13" i="8" s="1"/>
  <c r="BK13" i="8" s="1"/>
  <c r="BO13" i="8" s="1"/>
  <c r="E11" i="8"/>
  <c r="F11" i="8" s="1"/>
  <c r="I12" i="8"/>
  <c r="M12" i="8" s="1"/>
  <c r="Q12" i="8" s="1"/>
  <c r="U12" i="8" s="1"/>
  <c r="Y12" i="8" s="1"/>
  <c r="AC12" i="8" s="1"/>
  <c r="AG12" i="8" s="1"/>
  <c r="AK12" i="8" s="1"/>
  <c r="AO12" i="8" s="1"/>
  <c r="AS12" i="8" s="1"/>
  <c r="AW12" i="8" s="1"/>
  <c r="BA12" i="8" s="1"/>
  <c r="BE12" i="8" s="1"/>
  <c r="BI12" i="8" s="1"/>
  <c r="BM12" i="8" s="1"/>
  <c r="BQ12" i="8" s="1"/>
  <c r="G16" i="6"/>
  <c r="K16" i="6" s="1"/>
  <c r="O16" i="6" s="1"/>
  <c r="S16" i="6" s="1"/>
  <c r="W16" i="6" s="1"/>
  <c r="AA16" i="6" s="1"/>
  <c r="AE16" i="6" s="1"/>
  <c r="AI16" i="6" s="1"/>
  <c r="AM16" i="6" s="1"/>
  <c r="AQ16" i="6" s="1"/>
  <c r="AU16" i="6" s="1"/>
  <c r="AY16" i="6" s="1"/>
  <c r="BC16" i="6" s="1"/>
  <c r="BG16" i="6" s="1"/>
  <c r="BK16" i="6" s="1"/>
  <c r="BO16" i="6" s="1"/>
  <c r="J16" i="6"/>
  <c r="N16" i="6" s="1"/>
  <c r="R16" i="6" s="1"/>
  <c r="V16" i="6" s="1"/>
  <c r="Z16" i="6" s="1"/>
  <c r="AD16" i="6" s="1"/>
  <c r="AH16" i="6" s="1"/>
  <c r="AL16" i="6" s="1"/>
  <c r="AP16" i="6" s="1"/>
  <c r="AT16" i="6" s="1"/>
  <c r="AX16" i="6" s="1"/>
  <c r="BB16" i="6" s="1"/>
  <c r="BF16" i="6" s="1"/>
  <c r="BJ16" i="6" s="1"/>
  <c r="BN16" i="6" s="1"/>
  <c r="BR16" i="6" s="1"/>
  <c r="H16" i="6"/>
  <c r="L16" i="6" s="1"/>
  <c r="P16" i="6" s="1"/>
  <c r="T16" i="6" s="1"/>
  <c r="X16" i="6" s="1"/>
  <c r="AB16" i="6" s="1"/>
  <c r="AF16" i="6" s="1"/>
  <c r="AJ16" i="6" s="1"/>
  <c r="AN16" i="6" s="1"/>
  <c r="AR16" i="6" s="1"/>
  <c r="AV16" i="6" s="1"/>
  <c r="AZ16" i="6" s="1"/>
  <c r="BD16" i="6" s="1"/>
  <c r="BH16" i="6" s="1"/>
  <c r="BL16" i="6" s="1"/>
  <c r="BP16" i="6" s="1"/>
  <c r="I15" i="6"/>
  <c r="M15" i="6" s="1"/>
  <c r="Q15" i="6" s="1"/>
  <c r="U15" i="6" s="1"/>
  <c r="Y15" i="6" s="1"/>
  <c r="AC15" i="6" s="1"/>
  <c r="AG15" i="6" s="1"/>
  <c r="AK15" i="6" s="1"/>
  <c r="AO15" i="6" s="1"/>
  <c r="AS15" i="6" s="1"/>
  <c r="AW15" i="6" s="1"/>
  <c r="BA15" i="6" s="1"/>
  <c r="BE15" i="6" s="1"/>
  <c r="BI15" i="6" s="1"/>
  <c r="BM15" i="6" s="1"/>
  <c r="BQ15" i="6" s="1"/>
  <c r="E7" i="6" l="1"/>
  <c r="F8" i="6"/>
  <c r="G12" i="8"/>
  <c r="K12" i="8" s="1"/>
  <c r="O12" i="8" s="1"/>
  <c r="S12" i="8" s="1"/>
  <c r="W12" i="8" s="1"/>
  <c r="AA12" i="8" s="1"/>
  <c r="AE12" i="8" s="1"/>
  <c r="AI12" i="8" s="1"/>
  <c r="AM12" i="8" s="1"/>
  <c r="AQ12" i="8" s="1"/>
  <c r="AU12" i="8" s="1"/>
  <c r="AY12" i="8" s="1"/>
  <c r="BC12" i="8" s="1"/>
  <c r="BG12" i="8" s="1"/>
  <c r="BK12" i="8" s="1"/>
  <c r="BO12" i="8" s="1"/>
  <c r="J12" i="8"/>
  <c r="N12" i="8" s="1"/>
  <c r="R12" i="8" s="1"/>
  <c r="V12" i="8" s="1"/>
  <c r="Z12" i="8" s="1"/>
  <c r="AD12" i="8" s="1"/>
  <c r="AH12" i="8" s="1"/>
  <c r="AL12" i="8" s="1"/>
  <c r="AP12" i="8" s="1"/>
  <c r="AT12" i="8" s="1"/>
  <c r="AX12" i="8" s="1"/>
  <c r="BB12" i="8" s="1"/>
  <c r="BF12" i="8" s="1"/>
  <c r="H12" i="8"/>
  <c r="L12" i="8" s="1"/>
  <c r="P12" i="8" s="1"/>
  <c r="T12" i="8" s="1"/>
  <c r="X12" i="8" s="1"/>
  <c r="AB12" i="8" s="1"/>
  <c r="AF12" i="8" s="1"/>
  <c r="AJ12" i="8" s="1"/>
  <c r="AN12" i="8" s="1"/>
  <c r="AR12" i="8" s="1"/>
  <c r="AV12" i="8" s="1"/>
  <c r="AZ12" i="8" s="1"/>
  <c r="BD12" i="8" s="1"/>
  <c r="BH12" i="8" s="1"/>
  <c r="BL12" i="8" s="1"/>
  <c r="BP12" i="8" s="1"/>
  <c r="E10" i="8"/>
  <c r="F10" i="8" s="1"/>
  <c r="I11" i="8"/>
  <c r="M11" i="8" s="1"/>
  <c r="Q11" i="8" s="1"/>
  <c r="U11" i="8" s="1"/>
  <c r="Y11" i="8" s="1"/>
  <c r="AC11" i="8" s="1"/>
  <c r="AG11" i="8" s="1"/>
  <c r="AK11" i="8" s="1"/>
  <c r="AO11" i="8" s="1"/>
  <c r="AS11" i="8" s="1"/>
  <c r="AW11" i="8" s="1"/>
  <c r="BA11" i="8" s="1"/>
  <c r="BE11" i="8" s="1"/>
  <c r="BI11" i="8" s="1"/>
  <c r="BM11" i="8" s="1"/>
  <c r="BQ11" i="8" s="1"/>
  <c r="J15" i="6"/>
  <c r="N15" i="6" s="1"/>
  <c r="R15" i="6" s="1"/>
  <c r="V15" i="6" s="1"/>
  <c r="Z15" i="6" s="1"/>
  <c r="AD15" i="6" s="1"/>
  <c r="AH15" i="6" s="1"/>
  <c r="AL15" i="6" s="1"/>
  <c r="AP15" i="6" s="1"/>
  <c r="AT15" i="6" s="1"/>
  <c r="AX15" i="6" s="1"/>
  <c r="BB15" i="6" s="1"/>
  <c r="BF15" i="6" s="1"/>
  <c r="BJ15" i="6" s="1"/>
  <c r="BN15" i="6" s="1"/>
  <c r="BR15" i="6" s="1"/>
  <c r="H15" i="6"/>
  <c r="L15" i="6" s="1"/>
  <c r="P15" i="6" s="1"/>
  <c r="T15" i="6" s="1"/>
  <c r="X15" i="6" s="1"/>
  <c r="AB15" i="6" s="1"/>
  <c r="AF15" i="6" s="1"/>
  <c r="AJ15" i="6" s="1"/>
  <c r="AN15" i="6" s="1"/>
  <c r="AR15" i="6" s="1"/>
  <c r="AV15" i="6" s="1"/>
  <c r="AZ15" i="6" s="1"/>
  <c r="BD15" i="6" s="1"/>
  <c r="BH15" i="6" s="1"/>
  <c r="BL15" i="6" s="1"/>
  <c r="BP15" i="6" s="1"/>
  <c r="G15" i="6"/>
  <c r="K15" i="6" s="1"/>
  <c r="O15" i="6" s="1"/>
  <c r="S15" i="6" s="1"/>
  <c r="W15" i="6" s="1"/>
  <c r="AA15" i="6" s="1"/>
  <c r="AE15" i="6" s="1"/>
  <c r="AI15" i="6" s="1"/>
  <c r="AM15" i="6" s="1"/>
  <c r="AQ15" i="6" s="1"/>
  <c r="AU15" i="6" s="1"/>
  <c r="AY15" i="6" s="1"/>
  <c r="BC15" i="6" s="1"/>
  <c r="BG15" i="6" s="1"/>
  <c r="BK15" i="6" s="1"/>
  <c r="BO15" i="6" s="1"/>
  <c r="I14" i="6"/>
  <c r="M14" i="6" s="1"/>
  <c r="Q14" i="6" s="1"/>
  <c r="U14" i="6" s="1"/>
  <c r="Y14" i="6" s="1"/>
  <c r="AC14" i="6" s="1"/>
  <c r="AG14" i="6" s="1"/>
  <c r="AK14" i="6" s="1"/>
  <c r="AO14" i="6" s="1"/>
  <c r="AS14" i="6" s="1"/>
  <c r="AW14" i="6" s="1"/>
  <c r="BA14" i="6" s="1"/>
  <c r="BE14" i="6" s="1"/>
  <c r="BI14" i="6" s="1"/>
  <c r="BM14" i="6" s="1"/>
  <c r="BQ14" i="6" s="1"/>
  <c r="E6" i="6" l="1"/>
  <c r="F6" i="6" s="1"/>
  <c r="F7" i="6"/>
  <c r="G6" i="6" s="1"/>
  <c r="G5" i="6" s="1"/>
  <c r="H11" i="8"/>
  <c r="L11" i="8" s="1"/>
  <c r="P11" i="8" s="1"/>
  <c r="T11" i="8" s="1"/>
  <c r="X11" i="8" s="1"/>
  <c r="AB11" i="8" s="1"/>
  <c r="AF11" i="8" s="1"/>
  <c r="AJ11" i="8" s="1"/>
  <c r="AN11" i="8" s="1"/>
  <c r="AR11" i="8" s="1"/>
  <c r="AV11" i="8" s="1"/>
  <c r="AZ11" i="8" s="1"/>
  <c r="BD11" i="8" s="1"/>
  <c r="BH11" i="8" s="1"/>
  <c r="BL11" i="8" s="1"/>
  <c r="BP11" i="8" s="1"/>
  <c r="G11" i="8"/>
  <c r="K11" i="8" s="1"/>
  <c r="O11" i="8" s="1"/>
  <c r="S11" i="8" s="1"/>
  <c r="W11" i="8" s="1"/>
  <c r="AA11" i="8" s="1"/>
  <c r="AE11" i="8" s="1"/>
  <c r="AI11" i="8" s="1"/>
  <c r="AM11" i="8" s="1"/>
  <c r="AQ11" i="8" s="1"/>
  <c r="AU11" i="8" s="1"/>
  <c r="AY11" i="8" s="1"/>
  <c r="BC11" i="8" s="1"/>
  <c r="BG11" i="8" s="1"/>
  <c r="BK11" i="8" s="1"/>
  <c r="BO11" i="8" s="1"/>
  <c r="J11" i="8"/>
  <c r="N11" i="8" s="1"/>
  <c r="R11" i="8" s="1"/>
  <c r="V11" i="8" s="1"/>
  <c r="Z11" i="8" s="1"/>
  <c r="AD11" i="8" s="1"/>
  <c r="AH11" i="8" s="1"/>
  <c r="AL11" i="8" s="1"/>
  <c r="AP11" i="8" s="1"/>
  <c r="AT11" i="8" s="1"/>
  <c r="AX11" i="8" s="1"/>
  <c r="BB11" i="8" s="1"/>
  <c r="BF11" i="8" s="1"/>
  <c r="E9" i="8"/>
  <c r="F9" i="8" s="1"/>
  <c r="I10" i="8"/>
  <c r="M10" i="8" s="1"/>
  <c r="Q10" i="8" s="1"/>
  <c r="U10" i="8" s="1"/>
  <c r="Y10" i="8" s="1"/>
  <c r="AC10" i="8" s="1"/>
  <c r="AG10" i="8" s="1"/>
  <c r="AK10" i="8" s="1"/>
  <c r="AO10" i="8" s="1"/>
  <c r="AS10" i="8" s="1"/>
  <c r="AW10" i="8" s="1"/>
  <c r="BA10" i="8" s="1"/>
  <c r="BE10" i="8" s="1"/>
  <c r="BI10" i="8" s="1"/>
  <c r="BM10" i="8" s="1"/>
  <c r="BQ10" i="8" s="1"/>
  <c r="I13" i="6"/>
  <c r="M13" i="6" s="1"/>
  <c r="Q13" i="6" s="1"/>
  <c r="U13" i="6" s="1"/>
  <c r="Y13" i="6" s="1"/>
  <c r="AC13" i="6" s="1"/>
  <c r="AG13" i="6" s="1"/>
  <c r="AK13" i="6" s="1"/>
  <c r="AO13" i="6" s="1"/>
  <c r="AS13" i="6" s="1"/>
  <c r="AW13" i="6" s="1"/>
  <c r="BA13" i="6" s="1"/>
  <c r="BE13" i="6" s="1"/>
  <c r="BI13" i="6" s="1"/>
  <c r="BM13" i="6" s="1"/>
  <c r="BQ13" i="6" s="1"/>
  <c r="J14" i="6"/>
  <c r="N14" i="6" s="1"/>
  <c r="R14" i="6" s="1"/>
  <c r="V14" i="6" s="1"/>
  <c r="Z14" i="6" s="1"/>
  <c r="AD14" i="6" s="1"/>
  <c r="AH14" i="6" s="1"/>
  <c r="AL14" i="6" s="1"/>
  <c r="AP14" i="6" s="1"/>
  <c r="AT14" i="6" s="1"/>
  <c r="AX14" i="6" s="1"/>
  <c r="BB14" i="6" s="1"/>
  <c r="BF14" i="6" s="1"/>
  <c r="BJ14" i="6" s="1"/>
  <c r="BN14" i="6" s="1"/>
  <c r="BR14" i="6" s="1"/>
  <c r="H14" i="6"/>
  <c r="L14" i="6" s="1"/>
  <c r="P14" i="6" s="1"/>
  <c r="T14" i="6" s="1"/>
  <c r="X14" i="6" s="1"/>
  <c r="AB14" i="6" s="1"/>
  <c r="AF14" i="6" s="1"/>
  <c r="AJ14" i="6" s="1"/>
  <c r="AN14" i="6" s="1"/>
  <c r="AR14" i="6" s="1"/>
  <c r="AV14" i="6" s="1"/>
  <c r="AZ14" i="6" s="1"/>
  <c r="BD14" i="6" s="1"/>
  <c r="BH14" i="6" s="1"/>
  <c r="BL14" i="6" s="1"/>
  <c r="BP14" i="6" s="1"/>
  <c r="G14" i="6"/>
  <c r="K14" i="6" s="1"/>
  <c r="O14" i="6" s="1"/>
  <c r="S14" i="6" s="1"/>
  <c r="W14" i="6" s="1"/>
  <c r="AA14" i="6" s="1"/>
  <c r="AE14" i="6" s="1"/>
  <c r="AI14" i="6" s="1"/>
  <c r="AM14" i="6" s="1"/>
  <c r="AQ14" i="6" s="1"/>
  <c r="AU14" i="6" s="1"/>
  <c r="AY14" i="6" s="1"/>
  <c r="BC14" i="6" s="1"/>
  <c r="BG14" i="6" s="1"/>
  <c r="BK14" i="6" s="1"/>
  <c r="BO14" i="6" s="1"/>
  <c r="G10" i="8" l="1"/>
  <c r="K10" i="8" s="1"/>
  <c r="O10" i="8" s="1"/>
  <c r="S10" i="8" s="1"/>
  <c r="W10" i="8" s="1"/>
  <c r="AA10" i="8" s="1"/>
  <c r="AE10" i="8" s="1"/>
  <c r="AI10" i="8" s="1"/>
  <c r="AM10" i="8" s="1"/>
  <c r="AQ10" i="8" s="1"/>
  <c r="AU10" i="8" s="1"/>
  <c r="AY10" i="8" s="1"/>
  <c r="BC10" i="8" s="1"/>
  <c r="BG10" i="8" s="1"/>
  <c r="BK10" i="8" s="1"/>
  <c r="BO10" i="8" s="1"/>
  <c r="J10" i="8"/>
  <c r="N10" i="8" s="1"/>
  <c r="R10" i="8" s="1"/>
  <c r="V10" i="8" s="1"/>
  <c r="Z10" i="8" s="1"/>
  <c r="AD10" i="8" s="1"/>
  <c r="AH10" i="8" s="1"/>
  <c r="AL10" i="8" s="1"/>
  <c r="AP10" i="8" s="1"/>
  <c r="AT10" i="8" s="1"/>
  <c r="AX10" i="8" s="1"/>
  <c r="BB10" i="8" s="1"/>
  <c r="BF10" i="8" s="1"/>
  <c r="H10" i="8"/>
  <c r="L10" i="8" s="1"/>
  <c r="P10" i="8" s="1"/>
  <c r="T10" i="8" s="1"/>
  <c r="X10" i="8" s="1"/>
  <c r="AB10" i="8" s="1"/>
  <c r="AF10" i="8" s="1"/>
  <c r="AJ10" i="8" s="1"/>
  <c r="AN10" i="8" s="1"/>
  <c r="AR10" i="8" s="1"/>
  <c r="AV10" i="8" s="1"/>
  <c r="AZ10" i="8" s="1"/>
  <c r="BD10" i="8" s="1"/>
  <c r="BH10" i="8" s="1"/>
  <c r="BL10" i="8" s="1"/>
  <c r="BP10" i="8" s="1"/>
  <c r="I9" i="8"/>
  <c r="M9" i="8" s="1"/>
  <c r="Q9" i="8" s="1"/>
  <c r="U9" i="8" s="1"/>
  <c r="Y9" i="8" s="1"/>
  <c r="AC9" i="8" s="1"/>
  <c r="AG9" i="8" s="1"/>
  <c r="AK9" i="8" s="1"/>
  <c r="AO9" i="8" s="1"/>
  <c r="AS9" i="8" s="1"/>
  <c r="AW9" i="8" s="1"/>
  <c r="BA9" i="8" s="1"/>
  <c r="BE9" i="8" s="1"/>
  <c r="BI9" i="8" s="1"/>
  <c r="BM9" i="8" s="1"/>
  <c r="BQ9" i="8" s="1"/>
  <c r="E8" i="8"/>
  <c r="F8" i="8" s="1"/>
  <c r="I12" i="6"/>
  <c r="M12" i="6" s="1"/>
  <c r="Q12" i="6" s="1"/>
  <c r="U12" i="6" s="1"/>
  <c r="Y12" i="6" s="1"/>
  <c r="AC12" i="6" s="1"/>
  <c r="AG12" i="6" s="1"/>
  <c r="AK12" i="6" s="1"/>
  <c r="AO12" i="6" s="1"/>
  <c r="AS12" i="6" s="1"/>
  <c r="AW12" i="6" s="1"/>
  <c r="BA12" i="6" s="1"/>
  <c r="BE12" i="6" s="1"/>
  <c r="BI12" i="6" s="1"/>
  <c r="BM12" i="6" s="1"/>
  <c r="BQ12" i="6" s="1"/>
  <c r="G13" i="6"/>
  <c r="K13" i="6" s="1"/>
  <c r="O13" i="6" s="1"/>
  <c r="S13" i="6" s="1"/>
  <c r="W13" i="6" s="1"/>
  <c r="AA13" i="6" s="1"/>
  <c r="AE13" i="6" s="1"/>
  <c r="AI13" i="6" s="1"/>
  <c r="AM13" i="6" s="1"/>
  <c r="AQ13" i="6" s="1"/>
  <c r="AU13" i="6" s="1"/>
  <c r="AY13" i="6" s="1"/>
  <c r="BC13" i="6" s="1"/>
  <c r="BG13" i="6" s="1"/>
  <c r="BK13" i="6" s="1"/>
  <c r="BO13" i="6" s="1"/>
  <c r="J13" i="6"/>
  <c r="N13" i="6" s="1"/>
  <c r="R13" i="6" s="1"/>
  <c r="V13" i="6" s="1"/>
  <c r="Z13" i="6" s="1"/>
  <c r="AD13" i="6" s="1"/>
  <c r="AH13" i="6" s="1"/>
  <c r="AL13" i="6" s="1"/>
  <c r="AP13" i="6" s="1"/>
  <c r="AT13" i="6" s="1"/>
  <c r="AX13" i="6" s="1"/>
  <c r="BB13" i="6" s="1"/>
  <c r="BF13" i="6" s="1"/>
  <c r="BJ13" i="6" s="1"/>
  <c r="BN13" i="6" s="1"/>
  <c r="BR13" i="6" s="1"/>
  <c r="H13" i="6"/>
  <c r="L13" i="6" s="1"/>
  <c r="P13" i="6" s="1"/>
  <c r="T13" i="6" s="1"/>
  <c r="X13" i="6" s="1"/>
  <c r="AB13" i="6" s="1"/>
  <c r="AF13" i="6" s="1"/>
  <c r="AJ13" i="6" s="1"/>
  <c r="AN13" i="6" s="1"/>
  <c r="AR13" i="6" s="1"/>
  <c r="AV13" i="6" s="1"/>
  <c r="AZ13" i="6" s="1"/>
  <c r="BD13" i="6" s="1"/>
  <c r="BH13" i="6" s="1"/>
  <c r="BL13" i="6" s="1"/>
  <c r="BP13" i="6" s="1"/>
  <c r="E7" i="8" l="1"/>
  <c r="I8" i="8"/>
  <c r="M8" i="8" s="1"/>
  <c r="Q8" i="8" s="1"/>
  <c r="U8" i="8" s="1"/>
  <c r="Y8" i="8" s="1"/>
  <c r="AC8" i="8" s="1"/>
  <c r="AG8" i="8" s="1"/>
  <c r="AK8" i="8" s="1"/>
  <c r="AO8" i="8" s="1"/>
  <c r="AS8" i="8" s="1"/>
  <c r="AW8" i="8" s="1"/>
  <c r="BA8" i="8" s="1"/>
  <c r="BE8" i="8" s="1"/>
  <c r="BI8" i="8" s="1"/>
  <c r="BM8" i="8" s="1"/>
  <c r="BQ8" i="8" s="1"/>
  <c r="H9" i="8"/>
  <c r="L9" i="8" s="1"/>
  <c r="P9" i="8" s="1"/>
  <c r="T9" i="8" s="1"/>
  <c r="X9" i="8" s="1"/>
  <c r="AB9" i="8" s="1"/>
  <c r="AF9" i="8" s="1"/>
  <c r="AJ9" i="8" s="1"/>
  <c r="AN9" i="8" s="1"/>
  <c r="AR9" i="8" s="1"/>
  <c r="AV9" i="8" s="1"/>
  <c r="AZ9" i="8" s="1"/>
  <c r="BD9" i="8" s="1"/>
  <c r="J9" i="8"/>
  <c r="N9" i="8" s="1"/>
  <c r="R9" i="8" s="1"/>
  <c r="V9" i="8" s="1"/>
  <c r="Z9" i="8" s="1"/>
  <c r="AD9" i="8" s="1"/>
  <c r="AH9" i="8" s="1"/>
  <c r="AL9" i="8" s="1"/>
  <c r="AP9" i="8" s="1"/>
  <c r="AT9" i="8" s="1"/>
  <c r="AX9" i="8" s="1"/>
  <c r="BB9" i="8" s="1"/>
  <c r="BF9" i="8" s="1"/>
  <c r="G9" i="8"/>
  <c r="K9" i="8" s="1"/>
  <c r="O9" i="8" s="1"/>
  <c r="S9" i="8" s="1"/>
  <c r="W9" i="8" s="1"/>
  <c r="AA9" i="8" s="1"/>
  <c r="AE9" i="8" s="1"/>
  <c r="AI9" i="8" s="1"/>
  <c r="AM9" i="8" s="1"/>
  <c r="AQ9" i="8" s="1"/>
  <c r="AU9" i="8" s="1"/>
  <c r="AY9" i="8" s="1"/>
  <c r="BC9" i="8" s="1"/>
  <c r="BG9" i="8" s="1"/>
  <c r="BK9" i="8" s="1"/>
  <c r="BO9" i="8" s="1"/>
  <c r="G12" i="6"/>
  <c r="K12" i="6" s="1"/>
  <c r="O12" i="6" s="1"/>
  <c r="S12" i="6" s="1"/>
  <c r="W12" i="6" s="1"/>
  <c r="AA12" i="6" s="1"/>
  <c r="AE12" i="6" s="1"/>
  <c r="AI12" i="6" s="1"/>
  <c r="AM12" i="6" s="1"/>
  <c r="AQ12" i="6" s="1"/>
  <c r="AU12" i="6" s="1"/>
  <c r="AY12" i="6" s="1"/>
  <c r="BC12" i="6" s="1"/>
  <c r="BG12" i="6" s="1"/>
  <c r="BK12" i="6" s="1"/>
  <c r="BO12" i="6" s="1"/>
  <c r="J12" i="6"/>
  <c r="N12" i="6" s="1"/>
  <c r="R12" i="6" s="1"/>
  <c r="V12" i="6" s="1"/>
  <c r="Z12" i="6" s="1"/>
  <c r="AD12" i="6" s="1"/>
  <c r="AH12" i="6" s="1"/>
  <c r="AL12" i="6" s="1"/>
  <c r="AP12" i="6" s="1"/>
  <c r="AT12" i="6" s="1"/>
  <c r="AX12" i="6" s="1"/>
  <c r="BB12" i="6" s="1"/>
  <c r="BF12" i="6" s="1"/>
  <c r="BJ12" i="6" s="1"/>
  <c r="BN12" i="6" s="1"/>
  <c r="BR12" i="6" s="1"/>
  <c r="H12" i="6"/>
  <c r="L12" i="6" s="1"/>
  <c r="P12" i="6" s="1"/>
  <c r="T12" i="6" s="1"/>
  <c r="X12" i="6" s="1"/>
  <c r="AB12" i="6" s="1"/>
  <c r="AF12" i="6" s="1"/>
  <c r="AJ12" i="6" s="1"/>
  <c r="AN12" i="6" s="1"/>
  <c r="AR12" i="6" s="1"/>
  <c r="AV12" i="6" s="1"/>
  <c r="AZ12" i="6" s="1"/>
  <c r="BD12" i="6" s="1"/>
  <c r="BH12" i="6" s="1"/>
  <c r="BL12" i="6" s="1"/>
  <c r="BP12" i="6" s="1"/>
  <c r="I11" i="6"/>
  <c r="M11" i="6" s="1"/>
  <c r="Q11" i="6" s="1"/>
  <c r="U11" i="6" s="1"/>
  <c r="Y11" i="6" s="1"/>
  <c r="AC11" i="6" s="1"/>
  <c r="AG11" i="6" s="1"/>
  <c r="AK11" i="6" s="1"/>
  <c r="AO11" i="6" s="1"/>
  <c r="AS11" i="6" s="1"/>
  <c r="AW11" i="6" s="1"/>
  <c r="BA11" i="6" s="1"/>
  <c r="BE11" i="6" s="1"/>
  <c r="BI11" i="6" s="1"/>
  <c r="BM11" i="6" s="1"/>
  <c r="BQ11" i="6" s="1"/>
  <c r="BH9" i="8" l="1"/>
  <c r="BL9" i="8" s="1"/>
  <c r="BP9" i="8" s="1"/>
  <c r="F7" i="8"/>
  <c r="H6" i="8" s="1"/>
  <c r="E6" i="8"/>
  <c r="F6" i="8" s="1"/>
  <c r="H8" i="8"/>
  <c r="L8" i="8" s="1"/>
  <c r="P8" i="8" s="1"/>
  <c r="T8" i="8" s="1"/>
  <c r="X8" i="8" s="1"/>
  <c r="AB8" i="8" s="1"/>
  <c r="AF8" i="8" s="1"/>
  <c r="AJ8" i="8" s="1"/>
  <c r="AN8" i="8" s="1"/>
  <c r="AR8" i="8" s="1"/>
  <c r="AV8" i="8" s="1"/>
  <c r="AZ8" i="8" s="1"/>
  <c r="BD8" i="8" s="1"/>
  <c r="J8" i="8"/>
  <c r="N8" i="8" s="1"/>
  <c r="R8" i="8" s="1"/>
  <c r="V8" i="8" s="1"/>
  <c r="Z8" i="8" s="1"/>
  <c r="AD8" i="8" s="1"/>
  <c r="AH8" i="8" s="1"/>
  <c r="AL8" i="8" s="1"/>
  <c r="AP8" i="8" s="1"/>
  <c r="AT8" i="8" s="1"/>
  <c r="AX8" i="8" s="1"/>
  <c r="BB8" i="8" s="1"/>
  <c r="BF8" i="8" s="1"/>
  <c r="G8" i="8"/>
  <c r="K8" i="8" s="1"/>
  <c r="O8" i="8" s="1"/>
  <c r="S8" i="8" s="1"/>
  <c r="W8" i="8" s="1"/>
  <c r="AA8" i="8" s="1"/>
  <c r="AE8" i="8" s="1"/>
  <c r="AI8" i="8" s="1"/>
  <c r="AM8" i="8" s="1"/>
  <c r="AQ8" i="8" s="1"/>
  <c r="AU8" i="8" s="1"/>
  <c r="AY8" i="8" s="1"/>
  <c r="BC8" i="8" s="1"/>
  <c r="BG8" i="8" s="1"/>
  <c r="BK8" i="8" s="1"/>
  <c r="BO8" i="8" s="1"/>
  <c r="J11" i="6"/>
  <c r="N11" i="6" s="1"/>
  <c r="R11" i="6" s="1"/>
  <c r="V11" i="6" s="1"/>
  <c r="Z11" i="6" s="1"/>
  <c r="AD11" i="6" s="1"/>
  <c r="AH11" i="6" s="1"/>
  <c r="AL11" i="6" s="1"/>
  <c r="AP11" i="6" s="1"/>
  <c r="AT11" i="6" s="1"/>
  <c r="AX11" i="6" s="1"/>
  <c r="BB11" i="6" s="1"/>
  <c r="BF11" i="6" s="1"/>
  <c r="BJ11" i="6" s="1"/>
  <c r="BN11" i="6" s="1"/>
  <c r="BR11" i="6" s="1"/>
  <c r="H11" i="6"/>
  <c r="L11" i="6" s="1"/>
  <c r="P11" i="6" s="1"/>
  <c r="T11" i="6" s="1"/>
  <c r="X11" i="6" s="1"/>
  <c r="AB11" i="6" s="1"/>
  <c r="AF11" i="6" s="1"/>
  <c r="AJ11" i="6" s="1"/>
  <c r="AN11" i="6" s="1"/>
  <c r="AR11" i="6" s="1"/>
  <c r="AV11" i="6" s="1"/>
  <c r="AZ11" i="6" s="1"/>
  <c r="BD11" i="6" s="1"/>
  <c r="BH11" i="6" s="1"/>
  <c r="BL11" i="6" s="1"/>
  <c r="BP11" i="6" s="1"/>
  <c r="G11" i="6"/>
  <c r="K11" i="6" s="1"/>
  <c r="O11" i="6" s="1"/>
  <c r="S11" i="6" s="1"/>
  <c r="W11" i="6" s="1"/>
  <c r="AA11" i="6" s="1"/>
  <c r="AE11" i="6" s="1"/>
  <c r="AI11" i="6" s="1"/>
  <c r="AM11" i="6" s="1"/>
  <c r="AQ11" i="6" s="1"/>
  <c r="AU11" i="6" s="1"/>
  <c r="AY11" i="6" s="1"/>
  <c r="BC11" i="6" s="1"/>
  <c r="BG11" i="6" s="1"/>
  <c r="BK11" i="6" s="1"/>
  <c r="BO11" i="6" s="1"/>
  <c r="I10" i="6"/>
  <c r="M10" i="6" s="1"/>
  <c r="Q10" i="6" s="1"/>
  <c r="U10" i="6" s="1"/>
  <c r="Y10" i="6" s="1"/>
  <c r="AC10" i="6" s="1"/>
  <c r="AG10" i="6" s="1"/>
  <c r="AK10" i="6" s="1"/>
  <c r="AO10" i="6" s="1"/>
  <c r="AS10" i="6" s="1"/>
  <c r="AW10" i="6" s="1"/>
  <c r="BA10" i="6" s="1"/>
  <c r="BE10" i="6" s="1"/>
  <c r="BI10" i="6" s="1"/>
  <c r="BM10" i="6" s="1"/>
  <c r="BQ10" i="6" s="1"/>
  <c r="BH8" i="8" l="1"/>
  <c r="BL8" i="8" s="1"/>
  <c r="BP8" i="8" s="1"/>
  <c r="J6" i="8"/>
  <c r="G6" i="8"/>
  <c r="I7" i="8"/>
  <c r="M7" i="8" s="1"/>
  <c r="Q7" i="8" s="1"/>
  <c r="U7" i="8" s="1"/>
  <c r="Y7" i="8" s="1"/>
  <c r="AC7" i="8" s="1"/>
  <c r="AG7" i="8" s="1"/>
  <c r="AK7" i="8" s="1"/>
  <c r="AO7" i="8" s="1"/>
  <c r="AS7" i="8" s="1"/>
  <c r="AW7" i="8" s="1"/>
  <c r="BA7" i="8" s="1"/>
  <c r="BE7" i="8" s="1"/>
  <c r="BI7" i="8" s="1"/>
  <c r="BM7" i="8" s="1"/>
  <c r="BQ7" i="8" s="1"/>
  <c r="J7" i="8"/>
  <c r="N7" i="8" s="1"/>
  <c r="R7" i="8" s="1"/>
  <c r="V7" i="8" s="1"/>
  <c r="Z7" i="8" s="1"/>
  <c r="AD7" i="8" s="1"/>
  <c r="AH7" i="8" s="1"/>
  <c r="AL7" i="8" s="1"/>
  <c r="AP7" i="8" s="1"/>
  <c r="AT7" i="8" s="1"/>
  <c r="AX7" i="8" s="1"/>
  <c r="BB7" i="8" s="1"/>
  <c r="BF7" i="8" s="1"/>
  <c r="H7" i="8"/>
  <c r="L7" i="8" s="1"/>
  <c r="P7" i="8" s="1"/>
  <c r="T7" i="8" s="1"/>
  <c r="X7" i="8" s="1"/>
  <c r="AB7" i="8" s="1"/>
  <c r="AF7" i="8" s="1"/>
  <c r="AJ7" i="8" s="1"/>
  <c r="AN7" i="8" s="1"/>
  <c r="AR7" i="8" s="1"/>
  <c r="AV7" i="8" s="1"/>
  <c r="AZ7" i="8" s="1"/>
  <c r="BD7" i="8" s="1"/>
  <c r="G7" i="8"/>
  <c r="K7" i="8" s="1"/>
  <c r="O7" i="8" s="1"/>
  <c r="S7" i="8" s="1"/>
  <c r="W7" i="8" s="1"/>
  <c r="AA7" i="8" s="1"/>
  <c r="AE7" i="8" s="1"/>
  <c r="AI7" i="8" s="1"/>
  <c r="AM7" i="8" s="1"/>
  <c r="AQ7" i="8" s="1"/>
  <c r="AU7" i="8" s="1"/>
  <c r="AY7" i="8" s="1"/>
  <c r="BC7" i="8" s="1"/>
  <c r="BG7" i="8" s="1"/>
  <c r="BK7" i="8" s="1"/>
  <c r="BO7" i="8" s="1"/>
  <c r="I6" i="8"/>
  <c r="J10" i="6"/>
  <c r="N10" i="6" s="1"/>
  <c r="R10" i="6" s="1"/>
  <c r="V10" i="6" s="1"/>
  <c r="Z10" i="6" s="1"/>
  <c r="AD10" i="6" s="1"/>
  <c r="AH10" i="6" s="1"/>
  <c r="AL10" i="6" s="1"/>
  <c r="AP10" i="6" s="1"/>
  <c r="AT10" i="6" s="1"/>
  <c r="AX10" i="6" s="1"/>
  <c r="BB10" i="6" s="1"/>
  <c r="BF10" i="6" s="1"/>
  <c r="BJ10" i="6" s="1"/>
  <c r="BN10" i="6" s="1"/>
  <c r="BR10" i="6" s="1"/>
  <c r="H10" i="6"/>
  <c r="L10" i="6" s="1"/>
  <c r="P10" i="6" s="1"/>
  <c r="T10" i="6" s="1"/>
  <c r="X10" i="6" s="1"/>
  <c r="AB10" i="6" s="1"/>
  <c r="AF10" i="6" s="1"/>
  <c r="AJ10" i="6" s="1"/>
  <c r="AN10" i="6" s="1"/>
  <c r="AR10" i="6" s="1"/>
  <c r="AV10" i="6" s="1"/>
  <c r="AZ10" i="6" s="1"/>
  <c r="BD10" i="6" s="1"/>
  <c r="BH10" i="6" s="1"/>
  <c r="BL10" i="6" s="1"/>
  <c r="BP10" i="6" s="1"/>
  <c r="G10" i="6"/>
  <c r="K10" i="6" s="1"/>
  <c r="O10" i="6" s="1"/>
  <c r="S10" i="6" s="1"/>
  <c r="W10" i="6" s="1"/>
  <c r="AA10" i="6" s="1"/>
  <c r="AE10" i="6" s="1"/>
  <c r="AI10" i="6" s="1"/>
  <c r="AM10" i="6" s="1"/>
  <c r="AQ10" i="6" s="1"/>
  <c r="AU10" i="6" s="1"/>
  <c r="AY10" i="6" s="1"/>
  <c r="BC10" i="6" s="1"/>
  <c r="BG10" i="6" s="1"/>
  <c r="BK10" i="6" s="1"/>
  <c r="BO10" i="6" s="1"/>
  <c r="I9" i="6"/>
  <c r="M9" i="6" s="1"/>
  <c r="Q9" i="6" s="1"/>
  <c r="U9" i="6" s="1"/>
  <c r="Y9" i="6" s="1"/>
  <c r="AC9" i="6" s="1"/>
  <c r="AG9" i="6" s="1"/>
  <c r="AK9" i="6" s="1"/>
  <c r="AO9" i="6" s="1"/>
  <c r="AS9" i="6" s="1"/>
  <c r="AW9" i="6" s="1"/>
  <c r="BA9" i="6" s="1"/>
  <c r="BE9" i="6" s="1"/>
  <c r="BI9" i="6" s="1"/>
  <c r="BM9" i="6" s="1"/>
  <c r="BQ9" i="6" s="1"/>
  <c r="BH7" i="8" l="1"/>
  <c r="BL7" i="8" s="1"/>
  <c r="BP7" i="8" s="1"/>
  <c r="M6" i="8"/>
  <c r="I5" i="8"/>
  <c r="J138" i="1" s="1"/>
  <c r="L6" i="8"/>
  <c r="H5" i="8"/>
  <c r="J136" i="1" s="1"/>
  <c r="I8" i="6"/>
  <c r="M8" i="6" s="1"/>
  <c r="Q8" i="6" s="1"/>
  <c r="U8" i="6" s="1"/>
  <c r="Y8" i="6" s="1"/>
  <c r="AC8" i="6" s="1"/>
  <c r="AG8" i="6" s="1"/>
  <c r="AK8" i="6" s="1"/>
  <c r="AO8" i="6" s="1"/>
  <c r="AS8" i="6" s="1"/>
  <c r="AW8" i="6" s="1"/>
  <c r="BA8" i="6" s="1"/>
  <c r="BE8" i="6" s="1"/>
  <c r="BI8" i="6" s="1"/>
  <c r="BM8" i="6" s="1"/>
  <c r="BQ8" i="6" s="1"/>
  <c r="J9" i="6"/>
  <c r="N9" i="6" s="1"/>
  <c r="R9" i="6" s="1"/>
  <c r="V9" i="6" s="1"/>
  <c r="Z9" i="6" s="1"/>
  <c r="AD9" i="6" s="1"/>
  <c r="AH9" i="6" s="1"/>
  <c r="AL9" i="6" s="1"/>
  <c r="AP9" i="6" s="1"/>
  <c r="AT9" i="6" s="1"/>
  <c r="AX9" i="6" s="1"/>
  <c r="BB9" i="6" s="1"/>
  <c r="BF9" i="6" s="1"/>
  <c r="BJ9" i="6" s="1"/>
  <c r="BN9" i="6" s="1"/>
  <c r="BR9" i="6" s="1"/>
  <c r="H9" i="6"/>
  <c r="L9" i="6" s="1"/>
  <c r="P9" i="6" s="1"/>
  <c r="T9" i="6" s="1"/>
  <c r="X9" i="6" s="1"/>
  <c r="AB9" i="6" s="1"/>
  <c r="AF9" i="6" s="1"/>
  <c r="AJ9" i="6" s="1"/>
  <c r="AN9" i="6" s="1"/>
  <c r="AR9" i="6" s="1"/>
  <c r="AV9" i="6" s="1"/>
  <c r="AZ9" i="6" s="1"/>
  <c r="BD9" i="6" s="1"/>
  <c r="BH9" i="6" s="1"/>
  <c r="BL9" i="6" s="1"/>
  <c r="BP9" i="6" s="1"/>
  <c r="G9" i="6"/>
  <c r="K9" i="6" s="1"/>
  <c r="O9" i="6" s="1"/>
  <c r="S9" i="6" s="1"/>
  <c r="W9" i="6" s="1"/>
  <c r="AA9" i="6" s="1"/>
  <c r="AE9" i="6" s="1"/>
  <c r="AI9" i="6" s="1"/>
  <c r="AM9" i="6" s="1"/>
  <c r="AQ9" i="6" s="1"/>
  <c r="AU9" i="6" s="1"/>
  <c r="AY9" i="6" s="1"/>
  <c r="BC9" i="6" s="1"/>
  <c r="BG9" i="6" s="1"/>
  <c r="BK9" i="6" s="1"/>
  <c r="BO9" i="6" s="1"/>
  <c r="K138" i="1" l="1"/>
  <c r="K136" i="1"/>
  <c r="J137" i="1"/>
  <c r="P6" i="8"/>
  <c r="L5" i="8"/>
  <c r="J142" i="1" s="1"/>
  <c r="K142" i="1" s="1"/>
  <c r="Q6" i="8"/>
  <c r="M5" i="8"/>
  <c r="J144" i="1" s="1"/>
  <c r="K6" i="8"/>
  <c r="G5" i="8"/>
  <c r="J134" i="1" s="1"/>
  <c r="N6" i="8"/>
  <c r="J5" i="8"/>
  <c r="J139" i="1" s="1"/>
  <c r="K139" i="1" s="1"/>
  <c r="H6" i="6"/>
  <c r="L6" i="6" s="1"/>
  <c r="P6" i="6" s="1"/>
  <c r="T6" i="6" s="1"/>
  <c r="X6" i="6" s="1"/>
  <c r="AB6" i="6" s="1"/>
  <c r="AF6" i="6" s="1"/>
  <c r="AJ6" i="6" s="1"/>
  <c r="AN6" i="6" s="1"/>
  <c r="AR6" i="6" s="1"/>
  <c r="AV6" i="6" s="1"/>
  <c r="AZ6" i="6" s="1"/>
  <c r="BD6" i="6" s="1"/>
  <c r="BH6" i="6" s="1"/>
  <c r="BL6" i="6" s="1"/>
  <c r="BP6" i="6" s="1"/>
  <c r="I6" i="6"/>
  <c r="M6" i="6" s="1"/>
  <c r="Q6" i="6" s="1"/>
  <c r="U6" i="6" s="1"/>
  <c r="Y6" i="6" s="1"/>
  <c r="AC6" i="6" s="1"/>
  <c r="AG6" i="6" s="1"/>
  <c r="AK6" i="6" s="1"/>
  <c r="AO6" i="6" s="1"/>
  <c r="AS6" i="6" s="1"/>
  <c r="AW6" i="6" s="1"/>
  <c r="BA6" i="6" s="1"/>
  <c r="BE6" i="6" s="1"/>
  <c r="BI6" i="6" s="1"/>
  <c r="BM6" i="6" s="1"/>
  <c r="BQ6" i="6" s="1"/>
  <c r="J6" i="6"/>
  <c r="N6" i="6" s="1"/>
  <c r="R6" i="6" s="1"/>
  <c r="V6" i="6" s="1"/>
  <c r="Z6" i="6" s="1"/>
  <c r="AD6" i="6" s="1"/>
  <c r="AH6" i="6" s="1"/>
  <c r="AL6" i="6" s="1"/>
  <c r="AP6" i="6" s="1"/>
  <c r="AT6" i="6" s="1"/>
  <c r="AX6" i="6" s="1"/>
  <c r="BB6" i="6" s="1"/>
  <c r="BF6" i="6" s="1"/>
  <c r="BJ6" i="6" s="1"/>
  <c r="BN6" i="6" s="1"/>
  <c r="BR6" i="6" s="1"/>
  <c r="K6" i="6"/>
  <c r="O6" i="6" s="1"/>
  <c r="S6" i="6" s="1"/>
  <c r="W6" i="6" s="1"/>
  <c r="AA6" i="6" s="1"/>
  <c r="AE6" i="6" s="1"/>
  <c r="AI6" i="6" s="1"/>
  <c r="AM6" i="6" s="1"/>
  <c r="AQ6" i="6" s="1"/>
  <c r="AU6" i="6" s="1"/>
  <c r="AY6" i="6" s="1"/>
  <c r="BC6" i="6" s="1"/>
  <c r="BG6" i="6" s="1"/>
  <c r="BK6" i="6" s="1"/>
  <c r="BO6" i="6" s="1"/>
  <c r="I7" i="6"/>
  <c r="H8" i="6"/>
  <c r="L8" i="6" s="1"/>
  <c r="P8" i="6" s="1"/>
  <c r="T8" i="6" s="1"/>
  <c r="X8" i="6" s="1"/>
  <c r="AB8" i="6" s="1"/>
  <c r="AF8" i="6" s="1"/>
  <c r="AJ8" i="6" s="1"/>
  <c r="AN8" i="6" s="1"/>
  <c r="AR8" i="6" s="1"/>
  <c r="AV8" i="6" s="1"/>
  <c r="AZ8" i="6" s="1"/>
  <c r="BD8" i="6" s="1"/>
  <c r="BH8" i="6" s="1"/>
  <c r="BL8" i="6" s="1"/>
  <c r="BP8" i="6" s="1"/>
  <c r="J8" i="6"/>
  <c r="N8" i="6" s="1"/>
  <c r="R8" i="6" s="1"/>
  <c r="V8" i="6" s="1"/>
  <c r="Z8" i="6" s="1"/>
  <c r="AD8" i="6" s="1"/>
  <c r="AH8" i="6" s="1"/>
  <c r="AL8" i="6" s="1"/>
  <c r="AP8" i="6" s="1"/>
  <c r="AT8" i="6" s="1"/>
  <c r="AX8" i="6" s="1"/>
  <c r="BB8" i="6" s="1"/>
  <c r="BF8" i="6" s="1"/>
  <c r="BJ8" i="6" s="1"/>
  <c r="BN8" i="6" s="1"/>
  <c r="BR8" i="6" s="1"/>
  <c r="G8" i="6"/>
  <c r="K8" i="6" s="1"/>
  <c r="O8" i="6" s="1"/>
  <c r="S8" i="6" s="1"/>
  <c r="W8" i="6" s="1"/>
  <c r="AA8" i="6" s="1"/>
  <c r="AE8" i="6" s="1"/>
  <c r="AI8" i="6" s="1"/>
  <c r="AM8" i="6" s="1"/>
  <c r="AQ8" i="6" s="1"/>
  <c r="AU8" i="6" s="1"/>
  <c r="AY8" i="6" s="1"/>
  <c r="BC8" i="6" s="1"/>
  <c r="BG8" i="6" s="1"/>
  <c r="BK8" i="6" s="1"/>
  <c r="BO8" i="6" s="1"/>
  <c r="K144" i="1" l="1"/>
  <c r="K134" i="1"/>
  <c r="J135" i="1"/>
  <c r="J140" i="1"/>
  <c r="R6" i="8"/>
  <c r="N5" i="8"/>
  <c r="J145" i="1" s="1"/>
  <c r="K145" i="1" s="1"/>
  <c r="O6" i="8"/>
  <c r="K5" i="8"/>
  <c r="J141" i="1" s="1"/>
  <c r="U6" i="8"/>
  <c r="Q5" i="8"/>
  <c r="J151" i="1" s="1"/>
  <c r="T6" i="8"/>
  <c r="P5" i="8"/>
  <c r="J149" i="1" s="1"/>
  <c r="M7" i="6"/>
  <c r="I5" i="6"/>
  <c r="G7" i="6"/>
  <c r="J7" i="6"/>
  <c r="H7" i="6"/>
  <c r="K151" i="1" l="1"/>
  <c r="K149" i="1"/>
  <c r="J150" i="1"/>
  <c r="J146" i="1"/>
  <c r="K141" i="1"/>
  <c r="J143" i="1"/>
  <c r="X6" i="8"/>
  <c r="T5" i="8"/>
  <c r="J154" i="1" s="1"/>
  <c r="K154" i="1" s="1"/>
  <c r="Y6" i="8"/>
  <c r="U5" i="8"/>
  <c r="J155" i="1" s="1"/>
  <c r="K155" i="1" s="1"/>
  <c r="S6" i="8"/>
  <c r="O5" i="8"/>
  <c r="J147" i="1" s="1"/>
  <c r="V6" i="8"/>
  <c r="R5" i="8"/>
  <c r="J152" i="1" s="1"/>
  <c r="K152" i="1" s="1"/>
  <c r="Q7" i="6"/>
  <c r="M5" i="6"/>
  <c r="L7" i="6"/>
  <c r="H5" i="6"/>
  <c r="N7" i="6"/>
  <c r="J5" i="6"/>
  <c r="K7" i="6"/>
  <c r="J8" i="1"/>
  <c r="K8" i="1" s="1"/>
  <c r="K147" i="1" l="1"/>
  <c r="J148" i="1"/>
  <c r="Z6" i="8"/>
  <c r="V5" i="8"/>
  <c r="J156" i="1" s="1"/>
  <c r="K156" i="1" s="1"/>
  <c r="W6" i="8"/>
  <c r="S5" i="8"/>
  <c r="J153" i="1" s="1"/>
  <c r="K153" i="1" s="1"/>
  <c r="AC6" i="8"/>
  <c r="Y5" i="8"/>
  <c r="J159" i="1" s="1"/>
  <c r="K159" i="1" s="1"/>
  <c r="AB6" i="8"/>
  <c r="X5" i="8"/>
  <c r="J158" i="1" s="1"/>
  <c r="K158" i="1" s="1"/>
  <c r="R7" i="6"/>
  <c r="N5" i="6"/>
  <c r="O7" i="6"/>
  <c r="O5" i="6" s="1"/>
  <c r="J18" i="1" s="1"/>
  <c r="K18" i="1" s="1"/>
  <c r="K5" i="6"/>
  <c r="P7" i="6"/>
  <c r="L5" i="6"/>
  <c r="Q5" i="6"/>
  <c r="J20" i="1" s="1"/>
  <c r="K20" i="1" s="1"/>
  <c r="U7" i="6"/>
  <c r="AF6" i="8" l="1"/>
  <c r="AB5" i="8"/>
  <c r="J162" i="1" s="1"/>
  <c r="K162" i="1" s="1"/>
  <c r="AG6" i="8"/>
  <c r="AC5" i="8"/>
  <c r="J163" i="1" s="1"/>
  <c r="K163" i="1" s="1"/>
  <c r="AA6" i="8"/>
  <c r="W5" i="8"/>
  <c r="J157" i="1" s="1"/>
  <c r="K157" i="1" s="1"/>
  <c r="AD6" i="8"/>
  <c r="Z5" i="8"/>
  <c r="J160" i="1" s="1"/>
  <c r="K160" i="1" s="1"/>
  <c r="S7" i="6"/>
  <c r="S5" i="6" s="1"/>
  <c r="J24" i="1" s="1"/>
  <c r="K24" i="1" s="1"/>
  <c r="P5" i="6"/>
  <c r="J19" i="1" s="1"/>
  <c r="K19" i="1" s="1"/>
  <c r="T7" i="6"/>
  <c r="U5" i="6"/>
  <c r="J26" i="1" s="1"/>
  <c r="K26" i="1" s="1"/>
  <c r="Y7" i="6"/>
  <c r="R5" i="6"/>
  <c r="J21" i="1" s="1"/>
  <c r="K21" i="1" s="1"/>
  <c r="V7" i="6"/>
  <c r="W7" i="6" l="1"/>
  <c r="W5" i="6" s="1"/>
  <c r="J28" i="1" s="1"/>
  <c r="K28" i="1" s="1"/>
  <c r="AH6" i="8"/>
  <c r="AD5" i="8"/>
  <c r="J164" i="1" s="1"/>
  <c r="K164" i="1" s="1"/>
  <c r="AE6" i="8"/>
  <c r="AA5" i="8"/>
  <c r="J161" i="1" s="1"/>
  <c r="K161" i="1" s="1"/>
  <c r="AK6" i="8"/>
  <c r="AG5" i="8"/>
  <c r="J167" i="1" s="1"/>
  <c r="K167" i="1" s="1"/>
  <c r="AJ6" i="8"/>
  <c r="AF5" i="8"/>
  <c r="J166" i="1" s="1"/>
  <c r="K166" i="1" s="1"/>
  <c r="V5" i="6"/>
  <c r="J27" i="1" s="1"/>
  <c r="K27" i="1" s="1"/>
  <c r="Z7" i="6"/>
  <c r="Y5" i="6"/>
  <c r="J30" i="1" s="1"/>
  <c r="K30" i="1" s="1"/>
  <c r="AC7" i="6"/>
  <c r="T5" i="6"/>
  <c r="J25" i="1" s="1"/>
  <c r="K25" i="1" s="1"/>
  <c r="X7" i="6"/>
  <c r="AA7" i="6" l="1"/>
  <c r="AA5" i="6" s="1"/>
  <c r="J34" i="1" s="1"/>
  <c r="K34" i="1" s="1"/>
  <c r="AN6" i="8"/>
  <c r="AJ5" i="8"/>
  <c r="J170" i="1" s="1"/>
  <c r="K170" i="1" s="1"/>
  <c r="AO6" i="8"/>
  <c r="AK5" i="8"/>
  <c r="J171" i="1" s="1"/>
  <c r="K171" i="1" s="1"/>
  <c r="AI6" i="8"/>
  <c r="AE5" i="8"/>
  <c r="J165" i="1" s="1"/>
  <c r="K165" i="1" s="1"/>
  <c r="AL6" i="8"/>
  <c r="AH5" i="8"/>
  <c r="J168" i="1" s="1"/>
  <c r="K168" i="1" s="1"/>
  <c r="X5" i="6"/>
  <c r="J29" i="1" s="1"/>
  <c r="K29" i="1" s="1"/>
  <c r="AB7" i="6"/>
  <c r="AC5" i="6"/>
  <c r="J36" i="1" s="1"/>
  <c r="K36" i="1" s="1"/>
  <c r="AG7" i="6"/>
  <c r="Z5" i="6"/>
  <c r="J31" i="1" s="1"/>
  <c r="K31" i="1" s="1"/>
  <c r="AD7" i="6"/>
  <c r="AE7" i="6" l="1"/>
  <c r="AE5" i="6" s="1"/>
  <c r="J38" i="1" s="1"/>
  <c r="K38" i="1" s="1"/>
  <c r="AM6" i="8"/>
  <c r="AI5" i="8"/>
  <c r="J169" i="1" s="1"/>
  <c r="K169" i="1" s="1"/>
  <c r="AP6" i="8"/>
  <c r="AL5" i="8"/>
  <c r="J172" i="1" s="1"/>
  <c r="K172" i="1" s="1"/>
  <c r="AS6" i="8"/>
  <c r="AO5" i="8"/>
  <c r="J175" i="1" s="1"/>
  <c r="K175" i="1" s="1"/>
  <c r="AR6" i="8"/>
  <c r="AN5" i="8"/>
  <c r="J174" i="1" s="1"/>
  <c r="K174" i="1" s="1"/>
  <c r="AD5" i="6"/>
  <c r="J37" i="1" s="1"/>
  <c r="K37" i="1" s="1"/>
  <c r="AH7" i="6"/>
  <c r="AG5" i="6"/>
  <c r="J40" i="1" s="1"/>
  <c r="K40" i="1" s="1"/>
  <c r="AK7" i="6"/>
  <c r="AB5" i="6"/>
  <c r="J35" i="1" s="1"/>
  <c r="K35" i="1" s="1"/>
  <c r="AF7" i="6"/>
  <c r="AI7" i="6" l="1"/>
  <c r="AI5" i="6" s="1"/>
  <c r="J44" i="1" s="1"/>
  <c r="K44" i="1" s="1"/>
  <c r="AV6" i="8"/>
  <c r="AR5" i="8"/>
  <c r="J178" i="1" s="1"/>
  <c r="K178" i="1" s="1"/>
  <c r="AW6" i="8"/>
  <c r="AS5" i="8"/>
  <c r="J179" i="1" s="1"/>
  <c r="K179" i="1" s="1"/>
  <c r="AT6" i="8"/>
  <c r="AP5" i="8"/>
  <c r="J176" i="1" s="1"/>
  <c r="K176" i="1" s="1"/>
  <c r="AQ6" i="8"/>
  <c r="AM5" i="8"/>
  <c r="J173" i="1" s="1"/>
  <c r="K173" i="1" s="1"/>
  <c r="AF5" i="6"/>
  <c r="J39" i="1" s="1"/>
  <c r="K39" i="1" s="1"/>
  <c r="AJ7" i="6"/>
  <c r="AK5" i="6"/>
  <c r="J46" i="1" s="1"/>
  <c r="K46" i="1" s="1"/>
  <c r="AO7" i="6"/>
  <c r="AH5" i="6"/>
  <c r="J43" i="1" s="1"/>
  <c r="K43" i="1" s="1"/>
  <c r="AL7" i="6"/>
  <c r="AM7" i="6" l="1"/>
  <c r="AM5" i="6" s="1"/>
  <c r="J48" i="1" s="1"/>
  <c r="K48" i="1" s="1"/>
  <c r="AU6" i="8"/>
  <c r="AQ5" i="8"/>
  <c r="J177" i="1" s="1"/>
  <c r="K177" i="1" s="1"/>
  <c r="AX6" i="8"/>
  <c r="AT5" i="8"/>
  <c r="J180" i="1" s="1"/>
  <c r="K180" i="1" s="1"/>
  <c r="BA6" i="8"/>
  <c r="AW5" i="8"/>
  <c r="J183" i="1" s="1"/>
  <c r="K183" i="1" s="1"/>
  <c r="AZ6" i="8"/>
  <c r="AV5" i="8"/>
  <c r="J182" i="1" s="1"/>
  <c r="K182" i="1" s="1"/>
  <c r="AL5" i="6"/>
  <c r="J47" i="1" s="1"/>
  <c r="K47" i="1" s="1"/>
  <c r="AP7" i="6"/>
  <c r="AO5" i="6"/>
  <c r="J50" i="1" s="1"/>
  <c r="K50" i="1" s="1"/>
  <c r="AS7" i="6"/>
  <c r="AJ5" i="6"/>
  <c r="J45" i="1" s="1"/>
  <c r="K45" i="1" s="1"/>
  <c r="AN7" i="6"/>
  <c r="AQ7" i="6" l="1"/>
  <c r="AQ5" i="6" s="1"/>
  <c r="J54" i="1" s="1"/>
  <c r="K54" i="1" s="1"/>
  <c r="BD6" i="8"/>
  <c r="BH6" i="8" s="1"/>
  <c r="BH5" i="8" s="1"/>
  <c r="AZ5" i="8"/>
  <c r="J186" i="1" s="1"/>
  <c r="K186" i="1" s="1"/>
  <c r="BE6" i="8"/>
  <c r="BA5" i="8"/>
  <c r="J187" i="1" s="1"/>
  <c r="K187" i="1" s="1"/>
  <c r="BB6" i="8"/>
  <c r="AX5" i="8"/>
  <c r="J184" i="1" s="1"/>
  <c r="K184" i="1" s="1"/>
  <c r="AY6" i="8"/>
  <c r="AU5" i="8"/>
  <c r="J181" i="1" s="1"/>
  <c r="K181" i="1" s="1"/>
  <c r="AN5" i="6"/>
  <c r="J49" i="1" s="1"/>
  <c r="K49" i="1" s="1"/>
  <c r="AR7" i="6"/>
  <c r="AS5" i="6"/>
  <c r="J56" i="1" s="1"/>
  <c r="K56" i="1" s="1"/>
  <c r="AW7" i="6"/>
  <c r="AP5" i="6"/>
  <c r="J53" i="1" s="1"/>
  <c r="K53" i="1" s="1"/>
  <c r="AT7" i="6"/>
  <c r="AU7" i="6" l="1"/>
  <c r="AU5" i="6" s="1"/>
  <c r="J58" i="1" s="1"/>
  <c r="K58" i="1" s="1"/>
  <c r="BF6" i="8"/>
  <c r="BB5" i="8"/>
  <c r="J188" i="1" s="1"/>
  <c r="K188" i="1" s="1"/>
  <c r="BC6" i="8"/>
  <c r="AY5" i="8"/>
  <c r="J185" i="1" s="1"/>
  <c r="K185" i="1" s="1"/>
  <c r="BI6" i="8"/>
  <c r="BE5" i="8"/>
  <c r="J191" i="1" s="1"/>
  <c r="K191" i="1" s="1"/>
  <c r="BD5" i="8"/>
  <c r="J190" i="1" s="1"/>
  <c r="K190" i="1" s="1"/>
  <c r="AT5" i="6"/>
  <c r="J57" i="1" s="1"/>
  <c r="K57" i="1" s="1"/>
  <c r="AX7" i="6"/>
  <c r="AW5" i="6"/>
  <c r="J62" i="1" s="1"/>
  <c r="K62" i="1" s="1"/>
  <c r="BA7" i="6"/>
  <c r="AR5" i="6"/>
  <c r="J55" i="1" s="1"/>
  <c r="K55" i="1" s="1"/>
  <c r="AV7" i="6"/>
  <c r="AY7" i="6" l="1"/>
  <c r="AY5" i="6" s="1"/>
  <c r="BM6" i="8"/>
  <c r="BI5" i="8"/>
  <c r="BL6" i="8"/>
  <c r="BG6" i="8"/>
  <c r="BC5" i="8"/>
  <c r="J189" i="1" s="1"/>
  <c r="K189" i="1" s="1"/>
  <c r="BF5" i="8"/>
  <c r="J192" i="1" s="1"/>
  <c r="AV5" i="6"/>
  <c r="J59" i="1" s="1"/>
  <c r="K59" i="1" s="1"/>
  <c r="AZ7" i="6"/>
  <c r="BA5" i="6"/>
  <c r="J66" i="1" s="1"/>
  <c r="K66" i="1" s="1"/>
  <c r="BE7" i="6"/>
  <c r="AX5" i="6"/>
  <c r="J63" i="1" s="1"/>
  <c r="K63" i="1" s="1"/>
  <c r="BB7" i="6"/>
  <c r="J64" i="1"/>
  <c r="K64" i="1" s="1"/>
  <c r="K192" i="1" l="1"/>
  <c r="J193" i="1"/>
  <c r="BC7" i="6"/>
  <c r="BC5" i="6" s="1"/>
  <c r="J68" i="1" s="1"/>
  <c r="K68" i="1" s="1"/>
  <c r="BK6" i="8"/>
  <c r="BG5" i="8"/>
  <c r="J194" i="1" s="1"/>
  <c r="J195" i="1" s="1"/>
  <c r="BP6" i="8"/>
  <c r="BP5" i="8" s="1"/>
  <c r="BL5" i="8"/>
  <c r="BQ6" i="8"/>
  <c r="BQ5" i="8" s="1"/>
  <c r="BM5" i="8"/>
  <c r="BB5" i="6"/>
  <c r="J67" i="1" s="1"/>
  <c r="K67" i="1" s="1"/>
  <c r="BF7" i="6"/>
  <c r="BE5" i="6"/>
  <c r="J72" i="1" s="1"/>
  <c r="K72" i="1" s="1"/>
  <c r="BI7" i="6"/>
  <c r="AZ5" i="6"/>
  <c r="J65" i="1" s="1"/>
  <c r="K65" i="1" s="1"/>
  <c r="BD7" i="6"/>
  <c r="K194" i="1" l="1"/>
  <c r="J196" i="1"/>
  <c r="BG7" i="6"/>
  <c r="BG5" i="6" s="1"/>
  <c r="J74" i="1" s="1"/>
  <c r="K74" i="1" s="1"/>
  <c r="BO6" i="8"/>
  <c r="BO5" i="8" s="1"/>
  <c r="BK5" i="8"/>
  <c r="BD5" i="6"/>
  <c r="J71" i="1" s="1"/>
  <c r="K71" i="1" s="1"/>
  <c r="BH7" i="6"/>
  <c r="BI5" i="6"/>
  <c r="J76" i="1" s="1"/>
  <c r="K76" i="1" s="1"/>
  <c r="BM7" i="6"/>
  <c r="BF5" i="6"/>
  <c r="J73" i="1" s="1"/>
  <c r="K73" i="1" s="1"/>
  <c r="BJ7" i="6"/>
  <c r="C22" i="9" l="1"/>
  <c r="J198" i="1"/>
  <c r="C23" i="9" s="1"/>
  <c r="BK7" i="6"/>
  <c r="BK5" i="6" s="1"/>
  <c r="J78" i="1" s="1"/>
  <c r="K78" i="1" s="1"/>
  <c r="BJ5" i="6"/>
  <c r="J77" i="1" s="1"/>
  <c r="K77" i="1" s="1"/>
  <c r="BN7" i="6"/>
  <c r="BM5" i="6"/>
  <c r="J82" i="1" s="1"/>
  <c r="K82" i="1" s="1"/>
  <c r="BQ7" i="6"/>
  <c r="BQ5" i="6" s="1"/>
  <c r="J86" i="1" s="1"/>
  <c r="K86" i="1" s="1"/>
  <c r="BH5" i="6"/>
  <c r="J75" i="1" s="1"/>
  <c r="K75" i="1" s="1"/>
  <c r="BL7" i="6"/>
  <c r="BO7" i="6" l="1"/>
  <c r="BO5" i="6" s="1"/>
  <c r="BL5" i="6"/>
  <c r="J81" i="1" s="1"/>
  <c r="K81" i="1" s="1"/>
  <c r="BP7" i="6"/>
  <c r="BP5" i="6" s="1"/>
  <c r="J85" i="1" s="1"/>
  <c r="K85" i="1" s="1"/>
  <c r="BN5" i="6"/>
  <c r="J83" i="1" s="1"/>
  <c r="K83" i="1" s="1"/>
  <c r="BR7" i="6"/>
  <c r="BR5" i="6" s="1"/>
  <c r="J87" i="1" s="1"/>
  <c r="K87" i="1" s="1"/>
  <c r="J84" i="1"/>
  <c r="K84" i="1" s="1"/>
  <c r="J9" i="1" l="1"/>
  <c r="K9" i="1" s="1"/>
  <c r="J10" i="1"/>
  <c r="K10" i="1" s="1"/>
  <c r="J11" i="1" l="1"/>
  <c r="K11" i="1" s="1"/>
  <c r="J12" i="1" l="1"/>
  <c r="K12" i="1" s="1"/>
  <c r="J15" i="1" l="1"/>
  <c r="K15" i="1" s="1"/>
  <c r="J16" i="1" l="1"/>
  <c r="K16" i="1" s="1"/>
  <c r="J17" i="1"/>
  <c r="K17" i="1" s="1"/>
  <c r="BJ2" i="8" l="1"/>
  <c r="BJ4" i="8"/>
  <c r="BJ33" i="8" s="1"/>
  <c r="BN33" i="8" s="1"/>
  <c r="BR33" i="8" s="1"/>
  <c r="BJ26" i="8" l="1"/>
  <c r="BN26" i="8" s="1"/>
  <c r="BR26" i="8" s="1"/>
  <c r="BJ100" i="8"/>
  <c r="BN100" i="8" s="1"/>
  <c r="BR100" i="8" s="1"/>
  <c r="BJ24" i="8"/>
  <c r="BN24" i="8" s="1"/>
  <c r="BR24" i="8" s="1"/>
  <c r="BJ59" i="8"/>
  <c r="BN59" i="8" s="1"/>
  <c r="BR59" i="8" s="1"/>
  <c r="BJ86" i="8"/>
  <c r="BN86" i="8" s="1"/>
  <c r="BR86" i="8" s="1"/>
  <c r="BJ65" i="8"/>
  <c r="BN65" i="8" s="1"/>
  <c r="BR65" i="8" s="1"/>
  <c r="BJ11" i="8"/>
  <c r="BN11" i="8" s="1"/>
  <c r="BR11" i="8" s="1"/>
  <c r="BJ66" i="8"/>
  <c r="BN66" i="8" s="1"/>
  <c r="BR66" i="8" s="1"/>
  <c r="BJ76" i="8"/>
  <c r="BN76" i="8" s="1"/>
  <c r="BR76" i="8" s="1"/>
  <c r="BJ61" i="8"/>
  <c r="BN61" i="8" s="1"/>
  <c r="BR61" i="8" s="1"/>
  <c r="BJ77" i="8"/>
  <c r="BN77" i="8" s="1"/>
  <c r="BR77" i="8" s="1"/>
  <c r="BJ87" i="8"/>
  <c r="BN87" i="8" s="1"/>
  <c r="BR87" i="8" s="1"/>
  <c r="BJ103" i="8"/>
  <c r="BN103" i="8" s="1"/>
  <c r="BR103" i="8" s="1"/>
  <c r="BJ56" i="8"/>
  <c r="BN56" i="8" s="1"/>
  <c r="BR56" i="8" s="1"/>
  <c r="BJ18" i="8"/>
  <c r="BN18" i="8" s="1"/>
  <c r="BR18" i="8" s="1"/>
  <c r="BJ83" i="8"/>
  <c r="BN83" i="8" s="1"/>
  <c r="BR83" i="8" s="1"/>
  <c r="BJ46" i="8"/>
  <c r="BN46" i="8" s="1"/>
  <c r="BR46" i="8" s="1"/>
  <c r="BJ89" i="8"/>
  <c r="BN89" i="8" s="1"/>
  <c r="BR89" i="8" s="1"/>
  <c r="BJ42" i="8"/>
  <c r="BN42" i="8" s="1"/>
  <c r="BR42" i="8" s="1"/>
  <c r="BJ52" i="8"/>
  <c r="BN52" i="8" s="1"/>
  <c r="BR52" i="8" s="1"/>
  <c r="BJ106" i="8"/>
  <c r="BN106" i="8" s="1"/>
  <c r="BR106" i="8" s="1"/>
  <c r="BJ49" i="8"/>
  <c r="BN49" i="8" s="1"/>
  <c r="BR49" i="8" s="1"/>
  <c r="BJ6" i="8"/>
  <c r="BJ37" i="8"/>
  <c r="BN37" i="8" s="1"/>
  <c r="BR37" i="8" s="1"/>
  <c r="BJ47" i="8"/>
  <c r="BN47" i="8" s="1"/>
  <c r="BR47" i="8" s="1"/>
  <c r="BJ80" i="8"/>
  <c r="BN80" i="8" s="1"/>
  <c r="BR80" i="8" s="1"/>
  <c r="BJ97" i="8"/>
  <c r="BN97" i="8" s="1"/>
  <c r="BR97" i="8" s="1"/>
  <c r="BJ32" i="8"/>
  <c r="BN32" i="8" s="1"/>
  <c r="BR32" i="8" s="1"/>
  <c r="BJ43" i="8"/>
  <c r="BN43" i="8" s="1"/>
  <c r="BR43" i="8" s="1"/>
  <c r="BJ107" i="8"/>
  <c r="BN107" i="8" s="1"/>
  <c r="BR107" i="8" s="1"/>
  <c r="BJ70" i="8"/>
  <c r="BN70" i="8" s="1"/>
  <c r="BR70" i="8" s="1"/>
  <c r="BJ90" i="8"/>
  <c r="BN90" i="8" s="1"/>
  <c r="BR90" i="8" s="1"/>
  <c r="BJ22" i="8"/>
  <c r="BN22" i="8" s="1"/>
  <c r="BR22" i="8" s="1"/>
  <c r="BJ17" i="8"/>
  <c r="BN17" i="8" s="1"/>
  <c r="BR17" i="8" s="1"/>
  <c r="BJ82" i="8"/>
  <c r="BN82" i="8" s="1"/>
  <c r="BR82" i="8" s="1"/>
  <c r="BJ92" i="8"/>
  <c r="BN92" i="8" s="1"/>
  <c r="BR92" i="8" s="1"/>
  <c r="BJ23" i="8"/>
  <c r="BN23" i="8" s="1"/>
  <c r="BR23" i="8" s="1"/>
  <c r="BJ93" i="8"/>
  <c r="BN93" i="8" s="1"/>
  <c r="BR93" i="8" s="1"/>
  <c r="BJ109" i="8"/>
  <c r="BN109" i="8" s="1"/>
  <c r="BR109" i="8" s="1"/>
  <c r="BJ104" i="8"/>
  <c r="BN104" i="8" s="1"/>
  <c r="BR104" i="8" s="1"/>
  <c r="BJ67" i="8"/>
  <c r="BN67" i="8" s="1"/>
  <c r="BR67" i="8" s="1"/>
  <c r="BJ30" i="8"/>
  <c r="BN30" i="8" s="1"/>
  <c r="BR30" i="8" s="1"/>
  <c r="BJ94" i="8"/>
  <c r="BN94" i="8" s="1"/>
  <c r="BR94" i="8" s="1"/>
  <c r="BJ20" i="8"/>
  <c r="BN20" i="8" s="1"/>
  <c r="BR20" i="8" s="1"/>
  <c r="BJ57" i="8"/>
  <c r="BN57" i="8" s="1"/>
  <c r="BR57" i="8" s="1"/>
  <c r="BJ73" i="8"/>
  <c r="BN73" i="8" s="1"/>
  <c r="BR73" i="8" s="1"/>
  <c r="BJ95" i="8"/>
  <c r="BN95" i="8" s="1"/>
  <c r="BR95" i="8" s="1"/>
  <c r="BJ58" i="8"/>
  <c r="BN58" i="8" s="1"/>
  <c r="BR58" i="8" s="1"/>
  <c r="BJ68" i="8"/>
  <c r="BN68" i="8" s="1"/>
  <c r="BR68" i="8" s="1"/>
  <c r="BJ63" i="8"/>
  <c r="BN63" i="8" s="1"/>
  <c r="BR63" i="8" s="1"/>
  <c r="BJ53" i="8"/>
  <c r="BN53" i="8" s="1"/>
  <c r="BR53" i="8" s="1"/>
  <c r="BJ69" i="8"/>
  <c r="BN69" i="8" s="1"/>
  <c r="BR69" i="8" s="1"/>
  <c r="BJ79" i="8"/>
  <c r="BN79" i="8" s="1"/>
  <c r="BR79" i="8" s="1"/>
  <c r="BJ64" i="8"/>
  <c r="BN64" i="8" s="1"/>
  <c r="BR64" i="8" s="1"/>
  <c r="BJ7" i="8"/>
  <c r="BN7" i="8" s="1"/>
  <c r="BR7" i="8" s="1"/>
  <c r="BJ40" i="8"/>
  <c r="BN40" i="8" s="1"/>
  <c r="BR40" i="8" s="1"/>
  <c r="BJ27" i="8"/>
  <c r="BN27" i="8" s="1"/>
  <c r="BR27" i="8" s="1"/>
  <c r="BJ91" i="8"/>
  <c r="BN91" i="8" s="1"/>
  <c r="BR91" i="8" s="1"/>
  <c r="BJ54" i="8"/>
  <c r="BN54" i="8" s="1"/>
  <c r="BR54" i="8" s="1"/>
  <c r="BJ16" i="8"/>
  <c r="BN16" i="8" s="1"/>
  <c r="BR16" i="8" s="1"/>
  <c r="BJ34" i="8"/>
  <c r="BN34" i="8" s="1"/>
  <c r="BR34" i="8" s="1"/>
  <c r="BJ44" i="8"/>
  <c r="BN44" i="8" s="1"/>
  <c r="BR44" i="8" s="1"/>
  <c r="BJ98" i="8"/>
  <c r="BN98" i="8" s="1"/>
  <c r="BR98" i="8" s="1"/>
  <c r="BJ108" i="8"/>
  <c r="BN108" i="8" s="1"/>
  <c r="BR108" i="8" s="1"/>
  <c r="BJ12" i="8"/>
  <c r="BN12" i="8" s="1"/>
  <c r="BR12" i="8" s="1"/>
  <c r="BJ29" i="8"/>
  <c r="BN29" i="8" s="1"/>
  <c r="BR29" i="8" s="1"/>
  <c r="BJ39" i="8"/>
  <c r="BN39" i="8" s="1"/>
  <c r="BR39" i="8" s="1"/>
  <c r="BJ88" i="8"/>
  <c r="BN88" i="8" s="1"/>
  <c r="BR88" i="8" s="1"/>
  <c r="BJ51" i="8"/>
  <c r="BN51" i="8" s="1"/>
  <c r="BR51" i="8" s="1"/>
  <c r="BJ13" i="8"/>
  <c r="BN13" i="8" s="1"/>
  <c r="BR13" i="8" s="1"/>
  <c r="BJ78" i="8"/>
  <c r="BN78" i="8" s="1"/>
  <c r="BR78" i="8" s="1"/>
  <c r="BJ36" i="8"/>
  <c r="BN36" i="8" s="1"/>
  <c r="BR36" i="8" s="1"/>
  <c r="BJ96" i="8"/>
  <c r="BN96" i="8" s="1"/>
  <c r="BR96" i="8" s="1"/>
  <c r="BJ21" i="8"/>
  <c r="BN21" i="8" s="1"/>
  <c r="BR21" i="8" s="1"/>
  <c r="BJ9" i="8"/>
  <c r="BN9" i="8" s="1"/>
  <c r="BR9" i="8" s="1"/>
  <c r="BJ19" i="8"/>
  <c r="BN19" i="8" s="1"/>
  <c r="BR19" i="8" s="1"/>
  <c r="BJ74" i="8"/>
  <c r="BN74" i="8" s="1"/>
  <c r="BR74" i="8" s="1"/>
  <c r="BJ84" i="8"/>
  <c r="BN84" i="8" s="1"/>
  <c r="BR84" i="8" s="1"/>
  <c r="BJ85" i="8"/>
  <c r="BN85" i="8" s="1"/>
  <c r="BR85" i="8" s="1"/>
  <c r="BJ101" i="8"/>
  <c r="BN101" i="8" s="1"/>
  <c r="BR101" i="8" s="1"/>
  <c r="BJ48" i="8"/>
  <c r="BN48" i="8" s="1"/>
  <c r="BR48" i="8" s="1"/>
  <c r="BJ15" i="8"/>
  <c r="BN15" i="8" s="1"/>
  <c r="BR15" i="8" s="1"/>
  <c r="BJ10" i="8"/>
  <c r="BN10" i="8" s="1"/>
  <c r="BR10" i="8" s="1"/>
  <c r="BJ75" i="8"/>
  <c r="BN75" i="8" s="1"/>
  <c r="BR75" i="8" s="1"/>
  <c r="BJ8" i="8"/>
  <c r="BN8" i="8" s="1"/>
  <c r="BR8" i="8" s="1"/>
  <c r="BJ38" i="8"/>
  <c r="BN38" i="8" s="1"/>
  <c r="BR38" i="8" s="1"/>
  <c r="BJ102" i="8"/>
  <c r="BN102" i="8" s="1"/>
  <c r="BR102" i="8" s="1"/>
  <c r="BJ41" i="8"/>
  <c r="BN41" i="8" s="1"/>
  <c r="BR41" i="8" s="1"/>
  <c r="BJ31" i="8"/>
  <c r="BN31" i="8" s="1"/>
  <c r="BR31" i="8" s="1"/>
  <c r="BJ28" i="8"/>
  <c r="BN28" i="8" s="1"/>
  <c r="BR28" i="8" s="1"/>
  <c r="BJ81" i="8"/>
  <c r="BN81" i="8" s="1"/>
  <c r="BR81" i="8" s="1"/>
  <c r="BJ50" i="8"/>
  <c r="BN50" i="8" s="1"/>
  <c r="BR50" i="8" s="1"/>
  <c r="BJ60" i="8"/>
  <c r="BN60" i="8" s="1"/>
  <c r="BR60" i="8" s="1"/>
  <c r="BJ14" i="8"/>
  <c r="BN14" i="8" s="1"/>
  <c r="BR14" i="8" s="1"/>
  <c r="BJ105" i="8"/>
  <c r="BN105" i="8" s="1"/>
  <c r="BR105" i="8" s="1"/>
  <c r="BJ45" i="8"/>
  <c r="BN45" i="8" s="1"/>
  <c r="BR45" i="8" s="1"/>
  <c r="BJ55" i="8"/>
  <c r="BN55" i="8" s="1"/>
  <c r="BR55" i="8" s="1"/>
  <c r="BJ71" i="8"/>
  <c r="BN71" i="8" s="1"/>
  <c r="BR71" i="8" s="1"/>
  <c r="BJ72" i="8"/>
  <c r="BN72" i="8" s="1"/>
  <c r="BR72" i="8" s="1"/>
  <c r="BJ25" i="8"/>
  <c r="BN25" i="8" s="1"/>
  <c r="BR25" i="8" s="1"/>
  <c r="BJ35" i="8"/>
  <c r="BN35" i="8" s="1"/>
  <c r="BR35" i="8" s="1"/>
  <c r="BJ99" i="8"/>
  <c r="BN99" i="8" s="1"/>
  <c r="BR99" i="8" s="1"/>
  <c r="BJ62" i="8"/>
  <c r="BN62" i="8" s="1"/>
  <c r="BR62" i="8" s="1"/>
  <c r="BN6" i="8" l="1"/>
  <c r="BJ5" i="8"/>
  <c r="BR6" i="8" l="1"/>
  <c r="BR5" i="8" s="1"/>
  <c r="BN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7" authorId="0" shapeId="0" xr:uid="{81245A94-F762-4D0B-B6A0-83EE0869244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hipótecarios</t>
        </r>
      </text>
    </comment>
    <comment ref="A21" authorId="0" shapeId="0" xr:uid="{03BF5562-9FA4-40F9-AFFE-D84A55B25F8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quirografarios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96" authorId="0" shapeId="0" xr:uid="{D965690A-8716-402A-ADA0-24A0991A96F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elvalor de los dos prediso de capital suman 38,533,464 según extracto del predial masotros cobros de 7,194,000 el totalde la deuda seria $45,727,464.
Sanciones otros cobros</t>
        </r>
      </text>
    </comment>
    <comment ref="H98" authorId="0" shapeId="0" xr:uid="{33326D55-B864-4B63-B4C7-D37419FA289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elvalor del impuesto en el estado de cuentra es de $4,802,684 del año 2002 al 2020</t>
        </r>
      </text>
    </comment>
    <comment ref="C117" authorId="0" shapeId="0" xr:uid="{F2F7160F-E349-4A96-B4E7-5B443939A7B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hipótecarios</t>
        </r>
      </text>
    </comment>
    <comment ref="C132" authorId="0" shapeId="0" xr:uid="{6D170357-2443-41E4-90ED-D66FF0847CB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quirografarios</t>
        </r>
      </text>
    </comment>
    <comment ref="H149" authorId="0" shapeId="0" xr:uid="{C5B37C17-3158-461B-BD42-81B7CA4FA53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LA LIQUIDACION DE LA CAJA SOCIAL HAY DOS DE QUIEROGRAFARIOS. CADA UNO DE 6,182,646 CON UNOS INTERESES DE 35,559,672 Y 67,793,044 RESPECTIVAMENTE.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HPS</author>
    <author>Juan Carlos</author>
  </authors>
  <commentList>
    <comment ref="C4" authorId="0" shapeId="0" xr:uid="{26BA6EBC-1680-4042-9AD3-3896B6797525}">
      <text>
        <r>
          <rPr>
            <sz val="9"/>
            <color indexed="81"/>
            <rFont val="Tahoma"/>
            <family val="2"/>
          </rPr>
          <t>Ingrese el interés corriente para el nuevo periodo al que desea ingresar el interés moratorio.</t>
        </r>
      </text>
    </comment>
    <comment ref="E4" authorId="0" shapeId="0" xr:uid="{64B1832B-8AC7-42AC-B263-9B2FDF6F28ED}">
      <text>
        <r>
          <rPr>
            <sz val="9"/>
            <color indexed="81"/>
            <rFont val="Tahoma"/>
            <family val="2"/>
          </rPr>
          <t>Este es el nuevo interpes moratorio que debe igresar en la Columna D.</t>
        </r>
      </text>
    </comment>
    <comment ref="E88" authorId="1" shapeId="0" xr:uid="{28BC0114-9779-4F15-B31F-E7CF8BCCEE92}">
      <text>
        <r>
          <rPr>
            <sz val="16"/>
            <color indexed="81"/>
            <rFont val="Calibri"/>
            <family val="2"/>
            <scheme val="minor"/>
          </rPr>
          <t>Ingrese el interés corriente certificado por superintendencia financiera.</t>
        </r>
      </text>
    </comment>
    <comment ref="E89" authorId="0" shapeId="0" xr:uid="{35704944-7958-469A-96DB-715509598F04}">
      <text>
        <r>
          <rPr>
            <b/>
            <sz val="9"/>
            <color indexed="81"/>
            <rFont val="Tahoma"/>
            <family val="2"/>
          </rPr>
          <t>Ingrese el interés corriente certificado por superintendencia financiera.</t>
        </r>
      </text>
    </comment>
    <comment ref="E90" authorId="0" shapeId="0" xr:uid="{B4262E01-5800-4E0E-840C-411AE3F64651}">
      <text>
        <r>
          <rPr>
            <sz val="9"/>
            <color indexed="81"/>
            <rFont val="Tahoma"/>
            <family val="2"/>
          </rPr>
          <t xml:space="preserve">Ingrese el interés corriente certificado por superintendencia financiera.
</t>
        </r>
      </text>
    </comment>
    <comment ref="E91" authorId="0" shapeId="0" xr:uid="{7008C6D9-9436-4FA4-851D-688E7C10C88A}">
      <text>
        <r>
          <rPr>
            <sz val="9"/>
            <color indexed="81"/>
            <rFont val="Tahoma"/>
            <family val="2"/>
          </rPr>
          <t xml:space="preserve">Ingrese el interés corriente certificado por superintendencia financiera.
</t>
        </r>
      </text>
    </comment>
    <comment ref="E92" authorId="0" shapeId="0" xr:uid="{2E762C71-4F04-41DD-B894-5EC64F7944FE}">
      <text>
        <r>
          <rPr>
            <sz val="9"/>
            <color indexed="81"/>
            <rFont val="Tahoma"/>
            <family val="2"/>
          </rPr>
          <t>Ingrese el interés corriente certificado por superintendencia financiera.</t>
        </r>
      </text>
    </comment>
    <comment ref="E93" authorId="0" shapeId="0" xr:uid="{297774DD-1C55-41C2-9B79-AC27D3212E5A}">
      <text>
        <r>
          <rPr>
            <sz val="9"/>
            <color indexed="81"/>
            <rFont val="Tahoma"/>
            <family val="2"/>
          </rPr>
          <t>Ingrese el interés corriente certificado por superintendencia financiera.</t>
        </r>
      </text>
    </comment>
    <comment ref="E94" authorId="0" shapeId="0" xr:uid="{F78A300D-37CC-445C-814A-1B448C28712C}">
      <text>
        <r>
          <rPr>
            <sz val="9"/>
            <color indexed="81"/>
            <rFont val="Tahoma"/>
            <family val="2"/>
          </rPr>
          <t>Ingrese el interés corriente certificado por superintendencia financiera.</t>
        </r>
      </text>
    </comment>
  </commentList>
</comments>
</file>

<file path=xl/sharedStrings.xml><?xml version="1.0" encoding="utf-8"?>
<sst xmlns="http://schemas.openxmlformats.org/spreadsheetml/2006/main" count="709" uniqueCount="184">
  <si>
    <t>PROYECTO DE CALIFICACIÓN Y GRADUACIÓN DE CRÉDITOS DE GUILLERMO HERNANDO PINZON LIQUIDACION OBLIGATORIA 2014-00138</t>
  </si>
  <si>
    <t xml:space="preserve">CRÉDITOS PRIMERA CLASE </t>
  </si>
  <si>
    <t>Saldo Capital por Pagar</t>
  </si>
  <si>
    <t>INTERESES</t>
  </si>
  <si>
    <t xml:space="preserve">CRÉDITOS PRIMERA CLASE - LABORALES </t>
  </si>
  <si>
    <t xml:space="preserve">TOTAL CRÉDITOS PRIMERA CLASE - LABORALES </t>
  </si>
  <si>
    <t>CRÉDITOS PRIMERA CLASE - FISCAL</t>
  </si>
  <si>
    <t xml:space="preserve">TOTAL CRÉDITOS PRIMERA CLASE - FISCAL </t>
  </si>
  <si>
    <t>CRÉDITOS PRIMERA CLASE - PARAFISCAL</t>
  </si>
  <si>
    <t xml:space="preserve">TOTAL CRÉDITOS PRIMERA CLASE - PARAFISCAL </t>
  </si>
  <si>
    <t xml:space="preserve">TOTAL CRÉDITOS PRIMERA CLASE </t>
  </si>
  <si>
    <t xml:space="preserve">CRÉDITOS SEGUNDA CLASE </t>
  </si>
  <si>
    <t>TOTAL CRÉDITOS SEGUNDA CLASE</t>
  </si>
  <si>
    <t xml:space="preserve">CRÉDITOS TERCERA CLASE </t>
  </si>
  <si>
    <t>TOTAL CRÉDITOS TERCERA CLASE</t>
  </si>
  <si>
    <t xml:space="preserve">CRÉDITOS CUARTA CLASE </t>
  </si>
  <si>
    <t>TOTAL CRÉDITOS CUARTA CLASE</t>
  </si>
  <si>
    <t xml:space="preserve">CRÉDITOS QUINTA CLASE </t>
  </si>
  <si>
    <t>TOTAL CRÉDITOS QUINTA CLASE</t>
  </si>
  <si>
    <t>Total Pasivo Cierto Externo</t>
  </si>
  <si>
    <t>Cod.</t>
  </si>
  <si>
    <t>Nombre o Razón Social</t>
  </si>
  <si>
    <t>Nit o Cédula de Ciudadanía</t>
  </si>
  <si>
    <t>Clase de Crédito</t>
  </si>
  <si>
    <t>No de la Obligación</t>
  </si>
  <si>
    <t>FECHA DE VENCIMIENTO OBLIGACIÓN</t>
  </si>
  <si>
    <t>Intereses causados</t>
  </si>
  <si>
    <t>Tasa interés (Nota 1)</t>
  </si>
  <si>
    <t>E-mail</t>
  </si>
  <si>
    <t>Identificación Bien en Garantía</t>
  </si>
  <si>
    <t xml:space="preserve">LUZ STELLA PRADA </t>
  </si>
  <si>
    <t xml:space="preserve">LABORAL </t>
  </si>
  <si>
    <t>Salarios dejados de percibir</t>
  </si>
  <si>
    <t>abogadoeliasramirez@gmail.com</t>
  </si>
  <si>
    <t>Prima de servicios</t>
  </si>
  <si>
    <t>Auxilio de Transporte</t>
  </si>
  <si>
    <t>Cesantias</t>
  </si>
  <si>
    <t>Indemnizacion por despido injusto</t>
  </si>
  <si>
    <t>Indemnizacion moratoria</t>
  </si>
  <si>
    <t>MERCEDES CÓRDOBA OCHOA</t>
  </si>
  <si>
    <t>Intereses a las cesantias y su sancion</t>
  </si>
  <si>
    <t>Vacaciones</t>
  </si>
  <si>
    <t>YANETH LOPEZ MORENO</t>
  </si>
  <si>
    <t>Indemnizacion Articulo 99 Ley 50 de 1.990</t>
  </si>
  <si>
    <t>LIGIA AROCA</t>
  </si>
  <si>
    <t>OMAIRA CASTRO MAYORQUÍN</t>
  </si>
  <si>
    <t xml:space="preserve">INELDA AZA YAGUARA </t>
  </si>
  <si>
    <t>LUZ MILA MEDINA</t>
  </si>
  <si>
    <t>Indemnizacion por no consignacion de cesantias</t>
  </si>
  <si>
    <t>CLAUDIA MENDIVELSO</t>
  </si>
  <si>
    <t>DIANA PATRICIA ALGARRA CARDENAS</t>
  </si>
  <si>
    <t>Tasa interés (Nota 2)</t>
  </si>
  <si>
    <t>DIRECCION DE IMPUESTOS Y ADUANAS NACIONALES</t>
  </si>
  <si>
    <t>800197268-4</t>
  </si>
  <si>
    <t>MUNICIPIO DE GIRARDOT</t>
  </si>
  <si>
    <t>890680378-4</t>
  </si>
  <si>
    <t>MUNICIPIO DE FLADES</t>
  </si>
  <si>
    <t>800100055-6</t>
  </si>
  <si>
    <t>00-01-0006-0021-000</t>
  </si>
  <si>
    <t xml:space="preserve"> Tasa interés (Nota 2) </t>
  </si>
  <si>
    <t>Tasa interés</t>
  </si>
  <si>
    <t>DIAN</t>
  </si>
  <si>
    <t xml:space="preserve">BANCO CAJA SOCIAL </t>
  </si>
  <si>
    <t>860007335-4</t>
  </si>
  <si>
    <t>ESCRITURA PUBLICA No. 2268 de la Nota</t>
  </si>
  <si>
    <t>CIA GERENCIAMIENTO DE ACTIVOS</t>
  </si>
  <si>
    <t>860042945-5</t>
  </si>
  <si>
    <t>ESCRITURA PUBLICA No. 37268 de la</t>
  </si>
  <si>
    <t>Tasa interés (Nota 3)</t>
  </si>
  <si>
    <t>Cód.</t>
  </si>
  <si>
    <t>RAMON RIVEROS RUIZ</t>
  </si>
  <si>
    <t>CHEQUE 043888 FECHA 30-X-2.002</t>
  </si>
  <si>
    <t>JAIRO MEDINA PÉREZ</t>
  </si>
  <si>
    <t>LETRA DE CAMBIO FECHA 05-IX-2.002</t>
  </si>
  <si>
    <t xml:space="preserve"> BANCO COLOMBIA</t>
  </si>
  <si>
    <t>JORGE EDUARDO RAMIREZ GALLEGO</t>
  </si>
  <si>
    <t>LETRA DE CAMBIO  12-IX-2.002</t>
  </si>
  <si>
    <t xml:space="preserve"> JORGE EDUARDO RAMÍREZ GALLEGO</t>
  </si>
  <si>
    <t>LETRA DE CAMBIO  26-IX-2.002</t>
  </si>
  <si>
    <t>WILLIAM EDUARDO RAMIREZ GALLEGO</t>
  </si>
  <si>
    <t>LETRA DE CAMBIO  06-XI-2.002</t>
  </si>
  <si>
    <t xml:space="preserve"> WILLIAM EDUARDO RAMIREZ GALLEGO</t>
  </si>
  <si>
    <t>LETRA DE CAMBIO  16-XI-2.003</t>
  </si>
  <si>
    <t xml:space="preserve">BANCO POPULAR </t>
  </si>
  <si>
    <t>2551850  17-XII-2.002</t>
  </si>
  <si>
    <t>4570221000004840  12-VI-2.000</t>
  </si>
  <si>
    <t>JULIO LORENZO MARIN</t>
  </si>
  <si>
    <t>FACTURA 4011  25-V-2.002</t>
  </si>
  <si>
    <t>FACTURA 4015  30-V-2.002</t>
  </si>
  <si>
    <t>FACTURA 4023  06-II-2.002</t>
  </si>
  <si>
    <t>FACTURA 4025  05-V-2.003</t>
  </si>
  <si>
    <t>FACTURA 4032  09-VI-2.002</t>
  </si>
  <si>
    <t>FACTURA 4039  16-VI-2.002</t>
  </si>
  <si>
    <t>FACTURA 4040  18-VI-2.002</t>
  </si>
  <si>
    <t>FACTURA 4044  20-VI-2.002</t>
  </si>
  <si>
    <t>FACTURA 4052  23-VI-2.002</t>
  </si>
  <si>
    <t>FACTURA 4061  26-VI-2.002</t>
  </si>
  <si>
    <t>FACTURA 4076  28-VI-2.002</t>
  </si>
  <si>
    <t>FACTURA 4089  03-VII-2.002</t>
  </si>
  <si>
    <t>FACTURA 4080  30-VI-2.002</t>
  </si>
  <si>
    <t>FACTURA 4106  06-VII-2.002</t>
  </si>
  <si>
    <t>FACTURA 4122  12-VII-2.002</t>
  </si>
  <si>
    <t>FACTURA 4134  14-VII-2.002</t>
  </si>
  <si>
    <t>FACTURA 4162  20-VII-2.002</t>
  </si>
  <si>
    <t>FACTURA 4166  21-VII-2.002</t>
  </si>
  <si>
    <t>FACTURA 4188  27-VII-2.002</t>
  </si>
  <si>
    <t>FACTURA 4217  03-VIII-2.002</t>
  </si>
  <si>
    <t>FACTURA 4236  10-VIII-2.002</t>
  </si>
  <si>
    <t>FACTURA 4255  18-VIII-2.002</t>
  </si>
  <si>
    <t>FACTURA 4271  23-VIII-2.002</t>
  </si>
  <si>
    <t>FACTURA 4279  24-VIII-2.002</t>
  </si>
  <si>
    <t>FACTURA 4295  29-VIII-2.002</t>
  </si>
  <si>
    <t>FACTURA 4308  01-IX-2.002</t>
  </si>
  <si>
    <t>FACTURA 4328  28-IX-2.002</t>
  </si>
  <si>
    <t>FACTURA 4348  15-IX-2.002</t>
  </si>
  <si>
    <t>FACTURA 4375  22-IX-2.002</t>
  </si>
  <si>
    <t>FACTURA 4415  05-X-2.002</t>
  </si>
  <si>
    <t>FACTURA 4431  10-X-2.002</t>
  </si>
  <si>
    <t>FACTURA 4440  13-X-2.002</t>
  </si>
  <si>
    <t>FACTURA 4411  19-X-2.002</t>
  </si>
  <si>
    <t>FACTURA 4493  27-X-2.002</t>
  </si>
  <si>
    <t>CHEQUE 043881  15-X-2.002</t>
  </si>
  <si>
    <t>A-200146  12-VI-2.000</t>
  </si>
  <si>
    <t>CHEQUE 772342  06-XI-2.002</t>
  </si>
  <si>
    <t>FACTURA 0451  25-VII-2.002</t>
  </si>
  <si>
    <t>FACTURA 0581  25-VIII-2.002</t>
  </si>
  <si>
    <t>FACTURA 0708  19-IX-2.002</t>
  </si>
  <si>
    <t xml:space="preserve">FACTURA 4001  12-V-2.002 </t>
  </si>
  <si>
    <t>CONJUNTO TERMINAL DE TRANSPORTES</t>
  </si>
  <si>
    <t xml:space="preserve">CRÉDITOS LITIGIOSOS PRIMERA CLASE </t>
  </si>
  <si>
    <t xml:space="preserve">CRÉDITOS LITIGIOSOS PRIMERA CLASE - LABORALES </t>
  </si>
  <si>
    <t xml:space="preserve">TOTAL CRÉDITOS LITIGIOSOS PRIMERA CLASE - LABORALES </t>
  </si>
  <si>
    <t>CRÉDITOS LITIGIOSOS PRIMERA CLASE - FISCAL</t>
  </si>
  <si>
    <t xml:space="preserve">TOTAL CRÉDITOS LITIGIOSOS PRIMERA CLASE - FISCAL </t>
  </si>
  <si>
    <t>CRÉDITOS LITIGIOSOS PRIMERA CLASE - PARAFISCAL</t>
  </si>
  <si>
    <t xml:space="preserve">TOTAL CRÉDITOS LITIGIOSOS PRIMERA CLASE - PARAFISCAL </t>
  </si>
  <si>
    <t xml:space="preserve">TOTAL CRÉDITOS LITIGIOSOS PRIMERA CLASE </t>
  </si>
  <si>
    <t xml:space="preserve">CRÉDITOS LITIGIOSOS SEGUNDA CLASE </t>
  </si>
  <si>
    <t xml:space="preserve"> Intereses causados </t>
  </si>
  <si>
    <t xml:space="preserve"> Tasa interés</t>
  </si>
  <si>
    <t>Juzgado</t>
  </si>
  <si>
    <t>TOTAL CRÉDITOS LITIGIOSOS SEGUNDA CLASE</t>
  </si>
  <si>
    <t xml:space="preserve">CRÉDITOS LITIGIOSOS TERCERA CLASE </t>
  </si>
  <si>
    <t>TOTAL CRÉDITOS LITIGIOSOS TERCERA CLASE</t>
  </si>
  <si>
    <t xml:space="preserve">CRÉDITOS LITIGIOSOS CUARTA CLASE </t>
  </si>
  <si>
    <t xml:space="preserve"> Tasa interés (Nota 3) </t>
  </si>
  <si>
    <t>TOTAL CRÉDITOS LITIGIOSOS CUARTA CLASE</t>
  </si>
  <si>
    <t xml:space="preserve">CRÉDITOS LITIGIOSOS QUINTA CLASE </t>
  </si>
  <si>
    <t>TOTAL CRÉDITOS LITIGIOSOS QUINTA CLASE</t>
  </si>
  <si>
    <t>Total Pasivo Litigioso Externo</t>
  </si>
  <si>
    <t xml:space="preserve">CRÉDITOS CONDICIONALES O CONTINGENTES PRIMERA CLASE </t>
  </si>
  <si>
    <t xml:space="preserve">CRÉDITOS CONDICIONALES O CONTINGENTES PRIMERA CLASE - LABORALES </t>
  </si>
  <si>
    <t xml:space="preserve">TOTAL CRÉDITOS CONDICIONALES O CONTINGENTES PRIMERA CLASE - LABORALES </t>
  </si>
  <si>
    <t>CRÉDITOS CONDICIONALES O CONTINGENTES PRIMERA CLASE - FISCAL</t>
  </si>
  <si>
    <t xml:space="preserve">TOTAL CRÉDITOS CONDICIONALES O CONTINGENTES PRIMERA CLASE - FISCAL </t>
  </si>
  <si>
    <t>CRÉDITOS CONDICIONALES O CONTINGENTES PRIMERA CLASE - PARAFISCAL</t>
  </si>
  <si>
    <t xml:space="preserve">TOTAL CRÉDITOS CONDICIONALES O CONTINGENTES PRIMERA CLASE - PARAFISCAL </t>
  </si>
  <si>
    <t xml:space="preserve">TOTAL CRÉDITOS CONDICIONALES O CONTINGENTES PRIMERA CLASE </t>
  </si>
  <si>
    <t xml:space="preserve">CRÉDITOS CONDICIONALES O CONTINGENTES SEGUNDA CLASE </t>
  </si>
  <si>
    <t>TOTAL CRÉDITOS CONDICIONALES O CONTINGENTES SEGUNDA CLASE</t>
  </si>
  <si>
    <t xml:space="preserve">CRÉDITOS CONDICIONALES O CONTINGENTES TERCERA CLASE </t>
  </si>
  <si>
    <t>TOTAL CRÉDITOS CONDICIONALES O CONTINGENTES TERCERA CLASE</t>
  </si>
  <si>
    <t xml:space="preserve">CRÉDITOS CONDICIONALES O CONTINGENTES CUARTA CLASE </t>
  </si>
  <si>
    <t>TOTAL CRÉDITOS CONDICIONALES O CONTINGENTES CUARTA CLASE</t>
  </si>
  <si>
    <t xml:space="preserve">CRÉDITOS CONDICIONALES O CONTINGENTES QUINTA CLASE </t>
  </si>
  <si>
    <t>TOTAL CRÉDITOS CONDICIONALES O CONTINGENTES QUINTA CLASE</t>
  </si>
  <si>
    <t>Total Pasivo Condicional o Contingente Externo</t>
  </si>
  <si>
    <t>ALBEIRO RESTREPO OSORIO</t>
  </si>
  <si>
    <t>Tasa de interés certificada</t>
  </si>
  <si>
    <t>Liquidación por periodo</t>
  </si>
  <si>
    <t>Desde</t>
  </si>
  <si>
    <t>Hasta</t>
  </si>
  <si>
    <t>Tasa interés anual aplicable</t>
  </si>
  <si>
    <t>Días</t>
  </si>
  <si>
    <t>Sadlo inicial de la deuda</t>
  </si>
  <si>
    <t>Tasas de interés certificadas por la Superintendencia financiera</t>
  </si>
  <si>
    <t>Actualizar tasas con información de la Superintendencia financiera</t>
  </si>
  <si>
    <t>Cálculo de la nueva tasa a ingesar en la columna D</t>
  </si>
  <si>
    <t>Interés corriente del nuevo periodo a ingresar</t>
  </si>
  <si>
    <t>Interés moratorio a ingresar</t>
  </si>
  <si>
    <t>Último periodo ingresado</t>
  </si>
  <si>
    <t>#</t>
  </si>
  <si>
    <t>Interés moratorio</t>
  </si>
  <si>
    <t>Tasa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</si>
</sst>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€_-;\-* #,##0.00\ _€_-;_-* &quot;-&quot;??\ _€_-;_-@_-"/>
    <numFmt numFmtId="165" formatCode="_(* #,##0_);_(* \(#,##0\);_(* &quot;-&quot;_);_(@_)"/>
    <numFmt numFmtId="166" formatCode="#,###,##0.00"/>
    <numFmt numFmtId="167" formatCode="_(* #,##0.00_);_(* \(#,##0.00\);_(* &quot;-&quot;_);_(@_)"/>
    <numFmt numFmtId="168" formatCode="_([$$-409]* #,##0_);_([$$-409]* \(#,##0\);_([$$-409]* &quot;-&quot;??_);_(@_)"/>
    <numFmt numFmtId="169" formatCode="_(* #,##0.00_);_(* \(#,##0.00\);_(* &quot;-&quot;??_);_(@_)"/>
    <numFmt numFmtId="170" formatCode="_(&quot;$&quot;\ * #,##0_);_(&quot;$&quot;\ * \(#,##0\);_(&quot;$&quot;\ * &quot;-&quot;??_);_(@_)"/>
    <numFmt numFmtId="171" formatCode="[$-C0A]d\-mmm\-yyyy;@"/>
    <numFmt numFmtId="172" formatCode="_(&quot;$&quot;* #,##0.00_);_(&quot;$&quot;* \(#,##0.00\);_(&quot;$&quot;* &quot;-&quot;??_);_(@_)"/>
    <numFmt numFmtId="173" formatCode="mm/yyyy"/>
    <numFmt numFmtId="174" formatCode="_(&quot;$&quot;* #,##0_);_(&quot;$&quot;* \(#,##0\);_(&quot;$&quot;* &quot;-&quot;??_);_(@_)"/>
    <numFmt numFmtId="175" formatCode="_-* #,##0\ _€_-;\-* #,##0\ _€_-;_-* &quot;-&quot;??\ _€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name val="Calibri Light"/>
      <family val="2"/>
      <scheme val="major"/>
    </font>
    <font>
      <sz val="13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3"/>
      <name val="Calibri"/>
      <family val="2"/>
      <scheme val="minor"/>
    </font>
    <font>
      <sz val="16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 Light"/>
      <family val="2"/>
      <scheme val="major"/>
    </font>
    <font>
      <b/>
      <sz val="13"/>
      <name val="Calibri"/>
      <family val="2"/>
      <scheme val="minor"/>
    </font>
    <font>
      <sz val="10"/>
      <name val="Arial"/>
      <family val="2"/>
    </font>
    <font>
      <b/>
      <sz val="13"/>
      <color theme="0"/>
      <name val="Calibri"/>
      <family val="2"/>
      <scheme val="minor"/>
    </font>
    <font>
      <sz val="14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sz val="16"/>
      <color indexed="8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rgb="FF000000"/>
      <name val="Arial"/>
      <family val="2"/>
    </font>
    <font>
      <sz val="9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169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6" fillId="2" borderId="3" xfId="0" applyFont="1" applyFill="1" applyBorder="1" applyAlignment="1">
      <alignment vertical="center"/>
    </xf>
    <xf numFmtId="0" fontId="7" fillId="0" borderId="3" xfId="0" applyFont="1" applyBorder="1"/>
    <xf numFmtId="0" fontId="8" fillId="0" borderId="0" xfId="0" applyFont="1"/>
    <xf numFmtId="0" fontId="9" fillId="3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5" fontId="9" fillId="4" borderId="3" xfId="2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left" vertical="center" wrapText="1"/>
    </xf>
    <xf numFmtId="9" fontId="0" fillId="3" borderId="3" xfId="3" applyFont="1" applyFill="1" applyBorder="1" applyAlignment="1">
      <alignment horizontal="center" vertical="center"/>
    </xf>
    <xf numFmtId="166" fontId="0" fillId="3" borderId="3" xfId="0" applyNumberForma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vertical="center" wrapText="1"/>
    </xf>
    <xf numFmtId="2" fontId="0" fillId="3" borderId="3" xfId="0" applyNumberFormat="1" applyFill="1" applyBorder="1" applyAlignment="1">
      <alignment vertical="center" wrapText="1"/>
    </xf>
    <xf numFmtId="164" fontId="0" fillId="0" borderId="0" xfId="1" applyFont="1"/>
    <xf numFmtId="165" fontId="0" fillId="0" borderId="3" xfId="2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11" fillId="0" borderId="0" xfId="0" applyFont="1"/>
    <xf numFmtId="0" fontId="9" fillId="5" borderId="3" xfId="0" applyFont="1" applyFill="1" applyBorder="1" applyAlignment="1">
      <alignment vertical="center"/>
    </xf>
    <xf numFmtId="167" fontId="9" fillId="5" borderId="3" xfId="2" applyNumberFormat="1" applyFont="1" applyFill="1" applyBorder="1" applyAlignment="1">
      <alignment vertical="center"/>
    </xf>
    <xf numFmtId="165" fontId="9" fillId="5" borderId="3" xfId="2" applyFont="1" applyFill="1" applyBorder="1" applyAlignment="1">
      <alignment vertical="center"/>
    </xf>
    <xf numFmtId="166" fontId="9" fillId="5" borderId="3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165" fontId="9" fillId="3" borderId="3" xfId="2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vertical="center"/>
    </xf>
    <xf numFmtId="10" fontId="0" fillId="3" borderId="3" xfId="3" applyNumberFormat="1" applyFont="1" applyFill="1" applyBorder="1" applyAlignment="1">
      <alignment horizontal="center" vertical="center"/>
    </xf>
    <xf numFmtId="166" fontId="3" fillId="3" borderId="3" xfId="4" applyNumberFormat="1" applyFill="1" applyBorder="1" applyAlignment="1">
      <alignment vertical="center"/>
    </xf>
    <xf numFmtId="0" fontId="10" fillId="0" borderId="3" xfId="5" applyFont="1" applyBorder="1" applyAlignment="1">
      <alignment vertical="center" wrapText="1"/>
    </xf>
    <xf numFmtId="1" fontId="10" fillId="0" borderId="3" xfId="2" applyNumberFormat="1" applyFont="1" applyFill="1" applyBorder="1" applyAlignment="1">
      <alignment vertical="center"/>
    </xf>
    <xf numFmtId="0" fontId="10" fillId="0" borderId="3" xfId="5" applyFont="1" applyBorder="1" applyAlignment="1">
      <alignment horizontal="left" vertical="center" wrapText="1"/>
    </xf>
    <xf numFmtId="41" fontId="10" fillId="3" borderId="3" xfId="5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65" fontId="0" fillId="0" borderId="3" xfId="2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165" fontId="9" fillId="4" borderId="3" xfId="2" applyFont="1" applyFill="1" applyBorder="1" applyAlignment="1">
      <alignment vertical="center"/>
    </xf>
    <xf numFmtId="166" fontId="9" fillId="4" borderId="3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5" fillId="0" borderId="0" xfId="0" applyFont="1"/>
    <xf numFmtId="0" fontId="16" fillId="2" borderId="4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168" fontId="16" fillId="2" borderId="3" xfId="0" applyNumberFormat="1" applyFont="1" applyFill="1" applyBorder="1" applyAlignment="1">
      <alignment vertical="center"/>
    </xf>
    <xf numFmtId="169" fontId="2" fillId="2" borderId="3" xfId="0" applyNumberFormat="1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7" fillId="0" borderId="12" xfId="0" applyFont="1" applyBorder="1"/>
    <xf numFmtId="165" fontId="10" fillId="0" borderId="3" xfId="2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4" xfId="0" applyFont="1" applyFill="1" applyBorder="1" applyAlignment="1">
      <alignment vertical="center"/>
    </xf>
    <xf numFmtId="169" fontId="9" fillId="2" borderId="3" xfId="0" applyNumberFormat="1" applyFont="1" applyFill="1" applyBorder="1" applyAlignment="1">
      <alignment vertical="center"/>
    </xf>
    <xf numFmtId="0" fontId="7" fillId="0" borderId="13" xfId="0" applyFont="1" applyBorder="1"/>
    <xf numFmtId="0" fontId="7" fillId="0" borderId="0" xfId="0" applyFont="1"/>
    <xf numFmtId="0" fontId="7" fillId="0" borderId="14" xfId="0" applyFont="1" applyBorder="1"/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4" xfId="0" applyFont="1" applyFill="1" applyBorder="1" applyAlignment="1">
      <alignment vertical="center"/>
    </xf>
    <xf numFmtId="164" fontId="10" fillId="0" borderId="3" xfId="1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15" xfId="0" applyFont="1" applyBorder="1"/>
    <xf numFmtId="0" fontId="12" fillId="4" borderId="5" xfId="0" applyFont="1" applyFill="1" applyBorder="1" applyAlignment="1">
      <alignment horizontal="center" vertical="center"/>
    </xf>
    <xf numFmtId="1" fontId="0" fillId="0" borderId="3" xfId="2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10" fontId="0" fillId="0" borderId="3" xfId="3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1" fontId="0" fillId="3" borderId="3" xfId="2" applyNumberFormat="1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/>
    </xf>
    <xf numFmtId="165" fontId="16" fillId="2" borderId="3" xfId="2" applyFont="1" applyFill="1" applyBorder="1" applyAlignment="1">
      <alignment vertical="center"/>
    </xf>
    <xf numFmtId="169" fontId="16" fillId="2" borderId="3" xfId="0" applyNumberFormat="1" applyFont="1" applyFill="1" applyBorder="1" applyAlignment="1">
      <alignment vertical="center"/>
    </xf>
    <xf numFmtId="0" fontId="7" fillId="0" borderId="16" xfId="0" applyFont="1" applyBorder="1"/>
    <xf numFmtId="0" fontId="10" fillId="0" borderId="17" xfId="0" applyFont="1" applyBorder="1" applyAlignment="1">
      <alignment vertical="center" wrapText="1"/>
    </xf>
    <xf numFmtId="165" fontId="10" fillId="0" borderId="17" xfId="2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165" fontId="0" fillId="0" borderId="3" xfId="2" applyFont="1" applyBorder="1" applyAlignment="1">
      <alignment horizontal="left"/>
    </xf>
    <xf numFmtId="1" fontId="0" fillId="0" borderId="3" xfId="2" applyNumberFormat="1" applyFont="1" applyBorder="1" applyAlignment="1">
      <alignment horizontal="right" vertical="center" wrapText="1"/>
    </xf>
    <xf numFmtId="164" fontId="0" fillId="0" borderId="17" xfId="1" applyFont="1" applyBorder="1"/>
    <xf numFmtId="166" fontId="16" fillId="2" borderId="14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165" fontId="16" fillId="3" borderId="3" xfId="2" applyFont="1" applyFill="1" applyBorder="1" applyAlignment="1">
      <alignment vertical="center"/>
    </xf>
    <xf numFmtId="169" fontId="16" fillId="3" borderId="3" xfId="0" applyNumberFormat="1" applyFont="1" applyFill="1" applyBorder="1" applyAlignment="1">
      <alignment vertical="center"/>
    </xf>
    <xf numFmtId="165" fontId="16" fillId="2" borderId="3" xfId="0" applyNumberFormat="1" applyFont="1" applyFill="1" applyBorder="1" applyAlignment="1">
      <alignment vertical="center"/>
    </xf>
    <xf numFmtId="2" fontId="0" fillId="0" borderId="3" xfId="0" applyNumberFormat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right" vertical="center" wrapText="1"/>
    </xf>
    <xf numFmtId="165" fontId="9" fillId="8" borderId="8" xfId="0" applyNumberFormat="1" applyFont="1" applyFill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right" vertical="center" wrapText="1"/>
    </xf>
    <xf numFmtId="0" fontId="12" fillId="4" borderId="6" xfId="0" applyFont="1" applyFill="1" applyBorder="1" applyAlignment="1">
      <alignment horizontal="center" vertical="center"/>
    </xf>
    <xf numFmtId="166" fontId="13" fillId="0" borderId="3" xfId="0" applyNumberFormat="1" applyFont="1" applyBorder="1"/>
    <xf numFmtId="166" fontId="0" fillId="0" borderId="17" xfId="0" applyNumberFormat="1" applyBorder="1"/>
    <xf numFmtId="41" fontId="0" fillId="0" borderId="3" xfId="0" applyNumberFormat="1" applyBorder="1"/>
    <xf numFmtId="1" fontId="0" fillId="0" borderId="3" xfId="0" applyNumberFormat="1" applyBorder="1"/>
    <xf numFmtId="165" fontId="0" fillId="3" borderId="3" xfId="2" applyFont="1" applyFill="1" applyBorder="1" applyAlignment="1">
      <alignment vertical="center"/>
    </xf>
    <xf numFmtId="41" fontId="0" fillId="0" borderId="0" xfId="0" applyNumberFormat="1"/>
    <xf numFmtId="1" fontId="0" fillId="0" borderId="7" xfId="0" applyNumberFormat="1" applyBorder="1"/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" fontId="0" fillId="0" borderId="3" xfId="2" applyNumberFormat="1" applyFont="1" applyBorder="1" applyAlignment="1">
      <alignment vertical="center" wrapText="1"/>
    </xf>
    <xf numFmtId="1" fontId="0" fillId="0" borderId="3" xfId="0" applyNumberFormat="1" applyBorder="1" applyAlignment="1">
      <alignment horizontal="left"/>
    </xf>
    <xf numFmtId="1" fontId="0" fillId="0" borderId="3" xfId="2" applyNumberFormat="1" applyFont="1" applyBorder="1" applyAlignment="1">
      <alignment wrapText="1"/>
    </xf>
    <xf numFmtId="1" fontId="21" fillId="0" borderId="3" xfId="2" applyNumberFormat="1" applyFont="1" applyBorder="1" applyAlignment="1">
      <alignment vertical="center" wrapText="1"/>
    </xf>
    <xf numFmtId="14" fontId="0" fillId="0" borderId="3" xfId="1" applyNumberFormat="1" applyFont="1" applyBorder="1" applyAlignment="1">
      <alignment vertical="center" wrapText="1"/>
    </xf>
    <xf numFmtId="14" fontId="13" fillId="0" borderId="3" xfId="1" applyNumberFormat="1" applyFont="1" applyBorder="1"/>
    <xf numFmtId="14" fontId="0" fillId="0" borderId="3" xfId="1" applyNumberFormat="1" applyFont="1" applyBorder="1"/>
    <xf numFmtId="14" fontId="0" fillId="0" borderId="17" xfId="1" applyNumberFormat="1" applyFont="1" applyBorder="1"/>
    <xf numFmtId="14" fontId="0" fillId="7" borderId="3" xfId="1" applyNumberFormat="1" applyFont="1" applyFill="1" applyBorder="1"/>
    <xf numFmtId="14" fontId="22" fillId="0" borderId="3" xfId="1" applyNumberFormat="1" applyFont="1" applyBorder="1"/>
    <xf numFmtId="14" fontId="20" fillId="0" borderId="3" xfId="1" applyNumberFormat="1" applyFont="1" applyBorder="1"/>
    <xf numFmtId="0" fontId="25" fillId="12" borderId="3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 wrapText="1"/>
    </xf>
    <xf numFmtId="0" fontId="26" fillId="12" borderId="3" xfId="0" applyFont="1" applyFill="1" applyBorder="1" applyAlignment="1">
      <alignment horizontal="center" vertical="center" wrapText="1"/>
    </xf>
    <xf numFmtId="170" fontId="25" fillId="13" borderId="3" xfId="0" applyNumberFormat="1" applyFont="1" applyFill="1" applyBorder="1" applyAlignment="1">
      <alignment horizontal="center" vertical="center" wrapText="1"/>
    </xf>
    <xf numFmtId="171" fontId="28" fillId="3" borderId="3" xfId="6" applyNumberFormat="1" applyFont="1" applyFill="1" applyBorder="1" applyAlignment="1" applyProtection="1">
      <alignment horizontal="center" vertical="center"/>
    </xf>
    <xf numFmtId="10" fontId="28" fillId="3" borderId="3" xfId="7" applyNumberFormat="1" applyFont="1" applyFill="1" applyBorder="1" applyAlignment="1" applyProtection="1">
      <alignment horizontal="center" vertical="center" wrapText="1"/>
    </xf>
    <xf numFmtId="1" fontId="28" fillId="3" borderId="3" xfId="7" applyNumberFormat="1" applyFont="1" applyFill="1" applyBorder="1" applyAlignment="1" applyProtection="1">
      <alignment horizontal="center" vertical="center" wrapText="1"/>
    </xf>
    <xf numFmtId="172" fontId="28" fillId="3" borderId="3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10" fontId="27" fillId="17" borderId="3" xfId="7" applyNumberFormat="1" applyFont="1" applyFill="1" applyBorder="1" applyAlignment="1" applyProtection="1">
      <alignment vertical="center" wrapText="1"/>
      <protection locked="0"/>
    </xf>
    <xf numFmtId="10" fontId="29" fillId="18" borderId="3" xfId="7" applyNumberFormat="1" applyFont="1" applyFill="1" applyBorder="1" applyAlignment="1" applyProtection="1">
      <alignment horizontal="center" vertical="center" wrapText="1"/>
    </xf>
    <xf numFmtId="173" fontId="29" fillId="19" borderId="3" xfId="7" applyNumberFormat="1" applyFont="1" applyFill="1" applyBorder="1" applyAlignment="1" applyProtection="1">
      <alignment horizontal="center" vertical="center" wrapText="1"/>
    </xf>
    <xf numFmtId="0" fontId="23" fillId="20" borderId="3" xfId="0" applyFont="1" applyFill="1" applyBorder="1" applyAlignment="1" applyProtection="1">
      <alignment horizontal="center" vertical="center"/>
      <protection locked="0"/>
    </xf>
    <xf numFmtId="0" fontId="23" fillId="20" borderId="3" xfId="0" applyFont="1" applyFill="1" applyBorder="1" applyAlignment="1" applyProtection="1">
      <alignment horizontal="center" vertical="center" wrapText="1"/>
      <protection locked="0"/>
    </xf>
    <xf numFmtId="171" fontId="24" fillId="21" borderId="3" xfId="6" applyNumberFormat="1" applyFont="1" applyFill="1" applyBorder="1" applyAlignment="1" applyProtection="1">
      <alignment horizontal="center" vertical="center"/>
      <protection locked="0"/>
    </xf>
    <xf numFmtId="0" fontId="24" fillId="21" borderId="3" xfId="7" applyNumberFormat="1" applyFont="1" applyFill="1" applyBorder="1" applyAlignment="1" applyProtection="1">
      <alignment horizontal="center" vertical="center" wrapText="1"/>
    </xf>
    <xf numFmtId="10" fontId="24" fillId="21" borderId="3" xfId="7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3" applyNumberFormat="1" applyFont="1" applyProtection="1">
      <protection locked="0"/>
    </xf>
    <xf numFmtId="10" fontId="24" fillId="15" borderId="3" xfId="7" applyNumberFormat="1" applyFont="1" applyFill="1" applyBorder="1" applyAlignment="1" applyProtection="1">
      <alignment horizontal="center" vertical="center" wrapText="1"/>
      <protection locked="0"/>
    </xf>
    <xf numFmtId="0" fontId="0" fillId="21" borderId="3" xfId="0" applyFill="1" applyBorder="1" applyProtection="1">
      <protection locked="0"/>
    </xf>
    <xf numFmtId="0" fontId="0" fillId="21" borderId="0" xfId="0" applyFill="1" applyProtection="1">
      <protection locked="0"/>
    </xf>
    <xf numFmtId="164" fontId="0" fillId="3" borderId="3" xfId="1" applyFont="1" applyFill="1" applyBorder="1" applyAlignment="1">
      <alignment vertical="center"/>
    </xf>
    <xf numFmtId="164" fontId="9" fillId="5" borderId="3" xfId="1" applyFont="1" applyFill="1" applyBorder="1" applyAlignment="1">
      <alignment vertical="center"/>
    </xf>
    <xf numFmtId="164" fontId="9" fillId="3" borderId="3" xfId="1" applyFont="1" applyFill="1" applyBorder="1" applyAlignment="1">
      <alignment vertical="center"/>
    </xf>
    <xf numFmtId="164" fontId="9" fillId="4" borderId="3" xfId="1" applyFont="1" applyFill="1" applyBorder="1" applyAlignment="1">
      <alignment vertical="center"/>
    </xf>
    <xf numFmtId="164" fontId="9" fillId="4" borderId="3" xfId="1" applyFont="1" applyFill="1" applyBorder="1" applyAlignment="1">
      <alignment horizontal="center" vertical="center" wrapText="1"/>
    </xf>
    <xf numFmtId="164" fontId="12" fillId="3" borderId="3" xfId="1" applyFont="1" applyFill="1" applyBorder="1" applyAlignment="1">
      <alignment vertical="center"/>
    </xf>
    <xf numFmtId="164" fontId="14" fillId="3" borderId="3" xfId="1" applyFont="1" applyFill="1" applyBorder="1" applyAlignment="1">
      <alignment vertical="center"/>
    </xf>
    <xf numFmtId="164" fontId="16" fillId="2" borderId="3" xfId="1" applyFont="1" applyFill="1" applyBorder="1" applyAlignment="1">
      <alignment vertical="center"/>
    </xf>
    <xf numFmtId="164" fontId="14" fillId="3" borderId="10" xfId="1" applyFont="1" applyFill="1" applyBorder="1" applyAlignment="1">
      <alignment vertical="center"/>
    </xf>
    <xf numFmtId="164" fontId="6" fillId="2" borderId="3" xfId="1" applyFont="1" applyFill="1" applyBorder="1" applyAlignment="1">
      <alignment vertical="center"/>
    </xf>
    <xf numFmtId="164" fontId="9" fillId="2" borderId="3" xfId="1" applyFont="1" applyFill="1" applyBorder="1" applyAlignment="1">
      <alignment vertical="center"/>
    </xf>
    <xf numFmtId="164" fontId="7" fillId="0" borderId="0" xfId="1" applyFont="1" applyBorder="1" applyAlignment="1"/>
    <xf numFmtId="164" fontId="6" fillId="2" borderId="0" xfId="1" applyFont="1" applyFill="1" applyBorder="1" applyAlignment="1">
      <alignment vertical="center"/>
    </xf>
    <xf numFmtId="164" fontId="7" fillId="0" borderId="2" xfId="1" applyFont="1" applyBorder="1" applyAlignment="1"/>
    <xf numFmtId="164" fontId="16" fillId="2" borderId="14" xfId="1" applyFont="1" applyFill="1" applyBorder="1" applyAlignment="1">
      <alignment vertical="center"/>
    </xf>
    <xf numFmtId="164" fontId="16" fillId="3" borderId="3" xfId="1" applyFont="1" applyFill="1" applyBorder="1" applyAlignment="1">
      <alignment vertical="center"/>
    </xf>
    <xf numFmtId="164" fontId="4" fillId="0" borderId="0" xfId="1" applyFont="1"/>
    <xf numFmtId="164" fontId="9" fillId="8" borderId="3" xfId="1" applyFont="1" applyFill="1" applyBorder="1" applyAlignment="1">
      <alignment horizontal="center" vertical="center" wrapText="1"/>
    </xf>
    <xf numFmtId="164" fontId="10" fillId="0" borderId="3" xfId="1" applyFont="1" applyBorder="1" applyAlignment="1">
      <alignment horizontal="right" vertical="center" wrapText="1"/>
    </xf>
    <xf numFmtId="0" fontId="27" fillId="11" borderId="7" xfId="0" applyFont="1" applyFill="1" applyBorder="1" applyAlignment="1">
      <alignment horizontal="center" vertical="center"/>
    </xf>
    <xf numFmtId="16" fontId="9" fillId="4" borderId="3" xfId="0" applyNumberFormat="1" applyFont="1" applyFill="1" applyBorder="1" applyAlignment="1">
      <alignment vertical="center"/>
    </xf>
    <xf numFmtId="14" fontId="23" fillId="11" borderId="3" xfId="0" applyNumberFormat="1" applyFont="1" applyFill="1" applyBorder="1" applyAlignment="1">
      <alignment horizontal="center" vertical="center"/>
    </xf>
    <xf numFmtId="0" fontId="33" fillId="0" borderId="0" xfId="0" applyFont="1"/>
    <xf numFmtId="164" fontId="34" fillId="0" borderId="0" xfId="0" applyNumberFormat="1" applyFont="1"/>
    <xf numFmtId="164" fontId="0" fillId="0" borderId="3" xfId="1" applyFont="1" applyFill="1" applyBorder="1" applyAlignment="1">
      <alignment vertical="center" wrapText="1"/>
    </xf>
    <xf numFmtId="10" fontId="0" fillId="0" borderId="3" xfId="3" applyNumberFormat="1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left" vertical="center"/>
    </xf>
    <xf numFmtId="10" fontId="27" fillId="11" borderId="7" xfId="3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14" fontId="0" fillId="0" borderId="0" xfId="0" applyNumberFormat="1"/>
    <xf numFmtId="174" fontId="35" fillId="11" borderId="8" xfId="0" applyNumberFormat="1" applyFont="1" applyFill="1" applyBorder="1" applyAlignment="1">
      <alignment horizontal="center" vertical="center"/>
    </xf>
    <xf numFmtId="164" fontId="4" fillId="0" borderId="0" xfId="1" applyFont="1" applyFill="1" applyBorder="1"/>
    <xf numFmtId="0" fontId="36" fillId="12" borderId="3" xfId="0" applyFont="1" applyFill="1" applyBorder="1" applyAlignment="1">
      <alignment horizontal="center" vertical="center" wrapText="1"/>
    </xf>
    <xf numFmtId="1" fontId="0" fillId="0" borderId="0" xfId="2" applyNumberFormat="1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164" fontId="9" fillId="4" borderId="4" xfId="1" applyFont="1" applyFill="1" applyBorder="1" applyAlignment="1">
      <alignment vertical="center"/>
    </xf>
    <xf numFmtId="164" fontId="16" fillId="2" borderId="4" xfId="1" applyFont="1" applyFill="1" applyBorder="1" applyAlignment="1">
      <alignment vertical="center"/>
    </xf>
    <xf numFmtId="175" fontId="0" fillId="0" borderId="3" xfId="1" applyNumberFormat="1" applyFont="1" applyBorder="1" applyAlignment="1">
      <alignment vertical="center" wrapText="1"/>
    </xf>
    <xf numFmtId="175" fontId="32" fillId="0" borderId="3" xfId="1" applyNumberFormat="1" applyFont="1" applyBorder="1" applyAlignment="1">
      <alignment vertical="center" wrapText="1"/>
    </xf>
    <xf numFmtId="175" fontId="9" fillId="0" borderId="3" xfId="1" applyNumberFormat="1" applyFont="1" applyBorder="1" applyAlignment="1">
      <alignment vertical="center" wrapText="1"/>
    </xf>
    <xf numFmtId="175" fontId="0" fillId="0" borderId="0" xfId="1" applyNumberFormat="1" applyFont="1"/>
    <xf numFmtId="175" fontId="37" fillId="3" borderId="3" xfId="1" applyNumberFormat="1" applyFont="1" applyFill="1" applyBorder="1" applyAlignment="1">
      <alignment vertical="center"/>
    </xf>
    <xf numFmtId="175" fontId="9" fillId="5" borderId="3" xfId="1" applyNumberFormat="1" applyFont="1" applyFill="1" applyBorder="1" applyAlignment="1">
      <alignment vertical="center"/>
    </xf>
    <xf numFmtId="175" fontId="0" fillId="3" borderId="3" xfId="1" applyNumberFormat="1" applyFont="1" applyFill="1" applyBorder="1" applyAlignment="1">
      <alignment vertical="center"/>
    </xf>
    <xf numFmtId="175" fontId="10" fillId="3" borderId="3" xfId="1" applyNumberFormat="1" applyFont="1" applyFill="1" applyBorder="1" applyAlignment="1">
      <alignment vertical="center"/>
    </xf>
    <xf numFmtId="175" fontId="9" fillId="4" borderId="3" xfId="1" applyNumberFormat="1" applyFont="1" applyFill="1" applyBorder="1" applyAlignment="1">
      <alignment vertical="center"/>
    </xf>
    <xf numFmtId="175" fontId="10" fillId="0" borderId="3" xfId="1" applyNumberFormat="1" applyFont="1" applyBorder="1" applyAlignment="1">
      <alignment vertical="center"/>
    </xf>
    <xf numFmtId="175" fontId="13" fillId="0" borderId="3" xfId="1" applyNumberFormat="1" applyFont="1" applyBorder="1"/>
    <xf numFmtId="175" fontId="0" fillId="0" borderId="3" xfId="1" applyNumberFormat="1" applyFont="1" applyBorder="1"/>
    <xf numFmtId="175" fontId="0" fillId="0" borderId="17" xfId="1" applyNumberFormat="1" applyFont="1" applyBorder="1"/>
    <xf numFmtId="175" fontId="0" fillId="7" borderId="3" xfId="1" applyNumberFormat="1" applyFont="1" applyFill="1" applyBorder="1"/>
    <xf numFmtId="175" fontId="20" fillId="0" borderId="3" xfId="1" applyNumberFormat="1" applyFont="1" applyBorder="1"/>
    <xf numFmtId="175" fontId="16" fillId="2" borderId="14" xfId="1" applyNumberFormat="1" applyFont="1" applyFill="1" applyBorder="1" applyAlignment="1">
      <alignment vertical="center"/>
    </xf>
    <xf numFmtId="175" fontId="16" fillId="3" borderId="3" xfId="1" applyNumberFormat="1" applyFont="1" applyFill="1" applyBorder="1" applyAlignment="1">
      <alignment vertical="center"/>
    </xf>
    <xf numFmtId="175" fontId="16" fillId="2" borderId="3" xfId="1" applyNumberFormat="1" applyFont="1" applyFill="1" applyBorder="1" applyAlignment="1">
      <alignment vertical="center"/>
    </xf>
    <xf numFmtId="165" fontId="0" fillId="0" borderId="0" xfId="2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0" fillId="3" borderId="14" xfId="0" applyNumberFormat="1" applyFill="1" applyBorder="1" applyAlignment="1">
      <alignment vertical="center"/>
    </xf>
    <xf numFmtId="175" fontId="0" fillId="0" borderId="0" xfId="0" applyNumberFormat="1" applyAlignment="1">
      <alignment horizontal="left" vertical="center" wrapText="1"/>
    </xf>
    <xf numFmtId="175" fontId="9" fillId="0" borderId="3" xfId="1" applyNumberFormat="1" applyFont="1" applyBorder="1" applyAlignment="1">
      <alignment vertical="center"/>
    </xf>
    <xf numFmtId="175" fontId="0" fillId="0" borderId="3" xfId="0" applyNumberFormat="1" applyBorder="1" applyAlignment="1">
      <alignment horizontal="left" vertical="center" wrapText="1"/>
    </xf>
    <xf numFmtId="175" fontId="37" fillId="0" borderId="3" xfId="1" applyNumberFormat="1" applyFont="1" applyBorder="1"/>
    <xf numFmtId="175" fontId="38" fillId="0" borderId="3" xfId="1" applyNumberFormat="1" applyFont="1" applyBorder="1"/>
    <xf numFmtId="166" fontId="10" fillId="3" borderId="3" xfId="0" applyNumberFormat="1" applyFont="1" applyFill="1" applyBorder="1" applyAlignment="1">
      <alignment vertical="center"/>
    </xf>
    <xf numFmtId="164" fontId="10" fillId="3" borderId="3" xfId="1" applyFont="1" applyFill="1" applyBorder="1" applyAlignment="1">
      <alignment vertical="center"/>
    </xf>
    <xf numFmtId="175" fontId="10" fillId="0" borderId="3" xfId="1" applyNumberFormat="1" applyFont="1" applyBorder="1" applyAlignment="1">
      <alignment vertical="center" wrapText="1"/>
    </xf>
    <xf numFmtId="175" fontId="10" fillId="0" borderId="3" xfId="1" applyNumberFormat="1" applyFont="1" applyFill="1" applyBorder="1" applyAlignment="1">
      <alignment vertical="center"/>
    </xf>
    <xf numFmtId="14" fontId="10" fillId="0" borderId="3" xfId="0" applyNumberFormat="1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0" fillId="22" borderId="18" xfId="0" applyFill="1" applyBorder="1" applyAlignment="1">
      <alignment horizontal="center"/>
    </xf>
    <xf numFmtId="0" fontId="0" fillId="22" borderId="19" xfId="0" applyFill="1" applyBorder="1" applyAlignment="1">
      <alignment horizontal="center"/>
    </xf>
    <xf numFmtId="0" fontId="0" fillId="22" borderId="17" xfId="0" applyFill="1" applyBorder="1" applyAlignment="1">
      <alignment horizontal="center"/>
    </xf>
    <xf numFmtId="10" fontId="24" fillId="22" borderId="18" xfId="7" applyNumberFormat="1" applyFont="1" applyFill="1" applyBorder="1" applyAlignment="1" applyProtection="1">
      <alignment horizontal="center" vertical="center" wrapText="1"/>
    </xf>
    <xf numFmtId="10" fontId="24" fillId="22" borderId="19" xfId="7" applyNumberFormat="1" applyFont="1" applyFill="1" applyBorder="1" applyAlignment="1" applyProtection="1">
      <alignment horizontal="center" vertical="center" wrapText="1"/>
    </xf>
    <xf numFmtId="10" fontId="24" fillId="22" borderId="17" xfId="7" applyNumberFormat="1" applyFont="1" applyFill="1" applyBorder="1" applyAlignment="1" applyProtection="1">
      <alignment horizontal="center" vertical="center" wrapText="1"/>
    </xf>
    <xf numFmtId="0" fontId="23" fillId="10" borderId="4" xfId="0" applyFont="1" applyFill="1" applyBorder="1" applyAlignment="1" applyProtection="1">
      <alignment horizontal="center" vertical="center"/>
      <protection locked="0"/>
    </xf>
    <xf numFmtId="0" fontId="23" fillId="10" borderId="7" xfId="0" applyFont="1" applyFill="1" applyBorder="1" applyAlignment="1" applyProtection="1">
      <alignment horizontal="center" vertical="center"/>
      <protection locked="0"/>
    </xf>
    <xf numFmtId="0" fontId="23" fillId="10" borderId="8" xfId="0" applyFont="1" applyFill="1" applyBorder="1" applyAlignment="1" applyProtection="1">
      <alignment horizontal="center" vertical="center"/>
      <protection locked="0"/>
    </xf>
    <xf numFmtId="0" fontId="30" fillId="3" borderId="4" xfId="4" applyFont="1" applyFill="1" applyBorder="1" applyAlignment="1" applyProtection="1">
      <alignment horizontal="center" vertical="center"/>
      <protection locked="0"/>
    </xf>
    <xf numFmtId="0" fontId="30" fillId="3" borderId="7" xfId="4" applyFont="1" applyFill="1" applyBorder="1" applyAlignment="1" applyProtection="1">
      <alignment horizontal="center" vertical="center"/>
      <protection locked="0"/>
    </xf>
    <xf numFmtId="0" fontId="30" fillId="3" borderId="8" xfId="4" applyFont="1" applyFill="1" applyBorder="1" applyAlignment="1" applyProtection="1">
      <alignment horizontal="center" vertical="center"/>
      <protection locked="0"/>
    </xf>
    <xf numFmtId="10" fontId="29" fillId="16" borderId="3" xfId="7" applyNumberFormat="1" applyFont="1" applyFill="1" applyBorder="1" applyAlignment="1" applyProtection="1">
      <alignment horizontal="center" vertical="center" wrapText="1"/>
      <protection locked="0"/>
    </xf>
    <xf numFmtId="10" fontId="27" fillId="17" borderId="4" xfId="7" applyNumberFormat="1" applyFont="1" applyFill="1" applyBorder="1" applyAlignment="1" applyProtection="1">
      <alignment horizontal="center" vertical="center"/>
      <protection locked="0"/>
    </xf>
    <xf numFmtId="10" fontId="27" fillId="17" borderId="8" xfId="7" applyNumberFormat="1" applyFont="1" applyFill="1" applyBorder="1" applyAlignment="1" applyProtection="1">
      <alignment horizontal="center" vertical="center"/>
      <protection locked="0"/>
    </xf>
    <xf numFmtId="10" fontId="29" fillId="14" borderId="4" xfId="7" applyNumberFormat="1" applyFont="1" applyFill="1" applyBorder="1" applyAlignment="1" applyProtection="1">
      <alignment horizontal="center" vertical="center" wrapText="1"/>
      <protection locked="0"/>
    </xf>
    <xf numFmtId="10" fontId="29" fillId="14" borderId="8" xfId="7" applyNumberFormat="1" applyFont="1" applyFill="1" applyBorder="1" applyAlignment="1" applyProtection="1">
      <alignment horizontal="center" vertical="center" wrapText="1"/>
      <protection locked="0"/>
    </xf>
    <xf numFmtId="10" fontId="29" fillId="12" borderId="4" xfId="7" applyNumberFormat="1" applyFont="1" applyFill="1" applyBorder="1" applyAlignment="1" applyProtection="1">
      <alignment horizontal="center" vertical="center" wrapText="1"/>
      <protection locked="0"/>
    </xf>
    <xf numFmtId="10" fontId="29" fillId="12" borderId="7" xfId="7" applyNumberFormat="1" applyFont="1" applyFill="1" applyBorder="1" applyAlignment="1" applyProtection="1">
      <alignment horizontal="center" vertical="center" wrapText="1"/>
      <protection locked="0"/>
    </xf>
    <xf numFmtId="10" fontId="29" fillId="12" borderId="8" xfId="7" applyNumberFormat="1" applyFont="1" applyFill="1" applyBorder="1" applyAlignment="1" applyProtection="1">
      <alignment horizontal="center" vertical="center" wrapText="1"/>
      <protection locked="0"/>
    </xf>
  </cellXfs>
  <cellStyles count="8">
    <cellStyle name="Hipervínculo" xfId="4" builtinId="8"/>
    <cellStyle name="Millares" xfId="1" builtinId="3"/>
    <cellStyle name="Millares [0]" xfId="2" builtinId="6"/>
    <cellStyle name="Millares 2" xfId="6" xr:uid="{58A8A7F0-600F-463D-9D77-E5E086259D10}"/>
    <cellStyle name="Moneda 2" xfId="7" xr:uid="{DDD8D57B-7498-4886-AEE0-69610E0D5E1D}"/>
    <cellStyle name="Normal" xfId="0" builtinId="0"/>
    <cellStyle name="Normal 4" xfId="5" xr:uid="{FF23F1C4-9FBB-4FE6-85D8-C8BCF847D4F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366598</xdr:colOff>
      <xdr:row>286</xdr:row>
      <xdr:rowOff>130928</xdr:rowOff>
    </xdr:from>
    <xdr:to>
      <xdr:col>6</xdr:col>
      <xdr:colOff>2390978</xdr:colOff>
      <xdr:row>293</xdr:row>
      <xdr:rowOff>198062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286DDF93-AFA9-E5EF-A3E7-4A4E8DDA7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b="46234"/>
        <a:stretch/>
      </xdr:blipFill>
      <xdr:spPr bwMode="auto">
        <a:xfrm>
          <a:off x="8209175" y="66733918"/>
          <a:ext cx="2024380" cy="1533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&#209;O%202022\ALBEIRO\GRADUACION%20GUILLERMO%20HERNANDO%20PINZ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&#209;O%202022\ALBEIRO\GUILLERMO%20PINZON%20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JUN 2017"/>
      <sheetName val="BALANCE GENERAL CONS A 31-12-14"/>
      <sheetName val="Nota 1 Depositos Judiciales"/>
      <sheetName val="Nota 1 Depositos Judiciales 2"/>
      <sheetName val="Nota 2 PROPIEDADES, PLANTA Y EQ"/>
      <sheetName val="Hoja1"/>
      <sheetName val="Nota 3 MUEBLES Y ENSERES"/>
      <sheetName val="Nota 4 OBLIGACIONES FINANCIERAS"/>
      <sheetName val="Nota 5 IMPUESTO A LA PROPIEDAD "/>
      <sheetName val="Nota 6 ACREEDORES VARIOS 1"/>
      <sheetName val="Nota 6 ACREEDORES VARIOS 2"/>
      <sheetName val="Nota 7 ACREEDORES VARIOS"/>
      <sheetName val="Nota 8 GASTOS DE LA LIQUIDACION"/>
      <sheetName val="Nota 9 OBLIGACIONES LABOR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CONCEPTO</v>
          </cell>
          <cell r="B10"/>
          <cell r="C10" t="str">
            <v>VALOR</v>
          </cell>
          <cell r="D10"/>
        </row>
        <row r="11">
          <cell r="A11"/>
          <cell r="B11"/>
          <cell r="C11"/>
          <cell r="D11"/>
        </row>
        <row r="12">
          <cell r="A12" t="str">
            <v>Salarios dejados de percibir</v>
          </cell>
          <cell r="D12">
            <v>309000</v>
          </cell>
          <cell r="F12">
            <v>309000</v>
          </cell>
        </row>
        <row r="13">
          <cell r="A13" t="str">
            <v>Prima de servicios</v>
          </cell>
          <cell r="D13">
            <v>25750</v>
          </cell>
          <cell r="F13">
            <v>25750</v>
          </cell>
        </row>
        <row r="14">
          <cell r="A14" t="str">
            <v>Auxilio de Transporte</v>
          </cell>
          <cell r="D14">
            <v>34000</v>
          </cell>
          <cell r="F14">
            <v>34000</v>
          </cell>
        </row>
        <row r="15">
          <cell r="A15" t="str">
            <v>Cesantias</v>
          </cell>
          <cell r="D15">
            <v>25750</v>
          </cell>
          <cell r="F15">
            <v>25750</v>
          </cell>
        </row>
        <row r="16">
          <cell r="A16" t="str">
            <v>Indemnizacion por despido injusto</v>
          </cell>
          <cell r="D16">
            <v>309000</v>
          </cell>
          <cell r="F16">
            <v>309000</v>
          </cell>
        </row>
        <row r="17">
          <cell r="A17" t="str">
            <v>Indemnizacion moratoria</v>
          </cell>
          <cell r="C17" t="str">
            <v>La suma diaria de $10.300 pesos a partir del 1 de noviembre de 2.002 y hasta cuando se haga efectivo el pago de las prestaciones sociales debidas</v>
          </cell>
          <cell r="D17"/>
          <cell r="H17">
            <v>37561</v>
          </cell>
        </row>
        <row r="18">
          <cell r="A18">
            <v>65702382</v>
          </cell>
          <cell r="C18"/>
          <cell r="D18"/>
          <cell r="E18" t="str">
            <v xml:space="preserve">Prestaciones Sociales debidas  5287 Dias * 10,300 </v>
          </cell>
          <cell r="F18">
            <v>54456100</v>
          </cell>
          <cell r="G18">
            <v>73336000</v>
          </cell>
          <cell r="H18">
            <v>44681</v>
          </cell>
        </row>
        <row r="19">
          <cell r="D19">
            <v>703500</v>
          </cell>
          <cell r="F19">
            <v>703500</v>
          </cell>
          <cell r="H19">
            <v>-7120</v>
          </cell>
        </row>
        <row r="20">
          <cell r="A20"/>
          <cell r="B20"/>
          <cell r="C20"/>
          <cell r="D20">
            <v>1407000</v>
          </cell>
          <cell r="F20">
            <v>55863100</v>
          </cell>
        </row>
        <row r="21">
          <cell r="A21" t="str">
            <v>JANETH LOPEZ MORENO</v>
          </cell>
          <cell r="B21"/>
          <cell r="C21"/>
          <cell r="D21"/>
        </row>
        <row r="22">
          <cell r="A22" t="str">
            <v xml:space="preserve">CC </v>
          </cell>
          <cell r="B22"/>
          <cell r="C22"/>
          <cell r="D22"/>
        </row>
        <row r="23">
          <cell r="A23" t="str">
            <v>CONCEPTO</v>
          </cell>
          <cell r="B23"/>
          <cell r="C23" t="str">
            <v>VALOR</v>
          </cell>
          <cell r="D23"/>
        </row>
        <row r="24">
          <cell r="A24"/>
          <cell r="B24"/>
          <cell r="C24"/>
          <cell r="D24"/>
        </row>
        <row r="25">
          <cell r="A25" t="str">
            <v>Salarios dejados de percibir</v>
          </cell>
          <cell r="D25">
            <v>309000</v>
          </cell>
          <cell r="F25">
            <v>309000</v>
          </cell>
        </row>
        <row r="26">
          <cell r="A26" t="str">
            <v>Prima de servicios</v>
          </cell>
          <cell r="D26">
            <v>646325</v>
          </cell>
          <cell r="F26">
            <v>646325</v>
          </cell>
        </row>
        <row r="27">
          <cell r="A27" t="str">
            <v>Auxilio de Transporte</v>
          </cell>
          <cell r="D27">
            <v>790478</v>
          </cell>
          <cell r="F27">
            <v>790478</v>
          </cell>
        </row>
        <row r="28">
          <cell r="A28" t="str">
            <v>Cesantias</v>
          </cell>
          <cell r="D28">
            <v>646325</v>
          </cell>
          <cell r="F28">
            <v>646325</v>
          </cell>
        </row>
        <row r="29">
          <cell r="A29" t="str">
            <v>Intereses a las cesantias y su sancion</v>
          </cell>
          <cell r="D29">
            <v>324455.14</v>
          </cell>
          <cell r="F29">
            <v>324455.14</v>
          </cell>
        </row>
        <row r="30">
          <cell r="A30" t="str">
            <v>Indemnizacion por despido injusto</v>
          </cell>
          <cell r="D30">
            <v>618000</v>
          </cell>
          <cell r="F30">
            <v>618000</v>
          </cell>
        </row>
        <row r="31">
          <cell r="A31">
            <v>444444444</v>
          </cell>
          <cell r="C31" t="str">
            <v>La suma diaria de $10.300 pesos a partir del 19 de agosto de 2.002 y hasta cuando se haga efectivo el pago de las prestaciones sociales debidas</v>
          </cell>
          <cell r="D31"/>
          <cell r="E31" t="str">
            <v>5359 Dias * 10,300</v>
          </cell>
          <cell r="F31">
            <v>55197700</v>
          </cell>
          <cell r="G31">
            <v>74417500</v>
          </cell>
          <cell r="H31">
            <v>37487</v>
          </cell>
        </row>
        <row r="32">
          <cell r="A32" t="str">
            <v>Vacaciones</v>
          </cell>
          <cell r="D32">
            <v>323162.5</v>
          </cell>
          <cell r="F32">
            <v>323162.5</v>
          </cell>
          <cell r="H32">
            <v>44712</v>
          </cell>
        </row>
        <row r="33">
          <cell r="D33"/>
          <cell r="E33" t="str">
            <v>INDEMINZACION ART 99 LEY 50 1990</v>
          </cell>
          <cell r="F33">
            <v>5592900</v>
          </cell>
          <cell r="H33">
            <v>-7225</v>
          </cell>
        </row>
        <row r="34">
          <cell r="D34">
            <v>3657745.64</v>
          </cell>
          <cell r="F34">
            <v>64448345.640000001</v>
          </cell>
        </row>
        <row r="36">
          <cell r="A36" t="str">
            <v>DIANA PATRICIA ALGARRA CARDENAS</v>
          </cell>
          <cell r="B36"/>
          <cell r="C36"/>
          <cell r="D36"/>
        </row>
        <row r="37">
          <cell r="A37" t="str">
            <v xml:space="preserve">CC   </v>
          </cell>
          <cell r="B37"/>
          <cell r="C37"/>
          <cell r="D37"/>
        </row>
        <row r="38">
          <cell r="A38" t="str">
            <v>CONCEPTO</v>
          </cell>
          <cell r="B38"/>
          <cell r="C38" t="str">
            <v>VALOR</v>
          </cell>
          <cell r="D38"/>
        </row>
        <row r="39">
          <cell r="A39"/>
          <cell r="B39"/>
          <cell r="C39"/>
          <cell r="D39"/>
        </row>
        <row r="40">
          <cell r="A40" t="str">
            <v>Salarios dejados de percibir</v>
          </cell>
          <cell r="D40">
            <v>309000</v>
          </cell>
          <cell r="F40">
            <v>309000</v>
          </cell>
        </row>
        <row r="41">
          <cell r="A41" t="str">
            <v>Prima de servicios</v>
          </cell>
          <cell r="D41">
            <v>177675</v>
          </cell>
          <cell r="F41">
            <v>177675</v>
          </cell>
        </row>
        <row r="42">
          <cell r="A42" t="str">
            <v>Auxilio de Transporte</v>
          </cell>
          <cell r="D42">
            <v>272000</v>
          </cell>
          <cell r="F42">
            <v>272000</v>
          </cell>
        </row>
        <row r="43">
          <cell r="A43" t="str">
            <v>Cesantias</v>
          </cell>
          <cell r="D43">
            <v>177675</v>
          </cell>
          <cell r="F43">
            <v>177675</v>
          </cell>
        </row>
        <row r="44">
          <cell r="A44" t="str">
            <v>Intereses a las cesantias y su sancion</v>
          </cell>
          <cell r="D44">
            <v>24519.15</v>
          </cell>
          <cell r="F44">
            <v>24519.15</v>
          </cell>
        </row>
        <row r="45">
          <cell r="A45" t="str">
            <v>Indemnizacion por despido injusto</v>
          </cell>
          <cell r="D45">
            <v>309000</v>
          </cell>
          <cell r="F45">
            <v>309000</v>
          </cell>
        </row>
        <row r="46">
          <cell r="A46">
            <v>444444445</v>
          </cell>
          <cell r="C46" t="str">
            <v>La suma diaria de $10.300 pesos a partir del 14 de septiembre de 2.002 y hasta cuando se haga efectivo el pago de las prestaciones sociales debidas</v>
          </cell>
          <cell r="D46"/>
          <cell r="E46" t="str">
            <v>5334 Dias *10300</v>
          </cell>
          <cell r="F46">
            <v>54940200</v>
          </cell>
          <cell r="G46">
            <v>73830400</v>
          </cell>
          <cell r="H46">
            <v>37513</v>
          </cell>
        </row>
        <row r="47">
          <cell r="A47" t="str">
            <v>Vacaciones</v>
          </cell>
          <cell r="D47">
            <v>88837.5</v>
          </cell>
          <cell r="F47">
            <v>88837.5</v>
          </cell>
          <cell r="H47">
            <v>44681</v>
          </cell>
        </row>
        <row r="48">
          <cell r="D48">
            <v>1358706.65</v>
          </cell>
          <cell r="F48">
            <v>56298906.649999999</v>
          </cell>
          <cell r="H48">
            <v>-7168</v>
          </cell>
        </row>
        <row r="50">
          <cell r="D50">
            <v>2</v>
          </cell>
        </row>
        <row r="51">
          <cell r="A51" t="str">
            <v>INELDA AZA YAGUARA</v>
          </cell>
          <cell r="B51"/>
          <cell r="C51"/>
          <cell r="D51"/>
        </row>
        <row r="52">
          <cell r="A52" t="str">
            <v>CC 28733307</v>
          </cell>
          <cell r="B52"/>
          <cell r="C52"/>
          <cell r="D52"/>
          <cell r="E52"/>
          <cell r="F52"/>
        </row>
        <row r="53">
          <cell r="A53" t="str">
            <v>CONCEPTO</v>
          </cell>
          <cell r="B53"/>
          <cell r="C53" t="str">
            <v>VALOR</v>
          </cell>
          <cell r="D53"/>
        </row>
        <row r="54">
          <cell r="A54"/>
          <cell r="B54"/>
          <cell r="C54"/>
          <cell r="D54"/>
        </row>
        <row r="55">
          <cell r="A55" t="str">
            <v>Salarios dejados de percibir</v>
          </cell>
          <cell r="D55">
            <v>309000</v>
          </cell>
          <cell r="F55">
            <v>309000</v>
          </cell>
        </row>
        <row r="56">
          <cell r="A56" t="str">
            <v>Prima de servicios</v>
          </cell>
          <cell r="D56">
            <v>511566.66</v>
          </cell>
          <cell r="F56">
            <v>511566.66</v>
          </cell>
        </row>
        <row r="57">
          <cell r="A57" t="str">
            <v>Auxilio de Transporte</v>
          </cell>
          <cell r="D57">
            <v>632000</v>
          </cell>
          <cell r="F57">
            <v>632000</v>
          </cell>
        </row>
        <row r="58">
          <cell r="A58" t="str">
            <v>Cesantias</v>
          </cell>
          <cell r="D58">
            <v>511566.66</v>
          </cell>
          <cell r="F58">
            <v>511566.66</v>
          </cell>
        </row>
        <row r="59">
          <cell r="A59" t="str">
            <v>Intereses a las cesantias y su sancion</v>
          </cell>
          <cell r="D59">
            <v>203262.48</v>
          </cell>
          <cell r="F59">
            <v>203262.48</v>
          </cell>
        </row>
        <row r="60">
          <cell r="A60" t="str">
            <v>Indemnizacion por despido injusto</v>
          </cell>
          <cell r="D60">
            <v>463500</v>
          </cell>
          <cell r="F60">
            <v>463500</v>
          </cell>
        </row>
        <row r="61">
          <cell r="A61">
            <v>28733307</v>
          </cell>
          <cell r="C61" t="str">
            <v>La suma diaria de $10.300 pesos a partir del 1 de septiembre de 2.002 y hasta cuando se haga efectivo el pago de las prestaciones sociales debidas</v>
          </cell>
          <cell r="D61"/>
          <cell r="F61">
            <v>55074100</v>
          </cell>
          <cell r="G61">
            <v>73964300</v>
          </cell>
          <cell r="H61">
            <v>37500</v>
          </cell>
        </row>
        <row r="62">
          <cell r="A62" t="str">
            <v>Indemnizacion Articulo 99 Ley 50 de 1.990</v>
          </cell>
          <cell r="D62">
            <v>2008500</v>
          </cell>
          <cell r="F62">
            <v>2008500</v>
          </cell>
          <cell r="H62">
            <v>44681</v>
          </cell>
        </row>
        <row r="63">
          <cell r="D63">
            <v>4639395.8000000007</v>
          </cell>
          <cell r="E63"/>
          <cell r="F63">
            <v>59713495.799999997</v>
          </cell>
          <cell r="H63">
            <v>-7181</v>
          </cell>
        </row>
        <row r="65">
          <cell r="A65" t="str">
            <v>CLAUDIA MENDIVELSO</v>
          </cell>
          <cell r="B65"/>
          <cell r="C65"/>
          <cell r="D65"/>
        </row>
        <row r="66">
          <cell r="A66" t="str">
            <v>CC 30571222</v>
          </cell>
          <cell r="B66"/>
          <cell r="C66"/>
          <cell r="D66"/>
        </row>
        <row r="67">
          <cell r="A67" t="str">
            <v>CONCEPTO</v>
          </cell>
          <cell r="B67"/>
          <cell r="C67" t="str">
            <v>VALOR</v>
          </cell>
          <cell r="D67"/>
        </row>
        <row r="68">
          <cell r="A68"/>
          <cell r="B68"/>
          <cell r="C68"/>
          <cell r="D68"/>
        </row>
        <row r="69">
          <cell r="A69" t="str">
            <v>Salarios dejados de percibir</v>
          </cell>
          <cell r="D69">
            <v>309000</v>
          </cell>
          <cell r="F69">
            <v>309000</v>
          </cell>
        </row>
        <row r="70">
          <cell r="A70" t="str">
            <v>Prima de servicios</v>
          </cell>
          <cell r="D70">
            <v>578516.66</v>
          </cell>
          <cell r="F70">
            <v>578516.66</v>
          </cell>
        </row>
        <row r="71">
          <cell r="A71" t="str">
            <v>Auxilio de Transporte</v>
          </cell>
          <cell r="D71">
            <v>762413</v>
          </cell>
          <cell r="F71">
            <v>762413</v>
          </cell>
        </row>
        <row r="72">
          <cell r="A72" t="str">
            <v>Cesantias</v>
          </cell>
          <cell r="D72">
            <v>578566.66</v>
          </cell>
          <cell r="F72">
            <v>578566.66</v>
          </cell>
        </row>
        <row r="73">
          <cell r="A73" t="str">
            <v>Intereses a las cesantias y su sancion</v>
          </cell>
          <cell r="D73">
            <v>259946.81</v>
          </cell>
          <cell r="F73">
            <v>259946.81</v>
          </cell>
        </row>
        <row r="74">
          <cell r="A74" t="str">
            <v>Indemnizacion por despido injusto</v>
          </cell>
          <cell r="D74">
            <v>618000</v>
          </cell>
          <cell r="F74">
            <v>618000</v>
          </cell>
        </row>
        <row r="75">
          <cell r="A75">
            <v>30571222</v>
          </cell>
          <cell r="C75" t="str">
            <v>La suma diaria de $10.300 pesos a partir del 1 de noviembre de 2.002 y hasta cuando se haga efectivo el pago de las prestaciones sociales debidas</v>
          </cell>
          <cell r="D75"/>
          <cell r="F75">
            <v>54456100</v>
          </cell>
          <cell r="G75">
            <v>73336000</v>
          </cell>
          <cell r="H75">
            <v>37561</v>
          </cell>
        </row>
        <row r="76">
          <cell r="A76" t="str">
            <v>Vacaciones</v>
          </cell>
          <cell r="C76"/>
          <cell r="D76">
            <v>289224</v>
          </cell>
          <cell r="F76">
            <v>289224</v>
          </cell>
          <cell r="H76">
            <v>44681</v>
          </cell>
        </row>
        <row r="77">
          <cell r="A77" t="str">
            <v>Indemnizacion Articulo 99 Ley 50 de 1.990</v>
          </cell>
          <cell r="D77">
            <v>6334500</v>
          </cell>
          <cell r="F77">
            <v>6334500</v>
          </cell>
          <cell r="H77">
            <v>-7120</v>
          </cell>
        </row>
        <row r="78">
          <cell r="D78">
            <v>9730167.1300000008</v>
          </cell>
          <cell r="F78">
            <v>64186267.130000003</v>
          </cell>
        </row>
        <row r="80">
          <cell r="A80" t="str">
            <v>MERCEDES CORDOBA OCHOA</v>
          </cell>
          <cell r="B80"/>
          <cell r="C80"/>
          <cell r="D80"/>
        </row>
        <row r="81">
          <cell r="A81" t="str">
            <v>CC 20619110</v>
          </cell>
          <cell r="B81"/>
          <cell r="C81"/>
          <cell r="D81"/>
        </row>
        <row r="82">
          <cell r="A82" t="str">
            <v>CONCEPTO</v>
          </cell>
          <cell r="B82"/>
          <cell r="C82" t="str">
            <v>VALOR</v>
          </cell>
          <cell r="D82"/>
        </row>
        <row r="83">
          <cell r="A83"/>
          <cell r="B83"/>
          <cell r="C83"/>
          <cell r="D83"/>
        </row>
        <row r="84">
          <cell r="A84" t="str">
            <v>Salarios dejados de percibir</v>
          </cell>
          <cell r="D84">
            <v>309000</v>
          </cell>
          <cell r="F84">
            <v>309000</v>
          </cell>
        </row>
        <row r="85">
          <cell r="A85" t="str">
            <v>Prima de servicios</v>
          </cell>
          <cell r="D85">
            <v>2580125</v>
          </cell>
          <cell r="F85">
            <v>2580125</v>
          </cell>
        </row>
        <row r="86">
          <cell r="A86" t="str">
            <v>Auxilio de Transporte</v>
          </cell>
          <cell r="D86">
            <v>2106574</v>
          </cell>
          <cell r="F86">
            <v>2106574</v>
          </cell>
        </row>
        <row r="87">
          <cell r="A87" t="str">
            <v>Cesantias</v>
          </cell>
          <cell r="D87">
            <v>1216018.4099999999</v>
          </cell>
          <cell r="F87">
            <v>1216018.4099999999</v>
          </cell>
        </row>
        <row r="88">
          <cell r="A88" t="str">
            <v>Intereses a las cesantias y su sancion</v>
          </cell>
          <cell r="D88">
            <v>294849.37</v>
          </cell>
          <cell r="F88">
            <v>294849.37</v>
          </cell>
        </row>
        <row r="89">
          <cell r="A89" t="str">
            <v>Indemnizacion por despido injusto</v>
          </cell>
          <cell r="D89">
            <v>1811049</v>
          </cell>
          <cell r="F89">
            <v>1811049</v>
          </cell>
        </row>
        <row r="90">
          <cell r="A90">
            <v>20619110</v>
          </cell>
          <cell r="C90" t="str">
            <v>La suma diaria de $10.300 pesos a partir del 1 de noviembre de 2.002 y hasta cuando se haga efectivo el pago de las prestaciones sociales debidas</v>
          </cell>
          <cell r="D90"/>
          <cell r="F90">
            <v>54456100</v>
          </cell>
          <cell r="G90">
            <v>73336000</v>
          </cell>
          <cell r="H90">
            <v>37561</v>
          </cell>
        </row>
        <row r="91">
          <cell r="A91" t="str">
            <v>Vacaciones</v>
          </cell>
          <cell r="C91"/>
          <cell r="D91">
            <v>1281062.5</v>
          </cell>
          <cell r="F91">
            <v>1281062.5</v>
          </cell>
          <cell r="H91">
            <v>44681</v>
          </cell>
        </row>
        <row r="92">
          <cell r="D92">
            <v>9598678.2800000012</v>
          </cell>
          <cell r="F92">
            <v>64054778.280000001</v>
          </cell>
          <cell r="H92">
            <v>-7120</v>
          </cell>
        </row>
        <row r="93">
          <cell r="F93"/>
        </row>
        <row r="94">
          <cell r="D94">
            <v>3</v>
          </cell>
        </row>
        <row r="95">
          <cell r="A95" t="str">
            <v>OMAIRA CASTRO MAYORQUIN</v>
          </cell>
          <cell r="B95"/>
          <cell r="C95"/>
          <cell r="D95"/>
        </row>
        <row r="96">
          <cell r="A96" t="str">
            <v>CC 39566829</v>
          </cell>
          <cell r="B96"/>
          <cell r="C96"/>
          <cell r="D96"/>
        </row>
        <row r="97">
          <cell r="A97" t="str">
            <v>CONCEPTO</v>
          </cell>
          <cell r="B97"/>
          <cell r="C97" t="str">
            <v>VALOR</v>
          </cell>
          <cell r="D97"/>
        </row>
        <row r="98">
          <cell r="A98"/>
          <cell r="B98"/>
          <cell r="C98"/>
          <cell r="D98"/>
        </row>
        <row r="99">
          <cell r="A99" t="str">
            <v>Salarios dejados de percibir</v>
          </cell>
          <cell r="D99">
            <v>309000</v>
          </cell>
          <cell r="F99">
            <v>309000</v>
          </cell>
        </row>
        <row r="100">
          <cell r="A100" t="str">
            <v>Prima de servicios</v>
          </cell>
          <cell r="D100">
            <v>1799066.66</v>
          </cell>
          <cell r="F100">
            <v>1799066.66</v>
          </cell>
        </row>
        <row r="101">
          <cell r="A101" t="str">
            <v>Auxilio de Transporte</v>
          </cell>
          <cell r="D101">
            <v>1760500</v>
          </cell>
          <cell r="F101">
            <v>1760500</v>
          </cell>
        </row>
        <row r="102">
          <cell r="A102" t="str">
            <v>Cesantias</v>
          </cell>
          <cell r="D102">
            <v>826609.74</v>
          </cell>
          <cell r="F102">
            <v>826609.74</v>
          </cell>
        </row>
        <row r="103">
          <cell r="A103" t="str">
            <v>Intereses a las cesantias y su sancion</v>
          </cell>
          <cell r="D103">
            <v>220661.14</v>
          </cell>
          <cell r="F103">
            <v>220661.14</v>
          </cell>
        </row>
        <row r="104">
          <cell r="A104" t="str">
            <v>Indemnizacion por despido injusto</v>
          </cell>
          <cell r="D104">
            <v>1304598</v>
          </cell>
          <cell r="F104">
            <v>1304598</v>
          </cell>
        </row>
        <row r="105">
          <cell r="A105">
            <v>39566829</v>
          </cell>
          <cell r="C105" t="str">
            <v>La suma diaria de $10.300 pesos a partir del 1 de noviembre de 2.002 y hasta cuando se haga efectivo el pago de las prestaciones sociales debidas</v>
          </cell>
          <cell r="D105"/>
          <cell r="F105">
            <v>54456100</v>
          </cell>
          <cell r="G105">
            <v>73336000</v>
          </cell>
          <cell r="H105">
            <v>37561</v>
          </cell>
        </row>
        <row r="106">
          <cell r="A106" t="str">
            <v>Vacaciones</v>
          </cell>
          <cell r="C106"/>
          <cell r="D106">
            <v>899499</v>
          </cell>
          <cell r="F106">
            <v>899499</v>
          </cell>
          <cell r="H106">
            <v>44681</v>
          </cell>
        </row>
        <row r="107">
          <cell r="A107" t="str">
            <v>Indemnizacion Articulo 99 Ley 50 de 1.990</v>
          </cell>
          <cell r="D107">
            <v>15759000</v>
          </cell>
          <cell r="F107">
            <v>15759000</v>
          </cell>
          <cell r="H107">
            <v>-7120</v>
          </cell>
        </row>
        <row r="108">
          <cell r="D108">
            <v>22878934.539999999</v>
          </cell>
          <cell r="F108">
            <v>77335034.539999992</v>
          </cell>
        </row>
        <row r="110">
          <cell r="A110" t="str">
            <v>LIGIA AROCA</v>
          </cell>
          <cell r="B110"/>
          <cell r="C110"/>
          <cell r="D110"/>
        </row>
        <row r="111">
          <cell r="A111" t="str">
            <v>CC 63702830</v>
          </cell>
          <cell r="B111"/>
          <cell r="C111"/>
          <cell r="D111"/>
        </row>
        <row r="112">
          <cell r="A112" t="str">
            <v>CONCEPTO</v>
          </cell>
          <cell r="B112"/>
          <cell r="C112" t="str">
            <v>VALOR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Salarios dejados de percibir</v>
          </cell>
          <cell r="D114">
            <v>332000</v>
          </cell>
          <cell r="F114">
            <v>332000</v>
          </cell>
        </row>
        <row r="115">
          <cell r="A115" t="str">
            <v>Prima de servicios</v>
          </cell>
          <cell r="D115">
            <v>1944966.63</v>
          </cell>
          <cell r="F115">
            <v>1944966.63</v>
          </cell>
        </row>
        <row r="116">
          <cell r="A116" t="str">
            <v>Auxilio de Transporte</v>
          </cell>
          <cell r="D116">
            <v>1524606</v>
          </cell>
          <cell r="F116">
            <v>1524606</v>
          </cell>
        </row>
        <row r="117">
          <cell r="A117" t="str">
            <v>Cesantias</v>
          </cell>
          <cell r="D117">
            <v>1744966.63</v>
          </cell>
          <cell r="F117">
            <v>1744966.63</v>
          </cell>
        </row>
        <row r="118">
          <cell r="A118" t="str">
            <v>Intereses a las cesantias y su sancion</v>
          </cell>
          <cell r="D118">
            <v>403680.44</v>
          </cell>
          <cell r="F118">
            <v>403680.44</v>
          </cell>
        </row>
        <row r="119">
          <cell r="A119" t="str">
            <v>Indemnizacion por despido injusto</v>
          </cell>
          <cell r="D119">
            <v>1401707.99</v>
          </cell>
          <cell r="F119">
            <v>1401707.99</v>
          </cell>
        </row>
        <row r="120">
          <cell r="A120">
            <v>63702830</v>
          </cell>
          <cell r="C120" t="str">
            <v>La suma diaria de $10.300 pesos a partir del 1 de noviembre de 2.002 y hasta cuando se haga efectivo el pago de las prestaciones sociales debidas</v>
          </cell>
          <cell r="D120"/>
          <cell r="F120">
            <v>57679431.920000002</v>
          </cell>
          <cell r="G120">
            <v>73336000</v>
          </cell>
          <cell r="H120">
            <v>37561</v>
          </cell>
        </row>
        <row r="121">
          <cell r="A121" t="str">
            <v>Vacaciones</v>
          </cell>
          <cell r="C121"/>
          <cell r="D121">
            <v>972483.32</v>
          </cell>
          <cell r="F121">
            <v>972483.32</v>
          </cell>
          <cell r="H121">
            <v>44681</v>
          </cell>
        </row>
        <row r="122">
          <cell r="D122">
            <v>8324411.0100000007</v>
          </cell>
          <cell r="F122">
            <v>66003842.93</v>
          </cell>
          <cell r="H122">
            <v>-7120</v>
          </cell>
        </row>
        <row r="123">
          <cell r="F123"/>
        </row>
        <row r="125">
          <cell r="A125" t="str">
            <v>LUZ MILA MEDINA VERA</v>
          </cell>
          <cell r="B125"/>
          <cell r="C125"/>
          <cell r="D125"/>
        </row>
        <row r="126">
          <cell r="A126" t="str">
            <v>CC 20,612,893</v>
          </cell>
          <cell r="B126"/>
          <cell r="C126"/>
          <cell r="D126"/>
          <cell r="E126"/>
          <cell r="F126"/>
        </row>
        <row r="127">
          <cell r="A127" t="str">
            <v>CONCEPTO</v>
          </cell>
          <cell r="B127"/>
          <cell r="C127" t="str">
            <v>VALOR</v>
          </cell>
          <cell r="D127"/>
        </row>
        <row r="128">
          <cell r="A128"/>
          <cell r="B128"/>
          <cell r="C128"/>
          <cell r="D128"/>
        </row>
        <row r="129">
          <cell r="A129" t="str">
            <v>Trabajos suplementarios</v>
          </cell>
          <cell r="D129">
            <v>13368577.5</v>
          </cell>
          <cell r="F129">
            <v>13368577.5</v>
          </cell>
        </row>
        <row r="130">
          <cell r="A130" t="str">
            <v>Cesantias</v>
          </cell>
          <cell r="D130">
            <v>3050314.16</v>
          </cell>
          <cell r="F130">
            <v>3040314.16</v>
          </cell>
        </row>
        <row r="131">
          <cell r="A131" t="str">
            <v>Intereses a las cesantias</v>
          </cell>
          <cell r="D131">
            <v>364837.69</v>
          </cell>
          <cell r="F131">
            <v>364837.69</v>
          </cell>
        </row>
        <row r="132">
          <cell r="A132" t="str">
            <v>Vacaciones</v>
          </cell>
          <cell r="D132">
            <v>593537.5</v>
          </cell>
          <cell r="F132">
            <v>593537.5</v>
          </cell>
        </row>
        <row r="133">
          <cell r="A133" t="str">
            <v>Dotaciones</v>
          </cell>
          <cell r="D133">
            <v>2086000</v>
          </cell>
          <cell r="F133">
            <v>2086000</v>
          </cell>
        </row>
        <row r="134">
          <cell r="A134" t="str">
            <v>Indemnizacion por despido injusto</v>
          </cell>
          <cell r="D134">
            <v>860050</v>
          </cell>
          <cell r="F134">
            <v>860050</v>
          </cell>
        </row>
        <row r="135">
          <cell r="A135" t="str">
            <v>Indemnizacion por no consignacion de cesantias</v>
          </cell>
          <cell r="D135">
            <v>1401708</v>
          </cell>
          <cell r="F135">
            <v>13173700</v>
          </cell>
        </row>
        <row r="136">
          <cell r="A136">
            <v>20612893</v>
          </cell>
          <cell r="B136" t="str">
            <v>Postergado</v>
          </cell>
          <cell r="C136" t="str">
            <v>La suma diaria de $10.300 pesos a partir del 4 de septiembre de 2.002 y hasta cuando hasta cuando se cancele las condenas impuestas por prestaciones sociales, atitulo de indemnización moratoria, solo por 24 meses y a partir del mes 25 debe rápagar interes moratorio a la tasa máxima de créditos de libre asignación cer tificados por la Superintendencia Bancaria, hasta la fecha que se cancele el total de la condena impuesta por salarios y prestaciones sociales.</v>
          </cell>
          <cell r="D136"/>
          <cell r="E136" t="str">
            <v>la suma diaria de $10,300 a partir del 4 sep 2022 y hasta cuando se cancele las condenas impuestas por prestraciones sociales, a titulo de indemnizacion moratoria,solo 24 meses y a partir del 25 debe pagar intereses moratorios a la taza maxima de de creditos de libre asignacion certificados por la superfinanciera</v>
          </cell>
          <cell r="F136">
            <v>56908384.899999999</v>
          </cell>
          <cell r="G136">
            <v>73933400</v>
          </cell>
          <cell r="H136">
            <v>37503</v>
          </cell>
        </row>
        <row r="137">
          <cell r="D137"/>
          <cell r="F137">
            <v>90395401.75</v>
          </cell>
          <cell r="H137">
            <v>44681</v>
          </cell>
        </row>
        <row r="138">
          <cell r="A138">
            <v>2014</v>
          </cell>
          <cell r="B138"/>
          <cell r="C138"/>
          <cell r="D138"/>
          <cell r="H138">
            <v>-7178</v>
          </cell>
        </row>
        <row r="139">
          <cell r="A139" t="str">
            <v>GUILLERMO HERNANDO PINZON</v>
          </cell>
          <cell r="B139"/>
          <cell r="C139"/>
          <cell r="D139"/>
        </row>
        <row r="140">
          <cell r="A140" t="str">
            <v>C.C No 17,168,822</v>
          </cell>
          <cell r="B140"/>
          <cell r="C140"/>
          <cell r="D140"/>
        </row>
        <row r="141">
          <cell r="A141" t="str">
            <v>GIRARDOT(CUNDINAMARCA)</v>
          </cell>
          <cell r="B141"/>
          <cell r="C141"/>
          <cell r="D141"/>
        </row>
        <row r="142">
          <cell r="A142" t="str">
            <v>OBLIGACIONES LABORALES</v>
          </cell>
          <cell r="B142"/>
          <cell r="C142"/>
          <cell r="D142"/>
        </row>
        <row r="143">
          <cell r="A143" t="str">
            <v>NOTA No 9</v>
          </cell>
          <cell r="B143"/>
          <cell r="C143"/>
          <cell r="D143"/>
        </row>
        <row r="144">
          <cell r="D144">
            <v>4</v>
          </cell>
        </row>
        <row r="147">
          <cell r="A147" t="str">
            <v>TOTAL POR PAGAR PRESTACIONES SOCIALES</v>
          </cell>
          <cell r="C147">
            <v>82606563.900000006</v>
          </cell>
          <cell r="F147">
            <v>99971455.900000006</v>
          </cell>
        </row>
        <row r="148">
          <cell r="A148" t="str">
            <v>TOTAL POR PAGAR INDEMNIZACION MORATORIA</v>
          </cell>
          <cell r="C148">
            <v>411485000</v>
          </cell>
          <cell r="F148">
            <v>597595722.72000003</v>
          </cell>
        </row>
        <row r="149">
          <cell r="B149" t="str">
            <v>TOTAL</v>
          </cell>
          <cell r="C149">
            <v>494091563.89999998</v>
          </cell>
          <cell r="F149">
            <v>697567178.62</v>
          </cell>
        </row>
        <row r="152">
          <cell r="A152" t="str">
            <v>En la providencia de fecha 25 de noviembre de 2.011 del Juzgado Laboral del Circuito del Espinal (Tolima) en el numeral 2° de la parte resolutiva ordenó a pagar una suma de dinero diaria y a partir de las fechas ya citadas y hasta cuando se verifique el pago de las presta ciones sociales debidas, suma que se incorpora en el Balance General con corte a 31 de diciembre de 2.013.</v>
          </cell>
          <cell r="B152"/>
          <cell r="C152"/>
          <cell r="D152"/>
        </row>
        <row r="153">
          <cell r="A153"/>
          <cell r="B153"/>
          <cell r="C153"/>
          <cell r="D153"/>
        </row>
        <row r="154">
          <cell r="A154"/>
          <cell r="B154"/>
          <cell r="C154"/>
          <cell r="D154"/>
        </row>
        <row r="155">
          <cell r="A155"/>
          <cell r="B155"/>
          <cell r="C155"/>
          <cell r="D155"/>
        </row>
        <row r="156">
          <cell r="A156" t="str">
            <v>En la providencia de fecha 11 de diciembre de 2.009 del Juzgado Laboral del Circuito del Espinal (Tolima) en el numeral 2° de la parte resolutiva ordenó a pagar una suma de dinero diaria y a partir de las fechas ya citadas y hasta cuando se verifique el pago de las presta ciones sociales debidas, suma que se incorpora en el Balance General con corte a 31 de diciembre de 2013, dicha providencia corresponde a la señora LUZ MILA MEDINA VERA.</v>
          </cell>
          <cell r="B156"/>
          <cell r="C156"/>
          <cell r="D156"/>
        </row>
        <row r="157">
          <cell r="A157"/>
          <cell r="B157"/>
          <cell r="C157"/>
          <cell r="D157"/>
        </row>
        <row r="158">
          <cell r="A158"/>
          <cell r="B158"/>
          <cell r="C158"/>
          <cell r="D158"/>
        </row>
        <row r="159">
          <cell r="A159"/>
        </row>
        <row r="162">
          <cell r="A162" t="str">
            <v>CARLOS JAVIER GUTIERREZ</v>
          </cell>
        </row>
        <row r="163">
          <cell r="A163" t="str">
            <v>CC No. 93.125.696 ESPINAL</v>
          </cell>
        </row>
        <row r="164">
          <cell r="A164" t="str">
            <v>108.053-T</v>
          </cell>
        </row>
        <row r="165">
          <cell r="A165" t="str">
            <v>CONTADOR PUBLICO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RECHOS DE VOTO "/>
      <sheetName val="Sheet1"/>
      <sheetName val="CALIFICACIÓN Y GRADUACIÓN"/>
      <sheetName val="RESUMEN Y VALIDACIÓN"/>
      <sheetName val="intereses"/>
      <sheetName val="GASTOS"/>
      <sheetName val="NOtas"/>
    </sheetNames>
    <sheetDataSet>
      <sheetData sheetId="0" refreshError="1"/>
      <sheetData sheetId="1">
        <row r="2">
          <cell r="G2" t="str">
            <v>Name</v>
          </cell>
          <cell r="H2" t="str">
            <v>CORREO</v>
          </cell>
        </row>
        <row r="3">
          <cell r="G3" t="str">
            <v>A.S. CONSTRUCCIONES LIMITADA800170065</v>
          </cell>
          <cell r="H3" t="str">
            <v>facturas@asconstrucciones.com.co</v>
          </cell>
        </row>
        <row r="4">
          <cell r="G4" t="str">
            <v>ABRAZADERAS Y SOPORTERIA SAS901105852</v>
          </cell>
          <cell r="H4" t="str">
            <v>abrazaderasysoportes@gmail.com;</v>
          </cell>
        </row>
        <row r="5">
          <cell r="G5" t="str">
            <v>ACERO LUPPI LUIS OCTAVIO 1019043398</v>
          </cell>
          <cell r="H5" t="str">
            <v>lucho.acero.l@hotmail.com;</v>
          </cell>
        </row>
        <row r="6">
          <cell r="G6" t="str">
            <v>ACEVEDO ORTIZ &amp; CIA LTDA900152403</v>
          </cell>
          <cell r="H6" t="str">
            <v>acevedoortizycia07@hotmail.com; acevedo.contabilidad@hotmail.com</v>
          </cell>
        </row>
        <row r="7">
          <cell r="G7" t="str">
            <v>ACOSTA LOPEZ IVAN DARIO 7383539</v>
          </cell>
        </row>
        <row r="8">
          <cell r="G8" t="str">
            <v>ACOSTA RODRIGUEZ WILLIAM ANTONIO 52541656</v>
          </cell>
          <cell r="H8" t="str">
            <v>wiacoro19713898@gmail.com</v>
          </cell>
        </row>
        <row r="9">
          <cell r="G9" t="str">
            <v>ACOSTA ROJAS MEYLIN ANDREA 52541656</v>
          </cell>
          <cell r="H9" t="str">
            <v>andry5000@hotmail.com</v>
          </cell>
        </row>
        <row r="10">
          <cell r="G10" t="str">
            <v>ACOSTA VALDEZ FRANCISCO JOSE1102837567</v>
          </cell>
        </row>
        <row r="11">
          <cell r="G11" t="str">
            <v>ACUAINGENIERIA LTDA900036837</v>
          </cell>
          <cell r="H11" t="str">
            <v>acuaingenieria@yahoo.com;</v>
          </cell>
        </row>
        <row r="12">
          <cell r="G12" t="str">
            <v>AGRACIA SAS901306000</v>
          </cell>
          <cell r="H12" t="str">
            <v>amgarcia.sas@gmail.com;</v>
          </cell>
        </row>
        <row r="13">
          <cell r="G13" t="str">
            <v>AGUDELO BEDOYA DUVAN FERNEY9955445</v>
          </cell>
        </row>
        <row r="14">
          <cell r="G14" t="str">
            <v>AGUDELO JIMENEZ ALDER93453492</v>
          </cell>
        </row>
        <row r="15">
          <cell r="G15" t="str">
            <v>AISLANTES TERMICOS Y SERVICIOS AISLASER SAS830066938</v>
          </cell>
          <cell r="H15" t="str">
            <v>aislaser@hotmail.com</v>
          </cell>
        </row>
        <row r="16">
          <cell r="G16" t="str">
            <v>ALARCON COLMENARES ROSEMBERG93386852</v>
          </cell>
          <cell r="H16" t="str">
            <v>GIOVANNYALARCON761@GMAIL.COM - CARDONADULCE382@GMAIL.COM</v>
          </cell>
        </row>
        <row r="17">
          <cell r="G17" t="str">
            <v>ALAYON TORRES WALTER ERNESTO 80503694</v>
          </cell>
          <cell r="H17" t="str">
            <v>walayon@yahoo.com</v>
          </cell>
        </row>
        <row r="18">
          <cell r="G18" t="str">
            <v>ALCALDIA DE BARRANQUIILLLA890102018</v>
          </cell>
          <cell r="H18" t="str">
            <v>notijudiciales@barranquilla.gov.co</v>
          </cell>
        </row>
        <row r="19">
          <cell r="G19" t="str">
            <v>ALCALDIA DE CARTAGENA DE INDIAS DISTRITO TURISTICO Y CULTURAL890399011</v>
          </cell>
          <cell r="H19" t="str">
            <v>atencionalciudadano@cartagena.gov.co</v>
          </cell>
        </row>
        <row r="20">
          <cell r="G20" t="str">
            <v>ALCALDIA DE TOCANCIPA899999428</v>
          </cell>
          <cell r="H20" t="str">
            <v>atencion.ciudadano@tocancipa.gov.co</v>
          </cell>
        </row>
        <row r="21">
          <cell r="G21" t="str">
            <v>ALCANTAR RIAÑO JOSE DE JESUS79823773</v>
          </cell>
          <cell r="H21" t="str">
            <v>TDIAZ4275@GMAIL.COM</v>
          </cell>
        </row>
        <row r="22">
          <cell r="G22" t="str">
            <v>ALEANCO S.A.S900652449</v>
          </cell>
          <cell r="H22" t="str">
            <v>admonproyectos@aleanco.com.co;</v>
          </cell>
        </row>
        <row r="23">
          <cell r="G23" t="str">
            <v>ALFEREZ MELO CARLOS JULIO80541993</v>
          </cell>
          <cell r="H23" t="str">
            <v>MELOALFEREZ@HOTMAIL.COM</v>
          </cell>
        </row>
        <row r="24">
          <cell r="G24" t="str">
            <v>ALFONSO MATEUS ALEXIS1019039316</v>
          </cell>
          <cell r="H24" t="str">
            <v>mirto2.sst@amarilo.com;</v>
          </cell>
        </row>
        <row r="25">
          <cell r="G25" t="str">
            <v>ALFONSO OLMOS CARLOS JULIO 19482577</v>
          </cell>
          <cell r="H25" t="str">
            <v>CJALFONSOO@YAHOO.COM</v>
          </cell>
        </row>
        <row r="26">
          <cell r="G26" t="str">
            <v>ALMANCORV SAS901224196</v>
          </cell>
          <cell r="H26" t="str">
            <v>ventas4@almancorv.com;
dir.industria@almancorv.com;</v>
          </cell>
        </row>
        <row r="27">
          <cell r="G27" t="str">
            <v>ALMANZA HECTOR MIGUEL 79243200</v>
          </cell>
          <cell r="H27" t="str">
            <v>MIGUELALMANZA1@GMAIL.COM</v>
          </cell>
        </row>
        <row r="28">
          <cell r="G28" t="str">
            <v>ALMANZA HERNANDEZ JOSE LEONEL 1072254820</v>
          </cell>
        </row>
        <row r="29">
          <cell r="G29" t="str">
            <v>ALTACOL NORVENTAS SAS860050956</v>
          </cell>
          <cell r="H29" t="str">
            <v>john.guzman@norventas.com;</v>
          </cell>
        </row>
        <row r="30">
          <cell r="G30" t="str">
            <v>ALTAMAR CORREA JOSE CARLOS1048604043</v>
          </cell>
        </row>
        <row r="31">
          <cell r="G31" t="str">
            <v>ALULIMA PECHENE JULIO CESAR 10473026</v>
          </cell>
          <cell r="H31" t="str">
            <v>jcalulimao@gmail.com</v>
          </cell>
        </row>
        <row r="32">
          <cell r="G32" t="str">
            <v>ALVAREZ HERNANDEZ ELKIN LUIS 10769459</v>
          </cell>
          <cell r="H32" t="str">
            <v>NO TIENE</v>
          </cell>
        </row>
        <row r="33">
          <cell r="G33" t="str">
            <v>ALVAREZ LIBERATO VICTOR HUGO 79749875</v>
          </cell>
          <cell r="H33" t="str">
            <v>ALVAREZVICTOR606@GMAIL.COM</v>
          </cell>
        </row>
        <row r="34">
          <cell r="G34" t="str">
            <v>ALVAREZ MADERA LUIS FERNANDO1033368990</v>
          </cell>
          <cell r="H34" t="str">
            <v>sindydiazb@gmail.com</v>
          </cell>
        </row>
        <row r="35">
          <cell r="G35" t="str">
            <v>ALVAREZ PARDO OSNEIDER LUIS1067902715</v>
          </cell>
          <cell r="H35" t="str">
            <v>OSNELUIS@HOTMAIL.COM</v>
          </cell>
        </row>
        <row r="36">
          <cell r="G36" t="str">
            <v>ALVAREZ VASQUEZ WILMER ALBERTO1042449546</v>
          </cell>
          <cell r="H36" t="str">
            <v>wilmeralvarezvasquez@gmail.com</v>
          </cell>
        </row>
        <row r="37">
          <cell r="G37" t="str">
            <v>ANGULO QUIÑONES JOSE RICARDO 1089512268</v>
          </cell>
          <cell r="H37" t="str">
            <v>JQ5493122@GMAIL.COM</v>
          </cell>
        </row>
        <row r="38">
          <cell r="G38" t="str">
            <v>ANGULO SEVILLANO EVER ALEXANDER 5290948</v>
          </cell>
          <cell r="H38" t="str">
            <v>eber-00angulo@hotmail.com;</v>
          </cell>
        </row>
        <row r="39">
          <cell r="G39" t="str">
            <v>APROCOF830090418</v>
          </cell>
          <cell r="H39" t="str">
            <v>direccionejecutiva@aprocof.co</v>
          </cell>
        </row>
        <row r="40">
          <cell r="G40" t="str">
            <v>ARANGO GARCIA JAIME 79498137</v>
          </cell>
          <cell r="H40" t="str">
            <v>JAIMERARANGOGARCIA@HOTMAIL.COM</v>
          </cell>
        </row>
        <row r="41">
          <cell r="G41" t="str">
            <v>ARIAS DURAN YULEIDY CAROLINA 1091667138</v>
          </cell>
          <cell r="H41" t="str">
            <v>yuleidyarias_0530@hotmail.com;</v>
          </cell>
        </row>
        <row r="42">
          <cell r="G42" t="str">
            <v>ARIAS LLANOS JEFFERSON IVAN 1010166798</v>
          </cell>
          <cell r="H42" t="str">
            <v>JEFFERSONARIAS@HOTMAIL.COM.AR</v>
          </cell>
        </row>
        <row r="43">
          <cell r="G43" t="str">
            <v>ARIAS LLANOS JORGE ALBEIRO 80726942</v>
          </cell>
          <cell r="H43" t="str">
            <v>DUBANARIAS0409@HOTMAIL.COM</v>
          </cell>
        </row>
        <row r="44">
          <cell r="G44" t="str">
            <v>ARIZALA QUIÑOÑES JEFERSON1089511512</v>
          </cell>
        </row>
        <row r="45">
          <cell r="G45" t="str">
            <v>ARREBOL DEL VALLE SAS901108232</v>
          </cell>
          <cell r="H45" t="str">
            <v>mgarces@asys.com.co</v>
          </cell>
        </row>
        <row r="46">
          <cell r="G46" t="str">
            <v>ARROYO MAYORGA DIEGO ALEJANDRO 1015400115</v>
          </cell>
          <cell r="H46" t="str">
            <v>dam178236@gmail.com;</v>
          </cell>
        </row>
        <row r="47">
          <cell r="G47" t="str">
            <v>ASOCIACION NACIONAL DE SISTEMAS DE ROCIADORES AUTOMATICOS CONTRA INCENDIO COLOMBIA900871513</v>
          </cell>
          <cell r="H47" t="str">
            <v>anraci@anraci.org</v>
          </cell>
        </row>
        <row r="48">
          <cell r="G48" t="str">
            <v>ASTRO MAQUINARIA LTDA800106087</v>
          </cell>
          <cell r="H48" t="str">
            <v>info@astromaquinaria.com;</v>
          </cell>
        </row>
        <row r="49">
          <cell r="G49" t="str">
            <v>AVELLA CALERO ANA MARIA 1144141143</v>
          </cell>
          <cell r="H49" t="str">
            <v>ANA.AVECAL@GMAIL.COM</v>
          </cell>
        </row>
        <row r="50">
          <cell r="G50" t="str">
            <v>AVENIDA 13 SAS900552444</v>
          </cell>
          <cell r="H50" t="str">
            <v>jorge.echeverri@compacta.com.co</v>
          </cell>
        </row>
        <row r="51">
          <cell r="G51" t="str">
            <v>AVILA HEREDIA JONATHAN ALEXANDER 1026279941</v>
          </cell>
          <cell r="H51" t="str">
            <v>JHONATAN.HEREDIA92@GMAIL.COM</v>
          </cell>
        </row>
        <row r="52">
          <cell r="G52" t="str">
            <v>AYANEGUA GUTIERREZ MICHAEL STEVEN 1023010612</v>
          </cell>
          <cell r="H52" t="str">
            <v>MICHAELITO16@HOTMAIL.COM</v>
          </cell>
        </row>
        <row r="53">
          <cell r="G53" t="str">
            <v>BABATIVA GIL JHON ALEJANDRO 1014294009</v>
          </cell>
        </row>
        <row r="54">
          <cell r="G54" t="str">
            <v>BALLESTAS CASTRO EDINSON EDUARDO1002306648</v>
          </cell>
          <cell r="H54" t="str">
            <v>MIREMERLANO06@GMAIL.COM</v>
          </cell>
        </row>
        <row r="55">
          <cell r="G55" t="str">
            <v>BANCO BILBAO VIZCAYA ARGENTARIA COLOMBIA S.A860003020</v>
          </cell>
          <cell r="H55" t="str">
            <v>fabio.gomez@bbva.com
wilson.sacristan@bbva.com</v>
          </cell>
        </row>
        <row r="56">
          <cell r="G56" t="str">
            <v>BANCO COLPATRIA860034594</v>
          </cell>
          <cell r="H56" t="str">
            <v>salazarj@colpatria.com
 bancapyme@colpatria.com
romerost@colpatria.com</v>
          </cell>
        </row>
        <row r="57">
          <cell r="G57" t="str">
            <v>BANCO DAVIVIENDA860034313</v>
          </cell>
          <cell r="H57" t="str">
            <v>ymcelyd@davivienda.com
asesorpyme0044@davivienda.com
subdirector0044@davivienda.com</v>
          </cell>
        </row>
        <row r="58">
          <cell r="G58" t="str">
            <v>BANCO DE OCCIDENTE890300279</v>
          </cell>
          <cell r="H58" t="str">
            <v>NSERRANO@bancodeoccidente.com.co;  PMDIAZ@bancodeoccidente.com.co; BancaEmpresas@bancooccidente.com.co
LEsparza@bancodeoccidente.com.co</v>
          </cell>
        </row>
        <row r="59">
          <cell r="G59" t="str">
            <v>BAÑOS PORTATILES900332069</v>
          </cell>
          <cell r="H59" t="str">
            <v>contacto@banosportatiles.com;</v>
          </cell>
        </row>
        <row r="60">
          <cell r="G60" t="str">
            <v>BARBOSA SANCHEZ GUILLERMO Y/O TECNIHIDRAULICAS GUIBAR19313871</v>
          </cell>
          <cell r="H60" t="str">
            <v>comercial@tecniguibar.com; tecniguibar@gmail.com</v>
          </cell>
        </row>
        <row r="61">
          <cell r="G61" t="str">
            <v>BARRERA ARROYO JAVIER ANTONIO72298107</v>
          </cell>
          <cell r="H61" t="str">
            <v>BARRERAARROYOJAVIER@GMAIL.COM</v>
          </cell>
        </row>
        <row r="62">
          <cell r="G62" t="str">
            <v>BARRETO CABRERA ANARA PAOLA 1075272729</v>
          </cell>
          <cell r="H62" t="str">
            <v>anapao5344@hotmail.com;</v>
          </cell>
        </row>
        <row r="63">
          <cell r="G63" t="str">
            <v>BARRETO RIVERA WEYMAR YOBANY 1019099738</v>
          </cell>
          <cell r="H63" t="str">
            <v>Yibanybarreto@gmail.com;</v>
          </cell>
        </row>
        <row r="64">
          <cell r="G64" t="str">
            <v>BARROS FRANCIA RONALD1128126886</v>
          </cell>
          <cell r="H64" t="str">
            <v>RONALDBARROSL@HOTMAIL.COM</v>
          </cell>
        </row>
        <row r="65">
          <cell r="G65" t="str">
            <v>BARROS FRANCIA YONATHAN RAFAEL 1128125374</v>
          </cell>
          <cell r="H65" t="str">
            <v>BARROSFRANCIA@HOTMAIL.COM</v>
          </cell>
        </row>
        <row r="66">
          <cell r="G66" t="str">
            <v>BE SERVICE SALUD OCUPACIONAL ESPECIALIZADA SAS900639874</v>
          </cell>
          <cell r="H66" t="str">
            <v>auxadministrativa@beservice.co; directoradministrativo@beservice.co</v>
          </cell>
        </row>
        <row r="67">
          <cell r="G67" t="str">
            <v>BEDOYA ESCOBAR JOHAN FABIAN 1024530638</v>
          </cell>
          <cell r="H67" t="str">
            <v>NARBAFHOJ@HOTMAIL.COM</v>
          </cell>
        </row>
        <row r="68">
          <cell r="G68" t="str">
            <v>BEDOYA ESCOBAR LUIS ALFONSO 1024571002</v>
          </cell>
          <cell r="H68" t="str">
            <v>bedoyaescobarluisalfonso@gmail.com;</v>
          </cell>
        </row>
        <row r="69">
          <cell r="G69" t="str">
            <v>BEDOYA JURADO CHARLES ANDRES 80015817</v>
          </cell>
          <cell r="H69" t="str">
            <v>esteban1681@gmail.com;</v>
          </cell>
        </row>
        <row r="70">
          <cell r="G70" t="str">
            <v>BEJARANO PRIETO MANUEL VICENTE14248208</v>
          </cell>
        </row>
        <row r="71">
          <cell r="G71" t="str">
            <v>BENAVIDES MEDINA JAIME ANDRES 1019038677</v>
          </cell>
        </row>
        <row r="72">
          <cell r="G72" t="str">
            <v>BENITEZ PEREZ MANUEL EDUARDO79427981</v>
          </cell>
          <cell r="H72" t="str">
            <v>MANUEL200064@HOTMAIL.COM</v>
          </cell>
        </row>
        <row r="73">
          <cell r="G73" t="str">
            <v>BERMUDEZ GAMEZ MARIA DEL ROSARIO 1065643531</v>
          </cell>
        </row>
        <row r="74">
          <cell r="G74" t="str">
            <v>BIENESTAR Y SALUD LABORAL SAS900844030</v>
          </cell>
          <cell r="H74" t="str">
            <v>info@bsl.com.co</v>
          </cell>
        </row>
        <row r="75">
          <cell r="G75" t="str">
            <v>BLANCO CLAVIJO JORGE ELEAZAR 1030537410</v>
          </cell>
          <cell r="H75" t="str">
            <v>ing.jorgeblancoc@gmail.com;</v>
          </cell>
        </row>
        <row r="76">
          <cell r="G76" t="str">
            <v>BLANCO ZUñIGA MIGUEL ALBERTO 79124797</v>
          </cell>
          <cell r="H76" t="str">
            <v>mablazu@hotmail.com; miguelblancomb77@gmail.com;</v>
          </cell>
        </row>
        <row r="77">
          <cell r="G77" t="str">
            <v>BLP CONSTRUCTORES S.A830514150</v>
          </cell>
          <cell r="H77" t="str">
            <v>paulab@indorco.com</v>
          </cell>
        </row>
        <row r="78">
          <cell r="G78" t="str">
            <v>BOHORQUEZ ESCOBAR KEVIN ANDRES1002048261</v>
          </cell>
          <cell r="H78" t="str">
            <v>NO TIENE</v>
          </cell>
        </row>
        <row r="79">
          <cell r="G79" t="str">
            <v>BOHORQUEZ GARCIA JOSE URIEL 1012321073</v>
          </cell>
          <cell r="H79" t="str">
            <v xml:space="preserve">JOSE860524@OUTLOOK.COM </v>
          </cell>
        </row>
        <row r="80">
          <cell r="G80" t="str">
            <v>BOHORQUEZ JUAN CARLOS 11206662</v>
          </cell>
          <cell r="H80" t="str">
            <v>BOHORQUEZJUAN@HOTMAIL.COM</v>
          </cell>
        </row>
        <row r="81">
          <cell r="G81" t="str">
            <v>BOLAÑO RANGEL DAGOBERTO 1143147016</v>
          </cell>
        </row>
        <row r="82">
          <cell r="G82" t="str">
            <v>BORRAY LADINO ERNEY SMITD 80921473</v>
          </cell>
          <cell r="H82" t="str">
            <v>BORRAY85@HOTMAIL.COM</v>
          </cell>
        </row>
        <row r="83">
          <cell r="G83" t="str">
            <v>BORRAY LADINO JEYSON ANDRES 1069720304</v>
          </cell>
          <cell r="H83" t="str">
            <v>ANDRESBORRAY87@HOTMAIL.COM</v>
          </cell>
        </row>
        <row r="84">
          <cell r="G84" t="str">
            <v>BRACHO JIMENEZ ISIDRO JOSE 816913708</v>
          </cell>
        </row>
        <row r="85">
          <cell r="G85" t="str">
            <v>BRAVO JIMENEZ SULY MARCELA 1010172913</v>
          </cell>
        </row>
        <row r="86">
          <cell r="G86" t="str">
            <v>BUENO BERMUDEZ GERMAN ELIAS 1059697470</v>
          </cell>
        </row>
        <row r="87">
          <cell r="G87" t="str">
            <v>BUSTOS MONTEJO MARCO ALIRIO 79222110</v>
          </cell>
          <cell r="H87" t="str">
            <v>MARCO0416@HOTMAIL.COM</v>
          </cell>
        </row>
        <row r="88">
          <cell r="G88" t="str">
            <v>CABEZAS BURGOS JUAN GUILLERMO93155088</v>
          </cell>
          <cell r="H88" t="str">
            <v>JUANCABEZAS2015@HOTMAIL.COM</v>
          </cell>
        </row>
        <row r="89">
          <cell r="G89" t="str">
            <v>CABEZAS MARTINEZ MIGUEL ALEXANDER72340866</v>
          </cell>
          <cell r="H89" t="str">
            <v>JUANCABEZAS2015@HOTMAIL.COM</v>
          </cell>
        </row>
        <row r="90">
          <cell r="G90" t="str">
            <v>CAICEDO BALMACEDA LUIS EDUARDO 1044926262</v>
          </cell>
          <cell r="H90" t="str">
            <v>NO TIENE</v>
          </cell>
        </row>
        <row r="91">
          <cell r="G91" t="str">
            <v>CAICEDO RODRIGUEZ CLAUDIA MILENA 52523608</v>
          </cell>
          <cell r="H91" t="str">
            <v>mileka_02@hotmail.com;</v>
          </cell>
        </row>
        <row r="92">
          <cell r="G92" t="str">
            <v>CAJAR LAGUNA ARIEL73562699</v>
          </cell>
          <cell r="H92" t="str">
            <v>HCHIDRAULICOS@GMAIL.COM</v>
          </cell>
        </row>
        <row r="93">
          <cell r="G93" t="str">
            <v>CALDERON VERGEL LEIDER JULIAN 1094778328</v>
          </cell>
        </row>
        <row r="94">
          <cell r="G94" t="str">
            <v>CALZADO ALPEX SAS900079119</v>
          </cell>
          <cell r="H94" t="str">
            <v>servicioalcliente@calzadoalpex.co;</v>
          </cell>
        </row>
        <row r="95">
          <cell r="G95" t="str">
            <v>CAMPIÑO ROBERTO MARIA FERNANDA 1015412835</v>
          </cell>
          <cell r="H95" t="str">
            <v>maferoberto@gmail.com</v>
          </cell>
        </row>
        <row r="96">
          <cell r="G96" t="str">
            <v>CAMPO Y NIÑO ASOCIADOS SAS900764047</v>
          </cell>
          <cell r="H96" t="str">
            <v>campo.nino@cynabogados.co</v>
          </cell>
        </row>
        <row r="97">
          <cell r="G97" t="str">
            <v>CAÑAS VIRACACHA ELIAS1048822419</v>
          </cell>
        </row>
        <row r="98">
          <cell r="G98" t="str">
            <v>CANTE GUZMAN LUIS DAVID 1033774239</v>
          </cell>
          <cell r="H98" t="str">
            <v>GUZMAN95@OUTLOOK.ES</v>
          </cell>
        </row>
        <row r="99">
          <cell r="G99" t="str">
            <v>CANTILLO JIMENEZ EDWIN91437590</v>
          </cell>
        </row>
        <row r="100">
          <cell r="G100" t="str">
            <v>CANTOR GONZALEZ JUAN ALEXANDER 1012330244</v>
          </cell>
          <cell r="H100" t="str">
            <v>SIUL_369@HOTMAIL.ES</v>
          </cell>
        </row>
        <row r="101">
          <cell r="G101" t="str">
            <v>CANTOR GONZALEZ LUIS FERNANDO79220964</v>
          </cell>
          <cell r="H101" t="str">
            <v>SIUL_369@HOTMAIL.ES</v>
          </cell>
        </row>
        <row r="102">
          <cell r="G102" t="str">
            <v>CAPERA AROCA FENIBER 5971037</v>
          </cell>
        </row>
        <row r="103">
          <cell r="G103" t="str">
            <v>CARDENAS JACOME ALVEIRO 457825</v>
          </cell>
          <cell r="H103" t="str">
            <v>ALBEIROCARDENAS311@GMAIL.COM</v>
          </cell>
        </row>
        <row r="104">
          <cell r="G104" t="str">
            <v>CARDENAS MERCADO LUIS FRANCISCO1052218360</v>
          </cell>
        </row>
        <row r="105">
          <cell r="G105" t="str">
            <v>CARDENAS RODRIGUEZ JESUS DAVID1073706228</v>
          </cell>
          <cell r="H105" t="str">
            <v>CARDENASDAVID411@GMAIL.COM</v>
          </cell>
        </row>
        <row r="106">
          <cell r="G106" t="str">
            <v>CARDONA BAREÑO CRISTIAN SAIR1033724257</v>
          </cell>
          <cell r="H106" t="str">
            <v>SAIRCARDONA79@GMAIL.COM</v>
          </cell>
        </row>
        <row r="107">
          <cell r="G107" t="str">
            <v>CARDONA JHON JENIER16537023</v>
          </cell>
        </row>
        <row r="108">
          <cell r="G108" t="str">
            <v>CARDONA ZAPA ANGEL DAVID1014268303</v>
          </cell>
          <cell r="H108" t="str">
            <v>ANGELCARDONA3264@GMAIL.COM</v>
          </cell>
        </row>
        <row r="109">
          <cell r="G109" t="str">
            <v>CARDONA ZAPA OBEIMAN DARIO1045692249</v>
          </cell>
          <cell r="H109" t="str">
            <v>CARDONAZAPAOBEIMANDARIO@GMAIL.COM</v>
          </cell>
        </row>
        <row r="110">
          <cell r="G110" t="str">
            <v>CARMONA BUELVA DEINER JOSE1065644176</v>
          </cell>
          <cell r="H110" t="str">
            <v>JOSEDEINER123@GMAIL.COM</v>
          </cell>
        </row>
        <row r="111">
          <cell r="G111" t="str">
            <v>CARVAJAL GOMEZ JOSE OVIDIO1023879365</v>
          </cell>
          <cell r="H111" t="str">
            <v>DENISMEDINA641@GMAIL.COM</v>
          </cell>
        </row>
        <row r="112">
          <cell r="G112" t="str">
            <v>CARVAJAL MOSQUERA ARLEYO 10566953</v>
          </cell>
          <cell r="H112" t="str">
            <v>ARLEYOCARVAJAL55@YAHOO.COM</v>
          </cell>
        </row>
        <row r="113">
          <cell r="G113" t="str">
            <v>CARVAJAL MOSQUERA ARLEYO10566953</v>
          </cell>
          <cell r="H113" t="str">
            <v>ARLEYOCARVAJAL55@YAHOO.COM</v>
          </cell>
        </row>
        <row r="114">
          <cell r="G114" t="str">
            <v>CASA DE LA VALVULA S.A.890106278</v>
          </cell>
          <cell r="H114" t="str">
            <v>ventas2@casaval.net;</v>
          </cell>
        </row>
        <row r="115">
          <cell r="G115" t="str">
            <v>CASALLAS LATORRE JOHN DAYSON 1072652092</v>
          </cell>
          <cell r="H115" t="str">
            <v>JOHNCASALLAS2116@GMAIL.COM</v>
          </cell>
        </row>
        <row r="116">
          <cell r="G116" t="str">
            <v>CASTAÑEDA ARIAS LADY MARELLY 1030678865</v>
          </cell>
          <cell r="H116" t="str">
            <v>LADYCST29@GMAIL.COM</v>
          </cell>
        </row>
        <row r="117">
          <cell r="G117" t="str">
            <v>CASTAÑEDA BARAJAS JOSE JOAQUIN 79819132</v>
          </cell>
          <cell r="H117" t="str">
            <v>JUAN.CASTA15@OUTLOOK.ES</v>
          </cell>
        </row>
        <row r="118">
          <cell r="G118" t="str">
            <v>CASTILLO MERCHANCANO YONER ALEXANDER 1082686247</v>
          </cell>
          <cell r="H118" t="str">
            <v>NO TIENE</v>
          </cell>
        </row>
        <row r="119">
          <cell r="G119" t="str">
            <v>CASTRO BALLESTEROS EDWARD FERNEY 91539289</v>
          </cell>
        </row>
        <row r="120">
          <cell r="G120" t="str">
            <v>CASTRO PADILLA WILLINTON1042447741</v>
          </cell>
        </row>
        <row r="121">
          <cell r="G121" t="str">
            <v>CASTRO PEDROZO HUBER 85164783</v>
          </cell>
          <cell r="H121" t="str">
            <v>srarosa_83@yahoo.com</v>
          </cell>
        </row>
        <row r="122">
          <cell r="G122" t="str">
            <v>CASTRO VELANDIA JUAN PABLO 79592598</v>
          </cell>
          <cell r="H122" t="str">
            <v>JUANP.CASTRO@HOTMAIL.COM</v>
          </cell>
        </row>
        <row r="123">
          <cell r="G123" t="str">
            <v>CASTRO VELANDIA VALENTIN 79520564</v>
          </cell>
          <cell r="H123" t="str">
            <v>valentin.castro.v@gmail.com;</v>
          </cell>
        </row>
        <row r="124">
          <cell r="G124" t="str">
            <v>CELIS SUAREZ LUBIN ALFONSO6194103</v>
          </cell>
        </row>
        <row r="125">
          <cell r="G125" t="str">
            <v>CENTRALQUIPOS S.A.801001676</v>
          </cell>
          <cell r="H125" t="str">
            <v>mjaramillo@centralquipos.com.co;
coordinacioncall@grupoprovicredito.com;</v>
          </cell>
        </row>
        <row r="126">
          <cell r="G126" t="str">
            <v>CHINCHILLA RODRIGUEZ CARLOS ANDRES 79697092</v>
          </cell>
          <cell r="H126" t="str">
            <v>MUNCOANDRES30@HOTMAIL.COM</v>
          </cell>
        </row>
        <row r="127">
          <cell r="G127" t="str">
            <v>CHINDOY CHINDOY MAXIMINO 97471780</v>
          </cell>
        </row>
        <row r="128">
          <cell r="G128" t="str">
            <v>CHIQUILLO BERRIO HILARIO1149446239</v>
          </cell>
        </row>
        <row r="129">
          <cell r="G129" t="str">
            <v>CHIQUILLO BERRIO JULIO CESAR92400521</v>
          </cell>
          <cell r="H129" t="str">
            <v>JCALULIMA@HOTMAIL.COM</v>
          </cell>
        </row>
        <row r="130">
          <cell r="G130" t="str">
            <v>CICERO DELVIS 14010362</v>
          </cell>
        </row>
        <row r="131">
          <cell r="G131" t="str">
            <v>CL INGENIERIA COMERCIAL S.A.S.830099418</v>
          </cell>
          <cell r="H131" t="str">
            <v>ciro.r@clingenieriacomercial.com;</v>
          </cell>
        </row>
        <row r="132">
          <cell r="G132" t="str">
            <v>CODIFER S.A.S860501682</v>
          </cell>
          <cell r="H132" t="str">
            <v>rafaelrojas@codifer.com;</v>
          </cell>
        </row>
        <row r="133">
          <cell r="G133" t="str">
            <v>COLMENARES RODRIGUEZ EDER LEANDRO 1110459776</v>
          </cell>
          <cell r="H133" t="str">
            <v>EDER87END@HOTMAIL.COM</v>
          </cell>
        </row>
        <row r="134">
          <cell r="G134" t="str">
            <v>COLOMBIA TELECOMUNICACIONES S.A. - ESP830122566</v>
          </cell>
          <cell r="H134" t="str">
            <v>oscar.pena@telefonica.com</v>
          </cell>
        </row>
        <row r="135">
          <cell r="G135" t="str">
            <v>COLORADO ROJAS EDIER DAVID1012364508</v>
          </cell>
        </row>
        <row r="136">
          <cell r="G136" t="str">
            <v>COLPENSIONES900336004</v>
          </cell>
          <cell r="H136" t="str">
            <v>notificacionesjudiciales@colpensiones.gov.co</v>
          </cell>
        </row>
        <row r="137">
          <cell r="G137" t="str">
            <v>COLSERFER S.A.S900813695</v>
          </cell>
          <cell r="H137" t="str">
            <v>colserfersas@gmail.com;</v>
          </cell>
        </row>
        <row r="138">
          <cell r="G138" t="str">
            <v>COMAS VARGAS HENRY ALBERTO 80034366</v>
          </cell>
          <cell r="H138" t="str">
            <v>henrycomas@hotmail.com;</v>
          </cell>
        </row>
        <row r="139">
          <cell r="G139" t="str">
            <v>COMERCIAL GIESEKEN SAS890105955</v>
          </cell>
          <cell r="H139" t="str">
            <v xml:space="preserve"> comercialgieseken@gmail.com; comercialgieseken@hotmail.com;</v>
          </cell>
        </row>
        <row r="140">
          <cell r="G140" t="str">
            <v>COMPENSAR860066942</v>
          </cell>
          <cell r="H140" t="str">
            <v xml:space="preserve">acanob@compensar.com
cvcespedesm@compensar.com </v>
          </cell>
        </row>
        <row r="141">
          <cell r="G141" t="str">
            <v>COMPUTADORES Y SOLUCIONES CAD DE COLOMBIA SAS830014490</v>
          </cell>
          <cell r="H141" t="str">
            <v>jrojas@cs-cad.com;</v>
          </cell>
        </row>
        <row r="142">
          <cell r="G142" t="str">
            <v>CONCEPTOS Y PROYECTOS ESTRATEGICOS S.A.S900496965</v>
          </cell>
          <cell r="H142" t="str">
            <v>contabilidad@conceptosconstructora.com</v>
          </cell>
        </row>
        <row r="143">
          <cell r="G143" t="str">
            <v>CONSORCIO CONSTRUCTOR NUEVO DORADO (CCND)900219180</v>
          </cell>
          <cell r="H143" t="str">
            <v>mmontoya@ccnd.co</v>
          </cell>
        </row>
        <row r="144">
          <cell r="G144" t="str">
            <v>CONSTRUCTORA AREA 98 SAS900901507</v>
          </cell>
          <cell r="H144" t="str">
            <v>mariaelisa.castillo@bescallon.com</v>
          </cell>
        </row>
        <row r="145">
          <cell r="G145" t="str">
            <v>CONSTRUCTORA CENTRO COMERCIAL CARTAGENA S.A.S830504751</v>
          </cell>
          <cell r="H145" t="str">
            <v>spercy@eilat.com.co; gtdiaz@hotmail.com</v>
          </cell>
        </row>
        <row r="146">
          <cell r="G146" t="str">
            <v>CONSTRUCTORA DELAMAR SAS901113578</v>
          </cell>
          <cell r="H146" t="str">
            <v>comunicaciones@constructoresunidos.com
dsantamaria@constructoresunidos.com</v>
          </cell>
        </row>
        <row r="147">
          <cell r="G147" t="str">
            <v>CONSTRUCTORA DELAMAR901113578</v>
          </cell>
          <cell r="H147" t="str">
            <v>comunicaciones@constructoresunidos.com
dsantamaria@constructoresunidos.com</v>
          </cell>
        </row>
        <row r="148">
          <cell r="G148" t="str">
            <v>CONSTRUCTORES UNIDOS UNION GLOBAL-MAVIG SAS900536386</v>
          </cell>
          <cell r="H148" t="str">
            <v xml:space="preserve">comunicaciones@constructoresunidos.com
dsantamaria@constructoresunidos.com </v>
          </cell>
        </row>
        <row r="149">
          <cell r="G149" t="str">
            <v>CONTRERAS JOSE EDUARDO79851319</v>
          </cell>
        </row>
        <row r="150">
          <cell r="G150" t="str">
            <v>COOMEVA E.P.S.805000427</v>
          </cell>
          <cell r="H150" t="str">
            <v>https://www.ciklos.com.co/ciklos/php/vista/juridico/eps_notificacionJudicial.php</v>
          </cell>
        </row>
        <row r="151">
          <cell r="G151" t="str">
            <v>CORDOBA BECERRA USTORFIO11806683</v>
          </cell>
        </row>
        <row r="152">
          <cell r="G152" t="str">
            <v>CORTES BRICEÑO PABLO WILLIAM19488205</v>
          </cell>
          <cell r="H152" t="str">
            <v>WILLIAMCOR69@GMAIL.COM</v>
          </cell>
        </row>
        <row r="153">
          <cell r="G153" t="str">
            <v>CORTES GUEVARA BRAYAN ALFONSO1031155648</v>
          </cell>
          <cell r="H153" t="str">
            <v>BRAYANCORTESG@HOTMAIL.COM</v>
          </cell>
        </row>
        <row r="154">
          <cell r="G154" t="str">
            <v>CORTES HERRERA JHON WILLIAM88269315</v>
          </cell>
        </row>
        <row r="155">
          <cell r="G155" t="str">
            <v>COVAL COMERCIAL S.A.830063800</v>
          </cell>
          <cell r="H155" t="str">
            <v>mfdiez@coval.com.co;  nidia.araque@coval.com.co</v>
          </cell>
        </row>
        <row r="156">
          <cell r="G156" t="str">
            <v>COY OMAR JAVIER 1023860224</v>
          </cell>
          <cell r="H156" t="str">
            <v>OMARJAVIER2020@HOTMAIL.COM</v>
          </cell>
        </row>
        <row r="157">
          <cell r="G157" t="str">
            <v>CRISTANCHO CASTAÑEDA WILSON 79666625</v>
          </cell>
          <cell r="H157" t="str">
            <v>WILSON-0504@HOTMAIL.COM</v>
          </cell>
        </row>
        <row r="158">
          <cell r="G158" t="str">
            <v>CRUEL QUIÑONES HUGO NEL12917203</v>
          </cell>
        </row>
        <row r="159">
          <cell r="G159" t="str">
            <v>CUELLO ATENCIA JOSE GREGORIO1100545371</v>
          </cell>
          <cell r="H159" t="str">
            <v>ingeniero1990@hotmail.com</v>
          </cell>
        </row>
        <row r="160">
          <cell r="G160" t="str">
            <v>CUESTA SORACA DAVID DANIEL 1002439080</v>
          </cell>
          <cell r="H160" t="str">
            <v>JUANED.TURIZO@GMAIL.COM</v>
          </cell>
        </row>
        <row r="161">
          <cell r="G161" t="str">
            <v>DARA INGENIERIA, ARQUITECTURA Y DISEÑO S.A.S900992139</v>
          </cell>
          <cell r="H161" t="str">
            <v>daramsas@gmail.com;</v>
          </cell>
        </row>
        <row r="162">
          <cell r="G162" t="str">
            <v>DAZA MEDINA FABIO ENRIQUE79534998</v>
          </cell>
          <cell r="H162" t="str">
            <v>fabiodaza@gmail.com</v>
          </cell>
        </row>
        <row r="163">
          <cell r="G163" t="str">
            <v>DE LA CRUZ NAVARRO OSNEIDER ANDRES1143137162</v>
          </cell>
          <cell r="H163" t="str">
            <v>ANDRESDELACRUZ0492@HOTMAIL.COM</v>
          </cell>
        </row>
        <row r="164">
          <cell r="G164" t="str">
            <v>DEANTONIO MONROY WILMER ANDRES 1053327441</v>
          </cell>
          <cell r="H164" t="str">
            <v>ANDRESWDM@HOTMAIL.COM</v>
          </cell>
        </row>
        <row r="165">
          <cell r="G165" t="str">
            <v>DEULOFENT TRESPALACIOS JESUS DAVID 1085040664</v>
          </cell>
          <cell r="H165" t="str">
            <v>DAVIDMELABRIL@HOTMAIL.COM</v>
          </cell>
        </row>
        <row r="166">
          <cell r="G166" t="str">
            <v>DIAZ BALDOMIRO ERNESTO1192764806</v>
          </cell>
          <cell r="H166" t="str">
            <v>DIAZBALDOVINO1999@GMAIL.COM</v>
          </cell>
        </row>
        <row r="167">
          <cell r="G167" t="str">
            <v>DIAZ DEVIA JOSE ALBEIRO 3104291</v>
          </cell>
        </row>
        <row r="168">
          <cell r="G168" t="str">
            <v>DIAZ MARTINEZ NICOLAS86042529</v>
          </cell>
        </row>
        <row r="169">
          <cell r="G169" t="str">
            <v>DIAZ MEJIA JEISON ALONSO 80167267</v>
          </cell>
          <cell r="H169" t="str">
            <v>DIAZMEJIAJEISÓN9@GMAIL.COM</v>
          </cell>
        </row>
        <row r="170">
          <cell r="G170" t="str">
            <v>DIAZ MONSALVE JESUS DARIO 1098704029</v>
          </cell>
        </row>
        <row r="171">
          <cell r="G171" t="str">
            <v>DIAZ MORA MARIA FERNANDA 1070963945</v>
          </cell>
          <cell r="H171" t="str">
            <v>Ferdiazmo@gmail.com</v>
          </cell>
        </row>
        <row r="172">
          <cell r="G172" t="str">
            <v>DIAZ PEREZ CAMILO ANDRES1033785622</v>
          </cell>
        </row>
        <row r="173">
          <cell r="G173" t="str">
            <v>DIAZ PINEDA ELVIS ENRIQUE 1148695415</v>
          </cell>
        </row>
        <row r="174">
          <cell r="G174" t="str">
            <v>DIAZ SAMPAYO NAFER JOSE1052968862</v>
          </cell>
        </row>
        <row r="175">
          <cell r="G175" t="str">
            <v>DIAZ ZORRILLO YHON CARLOS93476192</v>
          </cell>
        </row>
        <row r="176">
          <cell r="G176" t="str">
            <v>DIEGO MUÑOZ RAUL ALBERTO 92538108</v>
          </cell>
          <cell r="H176" t="str">
            <v>claramaria2000151@gmail.com</v>
          </cell>
        </row>
        <row r="177">
          <cell r="G177" t="str">
            <v>DUARTE CELIS LUIS ABILIO 5679437</v>
          </cell>
        </row>
        <row r="178">
          <cell r="G178" t="str">
            <v>DUARTE GOMEZ NELSON 1032395170</v>
          </cell>
          <cell r="H178" t="str">
            <v>CHEITO8707@GMAIL.COM</v>
          </cell>
        </row>
        <row r="179">
          <cell r="G179" t="str">
            <v>DUARTE LEON JOSE RODRIGO 79316201</v>
          </cell>
          <cell r="H179" t="str">
            <v>JOSERODRIGODUARTE.123@HOTMAIL.COM</v>
          </cell>
        </row>
        <row r="180">
          <cell r="G180" t="str">
            <v>DUARTE LEON JUAN BAUTISTA 79434319</v>
          </cell>
          <cell r="H180" t="str">
            <v>JUBADULE@GMAIL.COM</v>
          </cell>
        </row>
        <row r="181">
          <cell r="G181" t="str">
            <v>DUARTE MADRID ARNEY 1010062272</v>
          </cell>
        </row>
        <row r="182">
          <cell r="G182" t="str">
            <v>DUARTE MEDINA YAITH JOSE 1067927856</v>
          </cell>
        </row>
        <row r="183">
          <cell r="G183" t="str">
            <v>DUARTE RODRIGUEZ MARITZA 52097400</v>
          </cell>
          <cell r="H183" t="str">
            <v>mariitzaduarte@gmail.com;</v>
          </cell>
        </row>
        <row r="184">
          <cell r="G184" t="str">
            <v>DUCUARA QUEVEDO HAROL ARLEY1033780629</v>
          </cell>
        </row>
        <row r="185">
          <cell r="G185" t="str">
            <v>DURAN CORRALES YEISSON ORLANDO1023888004</v>
          </cell>
          <cell r="H185" t="str">
            <v>YEISSON0233@HOTMAIL.COM</v>
          </cell>
        </row>
        <row r="186">
          <cell r="G186" t="str">
            <v>DURANGO OSPINA DAVID HUMBERTO1012387572</v>
          </cell>
          <cell r="H186" t="str">
            <v>DHDO26@HOTMAIL.COM</v>
          </cell>
        </row>
        <row r="187">
          <cell r="G187" t="str">
            <v>DYAMSA COLOMBIA S.A.900306556</v>
          </cell>
          <cell r="H187" t="str">
            <v>ventasdyamsa@hotmail.com;</v>
          </cell>
        </row>
        <row r="188">
          <cell r="G188" t="str">
            <v>DYNAGROUP S.A.S900607012</v>
          </cell>
          <cell r="H188" t="str">
            <v>ventas@dynagroup.co;</v>
          </cell>
        </row>
        <row r="189">
          <cell r="G189" t="str">
            <v>E-SOLUTIONS LTDA830106032</v>
          </cell>
          <cell r="H189" t="str">
            <v>info@e-solutionscolombia.com</v>
          </cell>
        </row>
        <row r="190">
          <cell r="G190" t="str">
            <v>E.P.S. FAMISANAR LTDA830003564</v>
          </cell>
          <cell r="H190" t="str">
            <v>notificaciones@famisanar.com.co</v>
          </cell>
        </row>
        <row r="191">
          <cell r="G191" t="str">
            <v>E.P.S. SANITAS800251440</v>
          </cell>
          <cell r="H191" t="str">
            <v>notificajudiciales@keralty.com</v>
          </cell>
        </row>
        <row r="192">
          <cell r="G192" t="str">
            <v>EDUARDO LONDOÑO E HIJOS SUCESORES SA890900082</v>
          </cell>
          <cell r="H192" t="str">
            <v>iamaya@eduardono.com;</v>
          </cell>
        </row>
        <row r="193">
          <cell r="G193" t="str">
            <v>ELCO SALUD Y SEGURIDAD NORTE SAS900063025</v>
          </cell>
          <cell r="H193" t="str">
            <v>dir.comercialelco@gmail.com</v>
          </cell>
        </row>
        <row r="194">
          <cell r="G194" t="str">
            <v>EMPRESA DE ACUEDUCTO Y ALCANTARILADO DE BOGOTA899999094</v>
          </cell>
          <cell r="H194" t="str">
            <v>notificaciones.electronicas@acueducto.com.co</v>
          </cell>
        </row>
        <row r="195">
          <cell r="G195" t="str">
            <v>EMPSA LTD SAS830041207</v>
          </cell>
          <cell r="H195" t="str">
            <v>info@ridgidcolombia.com;</v>
          </cell>
        </row>
        <row r="196">
          <cell r="G196" t="str">
            <v>ENCOFRADOS METALICOS MODULARES S.A.S.900843228</v>
          </cell>
          <cell r="H196" t="str">
            <v>benedictogalan@yahoo.com;</v>
          </cell>
        </row>
        <row r="197">
          <cell r="G197" t="str">
            <v>ENTIDAD PROMOTORA DE SALUD SERVICIO OCCIDENTAL DE SALUD S.A SOS805001157</v>
          </cell>
          <cell r="H197" t="str">
            <v>notificacionesjudiciales@sos.com.co; protecciondedatos@sos.com.co</v>
          </cell>
        </row>
        <row r="198">
          <cell r="G198" t="str">
            <v>EPS MUTUAL SER806008394</v>
          </cell>
          <cell r="H198" t="str">
            <v xml:space="preserve">notificacionesjudiciales@mutualser.org </v>
          </cell>
        </row>
        <row r="199">
          <cell r="G199" t="str">
            <v>EPS SURA800088702</v>
          </cell>
          <cell r="H199" t="str">
            <v>notificacionesjudiciales@epssura.com.co</v>
          </cell>
        </row>
        <row r="200">
          <cell r="G200" t="str">
            <v>EQUIFER EQUIPOS PARA CONSTRUCCION LTDA830132723</v>
          </cell>
          <cell r="H200" t="str">
            <v>equifer@gmail.com;</v>
          </cell>
        </row>
        <row r="201">
          <cell r="G201" t="str">
            <v>EQUIPOS PARA ALTURAS S.A.S901039990</v>
          </cell>
          <cell r="H201" t="str">
            <v>santiago.echeverry@equialtura.com</v>
          </cell>
        </row>
        <row r="202">
          <cell r="G202" t="str">
            <v>ESCORCIA PEREZ ALBERTO ENRIQUE 8541027</v>
          </cell>
          <cell r="H202" t="str">
            <v>ALBERTOESCORCIA32@GMAIL.COM</v>
          </cell>
        </row>
        <row r="203">
          <cell r="G203" t="str">
            <v>ESQUIVEL RUIZ JAIME ALBERTO1019036050</v>
          </cell>
          <cell r="H203" t="str">
            <v>PJESQUIVEL24@OUTLOOK.COM</v>
          </cell>
        </row>
        <row r="204">
          <cell r="G204" t="str">
            <v>ESTAHL INGENIERIA S.A.S800186250</v>
          </cell>
          <cell r="H204" t="str">
            <v>evelandia@estahl.com.co
dcastaneda@estahl.com.co</v>
          </cell>
        </row>
        <row r="205">
          <cell r="G205" t="str">
            <v>ESTRADA HERAZO JORGE MARIO 1007422973</v>
          </cell>
          <cell r="H205" t="str">
            <v>JORGESTRADA02@HOTMAIL.COM</v>
          </cell>
        </row>
        <row r="206">
          <cell r="G206" t="str">
            <v>FAGUA JOSE ANTONIO 79541321</v>
          </cell>
          <cell r="H206" t="str">
            <v>faguaantonio080@gmail.com</v>
          </cell>
        </row>
        <row r="207">
          <cell r="G207" t="str">
            <v>FAJARDO SAENZ LUIS FERNANDO8322433</v>
          </cell>
          <cell r="H207" t="str">
            <v>DONFERNANDO5096@GMAIL.COM</v>
          </cell>
        </row>
        <row r="208">
          <cell r="G208" t="str">
            <v>FAVIA MONTERO GIOVANNI HUMBERTO 140453458</v>
          </cell>
          <cell r="H208" t="str">
            <v>GIOVAFM22@GMAIL.COM</v>
          </cell>
        </row>
        <row r="209">
          <cell r="G209" t="str">
            <v>FERRETERIA FORERO S.A860030360</v>
          </cell>
          <cell r="H209" t="str">
            <v>soluciones@ffsoluciones.com;</v>
          </cell>
        </row>
        <row r="210">
          <cell r="G210" t="str">
            <v>FLEXILATINA COLOMBIA LTDA.800009127</v>
          </cell>
          <cell r="H210" t="str">
            <v>miguelgarzon@flexilatina.com;</v>
          </cell>
        </row>
        <row r="211">
          <cell r="G211" t="str">
            <v>FONDO DE PENSIONES Y CESANTIAS PORVENIR800224808</v>
          </cell>
          <cell r="H211" t="str">
            <v>notificacionesjudiciales@porvenir.com.co</v>
          </cell>
        </row>
        <row r="212">
          <cell r="G212" t="str">
            <v>FONSECA CABALLERO EMERSON JOSE 1043847593</v>
          </cell>
          <cell r="H212" t="str">
            <v>EMERSONFONSE85@GMAIL.COM</v>
          </cell>
        </row>
        <row r="213">
          <cell r="G213" t="str">
            <v>FONTALVO VILLEGAS JORGE DAVID1143233939</v>
          </cell>
          <cell r="H213" t="str">
            <v>JORGEFONTALVO2016@HOTMAIL.COM</v>
          </cell>
        </row>
        <row r="214">
          <cell r="G214" t="str">
            <v>FORERO SANCHEZ MIGUEL EDUARDO 80913943</v>
          </cell>
          <cell r="H214" t="str">
            <v>MIGE-E4@HOTMAIL.COM</v>
          </cell>
        </row>
        <row r="215">
          <cell r="G215" t="str">
            <v>FUENTES HERNANDEZ MAURICIO79741956</v>
          </cell>
          <cell r="H215" t="str">
            <v>mafuhe2@gmail.com</v>
          </cell>
        </row>
        <row r="216">
          <cell r="G216" t="str">
            <v>FUNDACION NUEVO MARYMOUNT860026357</v>
          </cell>
          <cell r="H216" t="str">
            <v>contabilidad@marymountbogota.edu.co</v>
          </cell>
        </row>
        <row r="217">
          <cell r="G217" t="str">
            <v>G.S.D. S.A. GENERAL SUPPLY DEPOT SA900088496</v>
          </cell>
          <cell r="H217" t="str">
            <v>ventas6@gsd.com.co;</v>
          </cell>
        </row>
        <row r="218">
          <cell r="G218" t="str">
            <v>GALINDO CAMARGO JORGE ANDRES 1020755987</v>
          </cell>
          <cell r="H218" t="str">
            <v>NANDREZ07@HOTMAIL.COM</v>
          </cell>
        </row>
        <row r="219">
          <cell r="G219" t="str">
            <v>GALVIS BOTIA SONIA YANETH52587424</v>
          </cell>
          <cell r="H219" t="str">
            <v>tesoreria@s2ringenieros.com</v>
          </cell>
        </row>
        <row r="220">
          <cell r="G220" t="str">
            <v>GAM COLOMBIA S.A.S.900383283</v>
          </cell>
          <cell r="H220" t="str">
            <v>rprieto@gamrentals.com;</v>
          </cell>
        </row>
        <row r="221">
          <cell r="G221" t="str">
            <v>GAMBA HERNANDEZ CARLOS HERNAN 80426016</v>
          </cell>
          <cell r="H221" t="str">
            <v>KRLOS_0625@HOTMAIL.COM</v>
          </cell>
        </row>
        <row r="222">
          <cell r="G222" t="str">
            <v>GARCIA BARRENECHE FABIAN9024118</v>
          </cell>
          <cell r="H222" t="str">
            <v>FABIANGARCIA.GB@HOTMAIL.COM</v>
          </cell>
        </row>
        <row r="223">
          <cell r="G223" t="str">
            <v>GARCIA LUIS ORLANDO 79541321</v>
          </cell>
          <cell r="H223" t="str">
            <v>ORLANDO.530@HOTMAIL.COM</v>
          </cell>
        </row>
        <row r="224">
          <cell r="G224" t="str">
            <v>GARCIA QUINTERO JAVIER ALONSO 16377005</v>
          </cell>
        </row>
        <row r="225">
          <cell r="G225" t="str">
            <v>GARCIA REGALADO BRYAN HERNANDO 80362293</v>
          </cell>
          <cell r="H225" t="str">
            <v>BRYAN.GARCIA@S2RINGENIEROS.COM</v>
          </cell>
        </row>
        <row r="226">
          <cell r="G226" t="str">
            <v>GARCIA RODRIGUEZ JAVIER ANTONIO80748553</v>
          </cell>
        </row>
        <row r="227">
          <cell r="G227" t="str">
            <v>GARCIA ROYERO MAURICIO RICARDO84033671</v>
          </cell>
        </row>
        <row r="228">
          <cell r="G228" t="str">
            <v>GARCIA VALDELAMAR JORGE MANUEL1047429014</v>
          </cell>
        </row>
        <row r="229">
          <cell r="G229" t="str">
            <v>GARNICA IBARRA FERNANDO ANTONIO 80226719</v>
          </cell>
        </row>
        <row r="230">
          <cell r="G230" t="str">
            <v>GARZON BRAVO VICENTE80357628</v>
          </cell>
        </row>
        <row r="231">
          <cell r="G231" t="str">
            <v>GARZON CASTILLO LUIS ALFONSO19141065</v>
          </cell>
        </row>
        <row r="232">
          <cell r="G232" t="str">
            <v>GARZON POLO MARLON DE JESUS1129510870</v>
          </cell>
          <cell r="H232" t="str">
            <v>GARZONPOLO@GMAIL.COM</v>
          </cell>
        </row>
        <row r="233">
          <cell r="G233" t="str">
            <v>GARZON SANCHEZ HUBER ANDRES1013601272</v>
          </cell>
          <cell r="H233" t="str">
            <v>HUBERANDRESGARZONSANCHEZ@GMAIL.COM</v>
          </cell>
        </row>
        <row r="234">
          <cell r="G234" t="str">
            <v>GERONIMO ANGULO GUISELA PATRICIA 1044425440</v>
          </cell>
          <cell r="H234" t="str">
            <v>guisepatri@gmail.com</v>
          </cell>
        </row>
        <row r="235">
          <cell r="G235" t="str">
            <v>GERONIMO ANGULO GUISELA PATRICIA1044425440</v>
          </cell>
          <cell r="H235" t="str">
            <v>guisepatri@gmail.com</v>
          </cell>
        </row>
        <row r="236">
          <cell r="G236" t="str">
            <v>GIL CONVERS ELIZABETH51879338</v>
          </cell>
          <cell r="H236" t="str">
            <v>lizmaria2507@hotmail.com</v>
          </cell>
        </row>
        <row r="237">
          <cell r="G237" t="str">
            <v>GIL MARTINEZ GUSTAVO ADOLFO1019082901</v>
          </cell>
        </row>
        <row r="238">
          <cell r="G238" t="str">
            <v>GIRALDO GIRALDO ROBINXON1012331585</v>
          </cell>
        </row>
        <row r="239">
          <cell r="G239" t="str">
            <v>GNL CONSTRUCCIONES SAS900933589</v>
          </cell>
          <cell r="H239" t="str">
            <v>lenjhoa1975@hotmail.es</v>
          </cell>
        </row>
        <row r="240">
          <cell r="G240" t="str">
            <v>GOMEZ ARNULFO12255616</v>
          </cell>
        </row>
        <row r="241">
          <cell r="G241" t="str">
            <v>GOMEZ FREDY ALFONSO79494159</v>
          </cell>
          <cell r="H241" t="str">
            <v>fagomez936@gmail.com;</v>
          </cell>
        </row>
        <row r="242">
          <cell r="G242" t="str">
            <v>GOMEZ GARCIA GERALDIN YISETH 1070973845</v>
          </cell>
          <cell r="H242" t="str">
            <v>giyet1812@hotmail.com;</v>
          </cell>
        </row>
        <row r="243">
          <cell r="G243" t="str">
            <v>GOMEZ GARZON JOSE RAFAEL 1012341154</v>
          </cell>
          <cell r="H243" t="str">
            <v>RAGOMEZ_21@HOTMAIL.COM</v>
          </cell>
        </row>
        <row r="244">
          <cell r="G244" t="str">
            <v>GOMEZ PINEDA SEBASTIAN ALEJANDRO 1015443508</v>
          </cell>
          <cell r="H244" t="str">
            <v>sebastiangomezp93@gmail.com;</v>
          </cell>
        </row>
        <row r="245">
          <cell r="G245" t="str">
            <v>GOMEZ TRIANA JONNATHAN STEVEN1030588327</v>
          </cell>
        </row>
        <row r="246">
          <cell r="G246" t="str">
            <v>GOMEZ VARGAS CRISTINA ISABEL1010176359</v>
          </cell>
          <cell r="H246" t="str">
            <v>CRISSABEL880128@GMAI.COM</v>
          </cell>
        </row>
        <row r="247">
          <cell r="G247" t="str">
            <v>GOMEZ VICTOR MANUEL19380635</v>
          </cell>
        </row>
        <row r="248">
          <cell r="G248" t="str">
            <v>GONZALEZ BARRETO PABLINO 6030976</v>
          </cell>
        </row>
        <row r="249">
          <cell r="G249" t="str">
            <v>GONZALEZ DIAZ IVER ENRIQUE 8329672</v>
          </cell>
        </row>
        <row r="250">
          <cell r="G250" t="str">
            <v>GONZALEZ DIAZ JUAN CARLOS 1041262650</v>
          </cell>
          <cell r="H250" t="str">
            <v>juancarloskenia245@gmail.com;</v>
          </cell>
        </row>
        <row r="251">
          <cell r="G251" t="str">
            <v>GONZALEZ GARCIA LUIS EDUARDO 79313958</v>
          </cell>
          <cell r="H251" t="str">
            <v>LUISEGONZALEZ0406@GMAIL.COM</v>
          </cell>
        </row>
        <row r="252">
          <cell r="G252" t="str">
            <v>GONZALEZ GARCIA PEDRO RAFAEL 79298350</v>
          </cell>
          <cell r="H252" t="str">
            <v>RAFAELGARCIA24@OUTLOOK.ES</v>
          </cell>
        </row>
        <row r="253">
          <cell r="G253" t="str">
            <v>GONZALEZ LOPEZ CARLOS ARTURO1033739401</v>
          </cell>
          <cell r="H253" t="str">
            <v>CARLITOS.W.AY124@HOTMAIL.COM</v>
          </cell>
        </row>
        <row r="254">
          <cell r="G254" t="str">
            <v>GONZALEZ OLIVERA LEONARDO ANTONIO18882783</v>
          </cell>
        </row>
        <row r="255">
          <cell r="G255" t="str">
            <v>GONZALEZ PULIDO CARLOS ANDRES 1013653563</v>
          </cell>
          <cell r="H255" t="str">
            <v>andresg8@hotmail.com;</v>
          </cell>
        </row>
        <row r="256">
          <cell r="G256" t="str">
            <v>GRANADOS MEDINA RAFAEL ANTONIO 74324440</v>
          </cell>
        </row>
        <row r="257">
          <cell r="G257" t="str">
            <v>GUAPACHA LARGO RUBEN DARIO97446045</v>
          </cell>
          <cell r="H257" t="str">
            <v>RDGUAPACHA@GMAIL.COM</v>
          </cell>
        </row>
        <row r="258">
          <cell r="G258" t="str">
            <v>GUERRERO MATABANCHOY ROSA MARIA1143857154</v>
          </cell>
          <cell r="H258" t="str">
            <v xml:space="preserve">
orita9486@hotmail.com;</v>
          </cell>
        </row>
        <row r="259">
          <cell r="G259" t="str">
            <v>GUTIERREZ ARZUZA WILMER72245503</v>
          </cell>
        </row>
        <row r="260">
          <cell r="G260" t="str">
            <v>GUTIERREZ GOMEZ LUIS FELIPE19172591</v>
          </cell>
          <cell r="H260" t="str">
            <v>LUIS.GUTIERREZLFG65@GMAIL.COM</v>
          </cell>
        </row>
        <row r="261">
          <cell r="G261" t="str">
            <v>GUTIERREZ NAVARRO MANUEL JOSE 1067731169</v>
          </cell>
          <cell r="H261" t="str">
            <v>yokenegris@hotmail.com;</v>
          </cell>
        </row>
        <row r="262">
          <cell r="G262" t="str">
            <v>GUTIERREZ PACHECO HAGUEN 1143442195</v>
          </cell>
          <cell r="H262" t="str">
            <v>haguen.gut.pac@gmail.com</v>
          </cell>
        </row>
        <row r="263">
          <cell r="G263" t="str">
            <v>GUZMAN RODRIGUEZ EPIMENIO 1073699543</v>
          </cell>
          <cell r="H263" t="str">
            <v>guzman-2318-@hotmail.com</v>
          </cell>
        </row>
        <row r="264">
          <cell r="G264" t="str">
            <v>H.C.L. SERVICIOS &amp; CONSTRUCCIONES S.A.S900423249</v>
          </cell>
          <cell r="H264" t="str">
            <v>hcl2011@outlook.com</v>
          </cell>
        </row>
        <row r="265">
          <cell r="G265" t="str">
            <v>H&amp;N S.A.S.900667995</v>
          </cell>
          <cell r="H265" t="str">
            <v>hynsas@gmail.com</v>
          </cell>
        </row>
        <row r="266">
          <cell r="G266" t="str">
            <v>HDO INGENIEROS SAS901162581</v>
          </cell>
          <cell r="H266" t="str">
            <v>hdoingenieros@gmail.com</v>
          </cell>
        </row>
        <row r="267">
          <cell r="G267" t="str">
            <v>HEOLELCO SUMINISTROS INDUSTRIALES S.A.S900873052</v>
          </cell>
          <cell r="H267" t="str">
            <v>ventas@heolelco.com;</v>
          </cell>
        </row>
        <row r="268">
          <cell r="G268" t="str">
            <v>HERNANDEZ ARNEDO SANDRA MARCELA 1047434857</v>
          </cell>
          <cell r="H268" t="str">
            <v>sandrahdez0426@hotmail.com;</v>
          </cell>
        </row>
        <row r="269">
          <cell r="G269" t="str">
            <v>HERNANDEZ ARRIETA DEIMER RAFAEL 1047410516</v>
          </cell>
          <cell r="H269" t="str">
            <v>VP3259718@GMAIL.COM</v>
          </cell>
        </row>
        <row r="270">
          <cell r="G270" t="str">
            <v>HERNANDEZ BARRIOS ISRAEL JOSE1063141230</v>
          </cell>
        </row>
        <row r="271">
          <cell r="G271" t="str">
            <v>HERNANDEZ GOMEZ ALEX DAVID1068587311</v>
          </cell>
          <cell r="H271" t="str">
            <v>ALEX.HTHEONLY@OUTLOOK.COM</v>
          </cell>
        </row>
        <row r="272">
          <cell r="G272" t="str">
            <v>HERNANDEZ HERREÑO JOSE RAUL 79877491</v>
          </cell>
          <cell r="H272" t="str">
            <v>jose.0429@hotmail.es;</v>
          </cell>
        </row>
        <row r="273">
          <cell r="G273" t="str">
            <v>HERNANDEZ VERGARA JOSE DAVID1042347949</v>
          </cell>
        </row>
        <row r="274">
          <cell r="G274" t="str">
            <v>HERRERA JOSE AUDES5860129</v>
          </cell>
        </row>
        <row r="275">
          <cell r="G275" t="str">
            <v>HIGH INGENIERIA S A S900094394</v>
          </cell>
          <cell r="H275" t="str">
            <v>cc_cpga@yahoo.es</v>
          </cell>
        </row>
        <row r="276">
          <cell r="G276" t="str">
            <v>HILTI COLOMBIA S.A.S900456739</v>
          </cell>
          <cell r="H276" t="str">
            <v>serviciocliente.co@hilti.com; SoniaCarolina.ForeroSandoval@hilti.com; facturacion@s2ringenieros.com</v>
          </cell>
        </row>
        <row r="277">
          <cell r="G277" t="str">
            <v>HITOS URBANOS SAS830126461</v>
          </cell>
          <cell r="H277" t="str">
            <v>svargas@hitosurbanos.com</v>
          </cell>
        </row>
        <row r="278">
          <cell r="G278" t="str">
            <v>HSEQ ALTURAS SUR COMPANY SAS900471627</v>
          </cell>
          <cell r="H278" t="str">
            <v>hseqalturassurcompany@gmail.com;</v>
          </cell>
        </row>
        <row r="279">
          <cell r="G279" t="str">
            <v>HSEQ CONSULTORIA EN GESTION INTEGRAL DE RIESGOS SAS900607813</v>
          </cell>
          <cell r="H279" t="str">
            <v>info@grupohseq.com;</v>
          </cell>
        </row>
        <row r="280">
          <cell r="G280" t="str">
            <v>HURTADO ESCOBAR JOSE RAFAEL1131429217</v>
          </cell>
          <cell r="H280" t="str">
            <v>EMIRELMELLO@HOTMAIL.ES</v>
          </cell>
        </row>
        <row r="281">
          <cell r="G281" t="str">
            <v>HURTADO PEREA JOSE BERNAL 1076817794</v>
          </cell>
        </row>
        <row r="282">
          <cell r="G282" t="str">
            <v>HURTADO QUINAYAS PATRICIA 1019078502</v>
          </cell>
          <cell r="H282" t="str">
            <v>PATIKO.HURTADO@GMAIL.COM</v>
          </cell>
        </row>
        <row r="283">
          <cell r="G283" t="str">
            <v>I H G S. A. INGENIERIA HIDRAULICA Y GAS830015976</v>
          </cell>
          <cell r="H283" t="str">
            <v>info@ihgsa.com.co;</v>
          </cell>
        </row>
        <row r="284">
          <cell r="G284" t="str">
            <v>IACOL INGENIEROS S.A.S.900407041</v>
          </cell>
          <cell r="H284" t="str">
            <v>logistica@iacolingenieros.com;</v>
          </cell>
        </row>
        <row r="285">
          <cell r="G285" t="str">
            <v>IMPOFER S.A.S.860033653</v>
          </cell>
          <cell r="H285" t="str">
            <v>bogota@impofer.com;</v>
          </cell>
        </row>
        <row r="286">
          <cell r="G286" t="str">
            <v>INDUSTRIAS FUNDEQS S.A.S900057656</v>
          </cell>
          <cell r="H286" t="str">
            <v>industriasfundeqs@yahoo.com;</v>
          </cell>
        </row>
        <row r="287">
          <cell r="G287" t="str">
            <v>INGEFINCO SAS830081459</v>
          </cell>
          <cell r="H287" t="str">
            <v>gerencia@ingaudit.com.co</v>
          </cell>
        </row>
        <row r="288">
          <cell r="G288" t="str">
            <v>INGENIERIA INTEGRAL ZONA FRANCA SAS900437599</v>
          </cell>
          <cell r="H288" t="str">
            <v>administrativa@ingintegralzf.com</v>
          </cell>
        </row>
        <row r="289">
          <cell r="G289" t="str">
            <v>INGENIERIA OBRAS Y EQUIPOS S.A.S900507401</v>
          </cell>
          <cell r="H289" t="str">
            <v>comercial@ioequipos.com;</v>
          </cell>
        </row>
        <row r="290">
          <cell r="G290" t="str">
            <v>INGENIERIA SERVICIOS Y TRANSPORTE-INSERT S.A.S900498759</v>
          </cell>
          <cell r="H290" t="str">
            <v>insertsas@hotmail.com;</v>
          </cell>
        </row>
        <row r="291">
          <cell r="G291" t="str">
            <v>INNOVACION E INGENIERIA HIDRAULICA SAS900781929</v>
          </cell>
          <cell r="H291" t="str">
            <v>gerencia@innovacionhidraulica.com</v>
          </cell>
        </row>
        <row r="292">
          <cell r="G292" t="str">
            <v>INNOVACIONES Y CONSTRUCCIONES ALMA LTDA900268694</v>
          </cell>
          <cell r="H292" t="str">
            <v>incoalma@gmail.com;</v>
          </cell>
        </row>
        <row r="293">
          <cell r="G293" t="str">
            <v>INSTALACIONES HIDRAULICAS Y SANITARIAS WC SAS800250926</v>
          </cell>
          <cell r="H293" t="str">
            <v>h.castellanos@wcinstalaciones.com</v>
          </cell>
        </row>
        <row r="294">
          <cell r="G294" t="str">
            <v>IPIA ACHIPIS WILDER ADRIAN1062085846</v>
          </cell>
          <cell r="H294" t="str">
            <v>YOHANITAMONTANO@GMAIL.COM</v>
          </cell>
        </row>
        <row r="295">
          <cell r="G295" t="str">
            <v>IRRIGACIONES LIMITADA860027990</v>
          </cell>
          <cell r="H295" t="str">
            <v>irrigaciones70@yahoo.com;</v>
          </cell>
        </row>
        <row r="296">
          <cell r="G296" t="str">
            <v>ISAZA CUADRADO EDGAR FERNANDO 78079315</v>
          </cell>
          <cell r="H296" t="str">
            <v>isazaedgar24@gmail.com</v>
          </cell>
        </row>
        <row r="297">
          <cell r="G297" t="str">
            <v>ISAZA CUADRADO RODRIGO ANGEL 11038331</v>
          </cell>
        </row>
        <row r="298">
          <cell r="G298" t="str">
            <v>ISAZA SUAREZ BERNAI1063142782</v>
          </cell>
          <cell r="H298" t="str">
            <v>berisaza@gmail.com</v>
          </cell>
        </row>
        <row r="299">
          <cell r="G299" t="str">
            <v>JAR INGENEIRIA INTEGRAL SAS901096093</v>
          </cell>
          <cell r="H299" t="str">
            <v>jarinsas17@gmail.com;</v>
          </cell>
        </row>
        <row r="300">
          <cell r="G300" t="str">
            <v>JARABA DIAZ EVER DE JESUS1066518233</v>
          </cell>
        </row>
        <row r="301">
          <cell r="G301" t="str">
            <v>JEREZ MANRIQUE RICARDO 1102355015</v>
          </cell>
        </row>
        <row r="302">
          <cell r="G302" t="str">
            <v>JIMENEZ BUENO JUAN CARLOS6138204</v>
          </cell>
          <cell r="H302" t="str">
            <v>JUANC.JIMENEZB@HOTMAIL.COM</v>
          </cell>
        </row>
        <row r="303">
          <cell r="G303" t="str">
            <v>JIMENEZ ORTIZ JHON MARIO 1102848458</v>
          </cell>
        </row>
        <row r="304">
          <cell r="G304" t="str">
            <v>JIMENEZ ROMERO ENDER JESUS1002498632</v>
          </cell>
          <cell r="H304" t="str">
            <v>MILLANOSORIO14@GMAIL.COM</v>
          </cell>
        </row>
        <row r="305">
          <cell r="G305" t="str">
            <v>JIMENEZ SUAREZ JOSE ALFONSO79907190</v>
          </cell>
          <cell r="H305" t="str">
            <v>ALFONSO.PLOMO@HOTMAIL.COM</v>
          </cell>
        </row>
        <row r="306">
          <cell r="G306" t="str">
            <v>JULSTAR &amp; CIA LTDA830078051</v>
          </cell>
          <cell r="H306" t="str">
            <v>gerencia@julstarcorp.com; JULSTAROGV@HOTMAIL.COM</v>
          </cell>
        </row>
        <row r="307">
          <cell r="G307" t="str">
            <v>LABRADOR SIERRA EUTIMIO 7350488</v>
          </cell>
        </row>
        <row r="308">
          <cell r="G308" t="str">
            <v>LADRILLERA BARRANQUILLA LTDA890106276</v>
          </cell>
          <cell r="H308" t="str">
            <v>ventasplanta@ladrillera-barranquilla-ltda.com;</v>
          </cell>
        </row>
        <row r="309">
          <cell r="G309" t="str">
            <v>LADRILLERA SAN LUIS S.A.S.900418906</v>
          </cell>
          <cell r="H309" t="str">
            <v>luisca895@hotmail.com;</v>
          </cell>
        </row>
        <row r="310">
          <cell r="G310" t="str">
            <v>LAGO LOPEZ JORGE LUIS72055810</v>
          </cell>
        </row>
        <row r="311">
          <cell r="G311" t="str">
            <v>LAGUADO LANCHEROS JOHATHAN ENRIQUE 1116863219</v>
          </cell>
          <cell r="H311" t="str">
            <v>JELAGUADO10@GMAIL.COM</v>
          </cell>
        </row>
        <row r="312">
          <cell r="G312" t="str">
            <v>LAGUADO LANCHEROS JOHATHAN ENRIQUE1116863219</v>
          </cell>
          <cell r="H312" t="str">
            <v>JELAGUADO10@GMAIL.COM</v>
          </cell>
        </row>
        <row r="313">
          <cell r="G313" t="str">
            <v>LARGACHA FERNANDO 9808403</v>
          </cell>
          <cell r="H313" t="str">
            <v>NO TIENE</v>
          </cell>
        </row>
        <row r="314">
          <cell r="G314" t="str">
            <v>LASERNA PERAFAN MILTON FABIAN 6387075</v>
          </cell>
          <cell r="H314" t="str">
            <v>millas0380@gmail.com;</v>
          </cell>
        </row>
        <row r="315">
          <cell r="G315" t="str">
            <v>LAVACUDE MONGUI JOSE DEL CARMEN 79251508</v>
          </cell>
          <cell r="H315" t="str">
            <v>joselavacuderivera01@gmail.com;</v>
          </cell>
        </row>
        <row r="316">
          <cell r="G316" t="str">
            <v>LEGUIZAMON SANCHEZ LUIS ARMANDO 79970612</v>
          </cell>
          <cell r="H316" t="str">
            <v>ls9879120@gmail.com;</v>
          </cell>
        </row>
        <row r="317">
          <cell r="G317" t="str">
            <v>LEIVA RAGUA ANDRES CAMILO 1018447354</v>
          </cell>
          <cell r="H317" t="str">
            <v>ANCALERA01@HOTMAIL.COM</v>
          </cell>
        </row>
        <row r="318">
          <cell r="G318" t="str">
            <v>LLERENA TORRES GLADYS PATRICIA 1065659031</v>
          </cell>
          <cell r="H318" t="str">
            <v>PATTYLLERENA1502@GMAIL.COM</v>
          </cell>
        </row>
        <row r="319">
          <cell r="G319" t="str">
            <v>LOAIZA MARTINEZ FERNANDO 80212164</v>
          </cell>
          <cell r="H319" t="str">
            <v>FLOAIZA@HOTMAIL.COM.AR</v>
          </cell>
        </row>
        <row r="320">
          <cell r="G320" t="str">
            <v>LOPEZ ALVARADO ALVARO JOSE 15207559</v>
          </cell>
          <cell r="H320" t="str">
            <v>LOPEZ1981KEIDER@HOTMAIL.COM</v>
          </cell>
        </row>
        <row r="321">
          <cell r="G321" t="str">
            <v>LOPEZ LOPEZ JOSE BENJAMIN 80113312</v>
          </cell>
          <cell r="H321" t="str">
            <v>ljose7007@gmail.com;</v>
          </cell>
        </row>
        <row r="322">
          <cell r="G322" t="str">
            <v>LOPEZ SILVA JOSUE ABRAHAN 1126910657</v>
          </cell>
          <cell r="H322" t="str">
            <v>JOSUELOPEZ14@HOTMAIL.COM</v>
          </cell>
        </row>
        <row r="323">
          <cell r="G323" t="str">
            <v>LOZANO LAGUNA ALECCY 80742037</v>
          </cell>
        </row>
        <row r="324">
          <cell r="G324" t="str">
            <v>LUCHINI PEñA FERNANDO 10165876</v>
          </cell>
          <cell r="H324" t="str">
            <v>FLUCHINI@GMAIL.COM</v>
          </cell>
        </row>
        <row r="325">
          <cell r="G325" t="str">
            <v>LUCUMI LUCUMI JOSE WILDER 10473986</v>
          </cell>
          <cell r="H325" t="str">
            <v>JOSEWILDERLUCUMILUCUMI@GMAIL.COM</v>
          </cell>
        </row>
        <row r="326">
          <cell r="G326" t="str">
            <v>LUNA TABORDA MARIO ENRIQUE73152937</v>
          </cell>
          <cell r="H326" t="str">
            <v>MARIOLUNA0924@GMAIL.COM</v>
          </cell>
        </row>
        <row r="327">
          <cell r="G327" t="str">
            <v>M&amp;B ARQUITECTURA E INGENIERIA LTDA900113234</v>
          </cell>
          <cell r="H327" t="str">
            <v>sonybletran@yahoo.com</v>
          </cell>
        </row>
        <row r="328">
          <cell r="G328" t="str">
            <v>MACA OMA FERNEI 4617077</v>
          </cell>
        </row>
        <row r="329">
          <cell r="G329" t="str">
            <v>MALDONADO DAZA JOSE ABEL5679503</v>
          </cell>
          <cell r="H329" t="str">
            <v>NO TIENE</v>
          </cell>
        </row>
        <row r="330">
          <cell r="G330" t="str">
            <v>MALDONADO LADINO ADRIANA 52295025</v>
          </cell>
          <cell r="H330" t="str">
            <v>adriana.maldonado.ladino@gmail.com;</v>
          </cell>
        </row>
        <row r="331">
          <cell r="G331" t="str">
            <v>MANTILLA HURTADO NORMA LILIAN37615803</v>
          </cell>
        </row>
        <row r="332">
          <cell r="G332" t="str">
            <v>MARCEGAGLIA COLOMBIA LTDA900136900</v>
          </cell>
          <cell r="H332" t="str">
            <v xml:space="preserve">deysi.mendez@marcegaglia.com </v>
          </cell>
        </row>
        <row r="333">
          <cell r="G333" t="str">
            <v>MARQUEZ LLERENA KIMBERLY MARIA1140856423</v>
          </cell>
          <cell r="H333" t="str">
            <v>llerenak10@gmail.com</v>
          </cell>
        </row>
        <row r="334">
          <cell r="G334" t="str">
            <v>MARQUEZ VILLADIEGO ALBERTO LUIS8781418</v>
          </cell>
        </row>
        <row r="335">
          <cell r="G335" t="str">
            <v>MARQULLIO BERMUDEZ ALEJANDRO94070391</v>
          </cell>
        </row>
        <row r="336">
          <cell r="G336" t="str">
            <v>MARROQUIN RODRIGUEZ ALEXANDER79995219</v>
          </cell>
          <cell r="H336" t="str">
            <v>RUTHFRANCO2211@HOTMAIL.COM</v>
          </cell>
        </row>
        <row r="337">
          <cell r="G337" t="str">
            <v>MARROQUIN RODRIGUEZ CARLOS 79830848</v>
          </cell>
          <cell r="H337" t="str">
            <v>MARROCOCARLOS78@GMAIL.COM</v>
          </cell>
        </row>
        <row r="338">
          <cell r="G338" t="str">
            <v>MARTIN ROSAS JHONNY STIVESS 80802861</v>
          </cell>
          <cell r="H338" t="str">
            <v>STYDCAFENIX@HOTMAIL.COM</v>
          </cell>
        </row>
        <row r="339">
          <cell r="G339" t="str">
            <v>MARTINEZ BEJARANO OMAR ANDRES 1033720108</v>
          </cell>
        </row>
        <row r="340">
          <cell r="G340" t="str">
            <v>MARTINEZ CUBIDES FRANK80814135</v>
          </cell>
        </row>
        <row r="341">
          <cell r="G341" t="str">
            <v>MARTINEZ CUBIDES MICHAEL1098616755</v>
          </cell>
        </row>
        <row r="342">
          <cell r="G342" t="str">
            <v>MARTINEZ EDER ALFONSO91244496</v>
          </cell>
        </row>
        <row r="343">
          <cell r="G343" t="str">
            <v>MARTINEZ FIGUEROA JOSE FRANCISCO7961061</v>
          </cell>
        </row>
        <row r="344">
          <cell r="G344" t="str">
            <v>MARTINEZ FLOREZ ERIC ROLANDO 91495614</v>
          </cell>
          <cell r="H344" t="str">
            <v>ELFO_28@HOTMAIL.COM</v>
          </cell>
        </row>
        <row r="345">
          <cell r="G345" t="str">
            <v>MARTINEZ QUINTERO JORGE13840045</v>
          </cell>
          <cell r="H345" t="str">
            <v>JOMARQUI_20@HOTMAIL.COM</v>
          </cell>
        </row>
        <row r="346">
          <cell r="G346" t="str">
            <v>MARTINEZ REINA FREDDY ALEXANDER1019018962</v>
          </cell>
          <cell r="H346" t="str">
            <v>FREDDYCHICHI20@HOTMAIL.COM</v>
          </cell>
        </row>
        <row r="347">
          <cell r="G347" t="str">
            <v>MARTINEZ Y ASOCIADOS PROTECCION INTEGRAL SAS900468924</v>
          </cell>
          <cell r="H347" t="str">
            <v>monica@martinezproteccion.com;</v>
          </cell>
        </row>
        <row r="348">
          <cell r="G348" t="str">
            <v>MATEUS FORERO EDILSON HERNANDO 1073691493</v>
          </cell>
          <cell r="H348" t="str">
            <v>VALERYCLAVIJO1011@GMAIL.COM</v>
          </cell>
        </row>
        <row r="349">
          <cell r="G349" t="str">
            <v>MATEUS LOPEZ YEISSON GABRIEL 1033726938</v>
          </cell>
          <cell r="H349" t="str">
            <v>YGABRIELMATEUS@HOTMAIL.COM</v>
          </cell>
        </row>
        <row r="350">
          <cell r="G350" t="str">
            <v>MATIZ RAMIREZ PEDRO MARIA 80456714</v>
          </cell>
          <cell r="H350" t="str">
            <v>PEDROMATIZ80456@GMAIL.COM</v>
          </cell>
        </row>
        <row r="351">
          <cell r="G351" t="str">
            <v>MAYUN S.A.S800081030</v>
          </cell>
          <cell r="H351" t="str">
            <v>e.delgado@mayun.com.co; c.revollo@mayun.com.co</v>
          </cell>
        </row>
        <row r="352">
          <cell r="G352" t="str">
            <v>MAZ JIMENEZ JHON FREDY 1007547055</v>
          </cell>
          <cell r="H352" t="str">
            <v>JHO.DATO.1994@HOTMAIL.COM</v>
          </cell>
        </row>
        <row r="353">
          <cell r="G353" t="str">
            <v>MEDINA GARZON FRANCISCO91001420</v>
          </cell>
          <cell r="H353" t="str">
            <v>FRANCISCOMEDINA6210@GMAIL.COM</v>
          </cell>
        </row>
        <row r="354">
          <cell r="G354" t="str">
            <v>MEDINA HUERTAS JOSE LUIS1019081434</v>
          </cell>
          <cell r="H354" t="str">
            <v>MICHICO0717@HOTMAIL.COM</v>
          </cell>
        </row>
        <row r="355">
          <cell r="G355" t="str">
            <v>MEDINA JOHNSON79542712</v>
          </cell>
          <cell r="H355" t="str">
            <v>JOHNMEDI70@OUTLOOK.COM</v>
          </cell>
        </row>
        <row r="356">
          <cell r="G356" t="str">
            <v>MELENDEZ LICONA JOSE ALBERTO 1104873547</v>
          </cell>
        </row>
        <row r="357">
          <cell r="G357" t="str">
            <v>MENA INESTROZA LUIS FERNANDO 79771774</v>
          </cell>
        </row>
        <row r="358">
          <cell r="G358" t="str">
            <v>MENDEZ CARTAGENA JOHNEDY79449394</v>
          </cell>
          <cell r="H358" t="str">
            <v>JOHNEDY327@HOTMAIL.COM</v>
          </cell>
        </row>
        <row r="359">
          <cell r="G359" t="str">
            <v>MENSULA S.A800027617</v>
          </cell>
          <cell r="H359" t="str">
            <v>mensulal@une.net.co
mauricioholguin@mensulaingenieros.com</v>
          </cell>
        </row>
        <row r="360">
          <cell r="G360" t="str">
            <v>MILLAN ALQUILER S A S901141327</v>
          </cell>
        </row>
        <row r="361">
          <cell r="G361" t="str">
            <v>MIRANDA AUDIVETH EDUAR DE JESUS1043637736</v>
          </cell>
        </row>
        <row r="362">
          <cell r="G362" t="str">
            <v>MONROY LAMPREA JHON ALEXANDER1136910154</v>
          </cell>
        </row>
        <row r="363">
          <cell r="G363" t="str">
            <v>MONROY ROMERO EFRAIN79536410</v>
          </cell>
        </row>
        <row r="364">
          <cell r="G364" t="str">
            <v>MONTEALEGRE ACOSTA CARLOS WILSON 19471004</v>
          </cell>
          <cell r="H364" t="str">
            <v>CARLOSWILSON07M.A@HOTMAIL.COM</v>
          </cell>
        </row>
        <row r="365">
          <cell r="G365" t="str">
            <v>MONTERO ORTIZ JOSE ONORIO73591501</v>
          </cell>
          <cell r="H365" t="str">
            <v>jomo232000@hotmail.com</v>
          </cell>
        </row>
        <row r="366">
          <cell r="G366" t="str">
            <v>MONTES BERNAL EDWIN ALFREDO 1033727064</v>
          </cell>
          <cell r="H366" t="str">
            <v>EDWINMONTESPLOMERO@GMAIL.COM</v>
          </cell>
        </row>
        <row r="367">
          <cell r="G367" t="str">
            <v>MORA GALLO JULIO CESAR72240667</v>
          </cell>
        </row>
        <row r="368">
          <cell r="G368" t="str">
            <v>MORALES COY GERMAN DAVID 1023864542</v>
          </cell>
          <cell r="H368" t="str">
            <v>GERMANDAVID07@OUTLOOK.COM</v>
          </cell>
        </row>
        <row r="369">
          <cell r="G369" t="str">
            <v>MORAN GONZALEZ MARVIN JOHN 927615921</v>
          </cell>
          <cell r="H369" t="str">
            <v>marvinmoran8946@gmail.com;</v>
          </cell>
        </row>
        <row r="370">
          <cell r="G370" t="str">
            <v>MORENO BANQUEZ LUIS FELIPE 1047475348</v>
          </cell>
        </row>
        <row r="371">
          <cell r="G371" t="str">
            <v>MORENO PEREZ JUAN SEBASTIAN1023945970</v>
          </cell>
          <cell r="H371" t="str">
            <v>SJ95MOPE@GMAIL.COM</v>
          </cell>
        </row>
        <row r="372">
          <cell r="G372" t="str">
            <v>MOSQUERA LUIS 76268412</v>
          </cell>
        </row>
        <row r="373">
          <cell r="G373" t="str">
            <v>MOSQUERA RIVAS LUIS DAVID 1020438450</v>
          </cell>
        </row>
        <row r="374">
          <cell r="G374" t="str">
            <v>MUÑOZ LOPEZ GERMAN ANTONIO 72174667</v>
          </cell>
        </row>
        <row r="375">
          <cell r="G375" t="str">
            <v>MUÑOZ VILLALBA JORGE FARIT1002230116</v>
          </cell>
          <cell r="H375" t="str">
            <v>JORGEFARITMU@GMAIL.COM</v>
          </cell>
        </row>
        <row r="376">
          <cell r="G376" t="str">
            <v>MUNZON GARZON JOSE MARIO 1033681759</v>
          </cell>
        </row>
        <row r="377">
          <cell r="G377" t="str">
            <v>MURCIA RODRIGUEZ JHON FREDY1010008891</v>
          </cell>
        </row>
        <row r="378">
          <cell r="G378" t="str">
            <v>MURILLO GUTIERREZ BRAYAN ENRIQUE 1015434676</v>
          </cell>
        </row>
        <row r="379">
          <cell r="G379" t="str">
            <v>MURILLO GUTIERREZ WILLIAM ENRIQUE 80771892</v>
          </cell>
          <cell r="H379" t="str">
            <v>WILLIAM_01MURILLO@OUTLOOK.COM</v>
          </cell>
        </row>
        <row r="380">
          <cell r="G380" t="str">
            <v>MUSICUE PEQUI RUBEN DARIO 1067527973</v>
          </cell>
          <cell r="H380" t="str">
            <v>RMUSICUE12@GMAIL.COM</v>
          </cell>
        </row>
        <row r="381">
          <cell r="G381" t="str">
            <v>NAVARRO GONZALEZ RAINER DAVID1041264978</v>
          </cell>
          <cell r="H381" t="str">
            <v>RAINERNAVARROJ@GMAIL.COM</v>
          </cell>
        </row>
        <row r="382">
          <cell r="G382" t="str">
            <v>NAVARRO LOPEZ MARCO ANTONIO1143119072</v>
          </cell>
        </row>
        <row r="383">
          <cell r="G383" t="str">
            <v>NAVARRO ROSO GABRIEL ANTONIO78690281</v>
          </cell>
          <cell r="H383" t="str">
            <v>GABOROSSO2@GMAIL.COM</v>
          </cell>
        </row>
        <row r="384">
          <cell r="G384" t="str">
            <v>NEME BAUTISTA ANDRES FERNANDO 1121816301</v>
          </cell>
          <cell r="H384" t="str">
            <v xml:space="preserve">afneme.aygingenieria@gmail.com; </v>
          </cell>
        </row>
        <row r="385">
          <cell r="G385" t="str">
            <v>NIETO BONILLA ANDRES ORLANDO1110489619</v>
          </cell>
          <cell r="H385" t="str">
            <v>ANDRESNIETO279@GMAIL.COM</v>
          </cell>
        </row>
        <row r="386">
          <cell r="G386" t="str">
            <v>NIETO NAVARRO YAILTON 1050458127</v>
          </cell>
          <cell r="H386" t="str">
            <v>NYAILTON@GMAIL.COM</v>
          </cell>
        </row>
        <row r="387">
          <cell r="G387" t="str">
            <v>NIÑO LUNA EDWIN RICARDO80792300</v>
          </cell>
          <cell r="H387" t="str">
            <v>ERICARDO198331@GMAIL.COM</v>
          </cell>
        </row>
        <row r="388">
          <cell r="G388" t="str">
            <v>NIÑO RINCON GLORIA EMILSE 46381277</v>
          </cell>
        </row>
        <row r="389">
          <cell r="G389" t="str">
            <v>NIVIAYO AMEZQUITA JOSE LUIS79888980</v>
          </cell>
        </row>
        <row r="390">
          <cell r="G390" t="str">
            <v>NOVOA OLAVE MARCO AURELIO1143118338</v>
          </cell>
        </row>
        <row r="391">
          <cell r="G391" t="str">
            <v>NUEVA EMPRESA PROMOTORA DE SALUD " NUEVA EPS S.A."900156264</v>
          </cell>
          <cell r="H391" t="str">
            <v>secretatia.general@nuevaeps.com.co</v>
          </cell>
        </row>
        <row r="392">
          <cell r="G392" t="str">
            <v>NUEVO AEROPUERTO DE BARRANQUILLA SAS900913341</v>
          </cell>
          <cell r="H392" t="str">
            <v>facturacionepc@nuevobaq.com
jmaldonado@aeropuertobaq.com
lidapava@nuevobaq.com</v>
          </cell>
        </row>
        <row r="393">
          <cell r="G393" t="str">
            <v>OCHOA OCHOA GABRIEL 80269424</v>
          </cell>
          <cell r="H393" t="str">
            <v>gabriel80269@gmail.com</v>
          </cell>
        </row>
        <row r="394">
          <cell r="G394" t="str">
            <v>OCORO CASTILLO NORMAN 10385651</v>
          </cell>
          <cell r="H394" t="str">
            <v>ENVIAR A WHATSAPP</v>
          </cell>
        </row>
        <row r="395">
          <cell r="G395" t="str">
            <v>ONTIER LTDA.444444471</v>
          </cell>
          <cell r="H395" t="str">
            <v>msaldana@ontier.net</v>
          </cell>
        </row>
        <row r="396">
          <cell r="G396" t="str">
            <v>ORELLANOS ROMERO RICARDO JOSE 72004795</v>
          </cell>
          <cell r="H396" t="str">
            <v>RICARDOORELLANOS1027@GMAIL.COM</v>
          </cell>
        </row>
        <row r="397">
          <cell r="G397" t="str">
            <v>ORGANIZACION IBEROAMERICANA DE PROTECCION CONTRA INCENDIOS OPCI860352817</v>
          </cell>
          <cell r="H397" t="str">
            <v>sramos@opcicolombia.org; opci@opcicolombia.org</v>
          </cell>
        </row>
        <row r="398">
          <cell r="G398" t="str">
            <v>ORJUELA BELTRAN HUMBERTO 79561780</v>
          </cell>
        </row>
        <row r="399">
          <cell r="G399" t="str">
            <v>ORJUELA CASALLAS JEFERSON JESUS1010223821</v>
          </cell>
          <cell r="H399" t="str">
            <v>JEFERSONORJUELA95@GMAIL.COM</v>
          </cell>
        </row>
        <row r="400">
          <cell r="G400" t="str">
            <v>ORJUELA GALINDO YEIMER YUJANER 80251000</v>
          </cell>
          <cell r="H400" t="str">
            <v>YUJANER24@GMAIL.COM</v>
          </cell>
        </row>
        <row r="401">
          <cell r="G401" t="str">
            <v>OROZCO BLANCO IVAN FELIPE1013676960</v>
          </cell>
          <cell r="H401" t="str">
            <v>FELIPE_12666@HOTMAIL.COM</v>
          </cell>
        </row>
        <row r="402">
          <cell r="G402" t="str">
            <v>OROZCO DIAZ DAVID SALVADOR1049535908</v>
          </cell>
          <cell r="H402" t="str">
            <v>SMFAJARDO1994@GMAIL.COM</v>
          </cell>
        </row>
        <row r="403">
          <cell r="G403" t="str">
            <v>OROZCO GONZALEZ JEISON JAVIER1143441559</v>
          </cell>
        </row>
        <row r="404">
          <cell r="G404" t="str">
            <v>OROZCO SALCEDO EDUARDO ENRIQUE72336125</v>
          </cell>
        </row>
        <row r="405">
          <cell r="G405" t="str">
            <v>ORREGO VALENCIA OLMEDO 6138826</v>
          </cell>
        </row>
        <row r="406">
          <cell r="G406" t="str">
            <v>ORTIMA INGENIERIA Y SUMINISTROS SAS900251178</v>
          </cell>
          <cell r="H406" t="str">
            <v>ortimaltda@yahoo.es;</v>
          </cell>
        </row>
        <row r="407">
          <cell r="G407" t="str">
            <v>OSORIO CARRILLO JHON JAIDER8527495</v>
          </cell>
          <cell r="H407" t="str">
            <v>OSORIOJHONJAIDER@GMAIL.COM</v>
          </cell>
        </row>
        <row r="408">
          <cell r="G408" t="str">
            <v>OSPINAS Y CIA S.A860002837</v>
          </cell>
          <cell r="H408" t="str">
            <v>andrea.poveda@ospinas.com.co
facturacion@ospinas.com.co</v>
          </cell>
        </row>
        <row r="409">
          <cell r="G409" t="str">
            <v>OTERO ARAUJO ORLANDO MIGUEL 1066730500</v>
          </cell>
        </row>
        <row r="410">
          <cell r="G410" t="str">
            <v>OVEIDO DUARTE IVAN DARIO 1099662613</v>
          </cell>
          <cell r="H410" t="str">
            <v>OVIEDODUARTEIVANDARIO@GMAIL.COM</v>
          </cell>
        </row>
        <row r="411">
          <cell r="G411" t="str">
            <v>OVIEDO BUELVAS NEIDER FERMERIS1068813217</v>
          </cell>
        </row>
        <row r="412">
          <cell r="G412" t="str">
            <v>OXO HOTEL CARTAGENA S.A.S900748621</v>
          </cell>
          <cell r="H412" t="str">
            <v>mleite@oxohotel.com</v>
          </cell>
        </row>
        <row r="413">
          <cell r="G413" t="str">
            <v>OYOLA GIL WALTER JAVIER 10185189</v>
          </cell>
          <cell r="H413" t="str">
            <v>NO TIENE</v>
          </cell>
        </row>
        <row r="414">
          <cell r="G414" t="str">
            <v>OYOLA PEÑA DUBER ARLEY 1006089840</v>
          </cell>
          <cell r="H414" t="str">
            <v>ENVIAR A WHATSAPP</v>
          </cell>
        </row>
        <row r="415">
          <cell r="G415" t="str">
            <v>PACHON TIQUE WILLIAM FERNANDO79223703</v>
          </cell>
          <cell r="H415" t="str">
            <v>WILLIAMFERNANDO1985@HOTMAIL.COM</v>
          </cell>
        </row>
        <row r="416">
          <cell r="G416" t="str">
            <v>PAEZ ROMERO EDWIN ARBEY 91018567</v>
          </cell>
          <cell r="H416" t="str">
            <v>JHAVY2020@GMAIL.COM</v>
          </cell>
        </row>
        <row r="417">
          <cell r="G417" t="str">
            <v>PAIVA AGUIRRE FABIAN YESID1299399</v>
          </cell>
        </row>
        <row r="418">
          <cell r="G418" t="str">
            <v>PAJARO SUAREZ NEYERES 72436357</v>
          </cell>
        </row>
        <row r="419">
          <cell r="G419" t="str">
            <v>PALACIOS HINESTROZA YEFERSON 1003934020</v>
          </cell>
          <cell r="H419" t="str">
            <v>YEFERSONPALACIOS@GMAIL.COM</v>
          </cell>
        </row>
        <row r="420">
          <cell r="G420" t="str">
            <v>PALACIOS MORENO PORFIRIO 11617110</v>
          </cell>
        </row>
        <row r="421">
          <cell r="G421" t="str">
            <v>PALENCIA AGAMEZ WALDIS1072522084</v>
          </cell>
        </row>
        <row r="422">
          <cell r="G422" t="str">
            <v>PALOMINO CARVAJAL NELSON1064713350</v>
          </cell>
        </row>
        <row r="423">
          <cell r="G423" t="str">
            <v>PARQUE DE MAQUINARIA SAS830065444</v>
          </cell>
          <cell r="H423" t="str">
            <v>pmaquinaria@hotmail.com;</v>
          </cell>
        </row>
        <row r="424">
          <cell r="G424" t="str">
            <v>PARRA DELGADO JHON FREDY 80184247</v>
          </cell>
          <cell r="H424" t="str">
            <v>JOHNNACIONAL28@HOTMAIL.COM</v>
          </cell>
        </row>
        <row r="425">
          <cell r="G425" t="str">
            <v>PARRADO SUAREZ JENNY MARYORY 1130677369</v>
          </cell>
          <cell r="H425" t="str">
            <v>jheixon27@gmail.com;</v>
          </cell>
        </row>
        <row r="426">
          <cell r="G426" t="str">
            <v>PATERNINA LEON JUAN JAVIER80737943</v>
          </cell>
          <cell r="H426" t="str">
            <v>JUANJAVIERPATERNINALEON@GMAIL.COM</v>
          </cell>
        </row>
        <row r="427">
          <cell r="G427" t="str">
            <v>PATERNINA LEON WILLIAM ALBEIRO10773313</v>
          </cell>
          <cell r="H427" t="str">
            <v>WILLIAM.PATERNINA@YAHOO.COM</v>
          </cell>
        </row>
        <row r="428">
          <cell r="G428" t="str">
            <v>PAVCO S.A.860005050</v>
          </cell>
          <cell r="H428" t="str">
            <v>jesus.rivera@mexichem.com;</v>
          </cell>
        </row>
        <row r="429">
          <cell r="G429" t="str">
            <v>PELAEZ QUIROZ KEVIN ANDRES 1012396147</v>
          </cell>
          <cell r="H429" t="str">
            <v>KEVINHSEPELAEZ@GMAIL.COM</v>
          </cell>
        </row>
        <row r="430">
          <cell r="G430" t="str">
            <v>PEÑA BARRIOS NESTOR1047383990</v>
          </cell>
        </row>
        <row r="431">
          <cell r="G431" t="str">
            <v>PEÑA Y SANCHEZ ASOCIADOS SAS900748643</v>
          </cell>
          <cell r="H431" t="str">
            <v>pysasociadossas@hotmail.com;</v>
          </cell>
        </row>
        <row r="432">
          <cell r="G432" t="str">
            <v>PENAGOS BERNAL HERNANDO 93461854</v>
          </cell>
          <cell r="H432" t="str">
            <v>Pelachos10@hotmail.com</v>
          </cell>
        </row>
        <row r="433">
          <cell r="G433" t="str">
            <v>PEÑALOZA QUINTANA LAURA MARCELA 52738801</v>
          </cell>
          <cell r="H433" t="str">
            <v>marcepe4@hotmail.com;</v>
          </cell>
        </row>
        <row r="434">
          <cell r="G434" t="str">
            <v>PEÑATA BOHORQUEZ OMAR ENRIQUE92447206</v>
          </cell>
        </row>
        <row r="435">
          <cell r="G435" t="str">
            <v>PERALTA BARRERA NORMA LUCERO1018474198</v>
          </cell>
          <cell r="H435" t="str">
            <v>norma.peraltab@gmail.com</v>
          </cell>
        </row>
        <row r="436">
          <cell r="G436" t="str">
            <v>PERALTA PERFILERIA SAS860513360</v>
          </cell>
          <cell r="H436" t="str">
            <v>contactenos@peraltaperfileria.com</v>
          </cell>
        </row>
        <row r="437">
          <cell r="G437" t="str">
            <v>PEREZ CABALLERO JORGE LUIS 1043840586</v>
          </cell>
        </row>
        <row r="438">
          <cell r="G438" t="str">
            <v>PEREZ DE AGUAS BRAYAN DAVID1045724741</v>
          </cell>
        </row>
        <row r="439">
          <cell r="G439" t="str">
            <v>PEREZ DE AGUAS KENNY SAMIR1045684261</v>
          </cell>
        </row>
        <row r="440">
          <cell r="G440" t="str">
            <v>PEREZ GARCIA CINDY 1129533005</v>
          </cell>
          <cell r="H440" t="str">
            <v>cindyperezg_@hotmail.com;</v>
          </cell>
        </row>
        <row r="441">
          <cell r="G441" t="str">
            <v>PEREZ HUERTAS ANTONIS DE JESUS 92230561</v>
          </cell>
          <cell r="H441" t="str">
            <v>ANTONISPEREZ@GMAIL.COM</v>
          </cell>
        </row>
        <row r="442">
          <cell r="G442" t="str">
            <v>PEREZ JIMENEZ LUIS CARLOS1100395045</v>
          </cell>
        </row>
        <row r="443">
          <cell r="G443" t="str">
            <v>PEREZ MERCADO EMIGDIO73184950</v>
          </cell>
        </row>
        <row r="444">
          <cell r="G444" t="str">
            <v>PEREZ NEIRA NELSON 1004822851</v>
          </cell>
        </row>
        <row r="445">
          <cell r="G445" t="str">
            <v>PEREZ RAMIREZ JAMER DAVID 1048280596</v>
          </cell>
          <cell r="H445" t="str">
            <v>JAMERPEREZ@GMAIL.COM</v>
          </cell>
        </row>
        <row r="446">
          <cell r="G446" t="str">
            <v>PEREZ TEJERA FELIX JUNIOR1044428081</v>
          </cell>
        </row>
        <row r="447">
          <cell r="G447" t="str">
            <v>PEREZ TEJERA YOSIMAR1044422125</v>
          </cell>
        </row>
        <row r="448">
          <cell r="G448" t="str">
            <v>PIARO IMPRSORES S A S860519840</v>
          </cell>
          <cell r="H448" t="str">
            <v>contabilidad@piarocreativos.com</v>
          </cell>
        </row>
        <row r="449">
          <cell r="G449" t="str">
            <v>PINEDA RODRIGUEZ LINDA KATHERINE1030636356</v>
          </cell>
          <cell r="H449" t="str">
            <v>kathypineda02@hotmail.com</v>
          </cell>
        </row>
        <row r="450">
          <cell r="G450" t="str">
            <v>PINEDA VALCARCEL RUTH AMIRA 51869808</v>
          </cell>
          <cell r="H450" t="str">
            <v>rucapineda@yahoo.com;</v>
          </cell>
        </row>
        <row r="451">
          <cell r="G451" t="str">
            <v>PINILLA CORTES HUGO ERNESTO 80749823</v>
          </cell>
          <cell r="H451" t="str">
            <v>chiky_24-@hotmail.com</v>
          </cell>
        </row>
        <row r="452">
          <cell r="G452" t="str">
            <v>PINO ALAVA MAURICIO RICARDO1045688749</v>
          </cell>
          <cell r="H452" t="str">
            <v>maupin_16@hotmail.com</v>
          </cell>
        </row>
        <row r="453">
          <cell r="G453" t="str">
            <v>PINTO AMOLINAR JESUS DAVID 1102834715</v>
          </cell>
          <cell r="H453" t="str">
            <v>jdpinto90@gmail.com</v>
          </cell>
        </row>
        <row r="454">
          <cell r="G454" t="str">
            <v>PINZON LANCHEROS HERVIN 79915154</v>
          </cell>
          <cell r="H454" t="str">
            <v>hervin.pinzon@gmail.com</v>
          </cell>
        </row>
        <row r="455">
          <cell r="G455" t="str">
            <v>PISCO RODRIGO HERNANDO 3141179</v>
          </cell>
          <cell r="H455" t="str">
            <v>ROHEPI82@GMAIL.COM</v>
          </cell>
        </row>
        <row r="456">
          <cell r="G456" t="str">
            <v>PIZZA CAMACHO JOSE DANILO 2164357</v>
          </cell>
          <cell r="H456" t="str">
            <v>TATISS_17SAN@HOTMAIL.COM</v>
          </cell>
        </row>
        <row r="457">
          <cell r="G457" t="str">
            <v>PIZZA REYES JEFFERY1073681032</v>
          </cell>
        </row>
        <row r="458">
          <cell r="G458" t="str">
            <v>PLATA SERRANO JOSEFINA 63493089</v>
          </cell>
          <cell r="H458" t="str">
            <v>josefina.plata@yahoo.com;</v>
          </cell>
        </row>
        <row r="459">
          <cell r="G459" t="str">
            <v>POLO OLIVEROS DENNIS XAVIER 1031141694</v>
          </cell>
          <cell r="H459" t="str">
            <v>XAVI08.POLO@HOTMAIL.COM</v>
          </cell>
        </row>
        <row r="460">
          <cell r="G460" t="str">
            <v>POLYPRO S.A.S900016213</v>
          </cell>
          <cell r="H460" t="str">
            <v>comercial@polypro.com.co;</v>
          </cell>
        </row>
        <row r="461">
          <cell r="G461" t="str">
            <v>POMARES OLIVERA PEDRO PABLO1101816411</v>
          </cell>
          <cell r="H461" t="str">
            <v>PEDROPOMARESOLIVERA@GMAIL.COM</v>
          </cell>
        </row>
        <row r="462">
          <cell r="G462" t="str">
            <v>PORRAS GARCIA LUIS ALBERTO80751174</v>
          </cell>
          <cell r="H462" t="str">
            <v>BOTOVEZA@HOTMAIL.COM</v>
          </cell>
        </row>
        <row r="463">
          <cell r="G463" t="str">
            <v>PORTILLA ROJAS LEIDY ESTEFANIA 1085282470</v>
          </cell>
        </row>
        <row r="464">
          <cell r="G464" t="str">
            <v>POSADA REYES DEIVI MIGUEL1030595978</v>
          </cell>
          <cell r="H464" t="str">
            <v>METEORA_248@HOTMAIL.COM</v>
          </cell>
        </row>
        <row r="465">
          <cell r="G465" t="str">
            <v>POVEDA BORRAZ GERARDO 19472631</v>
          </cell>
          <cell r="H465" t="str">
            <v>NO TIENE</v>
          </cell>
        </row>
        <row r="466">
          <cell r="G466" t="str">
            <v>PRABYC INGENIEROS S.A.S800173155</v>
          </cell>
          <cell r="H466" t="str">
            <v>JPineda@prabyc.com.co
OAvendano@prabyc.com.co
dvega@prabyc.com.co</v>
          </cell>
        </row>
        <row r="467">
          <cell r="G467" t="str">
            <v>PREVENIR ASESORES EN RIESGOS PROFESIONALES S.A.S900376366</v>
          </cell>
          <cell r="H467" t="str">
            <v>prevenirarp14@gmail.com;</v>
          </cell>
        </row>
        <row r="468">
          <cell r="G468" t="str">
            <v>PRIETO GONZALEZ CARLOS ANDRES1030551646</v>
          </cell>
          <cell r="H468" t="str">
            <v>CARLOSBIKERS821@HOTMAIL.COM</v>
          </cell>
        </row>
        <row r="469">
          <cell r="G469" t="str">
            <v>PRIETO SANABRIA NEWMAN DAVID80144792</v>
          </cell>
          <cell r="H469" t="str">
            <v>DJNEWMAN801@HOTMAIL.COM</v>
          </cell>
        </row>
        <row r="470">
          <cell r="G470" t="str">
            <v>PRL PREVENCION DE RIESGOS LABORALES SAS900908004</v>
          </cell>
          <cell r="H470" t="str">
            <v>administracion@prlprevencionderiesgos.com</v>
          </cell>
        </row>
        <row r="471">
          <cell r="G471" t="str">
            <v>PRODESEG S.A.860051688</v>
          </cell>
          <cell r="H471" t="str">
            <v>info@prodeseg.com.co;</v>
          </cell>
        </row>
        <row r="472">
          <cell r="G472" t="str">
            <v>PROFESIONALES EN PREVENCIÓN INTEGRAL EN SALUD OCUPACIONAL S.A.S.900509874</v>
          </cell>
          <cell r="H472" t="str">
            <v>luis.suarez@prlsas.com; luis.prevencionyproteccion@gmail.com</v>
          </cell>
        </row>
        <row r="473">
          <cell r="G473" t="str">
            <v>PROKSOL SAS900035722</v>
          </cell>
          <cell r="H473" t="str">
            <v>omunoz@proksol.com
facturacion@proksol.com</v>
          </cell>
        </row>
        <row r="474">
          <cell r="G474" t="str">
            <v>PROMOTORA LA ENSEZANZA SA830109595</v>
          </cell>
          <cell r="H474" t="str">
            <v>ensenanza@cusego.co</v>
          </cell>
        </row>
        <row r="475">
          <cell r="G475" t="str">
            <v>PROTECCION S.A.800229739</v>
          </cell>
        </row>
        <row r="476">
          <cell r="G476" t="str">
            <v>PROYECTO URBANO S.A.S811039202</v>
          </cell>
          <cell r="H476" t="str">
            <v>proyectourbanosas@gmail.com</v>
          </cell>
        </row>
        <row r="477">
          <cell r="G477" t="str">
            <v>PUENTES PEREZ EDWIN NORBEY 1234341409</v>
          </cell>
        </row>
        <row r="478">
          <cell r="G478" t="str">
            <v>PULIDO DIAZ JHON GERMAN 79768789</v>
          </cell>
        </row>
        <row r="479">
          <cell r="G479" t="str">
            <v>PVMETAL S.A.860507528</v>
          </cell>
          <cell r="H479" t="str">
            <v>gerencia@pvmetal.com.co;</v>
          </cell>
        </row>
        <row r="480">
          <cell r="G480" t="str">
            <v>QUALITY WATER SERVICE COLOMBIA S.A.S900659017</v>
          </cell>
          <cell r="H480" t="str">
            <v>wd.arias@qws.co; cartera3@qws.co</v>
          </cell>
        </row>
        <row r="481">
          <cell r="G481" t="str">
            <v>QUINTERO HERNANDEZ JHON DAIRO1045689071</v>
          </cell>
        </row>
        <row r="482">
          <cell r="G482" t="str">
            <v>QUIROGA BELTRAN DIANA MARCELA 1233694054</v>
          </cell>
          <cell r="H482" t="str">
            <v>diaana.quirogabeltran3@gmail.com;</v>
          </cell>
        </row>
        <row r="483">
          <cell r="G483" t="str">
            <v>R&amp;C GARCIA ASOCIADOS SAS900932572</v>
          </cell>
        </row>
        <row r="484">
          <cell r="G484" t="str">
            <v>RAMIREZ BELTRAN JORGE ARMANDO 80912780</v>
          </cell>
          <cell r="H484" t="str">
            <v>DJLAGARTS@GMAIL.COM</v>
          </cell>
        </row>
        <row r="485">
          <cell r="G485" t="str">
            <v>RAMIREZ BERNAL CINDY TATIANA1026565282</v>
          </cell>
          <cell r="H485" t="str">
            <v>CTATIANARAMIREZB@GMAIL.COM</v>
          </cell>
        </row>
        <row r="486">
          <cell r="G486" t="str">
            <v>RAMIREZ BERNAL NESTOR HERNANDO 11438261</v>
          </cell>
          <cell r="H486" t="str">
            <v>RAMNEST@HOTMAIL.COM</v>
          </cell>
        </row>
        <row r="487">
          <cell r="G487" t="str">
            <v>RAMIREZ MATIZ JESUS ELIAS 80456538</v>
          </cell>
        </row>
        <row r="488">
          <cell r="G488" t="str">
            <v>RAMIREZ MOSQUERA LUIS ALBERTO10698683</v>
          </cell>
        </row>
        <row r="489">
          <cell r="G489" t="str">
            <v>RAMIREZ ROMERO JAIME 80034225</v>
          </cell>
          <cell r="H489" t="str">
            <v>kanekio12017@gmail.com</v>
          </cell>
        </row>
        <row r="490">
          <cell r="G490" t="str">
            <v>RAMIREZ YESID 7689738</v>
          </cell>
          <cell r="H490" t="str">
            <v>YESIDRAMIREZ03@GMAIL.COM</v>
          </cell>
        </row>
        <row r="491">
          <cell r="G491" t="str">
            <v>RAMOS CAMPO ROGERS 73192194</v>
          </cell>
          <cell r="H491" t="str">
            <v>asesoriashidraulicasrr@gmail.com</v>
          </cell>
        </row>
        <row r="492">
          <cell r="G492" t="str">
            <v>RANGEL DIAZ RAMON ANDRES 79957226</v>
          </cell>
          <cell r="H492" t="str">
            <v>raanradi@gmail.com</v>
          </cell>
        </row>
        <row r="493">
          <cell r="G493" t="str">
            <v>RANGEL PABON ALVARO ANTONIO 12538024</v>
          </cell>
        </row>
        <row r="494">
          <cell r="G494" t="str">
            <v>REINA SALAZAR JESUS EDUARDO 79500773</v>
          </cell>
          <cell r="H494" t="str">
            <v>eduardoreina042@gmail.com</v>
          </cell>
        </row>
        <row r="495">
          <cell r="G495" t="str">
            <v>RENTERIA MORALES JAIRO MIGUEL 1047442704</v>
          </cell>
          <cell r="H495" t="str">
            <v>JAIROMIGUEL3@GMAIL.COM</v>
          </cell>
        </row>
        <row r="496">
          <cell r="G496" t="str">
            <v>REPAIR AND SERVICES SAS800135171</v>
          </cell>
          <cell r="H496" t="str">
            <v>administracion@rascontenedores.com;</v>
          </cell>
        </row>
        <row r="497">
          <cell r="G497" t="str">
            <v>REPRESENTANTE SEGURIDAD GAS SAS830034657</v>
          </cell>
          <cell r="H497" t="str">
            <v>info@reseggas.com;  aezorio@reseggas.com; paolo.zorio@reseggas.com;</v>
          </cell>
        </row>
        <row r="498">
          <cell r="G498" t="str">
            <v>RESTREPO TRUJILLO JORGE ALBERTO 3165783</v>
          </cell>
          <cell r="H498" t="str">
            <v>JRESTREPOTRUJILLO@GMAIL.COM</v>
          </cell>
        </row>
        <row r="499">
          <cell r="G499" t="str">
            <v>RICO GONZALEZ FABIAN ESTEBAN 1020769954</v>
          </cell>
          <cell r="H499" t="str">
            <v>EATEBANRICO@GMAIL.COM</v>
          </cell>
        </row>
        <row r="500">
          <cell r="G500" t="str">
            <v>RICO MORA JOSE GABRIEL 79327065</v>
          </cell>
          <cell r="H500" t="str">
            <v>JOSEGABRIELRICO5@GMAIL.COM</v>
          </cell>
        </row>
        <row r="501">
          <cell r="G501" t="str">
            <v>RICO URIAN JOSE LUCIO 1073683649</v>
          </cell>
          <cell r="H501" t="str">
            <v>LUCIOMORA2012@HOTMAIL.COM</v>
          </cell>
        </row>
        <row r="502">
          <cell r="G502" t="str">
            <v>RINCON ALARCON EDIDSON MANUEL 1015401665</v>
          </cell>
          <cell r="H502" t="str">
            <v>MANUKLE@HOTMAIL.COM</v>
          </cell>
        </row>
        <row r="503">
          <cell r="G503" t="str">
            <v>RINCON CAPERA PEDRO ANDRES 79765111</v>
          </cell>
          <cell r="H503" t="str">
            <v>PORTO-01@HOTMAIL.COM</v>
          </cell>
        </row>
        <row r="504">
          <cell r="G504" t="str">
            <v>RINCON GAVIRIA S.A.S900056465</v>
          </cell>
          <cell r="H504" t="str">
            <v>ferrincon@hotmail.com</v>
          </cell>
        </row>
        <row r="505">
          <cell r="G505" t="str">
            <v>RIOS ALAGUNA ALEJANDRA 1144178017</v>
          </cell>
          <cell r="H505" t="str">
            <v>ariosalaguna@misena.edu.co;</v>
          </cell>
        </row>
        <row r="506">
          <cell r="G506" t="str">
            <v>RIVAS MICOLTA TIBERINO 11709050</v>
          </cell>
          <cell r="H506" t="str">
            <v>RIVASTIBERINO34@GMAIL.COM</v>
          </cell>
        </row>
        <row r="507">
          <cell r="G507" t="str">
            <v>RIVERA BELEÑO LUIS DAVID1216976480</v>
          </cell>
          <cell r="H507" t="str">
            <v>luisr8531@gmail.com</v>
          </cell>
        </row>
        <row r="508">
          <cell r="G508" t="str">
            <v>RIVERA PEREZ MIGUEL ANGEL7697201</v>
          </cell>
          <cell r="H508" t="str">
            <v>MIGUELP-74@HOTMAIL.COM</v>
          </cell>
        </row>
        <row r="509">
          <cell r="G509" t="str">
            <v>ROA MORALES LUIS ALBERTO8568432</v>
          </cell>
          <cell r="H509" t="str">
            <v>LUIS_ALBERTO.ROA@HOTMAIL.COM</v>
          </cell>
        </row>
        <row r="510">
          <cell r="G510" t="str">
            <v>ROCHA DE LAS AGUAS LUIS CARLOS1049929096</v>
          </cell>
        </row>
        <row r="511">
          <cell r="G511" t="str">
            <v>RODRIGUEZ AREVALO ALBA CONSUELO 20626026</v>
          </cell>
          <cell r="H511" t="str">
            <v>william.garzon69@hotmail.com</v>
          </cell>
        </row>
        <row r="512">
          <cell r="G512" t="str">
            <v>RODRIGUEZ BRAYAN STIVEN 1022984029</v>
          </cell>
          <cell r="H512" t="str">
            <v>rad-93@hotmail.com;</v>
          </cell>
        </row>
        <row r="513">
          <cell r="G513" t="str">
            <v>RODRIGUEZ CASTIBLANCO ADRIANA 52110970</v>
          </cell>
          <cell r="H513" t="str">
            <v>nanisrc75@gmail.com;</v>
          </cell>
        </row>
        <row r="514">
          <cell r="G514" t="str">
            <v>RODRIGUEZ CORTES VICTOR MANUEL8834573</v>
          </cell>
        </row>
        <row r="515">
          <cell r="G515" t="str">
            <v>RODRIGUEZ GOMEZ DANILO 1033681323</v>
          </cell>
          <cell r="H515" t="str">
            <v>DAROGO323@HOTMAIL.COM</v>
          </cell>
        </row>
        <row r="516">
          <cell r="G516" t="str">
            <v>RODRIGUEZ GOMEZ RAFAEL RICARDO 1032363129</v>
          </cell>
          <cell r="H516" t="str">
            <v>RAFAELRICARDORODRIGUEZGOMEZ@GMAIL.COM</v>
          </cell>
        </row>
        <row r="517">
          <cell r="G517" t="str">
            <v>RODRIGUEZ JIMENEZ JUAN DAVID1073711995</v>
          </cell>
          <cell r="H517" t="str">
            <v>GEMELO14CDML@HOTMAIL.COM</v>
          </cell>
        </row>
        <row r="518">
          <cell r="G518" t="str">
            <v>RODRIGUEZ JIMENEZ VICTOR ANDRES1022983876</v>
          </cell>
        </row>
        <row r="519">
          <cell r="G519" t="str">
            <v>RODRIGUEZ MORENO WILMER ENRIQUE8851040</v>
          </cell>
        </row>
        <row r="520">
          <cell r="G520" t="str">
            <v>RODRIGUEZ NARANJO HECTOR DIONISIO 79047199</v>
          </cell>
          <cell r="H520" t="str">
            <v>hectordrodriguez@gmail.com</v>
          </cell>
        </row>
        <row r="521">
          <cell r="G521" t="str">
            <v>RODRIGUEZ PAVA NEUFAL JOSE 1082473334</v>
          </cell>
        </row>
        <row r="522">
          <cell r="G522" t="str">
            <v>RODRIGUEZ SALAMANCA DAIRO 1023881964</v>
          </cell>
          <cell r="H522" t="str">
            <v>jeremy131120@gmail.com;</v>
          </cell>
        </row>
        <row r="523">
          <cell r="G523" t="str">
            <v>RODRIGUEZ TEJERA RAY ANDRES1044429707</v>
          </cell>
          <cell r="H523" t="str">
            <v>ENVIAR A WHATSAPP</v>
          </cell>
        </row>
        <row r="524">
          <cell r="G524" t="str">
            <v>RODRIGUEZ ZAMBRANO CLEIMAN 1022979031</v>
          </cell>
          <cell r="H524" t="str">
            <v>CLEIMANRODRIGUEZ1992@GMAIL.COM</v>
          </cell>
        </row>
        <row r="525">
          <cell r="G525" t="str">
            <v>ROJANO VALENCIA JOHAN DARIO 1045170360</v>
          </cell>
          <cell r="H525" t="str">
            <v>YANEYSROJANO@GMAIL.COM</v>
          </cell>
        </row>
        <row r="526">
          <cell r="G526" t="str">
            <v>ROJAS CASILIMAS ANGIE GISELLE 1012387124</v>
          </cell>
          <cell r="H526" t="str">
            <v>agrojas1992@gmail.com;</v>
          </cell>
        </row>
        <row r="527">
          <cell r="G527" t="str">
            <v>ROJAS GONZALEZ CLAUDIA LORENA 23914560</v>
          </cell>
          <cell r="H527" t="str">
            <v>LORENAROJASGONZALEZ@GMAIL.COM</v>
          </cell>
        </row>
        <row r="528">
          <cell r="G528" t="str">
            <v>ROJAS HURTADO MARIA DEL MAR 53081127</v>
          </cell>
          <cell r="H528" t="str">
            <v>MA.DELMAR091984@HOTMAIL.COM</v>
          </cell>
        </row>
        <row r="529">
          <cell r="G529" t="str">
            <v>ROJAS MENDEZ OSCAR ENRIQUE3028389</v>
          </cell>
          <cell r="H529" t="str">
            <v>OSCARROMA16@GMAIL.COM</v>
          </cell>
        </row>
        <row r="530">
          <cell r="G530" t="str">
            <v>ROJAS MONROY CARLOS ARTURO 80472537</v>
          </cell>
          <cell r="H530" t="str">
            <v>PLOMEROSPROFESIONALES@HOTMAIL.COM</v>
          </cell>
        </row>
        <row r="531">
          <cell r="G531" t="str">
            <v>ROJAS MUÑOZ YANNIA CAMILA 1121886437</v>
          </cell>
          <cell r="H531" t="str">
            <v>yannia.rm@gmail.com;</v>
          </cell>
        </row>
        <row r="532">
          <cell r="G532" t="str">
            <v>ROJAS SANCHEZ CARLOS AUGUSTO 1020725017</v>
          </cell>
          <cell r="H532" t="str">
            <v>CARLOSROJAS.@HOTMAIL.ES</v>
          </cell>
        </row>
        <row r="533">
          <cell r="G533" t="str">
            <v>ROMERO FRANCO MILTON DAVID1022930774</v>
          </cell>
          <cell r="H533" t="str">
            <v>MIDAROMERO2569@GMAIL</v>
          </cell>
        </row>
        <row r="534">
          <cell r="G534" t="str">
            <v>ROMERO GALEANO DANIEL FERNANDO1033721952</v>
          </cell>
        </row>
        <row r="535">
          <cell r="G535" t="str">
            <v>ROMERO MARTINEZ YEISON FABIAN 1110498335</v>
          </cell>
        </row>
        <row r="536">
          <cell r="G536" t="str">
            <v>RUA ORTIZ RODRIGO1033742752</v>
          </cell>
        </row>
        <row r="537">
          <cell r="G537" t="str">
            <v>RUIZ CASTRO ANDERSON DAVID 1033760562</v>
          </cell>
          <cell r="H537" t="str">
            <v>FOREVER21TAX@HOTMAIL.COM</v>
          </cell>
        </row>
        <row r="538">
          <cell r="G538" t="str">
            <v>RUIZ JIMENEZ ALDEMAR80746775</v>
          </cell>
        </row>
        <row r="539">
          <cell r="G539" t="str">
            <v>RUIZ JIMENEZ JOSE JAVIER1033678200</v>
          </cell>
          <cell r="H539" t="str">
            <v>JAVIMONO1985@HOTMAIL.COM</v>
          </cell>
        </row>
        <row r="540">
          <cell r="G540" t="str">
            <v>RUIZ JIMENEZ KEVIN JOSE 1129522599</v>
          </cell>
          <cell r="H540" t="str">
            <v>KRUIZJIMENEZ28@HOTMAIL.COM</v>
          </cell>
        </row>
        <row r="541">
          <cell r="G541" t="str">
            <v>RUIZ MALPICA DIEGO HERNAN 1031152788</v>
          </cell>
          <cell r="H541" t="str">
            <v>diegoh.ruiz@hotmail.com</v>
          </cell>
        </row>
        <row r="542">
          <cell r="G542" t="str">
            <v>RUIZ RODRIGUEZ RICARDO 80801981</v>
          </cell>
          <cell r="H542" t="str">
            <v>RICARDO26.RRR@GMAIL.COM</v>
          </cell>
        </row>
        <row r="543">
          <cell r="G543" t="str">
            <v>RUIZ SOLORZANO NELSON WILLIAM79059811</v>
          </cell>
          <cell r="H543" t="str">
            <v>NELRUIZ1970@GMAIL.COM</v>
          </cell>
        </row>
        <row r="544">
          <cell r="G544" t="str">
            <v>S3T SAS900224516</v>
          </cell>
          <cell r="H544" t="str">
            <v>gerenciaS3T@gmail.com</v>
          </cell>
        </row>
        <row r="545">
          <cell r="G545" t="str">
            <v>SALAS PEREZ NAGUER 19835438</v>
          </cell>
          <cell r="H545" t="str">
            <v>NAGUERS@YAHOO.COM</v>
          </cell>
        </row>
        <row r="546">
          <cell r="G546" t="str">
            <v>SALAS ZAMBRANO JEISON1045729890</v>
          </cell>
          <cell r="H546" t="str">
            <v>JEISON.DRAGON@HOTMAIL.COM</v>
          </cell>
        </row>
        <row r="547">
          <cell r="G547" t="str">
            <v>SALAZAR SALCEDO KLEYDERT JOSE1102862195</v>
          </cell>
          <cell r="H547" t="str">
            <v>kleydertsalazar@gmail.com</v>
          </cell>
        </row>
        <row r="548">
          <cell r="G548" t="str">
            <v>SALAZAR SURMAY JOSE LUIS72241555</v>
          </cell>
          <cell r="H548" t="str">
            <v>JOSE72241@GMAIL.COM</v>
          </cell>
        </row>
        <row r="549">
          <cell r="G549" t="str">
            <v>SALUD TOTAL EPS800130907</v>
          </cell>
          <cell r="H549" t="str">
            <v>secretatia.general@nuevaeps.com.co</v>
          </cell>
        </row>
        <row r="550">
          <cell r="G550" t="str">
            <v>SAMPAYO ROMERO JAVIER ANTONIO 9020879</v>
          </cell>
        </row>
        <row r="551">
          <cell r="G551" t="str">
            <v>SAMPAYO ROMERO URIEL ANTONIO 73236997</v>
          </cell>
          <cell r="H551" t="str">
            <v>NO TIENE</v>
          </cell>
        </row>
        <row r="552">
          <cell r="G552" t="str">
            <v>SANCHEZ CESPEDES JOSE ARTURO 79150192</v>
          </cell>
        </row>
        <row r="553">
          <cell r="G553" t="str">
            <v>SANCHEZ CESPEDES JOSE GIL ROBERTO 5462908</v>
          </cell>
          <cell r="H553" t="str">
            <v>JOSEGILSANCHEZCESPEDES@GMAIL.COM</v>
          </cell>
        </row>
        <row r="554">
          <cell r="G554" t="str">
            <v>SANCHEZ SANCHEZ VICTOR ALFONSO 1049602525</v>
          </cell>
          <cell r="H554" t="str">
            <v>victor.sanz29hotmail@gmail.com</v>
          </cell>
        </row>
        <row r="555">
          <cell r="G555" t="str">
            <v>SANCHEZ SANCHEZ WILLIAM FABIAN1057184335</v>
          </cell>
          <cell r="H555" t="str">
            <v>WILLIAM.SANCHEZ@HOTMAIL.COM</v>
          </cell>
        </row>
        <row r="556">
          <cell r="G556" t="str">
            <v>SANITARIAS E HIDRAULICAS S.A.860003113</v>
          </cell>
          <cell r="H556" t="str">
            <v>comercial@seh.com.co;</v>
          </cell>
        </row>
        <row r="557">
          <cell r="G557" t="str">
            <v>SANITARIO SABINCO SAS860001056</v>
          </cell>
          <cell r="H557" t="str">
            <v>milena.lopez@sabincosa.com</v>
          </cell>
        </row>
        <row r="558">
          <cell r="G558" t="str">
            <v>SANTAMARIA ESTRADA NOLBERTO 1087995854</v>
          </cell>
        </row>
        <row r="559">
          <cell r="G559" t="str">
            <v>SANTAMARIA MAURY JHON JAIRO1043661027</v>
          </cell>
        </row>
        <row r="560">
          <cell r="G560" t="str">
            <v>SARMIENTO CARDONA LINA MARIA 1015442061</v>
          </cell>
          <cell r="H560" t="str">
            <v>linasarmiento.asesores@gmail.com</v>
          </cell>
        </row>
        <row r="561">
          <cell r="G561" t="str">
            <v>SARMIENTO COMBITA PEDRO ALCANTARA 72053009</v>
          </cell>
          <cell r="H561" t="str">
            <v>psarmiento09@hotmail.com</v>
          </cell>
        </row>
        <row r="562">
          <cell r="G562" t="str">
            <v>SAYA LOREO JHONY DE JESUS 19791184</v>
          </cell>
          <cell r="H562" t="str">
            <v>ENVIAR A WHATSAPP</v>
          </cell>
        </row>
        <row r="563">
          <cell r="G563" t="str">
            <v>SECRETARIA DE HACIENDA DISTRITAL899999061</v>
          </cell>
          <cell r="H563" t="str">
            <v>notificacionesjudiciales@secretariajuridica.gov.co; tutelaycumplimiento@shd.gov.co</v>
          </cell>
        </row>
        <row r="564">
          <cell r="G564" t="str">
            <v>SECRETARIA DE HACIENDA MUNICIPIO DE TENJO800095174</v>
          </cell>
          <cell r="H564" t="str">
            <v>contactenos@tenjo-cundinamarca.gov.co</v>
          </cell>
        </row>
        <row r="565">
          <cell r="G565" t="str">
            <v>SEGURA RAMOS FRAMURY RAFAEL78764823</v>
          </cell>
          <cell r="H565" t="str">
            <v>FRAMURYSEGURO1234@GMAIL.COM</v>
          </cell>
        </row>
        <row r="566">
          <cell r="G566" t="str">
            <v>SEGURA URREA LUIS ANDERSON80799301</v>
          </cell>
          <cell r="H566" t="str">
            <v>ANDER25@LIVE.COM</v>
          </cell>
        </row>
        <row r="567">
          <cell r="G567" t="str">
            <v>SEGUROS GENERALES SURAMERICANA S.A.890903407</v>
          </cell>
          <cell r="H567" t="str">
            <v>notificacionesjudiciales@sura.com.co</v>
          </cell>
        </row>
        <row r="568">
          <cell r="G568" t="str">
            <v>SEPTICLEAN SAS ESP900222512</v>
          </cell>
          <cell r="H568" t="str">
            <v xml:space="preserve">cartera.septiclean@septiclean.com.co; cartera.septiclean.ext@veolia.com; </v>
          </cell>
        </row>
        <row r="569">
          <cell r="G569" t="str">
            <v>SERRANO TORRES ALEJANDRO JULIAN 1070926120</v>
          </cell>
        </row>
        <row r="570">
          <cell r="G570" t="str">
            <v>SERRANO TORRES JUAN PABLO 1136884124</v>
          </cell>
          <cell r="H570" t="str">
            <v>JUANP.SERRANO@S2RINGENIEROS.COM</v>
          </cell>
        </row>
        <row r="571">
          <cell r="G571" t="str">
            <v>SERRANO TRUJILLO SERGIO RAMON 13849190</v>
          </cell>
          <cell r="H571" t="str">
            <v>sergio.serrano@s2ringenieros.com</v>
          </cell>
        </row>
        <row r="572">
          <cell r="G572" t="str">
            <v>SERVICIOS DE MANTENIMIENTO DE MAQUINARIAS SAS900846075</v>
          </cell>
          <cell r="H572" t="str">
            <v>javier_romancorredor@hotmail.com; serviciosmttosas@gmail.com</v>
          </cell>
        </row>
        <row r="573">
          <cell r="G573" t="str">
            <v>SERVIENTREGA S.A.860512330</v>
          </cell>
          <cell r="H573" t="str">
            <v>carol.cortes@servientrega.com; catalina.sanchez@servientrega.com; martha.serrano@servientrega.com;oscar.panqueva@servientrega.com;</v>
          </cell>
        </row>
        <row r="574">
          <cell r="G574" t="str">
            <v>SEYSAT SOLUCIONES SAS900959573</v>
          </cell>
          <cell r="H574" t="str">
            <v>seysatsoluciones@gmail.com;</v>
          </cell>
        </row>
        <row r="575">
          <cell r="G575" t="str">
            <v>SIERRA CASTRO CARLOS VICENTE 79157012</v>
          </cell>
          <cell r="H575" t="str">
            <v>CARLOSVMFC@GMAIL.COM</v>
          </cell>
        </row>
        <row r="576">
          <cell r="G576" t="str">
            <v>SIERRA ROMERO WILMER EXCEOMO 1106363093</v>
          </cell>
        </row>
        <row r="577">
          <cell r="G577" t="str">
            <v>SIMANCA SORACA EDGAR 1052041819</v>
          </cell>
        </row>
        <row r="578">
          <cell r="G578" t="str">
            <v>SIMARRA BUELVAS JUAN CARLOS1137223039</v>
          </cell>
        </row>
        <row r="579">
          <cell r="G579" t="str">
            <v>SODIMAC COLOMBIA S.A.800242106</v>
          </cell>
          <cell r="H579" t="str">
            <v>aespinosasap@homecenter.co;</v>
          </cell>
        </row>
        <row r="580">
          <cell r="G580" t="str">
            <v>SOEFEC SAS900448513</v>
          </cell>
          <cell r="H580" t="str">
            <v>info@soefec.com;</v>
          </cell>
        </row>
        <row r="581">
          <cell r="G581" t="str">
            <v>SOLANO CABALLERO LEONAR JOSE72436032</v>
          </cell>
          <cell r="H581" t="str">
            <v>LEOSOLA22@HOTMAIL.COM</v>
          </cell>
        </row>
        <row r="582">
          <cell r="G582" t="str">
            <v>SOLER FAGUA JUAN DIEGO 1010177233</v>
          </cell>
          <cell r="H582" t="str">
            <v>JUANDIEGOSOLER2104@GMAIL.COM</v>
          </cell>
        </row>
        <row r="583">
          <cell r="G583" t="str">
            <v>SOTELO CADENA LUIS ALBERTO 1010176070</v>
          </cell>
          <cell r="H583" t="str">
            <v>lussotelo31@gmail.com; soberanorey88@gmail.com;</v>
          </cell>
        </row>
        <row r="584">
          <cell r="G584" t="str">
            <v>SOTO DIAZ WILLIAM FERNANDO 1058460634</v>
          </cell>
          <cell r="H584" t="str">
            <v>WILLIAMFERNANDO26@HOTMAIL.COM</v>
          </cell>
        </row>
        <row r="585">
          <cell r="G585" t="str">
            <v>SOTO ROA LUIS EDUARDO 79464361</v>
          </cell>
          <cell r="H585" t="str">
            <v>LUISSOTOALBIROJO@HOTMAIL.COM</v>
          </cell>
        </row>
        <row r="586">
          <cell r="G586" t="str">
            <v>SUAREZ CARRANZA GUILLERMO79377526</v>
          </cell>
        </row>
        <row r="587">
          <cell r="G587" t="str">
            <v>SUAREZ CARREÑO ALEXANDER13513103</v>
          </cell>
          <cell r="H587" t="str">
            <v>ALEXANDER3013@HOTMAIL.COM</v>
          </cell>
        </row>
        <row r="588">
          <cell r="G588" t="str">
            <v>SUAREZ GARCIA JOSE CARLOS 1102840184</v>
          </cell>
          <cell r="H588" t="str">
            <v>ingjosecarlos7@gmail.com</v>
          </cell>
        </row>
        <row r="589">
          <cell r="G589" t="str">
            <v>SUAREZ MARTINEZ PATRICIA 35419469</v>
          </cell>
          <cell r="H589" t="str">
            <v>PATISUMA@HOTMAIL.COM</v>
          </cell>
        </row>
        <row r="590">
          <cell r="G590" t="str">
            <v>SUAREZ MUÑOZ DANIEL EDUARDO 1069582615</v>
          </cell>
        </row>
        <row r="591">
          <cell r="G591" t="str">
            <v>SUAREZ TORRES CESAR HERNANDO1022337475</v>
          </cell>
          <cell r="H591" t="str">
            <v>TORRES87.@OUTLOOK.COM</v>
          </cell>
        </row>
        <row r="592">
          <cell r="G592" t="str">
            <v>SUGOM SEGURIDAD LTDA900153281</v>
          </cell>
          <cell r="H592" t="str">
            <v>info@sugom.com</v>
          </cell>
        </row>
        <row r="593">
          <cell r="G593" t="str">
            <v>SUMINISTROS PETROLEROS COLOMBIANOS SAS900222435</v>
          </cell>
          <cell r="H593" t="str">
            <v>ventas@supetrocol.com.co;  contabilidad@supetrocol.com.co;</v>
          </cell>
        </row>
        <row r="594">
          <cell r="G594" t="str">
            <v>SURTIR MAYORISTA S.A.860527709</v>
          </cell>
          <cell r="H594" t="str">
            <v>daniel@surtir.co;</v>
          </cell>
        </row>
        <row r="595">
          <cell r="G595" t="str">
            <v>TABARES RIOS JESUS ALBEIRO 1033736448</v>
          </cell>
        </row>
        <row r="596">
          <cell r="G596" t="str">
            <v>TAPIA NARVAEZ ALVARO JAVIER 1103101032</v>
          </cell>
          <cell r="H596" t="str">
            <v>alvarotn11@hotmail.com</v>
          </cell>
        </row>
        <row r="597">
          <cell r="G597" t="str">
            <v>TAPIAS CASTILLO SAMIR1042351820</v>
          </cell>
        </row>
        <row r="598">
          <cell r="G598" t="str">
            <v>TARQUINO HOMEZ JORGE ANDRES 1032406642</v>
          </cell>
          <cell r="H598" t="str">
            <v>JAT_1811@HOTMAIL.COM</v>
          </cell>
        </row>
        <row r="599">
          <cell r="G599" t="str">
            <v>TAVERA RAMIREZ WILMER1012375359</v>
          </cell>
          <cell r="H599" t="str">
            <v>WILLGARS@HOTMAIL.COM</v>
          </cell>
        </row>
        <row r="600">
          <cell r="G600" t="str">
            <v>TEJERA SANTIAGO DEIVIS JESUS8485398</v>
          </cell>
          <cell r="H600" t="str">
            <v>DEIVISTEJERA26@HOTMAIL.COM</v>
          </cell>
        </row>
        <row r="601">
          <cell r="G601" t="str">
            <v>TELLEZ LOPEZ JOSE LUIS79528494</v>
          </cell>
          <cell r="H601" t="str">
            <v>JOSELTELLEZ@HOTMAIL.COM</v>
          </cell>
        </row>
        <row r="602">
          <cell r="G602" t="str">
            <v>TIGRE COLOMBIA SAS900188396</v>
          </cell>
          <cell r="H602" t="str">
            <v>edisson.riveros@tigre.com;</v>
          </cell>
        </row>
        <row r="603">
          <cell r="G603" t="str">
            <v>TOQUICA NEGRO ROBINSON SHAYAN 1023895458</v>
          </cell>
          <cell r="H603" t="str">
            <v>ROBINSONTOQUICA@GMAIL.COM</v>
          </cell>
        </row>
        <row r="604">
          <cell r="G604" t="str">
            <v>TORNIRAP S.A.S830055120</v>
          </cell>
          <cell r="H604" t="str">
            <v xml:space="preserve"> maryluzfonseca@tornirap.com.co; luisa.solorzano@tornirap.com.co</v>
          </cell>
        </row>
        <row r="605">
          <cell r="G605" t="str">
            <v>TORRES BAQUERO EDWIN LEANDRO 80825048</v>
          </cell>
          <cell r="H605" t="str">
            <v>EDWINTORRES_2528@HOTMAIL.COM</v>
          </cell>
        </row>
        <row r="606">
          <cell r="G606" t="str">
            <v>TORRES CESPEDES CHARLES ELISEO1136911678</v>
          </cell>
          <cell r="H606" t="str">
            <v>CHARLESTORRESCESPEDES@GMAIL.COM</v>
          </cell>
        </row>
        <row r="607">
          <cell r="G607" t="str">
            <v>TORRES DUARTE JOSE JACINTO 79313717</v>
          </cell>
          <cell r="H607" t="str">
            <v>JOSEJOSETORRES69@GMAIL.COM</v>
          </cell>
        </row>
        <row r="608">
          <cell r="G608" t="str">
            <v>TORRES RAMOS ANGELA ROCIO 52334922</v>
          </cell>
          <cell r="H608" t="str">
            <v>ANGELLATORRES20@GMAIL.COM</v>
          </cell>
        </row>
        <row r="609">
          <cell r="G609" t="str">
            <v>TORRES RODRIGUEZ GUSTAVO ALONSO 79454103</v>
          </cell>
          <cell r="H609" t="str">
            <v>GUSALONSO_16@HOTMAIL.COM</v>
          </cell>
        </row>
        <row r="610">
          <cell r="G610" t="str">
            <v>TORRES RODRIGUEZ LEONARDO DAVID1047454152</v>
          </cell>
        </row>
        <row r="611">
          <cell r="G611" t="str">
            <v>TORRES ROJAS ALVARO FERNANDO 91249916</v>
          </cell>
          <cell r="H611" t="str">
            <v>ALVAROF_TORRES@YAHOO.ES</v>
          </cell>
        </row>
        <row r="612">
          <cell r="G612" t="str">
            <v>TORRES ROJAS MYRIAM HELLYANA 51770780</v>
          </cell>
          <cell r="H612" t="str">
            <v>hellytr@hotmail.com</v>
          </cell>
        </row>
        <row r="613">
          <cell r="G613" t="str">
            <v>TORRES ROJAS YEFERSSON DUBAN1073247588</v>
          </cell>
          <cell r="H613" t="str">
            <v>TORRESDUVAN16@HOTMAIL.COM</v>
          </cell>
        </row>
        <row r="614">
          <cell r="G614" t="str">
            <v>TOVAR LOAIZA NEIRO93152195</v>
          </cell>
          <cell r="H614" t="str">
            <v>NEIRO54@HOTMAIL.COM</v>
          </cell>
        </row>
        <row r="615">
          <cell r="G615" t="str">
            <v>TRANSPORTADORA DE CARGA GOMPER SAS900710067</v>
          </cell>
          <cell r="H615" t="str">
            <v>marcofgomez@hotmail.com;</v>
          </cell>
        </row>
        <row r="616">
          <cell r="G616" t="str">
            <v>TRANSPORTES Y AGREGADOS HORACIO S.A.S901059949</v>
          </cell>
          <cell r="H616" t="str">
            <v>transportes-horacio@hotmail.com;</v>
          </cell>
        </row>
        <row r="617">
          <cell r="G617" t="str">
            <v>TRANSPORTES Y MOVIMIENTOS BRITO SAS900728606</v>
          </cell>
          <cell r="H617" t="str">
            <v xml:space="preserve">ccbvmateriales@hotmail.com </v>
          </cell>
        </row>
        <row r="618">
          <cell r="G618" t="str">
            <v>TRIANA FONSECA JOSE ISRAEL80664704</v>
          </cell>
          <cell r="H618" t="str">
            <v>SHEOTRIANA1982@GMAIL.COM</v>
          </cell>
        </row>
        <row r="619">
          <cell r="G619" t="str">
            <v>TUSO SARMIENTO YOHN JAIRO1010163793</v>
          </cell>
        </row>
        <row r="620">
          <cell r="G620" t="str">
            <v>TUVACOL S.A.806014553</v>
          </cell>
          <cell r="H620" t="str">
            <v>ventasbog@tuvacol.com;</v>
          </cell>
        </row>
        <row r="621">
          <cell r="G621" t="str">
            <v>UGPP UNIDAD DE GESTION PENSIONAL Y PARAFISCALES900373913</v>
          </cell>
          <cell r="H621" t="str">
            <v>notificacionesjudicialesugpp@ugpp.gov.co</v>
          </cell>
        </row>
        <row r="622">
          <cell r="G622" t="str">
            <v>ULTENGO PAJOY WILLIAM76356652</v>
          </cell>
          <cell r="H622" t="str">
            <v>WILLI76.ULTE@HOTMAIL.COM</v>
          </cell>
        </row>
        <row r="623">
          <cell r="G623" t="str">
            <v>URBAN DESIGN SAS900451303</v>
          </cell>
          <cell r="H623" t="str">
            <v>info@urbandesing.com.co;</v>
          </cell>
        </row>
        <row r="624">
          <cell r="G624" t="str">
            <v>VALBUENA GUIOT JOHN FREDY 1026259782</v>
          </cell>
          <cell r="H624" t="str">
            <v>johnconexion@gmail.com;</v>
          </cell>
        </row>
        <row r="625">
          <cell r="G625" t="str">
            <v>VALDEZ BERRIO ALVEIRO 92449007</v>
          </cell>
          <cell r="H625" t="str">
            <v>JESSICA8816@HOTMAIL.COM</v>
          </cell>
        </row>
        <row r="626">
          <cell r="G626" t="str">
            <v>VALENCIA MENDOZA DENIER RAFAEL1045167929</v>
          </cell>
          <cell r="H626" t="str">
            <v>DEINERVALENCIAMENDOZA@GMAIL.COM</v>
          </cell>
        </row>
        <row r="627">
          <cell r="G627" t="str">
            <v>VALENCIA MENDOZA NELMER ABID1002067539</v>
          </cell>
          <cell r="H627" t="str">
            <v>NELMERABID@GMAIL.COM</v>
          </cell>
        </row>
        <row r="628">
          <cell r="G628" t="str">
            <v>VALLECILLA CABEZAS ANDRES DAVID1127073328</v>
          </cell>
        </row>
        <row r="629">
          <cell r="G629" t="str">
            <v>VALLES NELSON 16704160</v>
          </cell>
        </row>
        <row r="630">
          <cell r="G630" t="str">
            <v>VALLES OLAVE JONATHAN 1130662959</v>
          </cell>
        </row>
        <row r="631">
          <cell r="G631" t="str">
            <v>VALVULAS MANGUERAS &amp; ACCESORIOS DE COLOMBIA SAS901098707</v>
          </cell>
          <cell r="H631" t="str">
            <v>valmacolcomercial@gmail.com; rm.cartera@gmail.com; cartera@valmacol.com.co</v>
          </cell>
        </row>
        <row r="632">
          <cell r="G632" t="str">
            <v>VANEGAS MARTINEZ ALVARO14250290</v>
          </cell>
        </row>
        <row r="633">
          <cell r="G633" t="str">
            <v>VANEGAS RODRIGUEZ ADOLFO 1047481757</v>
          </cell>
          <cell r="H633" t="str">
            <v>ADOLFOVANEGAS1@HOTMAIL.COM</v>
          </cell>
        </row>
        <row r="634">
          <cell r="G634" t="str">
            <v>VANEGAS SAYAS RODRIGO1046400009</v>
          </cell>
          <cell r="H634" t="str">
            <v>ENVIAR A WHATSAPP</v>
          </cell>
        </row>
        <row r="635">
          <cell r="G635" t="str">
            <v>VARGAS DOMINGUEZ JUAN DE DIOS72169570</v>
          </cell>
        </row>
        <row r="636">
          <cell r="G636" t="str">
            <v>VARGAS GARCIA BRIGITTE JOHANA 1121883490</v>
          </cell>
          <cell r="H636" t="str">
            <v>Johanna16_vg@hotmail.com;</v>
          </cell>
        </row>
        <row r="637">
          <cell r="G637" t="str">
            <v>VARGAS QUINTERO JORGE 80115395</v>
          </cell>
          <cell r="H637" t="str">
            <v>JJVQ249@GMAIL.COM</v>
          </cell>
        </row>
        <row r="638">
          <cell r="G638" t="str">
            <v>VARGAS ZABALETA LUIS ADRIAN 1023902755</v>
          </cell>
          <cell r="H638" t="str">
            <v>ADRIAN15089012@GMAIL.COM</v>
          </cell>
        </row>
        <row r="639">
          <cell r="G639" t="str">
            <v>VASQUEZ BARROS ALEXANDER YAIR72341105</v>
          </cell>
          <cell r="H639" t="str">
            <v>JEARJE.Y.BRAYAN@HOTMAIL.COM</v>
          </cell>
        </row>
        <row r="640">
          <cell r="G640" t="str">
            <v>VASQUEZ BARROS ALEXANDER YAIR72341105</v>
          </cell>
          <cell r="H640" t="str">
            <v>JEARJE.Y.BRAYAN@HOTMAIL.COM</v>
          </cell>
        </row>
        <row r="641">
          <cell r="G641" t="str">
            <v>VASQUEZ CAMACHO JOSE FERNANDO10186985</v>
          </cell>
          <cell r="H641" t="str">
            <v>JFERNANDO.VASQUEZ@YAHOO.COM</v>
          </cell>
        </row>
        <row r="642">
          <cell r="G642" t="str">
            <v>VASQUEZ PUENTES WILSON 80361313</v>
          </cell>
        </row>
        <row r="643">
          <cell r="G643" t="str">
            <v>VEGA PEREZ LUIS ENRIQUE1234888345</v>
          </cell>
        </row>
        <row r="644">
          <cell r="G644" t="str">
            <v>VEGA RODRIGUEZ GONZALO19456288</v>
          </cell>
        </row>
        <row r="645">
          <cell r="G645" t="str">
            <v>VELASCO SIERRA EPARQUIO 79781200</v>
          </cell>
          <cell r="H645" t="str">
            <v>CHUMYVELASCO@GMAIL.COM</v>
          </cell>
        </row>
        <row r="646">
          <cell r="G646" t="str">
            <v>VERANO OSORIO SERGIO ANDRES1056412284</v>
          </cell>
          <cell r="H646" t="str">
            <v>SERGIO_7458@HOTMAIL.COM</v>
          </cell>
        </row>
        <row r="647">
          <cell r="G647" t="str">
            <v>VIDAL GARCIA RAFAEL DAVID1088247115</v>
          </cell>
          <cell r="H647" t="str">
            <v>JUANCAVIDALTABORDA88@HOTMAIL.COM</v>
          </cell>
        </row>
        <row r="648">
          <cell r="G648" t="str">
            <v>VIDAL TABORDA JUAN CARLOS 1024492972</v>
          </cell>
          <cell r="H648" t="str">
            <v>NO TIENE CORREO</v>
          </cell>
        </row>
        <row r="649">
          <cell r="G649" t="str">
            <v>VILLADIEGO CASTRO SIXTO ANTONIO 1044924743</v>
          </cell>
          <cell r="H649" t="str">
            <v>SIXTOVILLADIEGO104@GMAIL.COM</v>
          </cell>
        </row>
        <row r="650">
          <cell r="G650" t="str">
            <v>VILLALBA BARRETO ABEL92512896</v>
          </cell>
          <cell r="H650" t="str">
            <v>RAVILO-24@HOTMAIL.COM</v>
          </cell>
        </row>
        <row r="651">
          <cell r="G651" t="str">
            <v>VILLAREAL LOMBANA RAFAEL CUSTODIO9186691</v>
          </cell>
          <cell r="H651" t="str">
            <v>viracachajose@gmail.com</v>
          </cell>
        </row>
        <row r="652">
          <cell r="G652" t="str">
            <v>VIRACACHA JOSE DE LOS ANGELES4103907</v>
          </cell>
          <cell r="H652" t="str">
            <v>ANDAVI93@HOTMAIL.COM</v>
          </cell>
        </row>
        <row r="653">
          <cell r="G653" t="str">
            <v>VIRACACHA RISCANEVO ANGEL DAVID1033782241</v>
          </cell>
          <cell r="H653" t="str">
            <v>VIRACACHAARMANDO@OUTLOOK.ES</v>
          </cell>
        </row>
        <row r="654">
          <cell r="G654" t="str">
            <v>VIRACACHA RISCANEVO DIEGO ARMANDO1024495869</v>
          </cell>
          <cell r="H654" t="str">
            <v>VIRACACHAARMANDO@OUTLOOK.ES</v>
          </cell>
        </row>
        <row r="655">
          <cell r="G655" t="str">
            <v>VIRGUEZ GONZALEZ JOSE EDWARD 80111374</v>
          </cell>
          <cell r="H655" t="str">
            <v>JEDWARDV83@GMAIL.COM</v>
          </cell>
        </row>
        <row r="656">
          <cell r="G656" t="str">
            <v>VIVEROS DIAZ SERGIO DANILO80131886</v>
          </cell>
        </row>
        <row r="657">
          <cell r="G657" t="str">
            <v>VIVEROS LONDOÑO MIGUEL ANTONIO19496109</v>
          </cell>
          <cell r="H657" t="str">
            <v>ALEJITO1989YARACORTES@GMAIL.COM</v>
          </cell>
        </row>
        <row r="658">
          <cell r="G658" t="str">
            <v>WATERTECH LASSA SAS830506672</v>
          </cell>
          <cell r="H658" t="str">
            <v>Ventas.bogota@wtmeters.co;</v>
          </cell>
        </row>
        <row r="659">
          <cell r="G659" t="str">
            <v>WILCHES GUEVARA CARLOS EDUARDO 19349885</v>
          </cell>
          <cell r="H659" t="str">
            <v>CARLITOS_4821@HOTMAIL.COM</v>
          </cell>
        </row>
        <row r="660">
          <cell r="G660" t="str">
            <v>WILLIAM GARZON SAS900549440</v>
          </cell>
          <cell r="H660" t="str">
            <v>willi.transmate@hotmail.com;
william.garzon69@hotmail.com;</v>
          </cell>
        </row>
        <row r="661">
          <cell r="G661" t="str">
            <v>YARA CORTES ALEJANDRO 1087127656</v>
          </cell>
          <cell r="H661" t="str">
            <v>ALEJITO1989YARACORTES@GMAIL.COM</v>
          </cell>
        </row>
        <row r="662">
          <cell r="G662" t="str">
            <v>ZAMBRANO VARGAS HILDEBRANDO4099883</v>
          </cell>
        </row>
        <row r="663">
          <cell r="G663" t="str">
            <v>ZAMBRANO VARGAS HILDEBRANDO4099883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uperfinanciera.gov.co/descargas?com=institucional&amp;name=pubFile10948&amp;downloadname=historicousura.xls" TargetMode="External"/><Relationship Id="rId1" Type="http://schemas.openxmlformats.org/officeDocument/2006/relationships/hyperlink" Target="https://www.superfinanciera.gov.co/descargas?com=institucional&amp;name=pubFile10948&amp;downloadname=historicousura.xl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7302-184B-4DCA-AED1-5A030F5DFA39}">
  <dimension ref="A1:C23"/>
  <sheetViews>
    <sheetView workbookViewId="0">
      <selection activeCell="C11" sqref="C11"/>
    </sheetView>
  </sheetViews>
  <sheetFormatPr defaultColWidth="11.42578125" defaultRowHeight="15"/>
  <cols>
    <col min="1" max="1" width="48" customWidth="1"/>
    <col min="2" max="2" width="23.140625" bestFit="1" customWidth="1"/>
    <col min="3" max="3" width="21.7109375" bestFit="1" customWidth="1"/>
  </cols>
  <sheetData>
    <row r="1" spans="1:3" ht="17.25" customHeight="1">
      <c r="A1" s="219" t="s">
        <v>0</v>
      </c>
      <c r="B1" s="220"/>
      <c r="C1" s="220"/>
    </row>
    <row r="2" spans="1:3" ht="17.25" customHeight="1">
      <c r="A2" s="219"/>
      <c r="B2" s="220"/>
      <c r="C2" s="220"/>
    </row>
    <row r="3" spans="1:3" ht="21" customHeight="1">
      <c r="A3" s="219"/>
      <c r="B3" s="220"/>
      <c r="C3" s="220"/>
    </row>
    <row r="4" spans="1:3" ht="17.25">
      <c r="A4" s="5"/>
    </row>
    <row r="5" spans="1:3" ht="21">
      <c r="A5" s="4" t="s">
        <v>1</v>
      </c>
      <c r="B5" s="10" t="s">
        <v>2</v>
      </c>
      <c r="C5" s="10" t="s">
        <v>3</v>
      </c>
    </row>
    <row r="6" spans="1:3">
      <c r="A6" s="7"/>
    </row>
    <row r="7" spans="1:3">
      <c r="A7" s="8" t="s">
        <v>4</v>
      </c>
      <c r="B7" s="153"/>
      <c r="C7" s="153"/>
    </row>
    <row r="8" spans="1:3">
      <c r="A8" s="25" t="s">
        <v>5</v>
      </c>
      <c r="B8" s="151">
        <f>+VLOOKUP($A$8,'CALIFICACIÓN Y GRADUACIÓN'!C:M,6,0)</f>
        <v>762797055.89999998</v>
      </c>
      <c r="C8" s="151">
        <f>+VLOOKUP($A$8,'CALIFICACIÓN Y GRADUACIÓN'!C:M,8,0)</f>
        <v>0</v>
      </c>
    </row>
    <row r="9" spans="1:3">
      <c r="A9" s="8" t="s">
        <v>6</v>
      </c>
      <c r="B9" s="153">
        <f>+VLOOKUP($A$9,'CALIFICACIÓN Y GRADUACIÓN'!C:M,6,0)</f>
        <v>0</v>
      </c>
      <c r="C9" s="153">
        <f>+VLOOKUP($A$9,'CALIFICACIÓN Y GRADUACIÓN'!C:M,8,0)</f>
        <v>0</v>
      </c>
    </row>
    <row r="10" spans="1:3">
      <c r="A10" s="43" t="s">
        <v>7</v>
      </c>
      <c r="B10" s="185">
        <f>+VLOOKUP($A$10,'CALIFICACIÓN Y GRADUACIÓN'!C:M,6,0)</f>
        <v>114029200</v>
      </c>
      <c r="C10" s="185">
        <f>+VLOOKUP($A$10,'CALIFICACIÓN Y GRADUACIÓN'!C:M,8,0)</f>
        <v>121564516</v>
      </c>
    </row>
    <row r="11" spans="1:3">
      <c r="A11" s="8" t="s">
        <v>8</v>
      </c>
      <c r="B11" s="153">
        <f>+VLOOKUP($A$11,'CALIFICACIÓN Y GRADUACIÓN'!C:M,6,0)</f>
        <v>0</v>
      </c>
      <c r="C11" s="153">
        <f>+VLOOKUP($A$11,'CALIFICACIÓN Y GRADUACIÓN'!C:M,8,0)</f>
        <v>0</v>
      </c>
    </row>
    <row r="12" spans="1:3">
      <c r="A12" s="43" t="s">
        <v>9</v>
      </c>
      <c r="B12" s="185">
        <f>+VLOOKUP($A$12,'CALIFICACIÓN Y GRADUACIÓN'!C:M,6,0)</f>
        <v>0</v>
      </c>
      <c r="C12" s="185">
        <f>+VLOOKUP($A$12,'CALIFICACIÓN Y GRADUACIÓN'!C:M,8,0)</f>
        <v>0</v>
      </c>
    </row>
    <row r="13" spans="1:3" ht="18.75">
      <c r="A13" s="51" t="s">
        <v>10</v>
      </c>
      <c r="B13" s="186">
        <f>+VLOOKUP($A$13,'CALIFICACIÓN Y GRADUACIÓN'!C:M,6,0)</f>
        <v>876826255.89999998</v>
      </c>
      <c r="C13" s="186">
        <f>+VLOOKUP($A$13,'CALIFICACIÓN Y GRADUACIÓN'!C:M,8,0)</f>
        <v>121564516</v>
      </c>
    </row>
    <row r="15" spans="1:3" ht="21">
      <c r="A15" s="4" t="s">
        <v>11</v>
      </c>
      <c r="B15" s="151">
        <f>+VLOOKUP($A$15,'CALIFICACIÓN Y GRADUACIÓN'!C:M,6,0)</f>
        <v>0</v>
      </c>
      <c r="C15" s="151">
        <f>+VLOOKUP($A$15,'CALIFICACIÓN Y GRADUACIÓN'!C:M,8,0)</f>
        <v>0</v>
      </c>
    </row>
    <row r="16" spans="1:3">
      <c r="A16" s="8" t="s">
        <v>12</v>
      </c>
      <c r="B16" s="153">
        <f>+VLOOKUP($A$16,'CALIFICACIÓN Y GRADUACIÓN'!C:M,6,0)</f>
        <v>0</v>
      </c>
      <c r="C16" s="153">
        <f>+VLOOKUP($A$16,'CALIFICACIÓN Y GRADUACIÓN'!C:M,8,0)</f>
        <v>0</v>
      </c>
    </row>
    <row r="17" spans="1:3" ht="21">
      <c r="A17" s="69" t="s">
        <v>13</v>
      </c>
      <c r="B17" s="151">
        <f>+VLOOKUP($A$17,'CALIFICACIÓN Y GRADUACIÓN'!C:M,6,0)</f>
        <v>0</v>
      </c>
      <c r="C17" s="151">
        <f>+VLOOKUP($A$17,'CALIFICACIÓN Y GRADUACIÓN'!C:M,8,0)</f>
        <v>0</v>
      </c>
    </row>
    <row r="18" spans="1:3">
      <c r="A18" s="8" t="s">
        <v>14</v>
      </c>
      <c r="B18" s="153">
        <f>+VLOOKUP($A$18,'CALIFICACIÓN Y GRADUACIÓN'!C:M,6,0)</f>
        <v>57260502.68</v>
      </c>
      <c r="C18" s="153">
        <f>+VLOOKUP($A$18,'CALIFICACIÓN Y GRADUACIÓN'!C:M,8,0)</f>
        <v>346321918.86225152</v>
      </c>
    </row>
    <row r="19" spans="1:3" ht="21">
      <c r="A19" s="4" t="s">
        <v>15</v>
      </c>
      <c r="B19" s="151">
        <f>+VLOOKUP($A$19,'CALIFICACIÓN Y GRADUACIÓN'!C:M,6,0)</f>
        <v>0</v>
      </c>
      <c r="C19" s="151">
        <f>+VLOOKUP($A$19,'CALIFICACIÓN Y GRADUACIÓN'!C:M,8,0)</f>
        <v>0</v>
      </c>
    </row>
    <row r="20" spans="1:3">
      <c r="A20" s="8" t="s">
        <v>16</v>
      </c>
      <c r="B20" s="153">
        <f>+VLOOKUP($A$20,'CALIFICACIÓN Y GRADUACIÓN'!C:M,6,0)</f>
        <v>0</v>
      </c>
      <c r="C20" s="153">
        <f>+VLOOKUP($A$20,'CALIFICACIÓN Y GRADUACIÓN'!C:M,8,0)</f>
        <v>0</v>
      </c>
    </row>
    <row r="21" spans="1:3" ht="21">
      <c r="A21" s="69" t="s">
        <v>17</v>
      </c>
      <c r="B21" s="151">
        <f>+VLOOKUP($A$21,'CALIFICACIÓN Y GRADUACIÓN'!C:M,6,0)</f>
        <v>0</v>
      </c>
      <c r="C21" s="151">
        <f>+VLOOKUP($A$21,'CALIFICACIÓN Y GRADUACIÓN'!C:M,8,0)</f>
        <v>0</v>
      </c>
    </row>
    <row r="22" spans="1:3">
      <c r="A22" s="8" t="s">
        <v>18</v>
      </c>
      <c r="B22" s="153">
        <f>+VLOOKUP($A$22,'CALIFICACIÓN Y GRADUACIÓN'!C:M,6,0)</f>
        <v>199225910</v>
      </c>
      <c r="C22" s="153">
        <f>+VLOOKUP($A$22,'CALIFICACIÓN Y GRADUACIÓN'!C:M,8,0)</f>
        <v>1053091165</v>
      </c>
    </row>
    <row r="23" spans="1:3" ht="18.75">
      <c r="A23" s="62" t="s">
        <v>19</v>
      </c>
      <c r="B23" s="151">
        <f>+VLOOKUP($A$23,'CALIFICACIÓN Y GRADUACIÓN'!C:M,6,0)</f>
        <v>1133312668.5799999</v>
      </c>
      <c r="C23" s="151">
        <f>+VLOOKUP($A$23,'CALIFICACIÓN Y GRADUACIÓN'!C:M,8,0)</f>
        <v>1520977599.8622515</v>
      </c>
    </row>
  </sheetData>
  <mergeCells count="1">
    <mergeCell ref="A1:C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8B58-BADD-414C-9B87-A0B0C242C4D7}">
  <sheetPr>
    <pageSetUpPr fitToPage="1"/>
  </sheetPr>
  <dimension ref="C1:R334"/>
  <sheetViews>
    <sheetView tabSelected="1" zoomScale="97" zoomScaleNormal="97" workbookViewId="0">
      <selection activeCell="H289" sqref="H289"/>
    </sheetView>
  </sheetViews>
  <sheetFormatPr defaultColWidth="11.42578125" defaultRowHeight="15"/>
  <cols>
    <col min="1" max="2" width="1.42578125" customWidth="1"/>
    <col min="3" max="3" width="9.42578125" customWidth="1"/>
    <col min="4" max="4" width="51" customWidth="1"/>
    <col min="5" max="5" width="19.42578125" bestFit="1" customWidth="1"/>
    <col min="6" max="6" width="20" bestFit="1" customWidth="1"/>
    <col min="7" max="7" width="36.7109375" customWidth="1"/>
    <col min="8" max="8" width="21.7109375" bestFit="1" customWidth="1"/>
    <col min="9" max="9" width="19.85546875" customWidth="1"/>
    <col min="10" max="10" width="21.7109375" bestFit="1" customWidth="1"/>
    <col min="11" max="11" width="20.140625" customWidth="1"/>
    <col min="12" max="12" width="44.140625" customWidth="1"/>
    <col min="13" max="13" width="24" customWidth="1"/>
    <col min="14" max="14" width="10" customWidth="1"/>
    <col min="15" max="15" width="19" bestFit="1" customWidth="1"/>
    <col min="16" max="16" width="13.7109375" bestFit="1" customWidth="1"/>
    <col min="17" max="17" width="23.28515625" bestFit="1" customWidth="1"/>
  </cols>
  <sheetData>
    <row r="1" spans="3:16" s="1" customFormat="1" ht="17.25"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3:16" s="1" customFormat="1" ht="21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3:16" s="1" customFormat="1" ht="17.25"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3:16" s="1" customFormat="1" ht="21"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3:16" s="1" customFormat="1" ht="2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3:16" s="1" customFormat="1" ht="20.25">
      <c r="C6" s="8" t="s">
        <v>4</v>
      </c>
      <c r="D6" s="8"/>
      <c r="E6" s="8"/>
      <c r="F6" s="8"/>
      <c r="G6" s="8"/>
      <c r="H6" s="8"/>
      <c r="I6" s="8"/>
      <c r="J6" s="170">
        <v>44712</v>
      </c>
      <c r="K6" s="8"/>
      <c r="L6" s="8"/>
      <c r="M6" s="8"/>
      <c r="N6" s="6"/>
    </row>
    <row r="7" spans="3:16" s="1" customFormat="1" ht="45">
      <c r="C7" s="9" t="s">
        <v>20</v>
      </c>
      <c r="D7" s="10" t="s">
        <v>21</v>
      </c>
      <c r="E7" s="11" t="s">
        <v>22</v>
      </c>
      <c r="F7" s="10" t="s">
        <v>23</v>
      </c>
      <c r="G7" s="10" t="s">
        <v>24</v>
      </c>
      <c r="H7" s="11" t="s">
        <v>2</v>
      </c>
      <c r="I7" s="11" t="s">
        <v>25</v>
      </c>
      <c r="J7" s="11" t="s">
        <v>26</v>
      </c>
      <c r="K7" s="11" t="s">
        <v>27</v>
      </c>
      <c r="L7" s="11" t="s">
        <v>28</v>
      </c>
      <c r="M7" s="11" t="s">
        <v>29</v>
      </c>
      <c r="N7" s="6"/>
    </row>
    <row r="8" spans="3:16" s="1" customFormat="1" ht="17.25">
      <c r="C8" s="12">
        <v>1</v>
      </c>
      <c r="D8" s="13" t="s">
        <v>30</v>
      </c>
      <c r="E8" s="13">
        <v>65702382</v>
      </c>
      <c r="F8" s="14" t="s">
        <v>31</v>
      </c>
      <c r="G8" s="15" t="s">
        <v>32</v>
      </c>
      <c r="H8" s="187">
        <v>309000</v>
      </c>
      <c r="I8" s="122">
        <v>42369</v>
      </c>
      <c r="J8" s="174">
        <f>IFERROR(HLOOKUP(N8,'INTERESES '!$G$3:$BR$5,3,0),0)</f>
        <v>0</v>
      </c>
      <c r="K8" s="175" t="str">
        <f>+IF(J8&gt;0,'INTERESES '!$E$4," ")</f>
        <v xml:space="preserve"> </v>
      </c>
      <c r="L8" s="17" t="s">
        <v>33</v>
      </c>
      <c r="M8" s="17"/>
      <c r="N8" s="172" t="str">
        <f>D8&amp;"   "&amp;G8</f>
        <v>LUZ STELLA PRADA    Salarios dejados de percibir</v>
      </c>
      <c r="O8" s="173">
        <f>+H8</f>
        <v>309000</v>
      </c>
      <c r="P8" s="178">
        <f t="shared" ref="P8:P78" si="0">+I8</f>
        <v>42369</v>
      </c>
    </row>
    <row r="9" spans="3:16" s="1" customFormat="1" ht="17.25">
      <c r="C9" s="18">
        <f>C8+1</f>
        <v>2</v>
      </c>
      <c r="D9" s="13" t="s">
        <v>30</v>
      </c>
      <c r="E9" s="13">
        <v>65702382</v>
      </c>
      <c r="F9" s="14" t="s">
        <v>31</v>
      </c>
      <c r="G9" s="15" t="s">
        <v>34</v>
      </c>
      <c r="H9" s="187">
        <v>25750</v>
      </c>
      <c r="I9" s="122">
        <v>42369</v>
      </c>
      <c r="J9" s="174">
        <f>IFERROR(HLOOKUP(N9,'INTERESES '!$G$3:$BR$5,3,0),0)</f>
        <v>0</v>
      </c>
      <c r="K9" s="175" t="str">
        <f>+IF(J9&gt;0,'INTERESES '!$E$4," ")</f>
        <v xml:space="preserve"> </v>
      </c>
      <c r="L9" s="17" t="s">
        <v>33</v>
      </c>
      <c r="M9" s="17"/>
      <c r="N9" s="172" t="str">
        <f t="shared" ref="N9:N79" si="1">D9&amp;"   "&amp;G9</f>
        <v>LUZ STELLA PRADA    Prima de servicios</v>
      </c>
      <c r="O9" s="173">
        <f t="shared" ref="O9:O79" si="2">+H9</f>
        <v>25750</v>
      </c>
      <c r="P9" s="178">
        <f t="shared" si="0"/>
        <v>42369</v>
      </c>
    </row>
    <row r="10" spans="3:16" s="1" customFormat="1" ht="17.25">
      <c r="C10" s="18">
        <f t="shared" ref="C10:C82" si="3">C9+1</f>
        <v>3</v>
      </c>
      <c r="D10" s="13" t="s">
        <v>30</v>
      </c>
      <c r="E10" s="13">
        <v>65702382</v>
      </c>
      <c r="F10" s="14" t="s">
        <v>31</v>
      </c>
      <c r="G10" s="15" t="s">
        <v>35</v>
      </c>
      <c r="H10" s="187">
        <v>34000</v>
      </c>
      <c r="I10" s="122">
        <v>42369</v>
      </c>
      <c r="J10" s="174">
        <f>IFERROR(HLOOKUP(N10,'INTERESES '!$G$3:$BR$5,3,0),0)</f>
        <v>0</v>
      </c>
      <c r="K10" s="175" t="str">
        <f>+IF(J10&gt;0,'INTERESES '!$E$4," ")</f>
        <v xml:space="preserve"> </v>
      </c>
      <c r="L10" s="17" t="s">
        <v>33</v>
      </c>
      <c r="M10" s="17"/>
      <c r="N10" s="172" t="str">
        <f t="shared" si="1"/>
        <v>LUZ STELLA PRADA    Auxilio de Transporte</v>
      </c>
      <c r="O10" s="173">
        <f t="shared" si="2"/>
        <v>34000</v>
      </c>
      <c r="P10" s="178">
        <f t="shared" si="0"/>
        <v>42369</v>
      </c>
    </row>
    <row r="11" spans="3:16" s="1" customFormat="1" ht="17.25">
      <c r="C11" s="18">
        <f t="shared" si="3"/>
        <v>4</v>
      </c>
      <c r="D11" s="13" t="s">
        <v>30</v>
      </c>
      <c r="E11" s="13">
        <v>65702382</v>
      </c>
      <c r="F11" s="14" t="s">
        <v>31</v>
      </c>
      <c r="G11" s="15" t="s">
        <v>36</v>
      </c>
      <c r="H11" s="187">
        <v>25750</v>
      </c>
      <c r="I11" s="122">
        <v>42369</v>
      </c>
      <c r="J11" s="174">
        <f>IFERROR(HLOOKUP(N11,'INTERESES '!$G$3:$BR$5,3,0),0)</f>
        <v>0</v>
      </c>
      <c r="K11" s="175" t="str">
        <f>+IF(J11&gt;0,'INTERESES '!$E$4," ")</f>
        <v xml:space="preserve"> </v>
      </c>
      <c r="L11" s="17" t="s">
        <v>33</v>
      </c>
      <c r="M11" s="17"/>
      <c r="N11" s="172" t="str">
        <f t="shared" si="1"/>
        <v>LUZ STELLA PRADA    Cesantias</v>
      </c>
      <c r="O11" s="173">
        <f t="shared" si="2"/>
        <v>25750</v>
      </c>
      <c r="P11" s="178">
        <f t="shared" si="0"/>
        <v>42369</v>
      </c>
    </row>
    <row r="12" spans="3:16" s="1" customFormat="1" ht="17.25">
      <c r="C12" s="18">
        <f t="shared" si="3"/>
        <v>5</v>
      </c>
      <c r="D12" s="13" t="s">
        <v>30</v>
      </c>
      <c r="E12" s="13">
        <v>65702382</v>
      </c>
      <c r="F12" s="14" t="s">
        <v>31</v>
      </c>
      <c r="G12" s="15" t="s">
        <v>37</v>
      </c>
      <c r="H12" s="187">
        <v>309000</v>
      </c>
      <c r="I12" s="122">
        <v>42369</v>
      </c>
      <c r="J12" s="174">
        <f>IFERROR(HLOOKUP(N12,'INTERESES '!$G$3:$BR$5,3,0),0)</f>
        <v>0</v>
      </c>
      <c r="K12" s="175" t="str">
        <f>+IF(J12&gt;0,'INTERESES '!$E$4," ")</f>
        <v xml:space="preserve"> </v>
      </c>
      <c r="L12" s="17" t="s">
        <v>33</v>
      </c>
      <c r="M12" s="17"/>
      <c r="N12" s="172" t="str">
        <f t="shared" si="1"/>
        <v>LUZ STELLA PRADA    Indemnizacion por despido injusto</v>
      </c>
      <c r="O12" s="173">
        <f t="shared" si="2"/>
        <v>309000</v>
      </c>
      <c r="P12" s="178">
        <f t="shared" si="0"/>
        <v>42369</v>
      </c>
    </row>
    <row r="13" spans="3:16" s="1" customFormat="1" ht="17.25">
      <c r="C13" s="18">
        <f t="shared" si="3"/>
        <v>6</v>
      </c>
      <c r="D13" s="13" t="s">
        <v>30</v>
      </c>
      <c r="E13" s="13">
        <v>65702382</v>
      </c>
      <c r="F13" s="14" t="s">
        <v>31</v>
      </c>
      <c r="G13" s="15" t="s">
        <v>38</v>
      </c>
      <c r="H13" s="188">
        <f>+VLOOKUP(E13,'[1]Nota 9 OBLIGACIONES LABORALES'!$A$10:$H$170,7,0)</f>
        <v>73336000</v>
      </c>
      <c r="I13" s="122">
        <v>44681</v>
      </c>
      <c r="J13" s="174">
        <f>IFERROR(HLOOKUP(N13,'INTERESES '!$G$3:$BR$5,3,0),0)</f>
        <v>0</v>
      </c>
      <c r="K13" s="175" t="str">
        <f>+IF(J13&gt;0,'INTERESES '!$E$4," ")</f>
        <v xml:space="preserve"> </v>
      </c>
      <c r="L13" s="17" t="s">
        <v>33</v>
      </c>
      <c r="M13" s="17"/>
      <c r="N13" s="172" t="str">
        <f t="shared" si="1"/>
        <v>LUZ STELLA PRADA    Indemnizacion moratoria</v>
      </c>
      <c r="O13" s="173">
        <f t="shared" si="2"/>
        <v>73336000</v>
      </c>
      <c r="P13" s="178">
        <f t="shared" si="0"/>
        <v>44681</v>
      </c>
    </row>
    <row r="14" spans="3:16" s="1" customFormat="1" ht="17.25">
      <c r="C14" s="18"/>
      <c r="D14" s="184" t="str">
        <f>+"TOTAL OBLIGACIONES"&amp;" "&amp;D13</f>
        <v xml:space="preserve">TOTAL OBLIGACIONES LUZ STELLA PRADA </v>
      </c>
      <c r="E14" s="13"/>
      <c r="F14" s="14"/>
      <c r="G14" s="15"/>
      <c r="H14" s="189">
        <f>SUM(H8:H13)</f>
        <v>74039500</v>
      </c>
      <c r="I14" s="122"/>
      <c r="J14" s="174"/>
      <c r="K14" s="175"/>
      <c r="L14" s="17"/>
      <c r="M14" s="17"/>
      <c r="N14" s="172"/>
      <c r="O14" s="173">
        <f t="shared" si="2"/>
        <v>74039500</v>
      </c>
      <c r="P14" s="178"/>
    </row>
    <row r="15" spans="3:16" s="1" customFormat="1" ht="17.25">
      <c r="C15" s="18">
        <f>C13+1</f>
        <v>7</v>
      </c>
      <c r="D15" s="13" t="s">
        <v>39</v>
      </c>
      <c r="E15" s="13">
        <v>20619110</v>
      </c>
      <c r="F15" s="14" t="s">
        <v>31</v>
      </c>
      <c r="G15" s="19" t="s">
        <v>32</v>
      </c>
      <c r="H15" s="187">
        <v>309000</v>
      </c>
      <c r="I15" s="122">
        <v>42369</v>
      </c>
      <c r="J15" s="174">
        <f>IFERROR(HLOOKUP(N15,'INTERESES '!$G$3:$BR$5,3,0),0)</f>
        <v>0</v>
      </c>
      <c r="K15" s="175" t="str">
        <f>+IF(J15&gt;0,'INTERESES '!$E$4," ")</f>
        <v xml:space="preserve"> </v>
      </c>
      <c r="L15" s="17" t="s">
        <v>33</v>
      </c>
      <c r="M15" s="17"/>
      <c r="N15" s="172" t="str">
        <f t="shared" si="1"/>
        <v>MERCEDES CÓRDOBA OCHOA   Salarios dejados de percibir</v>
      </c>
      <c r="O15" s="173">
        <f t="shared" si="2"/>
        <v>309000</v>
      </c>
      <c r="P15" s="178">
        <f t="shared" si="0"/>
        <v>42369</v>
      </c>
    </row>
    <row r="16" spans="3:16" s="1" customFormat="1" ht="17.25">
      <c r="C16" s="18">
        <f t="shared" si="3"/>
        <v>8</v>
      </c>
      <c r="D16" s="13" t="s">
        <v>39</v>
      </c>
      <c r="E16" s="13">
        <v>20619110</v>
      </c>
      <c r="F16" s="14" t="s">
        <v>31</v>
      </c>
      <c r="G16" s="19" t="s">
        <v>34</v>
      </c>
      <c r="H16" s="187">
        <v>2580125</v>
      </c>
      <c r="I16" s="122">
        <v>42369</v>
      </c>
      <c r="J16" s="174">
        <f>IFERROR(HLOOKUP(N16,'INTERESES '!$G$3:$BR$5,3,0),0)</f>
        <v>0</v>
      </c>
      <c r="K16" s="175" t="str">
        <f>+IF(J16&gt;0,'INTERESES '!$E$4," ")</f>
        <v xml:space="preserve"> </v>
      </c>
      <c r="L16" s="17" t="s">
        <v>33</v>
      </c>
      <c r="M16" s="17"/>
      <c r="N16" s="172" t="str">
        <f t="shared" si="1"/>
        <v>MERCEDES CÓRDOBA OCHOA   Prima de servicios</v>
      </c>
      <c r="O16" s="173">
        <f t="shared" si="2"/>
        <v>2580125</v>
      </c>
      <c r="P16" s="178">
        <f t="shared" si="0"/>
        <v>42369</v>
      </c>
    </row>
    <row r="17" spans="3:16" s="1" customFormat="1" ht="17.25">
      <c r="C17" s="18">
        <f t="shared" si="3"/>
        <v>9</v>
      </c>
      <c r="D17" s="13" t="s">
        <v>39</v>
      </c>
      <c r="E17" s="13">
        <v>20619110</v>
      </c>
      <c r="F17" s="14" t="s">
        <v>31</v>
      </c>
      <c r="G17" s="19" t="s">
        <v>35</v>
      </c>
      <c r="H17" s="187">
        <v>2106574</v>
      </c>
      <c r="I17" s="122">
        <v>42369</v>
      </c>
      <c r="J17" s="174">
        <f>IFERROR(HLOOKUP(N17,'INTERESES '!$G$3:$BR$5,3,0),0)</f>
        <v>0</v>
      </c>
      <c r="K17" s="175" t="str">
        <f>+IF(J17&gt;0,'INTERESES '!$E$4," ")</f>
        <v xml:space="preserve"> </v>
      </c>
      <c r="L17" s="17" t="s">
        <v>33</v>
      </c>
      <c r="M17" s="17"/>
      <c r="N17" s="172" t="str">
        <f t="shared" si="1"/>
        <v>MERCEDES CÓRDOBA OCHOA   Auxilio de Transporte</v>
      </c>
      <c r="O17" s="173">
        <f t="shared" si="2"/>
        <v>2106574</v>
      </c>
      <c r="P17" s="178">
        <f t="shared" si="0"/>
        <v>42369</v>
      </c>
    </row>
    <row r="18" spans="3:16" s="1" customFormat="1" ht="17.25">
      <c r="C18" s="18">
        <f t="shared" si="3"/>
        <v>10</v>
      </c>
      <c r="D18" s="13" t="s">
        <v>39</v>
      </c>
      <c r="E18" s="13">
        <v>20619110</v>
      </c>
      <c r="F18" s="14" t="s">
        <v>31</v>
      </c>
      <c r="G18" s="19" t="s">
        <v>36</v>
      </c>
      <c r="H18" s="187">
        <v>1216018.4099999999</v>
      </c>
      <c r="I18" s="122">
        <v>42369</v>
      </c>
      <c r="J18" s="174">
        <f>IFERROR(HLOOKUP(N18,'INTERESES '!$G$3:$BR$5,3,0),0)</f>
        <v>0</v>
      </c>
      <c r="K18" s="175" t="str">
        <f>+IF(J18&gt;0,'INTERESES '!$E$4," ")</f>
        <v xml:space="preserve"> </v>
      </c>
      <c r="L18" s="17" t="s">
        <v>33</v>
      </c>
      <c r="M18" s="17"/>
      <c r="N18" s="172" t="str">
        <f t="shared" si="1"/>
        <v>MERCEDES CÓRDOBA OCHOA   Cesantias</v>
      </c>
      <c r="O18" s="173">
        <f t="shared" si="2"/>
        <v>1216018.4099999999</v>
      </c>
      <c r="P18" s="178">
        <f t="shared" si="0"/>
        <v>42369</v>
      </c>
    </row>
    <row r="19" spans="3:16" s="1" customFormat="1" ht="17.25">
      <c r="C19" s="18">
        <f t="shared" si="3"/>
        <v>11</v>
      </c>
      <c r="D19" s="13" t="s">
        <v>39</v>
      </c>
      <c r="E19" s="13">
        <v>20619110</v>
      </c>
      <c r="F19" s="14" t="s">
        <v>31</v>
      </c>
      <c r="G19" s="19" t="s">
        <v>40</v>
      </c>
      <c r="H19" s="187">
        <v>294849.37</v>
      </c>
      <c r="I19" s="122">
        <v>42369</v>
      </c>
      <c r="J19" s="174">
        <f>IFERROR(HLOOKUP(N19,'INTERESES '!$G$3:$BR$5,3,0),0)</f>
        <v>0</v>
      </c>
      <c r="K19" s="175" t="str">
        <f>+IF(J19&gt;0,'INTERESES '!$E$4," ")</f>
        <v xml:space="preserve"> </v>
      </c>
      <c r="L19" s="17" t="s">
        <v>33</v>
      </c>
      <c r="M19" s="17"/>
      <c r="N19" s="172" t="str">
        <f t="shared" si="1"/>
        <v>MERCEDES CÓRDOBA OCHOA   Intereses a las cesantias y su sancion</v>
      </c>
      <c r="O19" s="173">
        <f t="shared" si="2"/>
        <v>294849.37</v>
      </c>
      <c r="P19" s="178">
        <f t="shared" si="0"/>
        <v>42369</v>
      </c>
    </row>
    <row r="20" spans="3:16" s="1" customFormat="1" ht="17.25">
      <c r="C20" s="18">
        <f t="shared" si="3"/>
        <v>12</v>
      </c>
      <c r="D20" s="13" t="s">
        <v>39</v>
      </c>
      <c r="E20" s="13">
        <v>20619110</v>
      </c>
      <c r="F20" s="14" t="s">
        <v>31</v>
      </c>
      <c r="G20" s="19" t="s">
        <v>37</v>
      </c>
      <c r="H20" s="187">
        <v>1811049</v>
      </c>
      <c r="I20" s="122">
        <v>42369</v>
      </c>
      <c r="J20" s="174">
        <f>IFERROR(HLOOKUP(N20,'INTERESES '!$G$3:$BR$5,3,0),0)</f>
        <v>0</v>
      </c>
      <c r="K20" s="175" t="str">
        <f>+IF(J20&gt;0,'INTERESES '!$E$4," ")</f>
        <v xml:space="preserve"> </v>
      </c>
      <c r="L20" s="17" t="s">
        <v>33</v>
      </c>
      <c r="M20" s="17"/>
      <c r="N20" s="172" t="str">
        <f t="shared" si="1"/>
        <v>MERCEDES CÓRDOBA OCHOA   Indemnizacion por despido injusto</v>
      </c>
      <c r="O20" s="173">
        <f t="shared" si="2"/>
        <v>1811049</v>
      </c>
      <c r="P20" s="178">
        <f t="shared" si="0"/>
        <v>42369</v>
      </c>
    </row>
    <row r="21" spans="3:16" s="1" customFormat="1" ht="17.25">
      <c r="C21" s="18">
        <f t="shared" si="3"/>
        <v>13</v>
      </c>
      <c r="D21" s="13" t="s">
        <v>39</v>
      </c>
      <c r="E21" s="13">
        <v>20619110</v>
      </c>
      <c r="F21" s="14" t="s">
        <v>31</v>
      </c>
      <c r="G21" s="20" t="s">
        <v>41</v>
      </c>
      <c r="H21" s="187">
        <v>1281062.5</v>
      </c>
      <c r="I21" s="122">
        <v>42369</v>
      </c>
      <c r="J21" s="174">
        <f>IFERROR(HLOOKUP(N21,'INTERESES '!$G$3:$BR$5,3,0),0)</f>
        <v>0</v>
      </c>
      <c r="K21" s="175" t="str">
        <f>+IF(J21&gt;0,'INTERESES '!$E$4," ")</f>
        <v xml:space="preserve"> </v>
      </c>
      <c r="L21" s="17" t="s">
        <v>33</v>
      </c>
      <c r="M21" s="17"/>
      <c r="N21" s="172" t="str">
        <f t="shared" si="1"/>
        <v>MERCEDES CÓRDOBA OCHOA   Vacaciones</v>
      </c>
      <c r="O21" s="173">
        <f t="shared" si="2"/>
        <v>1281062.5</v>
      </c>
      <c r="P21" s="178">
        <f t="shared" si="0"/>
        <v>42369</v>
      </c>
    </row>
    <row r="22" spans="3:16" s="1" customFormat="1" ht="17.25">
      <c r="C22" s="18">
        <f t="shared" si="3"/>
        <v>14</v>
      </c>
      <c r="D22" s="13" t="s">
        <v>39</v>
      </c>
      <c r="E22" s="13">
        <v>20619110</v>
      </c>
      <c r="F22" s="14" t="s">
        <v>31</v>
      </c>
      <c r="G22" s="19" t="s">
        <v>38</v>
      </c>
      <c r="H22" s="188">
        <f>+VLOOKUP(E22,'[1]Nota 9 OBLIGACIONES LABORALES'!$A$10:$H$170,7,0)</f>
        <v>73336000</v>
      </c>
      <c r="I22" s="122">
        <v>44681</v>
      </c>
      <c r="J22" s="174">
        <f>IFERROR(HLOOKUP(N22,'INTERESES '!$G$3:$BR$5,3,0),0)</f>
        <v>0</v>
      </c>
      <c r="K22" s="175" t="str">
        <f>+IF(J22&gt;0,'INTERESES '!$E$4," ")</f>
        <v xml:space="preserve"> </v>
      </c>
      <c r="L22" s="17" t="s">
        <v>33</v>
      </c>
      <c r="M22" s="17"/>
      <c r="N22" s="172" t="str">
        <f t="shared" si="1"/>
        <v>MERCEDES CÓRDOBA OCHOA   Indemnizacion moratoria</v>
      </c>
      <c r="O22" s="173">
        <f t="shared" si="2"/>
        <v>73336000</v>
      </c>
      <c r="P22" s="178">
        <f t="shared" si="0"/>
        <v>44681</v>
      </c>
    </row>
    <row r="23" spans="3:16" s="1" customFormat="1" ht="17.25">
      <c r="C23" s="18"/>
      <c r="D23" s="184" t="str">
        <f>+"TOTAL OBLIGACIONES"&amp;" "&amp;D22</f>
        <v>TOTAL OBLIGACIONES MERCEDES CÓRDOBA OCHOA</v>
      </c>
      <c r="E23" s="13"/>
      <c r="F23" s="14"/>
      <c r="G23" s="19"/>
      <c r="H23" s="189">
        <f>SUM(H15:H22)</f>
        <v>82934678.280000001</v>
      </c>
      <c r="I23" s="122"/>
      <c r="J23" s="174"/>
      <c r="K23" s="175"/>
      <c r="L23" s="17"/>
      <c r="M23" s="17"/>
      <c r="N23" s="172"/>
      <c r="O23" s="173">
        <f t="shared" si="2"/>
        <v>82934678.280000001</v>
      </c>
      <c r="P23" s="178"/>
    </row>
    <row r="24" spans="3:16" s="1" customFormat="1" ht="17.25">
      <c r="C24" s="18">
        <f>C22+1</f>
        <v>15</v>
      </c>
      <c r="D24" s="13" t="s">
        <v>42</v>
      </c>
      <c r="E24" s="13">
        <v>444444444</v>
      </c>
      <c r="F24" s="14" t="s">
        <v>31</v>
      </c>
      <c r="G24" s="19" t="s">
        <v>32</v>
      </c>
      <c r="H24" s="187">
        <v>309000</v>
      </c>
      <c r="I24" s="122">
        <v>42369</v>
      </c>
      <c r="J24" s="174">
        <f>IFERROR(HLOOKUP(N24,'INTERESES '!$G$3:$BR$5,3,0),0)</f>
        <v>0</v>
      </c>
      <c r="K24" s="175" t="str">
        <f>+IF(J24&gt;0,'INTERESES '!$E$4," ")</f>
        <v xml:space="preserve"> </v>
      </c>
      <c r="L24" s="17"/>
      <c r="M24" s="17"/>
      <c r="N24" s="172" t="str">
        <f t="shared" si="1"/>
        <v>YANETH LOPEZ MORENO   Salarios dejados de percibir</v>
      </c>
      <c r="O24" s="173">
        <f t="shared" si="2"/>
        <v>309000</v>
      </c>
      <c r="P24" s="178">
        <f t="shared" si="0"/>
        <v>42369</v>
      </c>
    </row>
    <row r="25" spans="3:16" s="1" customFormat="1" ht="17.25">
      <c r="C25" s="18">
        <f t="shared" si="3"/>
        <v>16</v>
      </c>
      <c r="D25" s="13" t="s">
        <v>42</v>
      </c>
      <c r="E25" s="13">
        <v>444444444</v>
      </c>
      <c r="F25" s="14" t="s">
        <v>31</v>
      </c>
      <c r="G25" s="19" t="s">
        <v>34</v>
      </c>
      <c r="H25" s="187">
        <v>646325</v>
      </c>
      <c r="I25" s="122">
        <v>42369</v>
      </c>
      <c r="J25" s="174">
        <f>IFERROR(HLOOKUP(N25,'INTERESES '!$G$3:$BR$5,3,0),0)</f>
        <v>0</v>
      </c>
      <c r="K25" s="175" t="str">
        <f>+IF(J25&gt;0,'INTERESES '!$E$4," ")</f>
        <v xml:space="preserve"> </v>
      </c>
      <c r="L25" s="17"/>
      <c r="M25" s="17"/>
      <c r="N25" s="172" t="str">
        <f t="shared" si="1"/>
        <v>YANETH LOPEZ MORENO   Prima de servicios</v>
      </c>
      <c r="O25" s="173">
        <f t="shared" si="2"/>
        <v>646325</v>
      </c>
      <c r="P25" s="178">
        <f t="shared" si="0"/>
        <v>42369</v>
      </c>
    </row>
    <row r="26" spans="3:16" s="1" customFormat="1" ht="17.25">
      <c r="C26" s="18">
        <f t="shared" si="3"/>
        <v>17</v>
      </c>
      <c r="D26" s="13" t="s">
        <v>42</v>
      </c>
      <c r="E26" s="13">
        <v>444444444</v>
      </c>
      <c r="F26" s="14" t="s">
        <v>31</v>
      </c>
      <c r="G26" s="19" t="s">
        <v>35</v>
      </c>
      <c r="H26" s="187">
        <v>790478</v>
      </c>
      <c r="I26" s="122">
        <v>42369</v>
      </c>
      <c r="J26" s="174">
        <f>IFERROR(HLOOKUP(N26,'INTERESES '!$G$3:$BR$5,3,0),0)</f>
        <v>0</v>
      </c>
      <c r="K26" s="175" t="str">
        <f>+IF(J26&gt;0,'INTERESES '!$E$4," ")</f>
        <v xml:space="preserve"> </v>
      </c>
      <c r="L26" s="17"/>
      <c r="M26" s="17"/>
      <c r="N26" s="172" t="str">
        <f t="shared" si="1"/>
        <v>YANETH LOPEZ MORENO   Auxilio de Transporte</v>
      </c>
      <c r="O26" s="173">
        <f t="shared" si="2"/>
        <v>790478</v>
      </c>
      <c r="P26" s="178">
        <f t="shared" si="0"/>
        <v>42369</v>
      </c>
    </row>
    <row r="27" spans="3:16" s="1" customFormat="1" ht="17.25">
      <c r="C27" s="18">
        <f t="shared" si="3"/>
        <v>18</v>
      </c>
      <c r="D27" s="13" t="s">
        <v>42</v>
      </c>
      <c r="E27" s="13">
        <v>444444444</v>
      </c>
      <c r="F27" s="14" t="s">
        <v>31</v>
      </c>
      <c r="G27" s="19" t="s">
        <v>36</v>
      </c>
      <c r="H27" s="187">
        <v>646325</v>
      </c>
      <c r="I27" s="122">
        <v>42369</v>
      </c>
      <c r="J27" s="174">
        <f>IFERROR(HLOOKUP(N27,'INTERESES '!$G$3:$BR$5,3,0),0)</f>
        <v>0</v>
      </c>
      <c r="K27" s="175" t="str">
        <f>+IF(J27&gt;0,'INTERESES '!$E$4," ")</f>
        <v xml:space="preserve"> </v>
      </c>
      <c r="L27" s="17"/>
      <c r="M27" s="17"/>
      <c r="N27" s="172" t="str">
        <f t="shared" si="1"/>
        <v>YANETH LOPEZ MORENO   Cesantias</v>
      </c>
      <c r="O27" s="173">
        <f t="shared" si="2"/>
        <v>646325</v>
      </c>
      <c r="P27" s="178">
        <f t="shared" si="0"/>
        <v>42369</v>
      </c>
    </row>
    <row r="28" spans="3:16" s="1" customFormat="1" ht="17.25">
      <c r="C28" s="18">
        <f t="shared" si="3"/>
        <v>19</v>
      </c>
      <c r="D28" s="13" t="s">
        <v>42</v>
      </c>
      <c r="E28" s="13">
        <v>444444444</v>
      </c>
      <c r="F28" s="14" t="s">
        <v>31</v>
      </c>
      <c r="G28" s="19" t="s">
        <v>40</v>
      </c>
      <c r="H28" s="187">
        <v>324455.14</v>
      </c>
      <c r="I28" s="122">
        <v>42369</v>
      </c>
      <c r="J28" s="174">
        <f>IFERROR(HLOOKUP(N28,'INTERESES '!$G$3:$BR$5,3,0),0)</f>
        <v>0</v>
      </c>
      <c r="K28" s="175" t="str">
        <f>+IF(J28&gt;0,'INTERESES '!$E$4," ")</f>
        <v xml:space="preserve"> </v>
      </c>
      <c r="L28" s="17"/>
      <c r="M28" s="17"/>
      <c r="N28" s="172" t="str">
        <f t="shared" si="1"/>
        <v>YANETH LOPEZ MORENO   Intereses a las cesantias y su sancion</v>
      </c>
      <c r="O28" s="173">
        <f t="shared" si="2"/>
        <v>324455.14</v>
      </c>
      <c r="P28" s="178">
        <f t="shared" si="0"/>
        <v>42369</v>
      </c>
    </row>
    <row r="29" spans="3:16" s="1" customFormat="1" ht="17.25">
      <c r="C29" s="18">
        <f t="shared" si="3"/>
        <v>20</v>
      </c>
      <c r="D29" s="13" t="s">
        <v>42</v>
      </c>
      <c r="E29" s="13">
        <v>444444444</v>
      </c>
      <c r="F29" s="14" t="s">
        <v>31</v>
      </c>
      <c r="G29" s="19" t="s">
        <v>37</v>
      </c>
      <c r="H29" s="187">
        <v>618000</v>
      </c>
      <c r="I29" s="122">
        <v>42369</v>
      </c>
      <c r="J29" s="174">
        <f>IFERROR(HLOOKUP(N29,'INTERESES '!$G$3:$BR$5,3,0),0)</f>
        <v>0</v>
      </c>
      <c r="K29" s="175" t="str">
        <f>+IF(J29&gt;0,'INTERESES '!$E$4," ")</f>
        <v xml:space="preserve"> </v>
      </c>
      <c r="L29" s="17"/>
      <c r="M29" s="17"/>
      <c r="N29" s="172" t="str">
        <f t="shared" si="1"/>
        <v>YANETH LOPEZ MORENO   Indemnizacion por despido injusto</v>
      </c>
      <c r="O29" s="173">
        <f t="shared" si="2"/>
        <v>618000</v>
      </c>
      <c r="P29" s="178">
        <f t="shared" si="0"/>
        <v>42369</v>
      </c>
    </row>
    <row r="30" spans="3:16" s="1" customFormat="1" ht="17.25">
      <c r="C30" s="18">
        <f t="shared" si="3"/>
        <v>21</v>
      </c>
      <c r="D30" s="13" t="s">
        <v>42</v>
      </c>
      <c r="E30" s="13">
        <v>444444444</v>
      </c>
      <c r="F30" s="14" t="s">
        <v>31</v>
      </c>
      <c r="G30" s="20" t="s">
        <v>41</v>
      </c>
      <c r="H30" s="187">
        <v>323162.5</v>
      </c>
      <c r="I30" s="122">
        <v>42369</v>
      </c>
      <c r="J30" s="174">
        <f>IFERROR(HLOOKUP(N30,'INTERESES '!$G$3:$BR$5,3,0),0)</f>
        <v>0</v>
      </c>
      <c r="K30" s="175" t="str">
        <f>+IF(J30&gt;0,'INTERESES '!$E$4," ")</f>
        <v xml:space="preserve"> </v>
      </c>
      <c r="L30" s="17"/>
      <c r="M30" s="17"/>
      <c r="N30" s="172" t="str">
        <f t="shared" si="1"/>
        <v>YANETH LOPEZ MORENO   Vacaciones</v>
      </c>
      <c r="O30" s="173">
        <f t="shared" si="2"/>
        <v>323162.5</v>
      </c>
      <c r="P30" s="178">
        <f t="shared" si="0"/>
        <v>42369</v>
      </c>
    </row>
    <row r="31" spans="3:16" s="1" customFormat="1" ht="17.25">
      <c r="C31" s="18">
        <f t="shared" si="3"/>
        <v>22</v>
      </c>
      <c r="D31" s="13" t="s">
        <v>42</v>
      </c>
      <c r="E31" s="13">
        <v>444444444</v>
      </c>
      <c r="F31" s="14" t="s">
        <v>31</v>
      </c>
      <c r="G31" t="s">
        <v>43</v>
      </c>
      <c r="H31" s="190">
        <v>5592900</v>
      </c>
      <c r="I31" s="122">
        <v>42369</v>
      </c>
      <c r="J31" s="174">
        <f>IFERROR(HLOOKUP(N31,'INTERESES '!$G$3:$BR$5,3,0),0)</f>
        <v>0</v>
      </c>
      <c r="K31" s="175" t="str">
        <f>+IF(J31&gt;0,'INTERESES '!$E$4," ")</f>
        <v xml:space="preserve"> </v>
      </c>
      <c r="L31" s="17"/>
      <c r="M31" s="17"/>
      <c r="N31" s="172" t="str">
        <f t="shared" si="1"/>
        <v>YANETH LOPEZ MORENO   Indemnizacion Articulo 99 Ley 50 de 1.990</v>
      </c>
      <c r="O31" s="173">
        <f t="shared" si="2"/>
        <v>5592900</v>
      </c>
      <c r="P31" s="178">
        <f t="shared" si="0"/>
        <v>42369</v>
      </c>
    </row>
    <row r="32" spans="3:16" s="1" customFormat="1" ht="17.25">
      <c r="C32" s="18">
        <f t="shared" si="3"/>
        <v>23</v>
      </c>
      <c r="D32" s="13" t="s">
        <v>42</v>
      </c>
      <c r="E32" s="13">
        <v>444444444</v>
      </c>
      <c r="F32" s="14" t="s">
        <v>31</v>
      </c>
      <c r="G32" s="19" t="s">
        <v>38</v>
      </c>
      <c r="H32" s="188">
        <f>+VLOOKUP(E32,'[1]Nota 9 OBLIGACIONES LABORALES'!$A$10:$H$170,7,0)</f>
        <v>74417500</v>
      </c>
      <c r="I32" s="122">
        <v>44681</v>
      </c>
      <c r="J32" s="174">
        <f>IFERROR(HLOOKUP(N32,'INTERESES '!$G$3:$BR$5,3,0),0)</f>
        <v>0</v>
      </c>
      <c r="K32" s="175" t="str">
        <f>+IF(J32&gt;0,'INTERESES '!$E$4," ")</f>
        <v xml:space="preserve"> </v>
      </c>
      <c r="L32" s="17"/>
      <c r="M32" s="17"/>
      <c r="N32" s="172" t="str">
        <f t="shared" si="1"/>
        <v>YANETH LOPEZ MORENO   Indemnizacion moratoria</v>
      </c>
      <c r="O32" s="173">
        <f t="shared" si="2"/>
        <v>74417500</v>
      </c>
      <c r="P32" s="178">
        <f t="shared" si="0"/>
        <v>44681</v>
      </c>
    </row>
    <row r="33" spans="3:16" s="1" customFormat="1" ht="17.25">
      <c r="C33" s="18"/>
      <c r="D33" s="184" t="str">
        <f>+"TOTAL OBLIGACIONES"&amp;" "&amp;D32</f>
        <v>TOTAL OBLIGACIONES YANETH LOPEZ MORENO</v>
      </c>
      <c r="E33" s="13"/>
      <c r="F33" s="14"/>
      <c r="G33" s="19"/>
      <c r="H33" s="189">
        <f>SUM(H24:H32)</f>
        <v>83668145.640000001</v>
      </c>
      <c r="I33" s="122"/>
      <c r="J33" s="174"/>
      <c r="K33" s="175"/>
      <c r="L33" s="17"/>
      <c r="M33" s="17"/>
      <c r="N33" s="172"/>
      <c r="O33" s="173">
        <f t="shared" si="2"/>
        <v>83668145.640000001</v>
      </c>
      <c r="P33" s="178"/>
    </row>
    <row r="34" spans="3:16" s="1" customFormat="1" ht="17.25">
      <c r="C34" s="18">
        <f>C32+1</f>
        <v>24</v>
      </c>
      <c r="D34" s="13" t="s">
        <v>44</v>
      </c>
      <c r="E34" s="13">
        <v>63702830</v>
      </c>
      <c r="F34" s="14" t="s">
        <v>31</v>
      </c>
      <c r="G34" s="19" t="s">
        <v>32</v>
      </c>
      <c r="H34" s="187">
        <v>332000</v>
      </c>
      <c r="I34" s="122">
        <v>42369</v>
      </c>
      <c r="J34" s="174">
        <f>IFERROR(HLOOKUP(N34,'INTERESES '!$G$3:$BR$5,3,0),0)</f>
        <v>0</v>
      </c>
      <c r="K34" s="175" t="str">
        <f>+IF(J34&gt;0,'INTERESES '!$E$4," ")</f>
        <v xml:space="preserve"> </v>
      </c>
      <c r="L34" s="17" t="s">
        <v>33</v>
      </c>
      <c r="M34" s="17"/>
      <c r="N34" s="172" t="str">
        <f t="shared" si="1"/>
        <v>LIGIA AROCA   Salarios dejados de percibir</v>
      </c>
      <c r="O34" s="173">
        <f t="shared" si="2"/>
        <v>332000</v>
      </c>
      <c r="P34" s="178">
        <f t="shared" si="0"/>
        <v>42369</v>
      </c>
    </row>
    <row r="35" spans="3:16" s="1" customFormat="1" ht="17.25">
      <c r="C35" s="18">
        <f t="shared" si="3"/>
        <v>25</v>
      </c>
      <c r="D35" s="13" t="s">
        <v>44</v>
      </c>
      <c r="E35" s="13">
        <v>63702830</v>
      </c>
      <c r="F35" s="14" t="s">
        <v>31</v>
      </c>
      <c r="G35" s="19" t="s">
        <v>34</v>
      </c>
      <c r="H35" s="187">
        <v>1944966.63</v>
      </c>
      <c r="I35" s="122">
        <v>42369</v>
      </c>
      <c r="J35" s="174">
        <f>IFERROR(HLOOKUP(N35,'INTERESES '!$G$3:$BR$5,3,0),0)</f>
        <v>0</v>
      </c>
      <c r="K35" s="175" t="str">
        <f>+IF(J35&gt;0,'INTERESES '!$E$4," ")</f>
        <v xml:space="preserve"> </v>
      </c>
      <c r="L35" s="17" t="s">
        <v>33</v>
      </c>
      <c r="M35" s="17"/>
      <c r="N35" s="172" t="str">
        <f t="shared" si="1"/>
        <v>LIGIA AROCA   Prima de servicios</v>
      </c>
      <c r="O35" s="173">
        <f t="shared" si="2"/>
        <v>1944966.63</v>
      </c>
      <c r="P35" s="178">
        <f t="shared" si="0"/>
        <v>42369</v>
      </c>
    </row>
    <row r="36" spans="3:16" s="1" customFormat="1" ht="17.25">
      <c r="C36" s="18">
        <f t="shared" si="3"/>
        <v>26</v>
      </c>
      <c r="D36" s="13" t="s">
        <v>44</v>
      </c>
      <c r="E36" s="13">
        <v>63702830</v>
      </c>
      <c r="F36" s="14" t="s">
        <v>31</v>
      </c>
      <c r="G36" s="19" t="s">
        <v>35</v>
      </c>
      <c r="H36" s="187">
        <v>1524606</v>
      </c>
      <c r="I36" s="122">
        <v>42369</v>
      </c>
      <c r="J36" s="174">
        <f>IFERROR(HLOOKUP(N36,'INTERESES '!$G$3:$BR$5,3,0),0)</f>
        <v>0</v>
      </c>
      <c r="K36" s="175" t="str">
        <f>+IF(J36&gt;0,'INTERESES '!$E$4," ")</f>
        <v xml:space="preserve"> </v>
      </c>
      <c r="L36" s="17" t="s">
        <v>33</v>
      </c>
      <c r="M36" s="17"/>
      <c r="N36" s="172" t="str">
        <f t="shared" si="1"/>
        <v>LIGIA AROCA   Auxilio de Transporte</v>
      </c>
      <c r="O36" s="173">
        <f t="shared" si="2"/>
        <v>1524606</v>
      </c>
      <c r="P36" s="178">
        <f t="shared" si="0"/>
        <v>42369</v>
      </c>
    </row>
    <row r="37" spans="3:16" s="1" customFormat="1" ht="17.25">
      <c r="C37" s="18">
        <f t="shared" si="3"/>
        <v>27</v>
      </c>
      <c r="D37" s="13" t="s">
        <v>44</v>
      </c>
      <c r="E37" s="13">
        <v>63702830</v>
      </c>
      <c r="F37" s="14" t="s">
        <v>31</v>
      </c>
      <c r="G37" s="19" t="s">
        <v>36</v>
      </c>
      <c r="H37" s="187">
        <v>1744966.63</v>
      </c>
      <c r="I37" s="122">
        <v>42369</v>
      </c>
      <c r="J37" s="174">
        <f>IFERROR(HLOOKUP(N37,'INTERESES '!$G$3:$BR$5,3,0),0)</f>
        <v>0</v>
      </c>
      <c r="K37" s="175" t="str">
        <f>+IF(J37&gt;0,'INTERESES '!$E$4," ")</f>
        <v xml:space="preserve"> </v>
      </c>
      <c r="L37" s="17" t="s">
        <v>33</v>
      </c>
      <c r="M37" s="17"/>
      <c r="N37" s="172" t="str">
        <f t="shared" si="1"/>
        <v>LIGIA AROCA   Cesantias</v>
      </c>
      <c r="O37" s="173">
        <f t="shared" si="2"/>
        <v>1744966.63</v>
      </c>
      <c r="P37" s="178">
        <f t="shared" si="0"/>
        <v>42369</v>
      </c>
    </row>
    <row r="38" spans="3:16" s="1" customFormat="1" ht="17.25">
      <c r="C38" s="18">
        <f t="shared" si="3"/>
        <v>28</v>
      </c>
      <c r="D38" s="13" t="s">
        <v>44</v>
      </c>
      <c r="E38" s="13">
        <v>63702830</v>
      </c>
      <c r="F38" s="14" t="s">
        <v>31</v>
      </c>
      <c r="G38" s="19" t="s">
        <v>40</v>
      </c>
      <c r="H38" s="187">
        <v>403680.44</v>
      </c>
      <c r="I38" s="122">
        <v>42369</v>
      </c>
      <c r="J38" s="174">
        <f>IFERROR(HLOOKUP(N38,'INTERESES '!$G$3:$BR$5,3,0),0)</f>
        <v>0</v>
      </c>
      <c r="K38" s="175" t="str">
        <f>+IF(J38&gt;0,'INTERESES '!$E$4," ")</f>
        <v xml:space="preserve"> </v>
      </c>
      <c r="L38" s="17" t="s">
        <v>33</v>
      </c>
      <c r="M38" s="17"/>
      <c r="N38" s="172" t="str">
        <f t="shared" si="1"/>
        <v>LIGIA AROCA   Intereses a las cesantias y su sancion</v>
      </c>
      <c r="O38" s="173">
        <f t="shared" si="2"/>
        <v>403680.44</v>
      </c>
      <c r="P38" s="178">
        <f t="shared" si="0"/>
        <v>42369</v>
      </c>
    </row>
    <row r="39" spans="3:16" s="1" customFormat="1" ht="17.25">
      <c r="C39" s="18">
        <f t="shared" si="3"/>
        <v>29</v>
      </c>
      <c r="D39" s="13" t="s">
        <v>44</v>
      </c>
      <c r="E39" s="13">
        <v>63702830</v>
      </c>
      <c r="F39" s="14" t="s">
        <v>31</v>
      </c>
      <c r="G39" s="19" t="s">
        <v>37</v>
      </c>
      <c r="H39" s="187">
        <v>1401707.99</v>
      </c>
      <c r="I39" s="122">
        <v>42369</v>
      </c>
      <c r="J39" s="174">
        <f>IFERROR(HLOOKUP(N39,'INTERESES '!$G$3:$BR$5,3,0),0)</f>
        <v>0</v>
      </c>
      <c r="K39" s="175" t="str">
        <f>+IF(J39&gt;0,'INTERESES '!$E$4," ")</f>
        <v xml:space="preserve"> </v>
      </c>
      <c r="L39" s="17" t="s">
        <v>33</v>
      </c>
      <c r="M39" s="17"/>
      <c r="N39" s="172" t="str">
        <f t="shared" si="1"/>
        <v>LIGIA AROCA   Indemnizacion por despido injusto</v>
      </c>
      <c r="O39" s="173">
        <f t="shared" si="2"/>
        <v>1401707.99</v>
      </c>
      <c r="P39" s="178">
        <f t="shared" si="0"/>
        <v>42369</v>
      </c>
    </row>
    <row r="40" spans="3:16" s="1" customFormat="1" ht="17.25">
      <c r="C40" s="18">
        <f t="shared" si="3"/>
        <v>30</v>
      </c>
      <c r="D40" s="13" t="s">
        <v>44</v>
      </c>
      <c r="E40" s="13">
        <v>63702830</v>
      </c>
      <c r="F40" s="14" t="s">
        <v>31</v>
      </c>
      <c r="G40" s="20" t="s">
        <v>41</v>
      </c>
      <c r="H40" s="187">
        <v>972483.32</v>
      </c>
      <c r="I40" s="122">
        <v>42369</v>
      </c>
      <c r="J40" s="174">
        <f>IFERROR(HLOOKUP(N40,'INTERESES '!$G$3:$BR$5,3,0),0)</f>
        <v>0</v>
      </c>
      <c r="K40" s="175" t="str">
        <f>+IF(J40&gt;0,'INTERESES '!$E$4," ")</f>
        <v xml:space="preserve"> </v>
      </c>
      <c r="L40" s="17" t="s">
        <v>33</v>
      </c>
      <c r="M40" s="17"/>
      <c r="N40" s="172" t="str">
        <f t="shared" si="1"/>
        <v>LIGIA AROCA   Vacaciones</v>
      </c>
      <c r="O40" s="173">
        <f t="shared" si="2"/>
        <v>972483.32</v>
      </c>
      <c r="P40" s="178">
        <f t="shared" si="0"/>
        <v>42369</v>
      </c>
    </row>
    <row r="41" spans="3:16" s="1" customFormat="1" ht="17.25">
      <c r="C41" s="18">
        <f t="shared" si="3"/>
        <v>31</v>
      </c>
      <c r="D41" s="13" t="s">
        <v>44</v>
      </c>
      <c r="E41" s="13">
        <v>63702830</v>
      </c>
      <c r="F41" s="14" t="s">
        <v>31</v>
      </c>
      <c r="G41" s="19" t="s">
        <v>38</v>
      </c>
      <c r="H41" s="188">
        <f>+VLOOKUP(E41,'[1]Nota 9 OBLIGACIONES LABORALES'!$A$10:$H$170,7,0)</f>
        <v>73336000</v>
      </c>
      <c r="I41" s="122">
        <v>44681</v>
      </c>
      <c r="J41" s="174">
        <f>IFERROR(HLOOKUP(N41,'INTERESES '!$G$3:$BR$5,3,0),0)</f>
        <v>0</v>
      </c>
      <c r="K41" s="175" t="str">
        <f>+IF(J41&gt;0,'INTERESES '!$E$4," ")</f>
        <v xml:space="preserve"> </v>
      </c>
      <c r="L41" s="17" t="s">
        <v>33</v>
      </c>
      <c r="M41" s="17"/>
      <c r="N41" s="172" t="str">
        <f t="shared" si="1"/>
        <v>LIGIA AROCA   Indemnizacion moratoria</v>
      </c>
      <c r="O41" s="173">
        <f t="shared" si="2"/>
        <v>73336000</v>
      </c>
      <c r="P41" s="178">
        <f t="shared" si="0"/>
        <v>44681</v>
      </c>
    </row>
    <row r="42" spans="3:16" s="1" customFormat="1" ht="17.25">
      <c r="C42" s="18"/>
      <c r="D42" s="184" t="str">
        <f>+"TOTAL OBLIGACIONES"&amp;" "&amp;D41</f>
        <v>TOTAL OBLIGACIONES LIGIA AROCA</v>
      </c>
      <c r="E42" s="13"/>
      <c r="F42" s="14"/>
      <c r="G42" s="19"/>
      <c r="H42" s="189">
        <f>SUM(H34:H41)</f>
        <v>81660411.010000005</v>
      </c>
      <c r="I42" s="122"/>
      <c r="J42" s="174"/>
      <c r="K42" s="175"/>
      <c r="L42" s="17"/>
      <c r="M42" s="17"/>
      <c r="N42" s="172"/>
      <c r="O42" s="173"/>
      <c r="P42" s="178"/>
    </row>
    <row r="43" spans="3:16" s="1" customFormat="1" ht="17.25">
      <c r="C43" s="18">
        <f>C41+1</f>
        <v>32</v>
      </c>
      <c r="D43" s="13" t="s">
        <v>45</v>
      </c>
      <c r="E43" s="13">
        <v>39566829</v>
      </c>
      <c r="F43" s="14" t="s">
        <v>31</v>
      </c>
      <c r="G43" s="19" t="s">
        <v>32</v>
      </c>
      <c r="H43" s="187">
        <v>309000</v>
      </c>
      <c r="I43" s="122">
        <v>42369</v>
      </c>
      <c r="J43" s="174">
        <f>IFERROR(HLOOKUP(N43,'INTERESES '!$G$3:$BR$5,3,0),0)</f>
        <v>0</v>
      </c>
      <c r="K43" s="175" t="str">
        <f>+IF(J43&gt;0,'INTERESES '!$E$4," ")</f>
        <v xml:space="preserve"> </v>
      </c>
      <c r="L43" s="17" t="s">
        <v>33</v>
      </c>
      <c r="M43" s="17"/>
      <c r="N43" s="172" t="str">
        <f t="shared" si="1"/>
        <v>OMAIRA CASTRO MAYORQUÍN   Salarios dejados de percibir</v>
      </c>
      <c r="O43" s="173">
        <f t="shared" si="2"/>
        <v>309000</v>
      </c>
      <c r="P43" s="178">
        <f t="shared" si="0"/>
        <v>42369</v>
      </c>
    </row>
    <row r="44" spans="3:16" s="1" customFormat="1" ht="17.25">
      <c r="C44" s="18">
        <f t="shared" si="3"/>
        <v>33</v>
      </c>
      <c r="D44" s="13" t="s">
        <v>45</v>
      </c>
      <c r="E44" s="13">
        <v>39566829</v>
      </c>
      <c r="F44" s="14" t="s">
        <v>31</v>
      </c>
      <c r="G44" s="19" t="s">
        <v>34</v>
      </c>
      <c r="H44" s="187">
        <v>1799066.66</v>
      </c>
      <c r="I44" s="122">
        <v>42369</v>
      </c>
      <c r="J44" s="174">
        <f>IFERROR(HLOOKUP(N44,'INTERESES '!$G$3:$BR$5,3,0),0)</f>
        <v>0</v>
      </c>
      <c r="K44" s="175" t="str">
        <f>+IF(J44&gt;0,'INTERESES '!$E$4," ")</f>
        <v xml:space="preserve"> </v>
      </c>
      <c r="L44" s="17" t="s">
        <v>33</v>
      </c>
      <c r="M44" s="17"/>
      <c r="N44" s="172" t="str">
        <f t="shared" si="1"/>
        <v>OMAIRA CASTRO MAYORQUÍN   Prima de servicios</v>
      </c>
      <c r="O44" s="173">
        <f t="shared" si="2"/>
        <v>1799066.66</v>
      </c>
      <c r="P44" s="178">
        <f t="shared" si="0"/>
        <v>42369</v>
      </c>
    </row>
    <row r="45" spans="3:16" s="1" customFormat="1" ht="17.25">
      <c r="C45" s="18">
        <f t="shared" si="3"/>
        <v>34</v>
      </c>
      <c r="D45" s="13" t="s">
        <v>45</v>
      </c>
      <c r="E45" s="13">
        <v>39566829</v>
      </c>
      <c r="F45" s="14" t="s">
        <v>31</v>
      </c>
      <c r="G45" s="19" t="s">
        <v>35</v>
      </c>
      <c r="H45" s="187">
        <v>1760500</v>
      </c>
      <c r="I45" s="122">
        <v>42369</v>
      </c>
      <c r="J45" s="174">
        <f>IFERROR(HLOOKUP(N45,'INTERESES '!$G$3:$BR$5,3,0),0)</f>
        <v>0</v>
      </c>
      <c r="K45" s="175" t="str">
        <f>+IF(J45&gt;0,'INTERESES '!$E$4," ")</f>
        <v xml:space="preserve"> </v>
      </c>
      <c r="L45" s="17" t="s">
        <v>33</v>
      </c>
      <c r="M45" s="17"/>
      <c r="N45" s="172" t="str">
        <f t="shared" si="1"/>
        <v>OMAIRA CASTRO MAYORQUÍN   Auxilio de Transporte</v>
      </c>
      <c r="O45" s="173">
        <f t="shared" si="2"/>
        <v>1760500</v>
      </c>
      <c r="P45" s="178">
        <f t="shared" si="0"/>
        <v>42369</v>
      </c>
    </row>
    <row r="46" spans="3:16" s="1" customFormat="1" ht="17.25">
      <c r="C46" s="18">
        <f t="shared" si="3"/>
        <v>35</v>
      </c>
      <c r="D46" s="13" t="s">
        <v>45</v>
      </c>
      <c r="E46" s="13">
        <v>39566829</v>
      </c>
      <c r="F46" s="14" t="s">
        <v>31</v>
      </c>
      <c r="G46" s="19" t="s">
        <v>36</v>
      </c>
      <c r="H46" s="187">
        <v>826609.74</v>
      </c>
      <c r="I46" s="122">
        <v>42369</v>
      </c>
      <c r="J46" s="174">
        <f>IFERROR(HLOOKUP(N46,'INTERESES '!$G$3:$BR$5,3,0),0)</f>
        <v>0</v>
      </c>
      <c r="K46" s="175" t="str">
        <f>+IF(J46&gt;0,'INTERESES '!$E$4," ")</f>
        <v xml:space="preserve"> </v>
      </c>
      <c r="L46" s="17" t="s">
        <v>33</v>
      </c>
      <c r="M46" s="17"/>
      <c r="N46" s="172" t="str">
        <f t="shared" si="1"/>
        <v>OMAIRA CASTRO MAYORQUÍN   Cesantias</v>
      </c>
      <c r="O46" s="173">
        <f t="shared" si="2"/>
        <v>826609.74</v>
      </c>
      <c r="P46" s="178">
        <f t="shared" si="0"/>
        <v>42369</v>
      </c>
    </row>
    <row r="47" spans="3:16" s="1" customFormat="1" ht="17.25">
      <c r="C47" s="18">
        <f t="shared" si="3"/>
        <v>36</v>
      </c>
      <c r="D47" s="13" t="s">
        <v>45</v>
      </c>
      <c r="E47" s="13">
        <v>39566829</v>
      </c>
      <c r="F47" s="14" t="s">
        <v>31</v>
      </c>
      <c r="G47" s="19" t="s">
        <v>40</v>
      </c>
      <c r="H47" s="187">
        <v>220661.14</v>
      </c>
      <c r="I47" s="122">
        <v>42369</v>
      </c>
      <c r="J47" s="174">
        <f>IFERROR(HLOOKUP(N47,'INTERESES '!$G$3:$BR$5,3,0),0)</f>
        <v>0</v>
      </c>
      <c r="K47" s="175" t="str">
        <f>+IF(J47&gt;0,'INTERESES '!$E$4," ")</f>
        <v xml:space="preserve"> </v>
      </c>
      <c r="L47" s="17" t="s">
        <v>33</v>
      </c>
      <c r="M47" s="17"/>
      <c r="N47" s="172" t="str">
        <f t="shared" si="1"/>
        <v>OMAIRA CASTRO MAYORQUÍN   Intereses a las cesantias y su sancion</v>
      </c>
      <c r="O47" s="173">
        <f t="shared" si="2"/>
        <v>220661.14</v>
      </c>
      <c r="P47" s="178">
        <f t="shared" si="0"/>
        <v>42369</v>
      </c>
    </row>
    <row r="48" spans="3:16" s="1" customFormat="1" ht="17.25">
      <c r="C48" s="18">
        <f t="shared" si="3"/>
        <v>37</v>
      </c>
      <c r="D48" s="13" t="s">
        <v>45</v>
      </c>
      <c r="E48" s="13">
        <v>39566829</v>
      </c>
      <c r="F48" s="14" t="s">
        <v>31</v>
      </c>
      <c r="G48" s="19" t="s">
        <v>37</v>
      </c>
      <c r="H48" s="187">
        <v>1304598</v>
      </c>
      <c r="I48" s="122">
        <v>42369</v>
      </c>
      <c r="J48" s="174">
        <f>IFERROR(HLOOKUP(N48,'INTERESES '!$G$3:$BR$5,3,0),0)</f>
        <v>0</v>
      </c>
      <c r="K48" s="175" t="str">
        <f>+IF(J48&gt;0,'INTERESES '!$E$4," ")</f>
        <v xml:space="preserve"> </v>
      </c>
      <c r="L48" s="17" t="s">
        <v>33</v>
      </c>
      <c r="M48" s="17"/>
      <c r="N48" s="172" t="str">
        <f t="shared" si="1"/>
        <v>OMAIRA CASTRO MAYORQUÍN   Indemnizacion por despido injusto</v>
      </c>
      <c r="O48" s="173">
        <f t="shared" si="2"/>
        <v>1304598</v>
      </c>
      <c r="P48" s="178">
        <f t="shared" si="0"/>
        <v>42369</v>
      </c>
    </row>
    <row r="49" spans="3:16" s="1" customFormat="1" ht="17.25">
      <c r="C49" s="18">
        <f t="shared" si="3"/>
        <v>38</v>
      </c>
      <c r="D49" s="13" t="s">
        <v>45</v>
      </c>
      <c r="E49" s="13">
        <v>39566829</v>
      </c>
      <c r="F49" s="14" t="s">
        <v>31</v>
      </c>
      <c r="G49" s="20" t="s">
        <v>41</v>
      </c>
      <c r="H49" s="187">
        <v>899499</v>
      </c>
      <c r="I49" s="122">
        <v>42369</v>
      </c>
      <c r="J49" s="174">
        <f>IFERROR(HLOOKUP(N49,'INTERESES '!$G$3:$BR$5,3,0),0)</f>
        <v>0</v>
      </c>
      <c r="K49" s="175" t="str">
        <f>+IF(J49&gt;0,'INTERESES '!$E$4," ")</f>
        <v xml:space="preserve"> </v>
      </c>
      <c r="L49" s="17" t="s">
        <v>33</v>
      </c>
      <c r="M49" s="17"/>
      <c r="N49" s="172" t="str">
        <f t="shared" si="1"/>
        <v>OMAIRA CASTRO MAYORQUÍN   Vacaciones</v>
      </c>
      <c r="O49" s="173">
        <f t="shared" si="2"/>
        <v>899499</v>
      </c>
      <c r="P49" s="178">
        <f t="shared" si="0"/>
        <v>42369</v>
      </c>
    </row>
    <row r="50" spans="3:16" s="1" customFormat="1" ht="17.25">
      <c r="C50" s="18">
        <f t="shared" si="3"/>
        <v>39</v>
      </c>
      <c r="D50" s="13" t="s">
        <v>45</v>
      </c>
      <c r="E50" s="13">
        <v>39566829</v>
      </c>
      <c r="F50" s="14" t="s">
        <v>31</v>
      </c>
      <c r="G50" t="s">
        <v>43</v>
      </c>
      <c r="H50" s="187">
        <v>15759000</v>
      </c>
      <c r="I50" s="122">
        <v>42369</v>
      </c>
      <c r="J50" s="174">
        <f>IFERROR(HLOOKUP(N50,'INTERESES '!$G$3:$BR$5,3,0),0)</f>
        <v>0</v>
      </c>
      <c r="K50" s="175" t="str">
        <f>+IF(J50&gt;0,'INTERESES '!$E$4," ")</f>
        <v xml:space="preserve"> </v>
      </c>
      <c r="L50" s="17" t="s">
        <v>33</v>
      </c>
      <c r="M50" s="17"/>
      <c r="N50" s="172" t="str">
        <f t="shared" si="1"/>
        <v>OMAIRA CASTRO MAYORQUÍN   Indemnizacion Articulo 99 Ley 50 de 1.990</v>
      </c>
      <c r="O50" s="173">
        <f t="shared" si="2"/>
        <v>15759000</v>
      </c>
      <c r="P50" s="178">
        <f t="shared" si="0"/>
        <v>42369</v>
      </c>
    </row>
    <row r="51" spans="3:16" s="1" customFormat="1" ht="17.25">
      <c r="C51" s="18">
        <f t="shared" si="3"/>
        <v>40</v>
      </c>
      <c r="D51" s="13" t="s">
        <v>45</v>
      </c>
      <c r="E51" s="13">
        <v>39566829</v>
      </c>
      <c r="F51" s="14" t="s">
        <v>31</v>
      </c>
      <c r="G51" s="19" t="s">
        <v>38</v>
      </c>
      <c r="H51" s="188">
        <f>+VLOOKUP(E51,'[1]Nota 9 OBLIGACIONES LABORALES'!$A$10:$H$170,7,0)</f>
        <v>73336000</v>
      </c>
      <c r="I51" s="122">
        <v>44681</v>
      </c>
      <c r="J51" s="174">
        <f>IFERROR(HLOOKUP(N51,'INTERESES '!$G$3:$BR$5,3,0),0)</f>
        <v>0</v>
      </c>
      <c r="K51" s="175" t="str">
        <f>+IF(J51&gt;0,'INTERESES '!$E$4," ")</f>
        <v xml:space="preserve"> </v>
      </c>
      <c r="L51" s="17" t="s">
        <v>33</v>
      </c>
      <c r="M51" s="17"/>
      <c r="N51" s="172" t="str">
        <f t="shared" si="1"/>
        <v>OMAIRA CASTRO MAYORQUÍN   Indemnizacion moratoria</v>
      </c>
      <c r="O51" s="173">
        <f t="shared" si="2"/>
        <v>73336000</v>
      </c>
      <c r="P51" s="178">
        <f t="shared" si="0"/>
        <v>44681</v>
      </c>
    </row>
    <row r="52" spans="3:16" s="1" customFormat="1" ht="17.25">
      <c r="C52" s="18"/>
      <c r="D52" s="184" t="str">
        <f>+"TOTAL OBLIGACIONES"&amp;" "&amp;D51</f>
        <v>TOTAL OBLIGACIONES OMAIRA CASTRO MAYORQUÍN</v>
      </c>
      <c r="E52" s="13"/>
      <c r="F52" s="14"/>
      <c r="G52" s="19"/>
      <c r="H52" s="189">
        <f>SUM(H43:H51)</f>
        <v>96214934.539999992</v>
      </c>
      <c r="I52" s="122"/>
      <c r="J52" s="174"/>
      <c r="K52" s="175"/>
      <c r="L52" s="17"/>
      <c r="M52" s="17"/>
      <c r="N52" s="172"/>
      <c r="O52" s="173"/>
      <c r="P52" s="178"/>
    </row>
    <row r="53" spans="3:16" s="1" customFormat="1" ht="17.25">
      <c r="C53" s="18">
        <f>C51+1</f>
        <v>41</v>
      </c>
      <c r="D53" s="13" t="s">
        <v>46</v>
      </c>
      <c r="E53" s="13">
        <v>28733307</v>
      </c>
      <c r="F53" s="14" t="s">
        <v>31</v>
      </c>
      <c r="G53" s="19" t="s">
        <v>32</v>
      </c>
      <c r="H53" s="187">
        <v>309000</v>
      </c>
      <c r="I53" s="122">
        <v>42369</v>
      </c>
      <c r="J53" s="174">
        <f>IFERROR(HLOOKUP(N53,'INTERESES '!$G$3:$BR$5,3,0),0)</f>
        <v>0</v>
      </c>
      <c r="K53" s="175" t="str">
        <f>+IF(J53&gt;0,'INTERESES '!$E$4," ")</f>
        <v xml:space="preserve"> </v>
      </c>
      <c r="L53" s="17" t="s">
        <v>33</v>
      </c>
      <c r="M53" s="17"/>
      <c r="N53" s="172" t="str">
        <f t="shared" si="1"/>
        <v>INELDA AZA YAGUARA    Salarios dejados de percibir</v>
      </c>
      <c r="O53" s="173">
        <f t="shared" si="2"/>
        <v>309000</v>
      </c>
      <c r="P53" s="178">
        <f t="shared" si="0"/>
        <v>42369</v>
      </c>
    </row>
    <row r="54" spans="3:16" s="1" customFormat="1" ht="17.25">
      <c r="C54" s="18">
        <f t="shared" si="3"/>
        <v>42</v>
      </c>
      <c r="D54" s="13" t="s">
        <v>46</v>
      </c>
      <c r="E54" s="13">
        <v>28733307</v>
      </c>
      <c r="F54" s="14" t="s">
        <v>31</v>
      </c>
      <c r="G54" s="19" t="s">
        <v>34</v>
      </c>
      <c r="H54" s="187">
        <v>511566.66</v>
      </c>
      <c r="I54" s="122">
        <v>42369</v>
      </c>
      <c r="J54" s="174">
        <f>IFERROR(HLOOKUP(N54,'INTERESES '!$G$3:$BR$5,3,0),0)</f>
        <v>0</v>
      </c>
      <c r="K54" s="175" t="str">
        <f>+IF(J54&gt;0,'INTERESES '!$E$4," ")</f>
        <v xml:space="preserve"> </v>
      </c>
      <c r="L54" s="17" t="s">
        <v>33</v>
      </c>
      <c r="M54" s="17"/>
      <c r="N54" s="172" t="str">
        <f t="shared" si="1"/>
        <v>INELDA AZA YAGUARA    Prima de servicios</v>
      </c>
      <c r="O54" s="173">
        <f t="shared" si="2"/>
        <v>511566.66</v>
      </c>
      <c r="P54" s="178">
        <f t="shared" si="0"/>
        <v>42369</v>
      </c>
    </row>
    <row r="55" spans="3:16" s="1" customFormat="1" ht="17.25">
      <c r="C55" s="18">
        <f t="shared" si="3"/>
        <v>43</v>
      </c>
      <c r="D55" s="13" t="s">
        <v>46</v>
      </c>
      <c r="E55" s="13">
        <v>28733307</v>
      </c>
      <c r="F55" s="14" t="s">
        <v>31</v>
      </c>
      <c r="G55" s="19" t="s">
        <v>35</v>
      </c>
      <c r="H55" s="187">
        <v>632000</v>
      </c>
      <c r="I55" s="122">
        <v>42369</v>
      </c>
      <c r="J55" s="174">
        <f>IFERROR(HLOOKUP(N55,'INTERESES '!$G$3:$BR$5,3,0),0)</f>
        <v>0</v>
      </c>
      <c r="K55" s="175" t="str">
        <f>+IF(J55&gt;0,'INTERESES '!$E$4," ")</f>
        <v xml:space="preserve"> </v>
      </c>
      <c r="L55" s="17" t="s">
        <v>33</v>
      </c>
      <c r="M55" s="17"/>
      <c r="N55" s="172" t="str">
        <f t="shared" si="1"/>
        <v>INELDA AZA YAGUARA    Auxilio de Transporte</v>
      </c>
      <c r="O55" s="173">
        <f t="shared" si="2"/>
        <v>632000</v>
      </c>
      <c r="P55" s="178">
        <f t="shared" si="0"/>
        <v>42369</v>
      </c>
    </row>
    <row r="56" spans="3:16" s="1" customFormat="1" ht="17.25">
      <c r="C56" s="18">
        <f t="shared" si="3"/>
        <v>44</v>
      </c>
      <c r="D56" s="13" t="s">
        <v>46</v>
      </c>
      <c r="E56" s="13">
        <v>28733307</v>
      </c>
      <c r="F56" s="14" t="s">
        <v>31</v>
      </c>
      <c r="G56" s="19" t="s">
        <v>36</v>
      </c>
      <c r="H56" s="187">
        <v>511566.66</v>
      </c>
      <c r="I56" s="122">
        <v>42369</v>
      </c>
      <c r="J56" s="174">
        <f>IFERROR(HLOOKUP(N56,'INTERESES '!$G$3:$BR$5,3,0),0)</f>
        <v>0</v>
      </c>
      <c r="K56" s="175" t="str">
        <f>+IF(J56&gt;0,'INTERESES '!$E$4," ")</f>
        <v xml:space="preserve"> </v>
      </c>
      <c r="L56" s="17" t="s">
        <v>33</v>
      </c>
      <c r="M56" s="17"/>
      <c r="N56" s="172" t="str">
        <f t="shared" si="1"/>
        <v>INELDA AZA YAGUARA    Cesantias</v>
      </c>
      <c r="O56" s="173">
        <f t="shared" si="2"/>
        <v>511566.66</v>
      </c>
      <c r="P56" s="178">
        <f t="shared" si="0"/>
        <v>42369</v>
      </c>
    </row>
    <row r="57" spans="3:16" s="1" customFormat="1" ht="17.25">
      <c r="C57" s="18">
        <f t="shared" si="3"/>
        <v>45</v>
      </c>
      <c r="D57" s="13" t="s">
        <v>46</v>
      </c>
      <c r="E57" s="13">
        <v>28733307</v>
      </c>
      <c r="F57" s="14" t="s">
        <v>31</v>
      </c>
      <c r="G57" s="19" t="s">
        <v>40</v>
      </c>
      <c r="H57" s="187">
        <v>203262.48</v>
      </c>
      <c r="I57" s="122">
        <v>42369</v>
      </c>
      <c r="J57" s="174">
        <f>IFERROR(HLOOKUP(N57,'INTERESES '!$G$3:$BR$5,3,0),0)</f>
        <v>0</v>
      </c>
      <c r="K57" s="175" t="str">
        <f>+IF(J57&gt;0,'INTERESES '!$E$4," ")</f>
        <v xml:space="preserve"> </v>
      </c>
      <c r="L57" s="17" t="s">
        <v>33</v>
      </c>
      <c r="M57" s="17"/>
      <c r="N57" s="172" t="str">
        <f t="shared" si="1"/>
        <v>INELDA AZA YAGUARA    Intereses a las cesantias y su sancion</v>
      </c>
      <c r="O57" s="173">
        <f t="shared" si="2"/>
        <v>203262.48</v>
      </c>
      <c r="P57" s="178">
        <f t="shared" si="0"/>
        <v>42369</v>
      </c>
    </row>
    <row r="58" spans="3:16" s="1" customFormat="1" ht="17.25">
      <c r="C58" s="18">
        <f t="shared" si="3"/>
        <v>46</v>
      </c>
      <c r="D58" s="13" t="s">
        <v>46</v>
      </c>
      <c r="E58" s="13">
        <v>28733307</v>
      </c>
      <c r="F58" s="14" t="s">
        <v>31</v>
      </c>
      <c r="G58" s="19" t="s">
        <v>37</v>
      </c>
      <c r="H58" s="187">
        <v>463500</v>
      </c>
      <c r="I58" s="122">
        <v>42369</v>
      </c>
      <c r="J58" s="174">
        <f>IFERROR(HLOOKUP(N58,'INTERESES '!$G$3:$BR$5,3,0),0)</f>
        <v>0</v>
      </c>
      <c r="K58" s="175" t="str">
        <f>+IF(J58&gt;0,'INTERESES '!$E$4," ")</f>
        <v xml:space="preserve"> </v>
      </c>
      <c r="L58" s="17" t="s">
        <v>33</v>
      </c>
      <c r="M58" s="17"/>
      <c r="N58" s="172" t="str">
        <f t="shared" si="1"/>
        <v>INELDA AZA YAGUARA    Indemnizacion por despido injusto</v>
      </c>
      <c r="O58" s="173">
        <f t="shared" si="2"/>
        <v>463500</v>
      </c>
      <c r="P58" s="178">
        <f t="shared" si="0"/>
        <v>42369</v>
      </c>
    </row>
    <row r="59" spans="3:16" s="1" customFormat="1" ht="17.25">
      <c r="C59" s="18">
        <f t="shared" si="3"/>
        <v>47</v>
      </c>
      <c r="D59" s="13" t="s">
        <v>46</v>
      </c>
      <c r="E59" s="13">
        <v>28733307</v>
      </c>
      <c r="F59" s="14" t="s">
        <v>31</v>
      </c>
      <c r="G59" s="20" t="s">
        <v>41</v>
      </c>
      <c r="H59" s="187">
        <v>2008500</v>
      </c>
      <c r="I59" s="122">
        <v>42369</v>
      </c>
      <c r="J59" s="174">
        <f>IFERROR(HLOOKUP(N59,'INTERESES '!$G$3:$BR$5,3,0),0)</f>
        <v>0</v>
      </c>
      <c r="K59" s="175" t="str">
        <f>+IF(J59&gt;0,'INTERESES '!$E$4," ")</f>
        <v xml:space="preserve"> </v>
      </c>
      <c r="L59" s="17" t="s">
        <v>33</v>
      </c>
      <c r="M59" s="17"/>
      <c r="N59" s="172" t="str">
        <f t="shared" si="1"/>
        <v>INELDA AZA YAGUARA    Vacaciones</v>
      </c>
      <c r="O59" s="173">
        <f t="shared" si="2"/>
        <v>2008500</v>
      </c>
      <c r="P59" s="178">
        <f t="shared" si="0"/>
        <v>42369</v>
      </c>
    </row>
    <row r="60" spans="3:16" s="1" customFormat="1" ht="17.25">
      <c r="C60" s="18">
        <f t="shared" si="3"/>
        <v>48</v>
      </c>
      <c r="D60" s="13" t="s">
        <v>46</v>
      </c>
      <c r="E60" s="13">
        <v>28733307</v>
      </c>
      <c r="F60" s="14" t="s">
        <v>31</v>
      </c>
      <c r="G60" s="19" t="s">
        <v>38</v>
      </c>
      <c r="H60" s="188">
        <f>+VLOOKUP(E60,'[1]Nota 9 OBLIGACIONES LABORALES'!$A$10:$H$170,7,0)</f>
        <v>73964300</v>
      </c>
      <c r="I60" s="122">
        <v>44681</v>
      </c>
      <c r="J60" s="174">
        <f>IFERROR(HLOOKUP(N60,'INTERESES '!$G$3:$BR$5,3,0),0)</f>
        <v>0</v>
      </c>
      <c r="K60" s="175" t="str">
        <f>+IF(J60&gt;0,'INTERESES '!$E$4," ")</f>
        <v xml:space="preserve"> </v>
      </c>
      <c r="L60" s="17" t="s">
        <v>33</v>
      </c>
      <c r="M60" s="17"/>
      <c r="N60" s="172" t="str">
        <f t="shared" si="1"/>
        <v>INELDA AZA YAGUARA    Indemnizacion moratoria</v>
      </c>
      <c r="O60" s="173">
        <f t="shared" si="2"/>
        <v>73964300</v>
      </c>
      <c r="P60" s="178">
        <f t="shared" si="0"/>
        <v>44681</v>
      </c>
    </row>
    <row r="61" spans="3:16" s="1" customFormat="1" ht="17.25">
      <c r="C61" s="18"/>
      <c r="D61" s="184" t="str">
        <f>+"TOTAL OBLIGACIONES"&amp;" "&amp;D60</f>
        <v xml:space="preserve">TOTAL OBLIGACIONES INELDA AZA YAGUARA </v>
      </c>
      <c r="E61" s="13"/>
      <c r="F61" s="14"/>
      <c r="G61" s="19"/>
      <c r="H61" s="189">
        <f>SUM(H53:H60)</f>
        <v>78603695.799999997</v>
      </c>
      <c r="I61" s="122"/>
      <c r="J61" s="174"/>
      <c r="K61" s="175"/>
      <c r="L61" s="17"/>
      <c r="M61" s="17"/>
      <c r="N61" s="172"/>
      <c r="O61" s="173">
        <f t="shared" si="2"/>
        <v>78603695.799999997</v>
      </c>
      <c r="P61" s="178"/>
    </row>
    <row r="62" spans="3:16" s="1" customFormat="1" ht="17.25">
      <c r="C62" s="18">
        <f>C60+1</f>
        <v>49</v>
      </c>
      <c r="D62" s="13" t="s">
        <v>47</v>
      </c>
      <c r="E62" s="13">
        <v>20612893</v>
      </c>
      <c r="F62" s="14" t="s">
        <v>31</v>
      </c>
      <c r="G62" s="19" t="s">
        <v>32</v>
      </c>
      <c r="H62" s="187">
        <v>13368577.5</v>
      </c>
      <c r="I62" s="122">
        <v>42369</v>
      </c>
      <c r="J62" s="174">
        <f>IFERROR(HLOOKUP(N62,'INTERESES '!$G$3:$BR$5,3,0),0)</f>
        <v>0</v>
      </c>
      <c r="K62" s="175" t="str">
        <f>+IF(J62&gt;0,'INTERESES '!$E$4," ")</f>
        <v xml:space="preserve"> </v>
      </c>
      <c r="L62" s="17" t="s">
        <v>33</v>
      </c>
      <c r="M62" s="17"/>
      <c r="N62" s="172" t="str">
        <f t="shared" si="1"/>
        <v>LUZ MILA MEDINA   Salarios dejados de percibir</v>
      </c>
      <c r="O62" s="173">
        <f t="shared" si="2"/>
        <v>13368577.5</v>
      </c>
      <c r="P62" s="178">
        <f t="shared" si="0"/>
        <v>42369</v>
      </c>
    </row>
    <row r="63" spans="3:16" s="1" customFormat="1" ht="17.25">
      <c r="C63" s="18">
        <f t="shared" si="3"/>
        <v>50</v>
      </c>
      <c r="D63" s="13" t="s">
        <v>47</v>
      </c>
      <c r="E63" s="13">
        <v>20612893</v>
      </c>
      <c r="F63" s="14" t="s">
        <v>31</v>
      </c>
      <c r="G63" s="19" t="s">
        <v>34</v>
      </c>
      <c r="H63" s="187">
        <v>3040314.16</v>
      </c>
      <c r="I63" s="122">
        <v>42369</v>
      </c>
      <c r="J63" s="174">
        <f>IFERROR(HLOOKUP(N63,'INTERESES '!$G$3:$BR$5,3,0),0)</f>
        <v>0</v>
      </c>
      <c r="K63" s="175" t="str">
        <f>+IF(J63&gt;0,'INTERESES '!$E$4," ")</f>
        <v xml:space="preserve"> </v>
      </c>
      <c r="L63" s="17" t="s">
        <v>33</v>
      </c>
      <c r="M63" s="17"/>
      <c r="N63" s="172" t="str">
        <f t="shared" si="1"/>
        <v>LUZ MILA MEDINA   Prima de servicios</v>
      </c>
      <c r="O63" s="173">
        <f t="shared" si="2"/>
        <v>3040314.16</v>
      </c>
      <c r="P63" s="178">
        <f t="shared" si="0"/>
        <v>42369</v>
      </c>
    </row>
    <row r="64" spans="3:16" s="1" customFormat="1" ht="17.25">
      <c r="C64" s="18">
        <f t="shared" si="3"/>
        <v>51</v>
      </c>
      <c r="D64" s="13" t="s">
        <v>47</v>
      </c>
      <c r="E64" s="13">
        <v>20612893</v>
      </c>
      <c r="F64" s="14" t="s">
        <v>31</v>
      </c>
      <c r="G64" s="19" t="s">
        <v>35</v>
      </c>
      <c r="H64" s="187">
        <v>364837.69</v>
      </c>
      <c r="I64" s="122">
        <v>42369</v>
      </c>
      <c r="J64" s="174">
        <f>IFERROR(HLOOKUP(N64,'INTERESES '!$G$3:$BR$5,3,0),0)</f>
        <v>0</v>
      </c>
      <c r="K64" s="175" t="str">
        <f>+IF(J64&gt;0,'INTERESES '!$E$4," ")</f>
        <v xml:space="preserve"> </v>
      </c>
      <c r="L64" s="17" t="s">
        <v>33</v>
      </c>
      <c r="M64" s="17"/>
      <c r="N64" s="172" t="str">
        <f t="shared" si="1"/>
        <v>LUZ MILA MEDINA   Auxilio de Transporte</v>
      </c>
      <c r="O64" s="173">
        <f t="shared" si="2"/>
        <v>364837.69</v>
      </c>
      <c r="P64" s="178">
        <f t="shared" si="0"/>
        <v>42369</v>
      </c>
    </row>
    <row r="65" spans="3:16" s="1" customFormat="1" ht="17.25">
      <c r="C65" s="18">
        <f t="shared" si="3"/>
        <v>52</v>
      </c>
      <c r="D65" s="13" t="s">
        <v>47</v>
      </c>
      <c r="E65" s="13">
        <v>20612893</v>
      </c>
      <c r="F65" s="14" t="s">
        <v>31</v>
      </c>
      <c r="G65" s="19" t="s">
        <v>36</v>
      </c>
      <c r="H65" s="187">
        <v>593537.5</v>
      </c>
      <c r="I65" s="122">
        <v>42369</v>
      </c>
      <c r="J65" s="174">
        <f>IFERROR(HLOOKUP(N65,'INTERESES '!$G$3:$BR$5,3,0),0)</f>
        <v>0</v>
      </c>
      <c r="K65" s="175" t="str">
        <f>+IF(J65&gt;0,'INTERESES '!$E$4," ")</f>
        <v xml:space="preserve"> </v>
      </c>
      <c r="L65" s="17" t="s">
        <v>33</v>
      </c>
      <c r="M65" s="17"/>
      <c r="N65" s="172" t="str">
        <f t="shared" si="1"/>
        <v>LUZ MILA MEDINA   Cesantias</v>
      </c>
      <c r="O65" s="173">
        <f t="shared" si="2"/>
        <v>593537.5</v>
      </c>
      <c r="P65" s="178">
        <f t="shared" si="0"/>
        <v>42369</v>
      </c>
    </row>
    <row r="66" spans="3:16" s="1" customFormat="1" ht="17.25">
      <c r="C66" s="18">
        <f t="shared" si="3"/>
        <v>53</v>
      </c>
      <c r="D66" s="13" t="s">
        <v>47</v>
      </c>
      <c r="E66" s="13">
        <v>20612893</v>
      </c>
      <c r="F66" s="14" t="s">
        <v>31</v>
      </c>
      <c r="G66" s="19" t="s">
        <v>40</v>
      </c>
      <c r="H66" s="187">
        <v>2086000</v>
      </c>
      <c r="I66" s="122">
        <v>42369</v>
      </c>
      <c r="J66" s="174">
        <f>IFERROR(HLOOKUP(N66,'INTERESES '!$G$3:$BR$5,3,0),0)</f>
        <v>0</v>
      </c>
      <c r="K66" s="175" t="str">
        <f>+IF(J66&gt;0,'INTERESES '!$E$4," ")</f>
        <v xml:space="preserve"> </v>
      </c>
      <c r="L66" s="17" t="s">
        <v>33</v>
      </c>
      <c r="M66" s="17"/>
      <c r="N66" s="172" t="str">
        <f t="shared" si="1"/>
        <v>LUZ MILA MEDINA   Intereses a las cesantias y su sancion</v>
      </c>
      <c r="O66" s="173">
        <f t="shared" si="2"/>
        <v>2086000</v>
      </c>
      <c r="P66" s="178">
        <f t="shared" si="0"/>
        <v>42369</v>
      </c>
    </row>
    <row r="67" spans="3:16" s="1" customFormat="1" ht="17.25">
      <c r="C67" s="18">
        <f t="shared" si="3"/>
        <v>54</v>
      </c>
      <c r="D67" s="13" t="s">
        <v>47</v>
      </c>
      <c r="E67" s="13">
        <v>20612893</v>
      </c>
      <c r="F67" s="14" t="s">
        <v>31</v>
      </c>
      <c r="G67" s="19" t="s">
        <v>37</v>
      </c>
      <c r="H67" s="187">
        <v>860050</v>
      </c>
      <c r="I67" s="122">
        <v>42369</v>
      </c>
      <c r="J67" s="174">
        <f>IFERROR(HLOOKUP(N67,'INTERESES '!$G$3:$BR$5,3,0),0)</f>
        <v>0</v>
      </c>
      <c r="K67" s="175" t="str">
        <f>+IF(J67&gt;0,'INTERESES '!$E$4," ")</f>
        <v xml:space="preserve"> </v>
      </c>
      <c r="L67" s="17" t="s">
        <v>33</v>
      </c>
      <c r="M67" s="17"/>
      <c r="N67" s="172" t="str">
        <f t="shared" si="1"/>
        <v>LUZ MILA MEDINA   Indemnizacion por despido injusto</v>
      </c>
      <c r="O67" s="173">
        <f t="shared" si="2"/>
        <v>860050</v>
      </c>
      <c r="P67" s="178">
        <f t="shared" si="0"/>
        <v>42369</v>
      </c>
    </row>
    <row r="68" spans="3:16" s="1" customFormat="1" ht="30">
      <c r="C68" s="18">
        <f t="shared" si="3"/>
        <v>55</v>
      </c>
      <c r="D68" s="13" t="s">
        <v>47</v>
      </c>
      <c r="E68" s="13">
        <v>20612893</v>
      </c>
      <c r="F68" s="14" t="s">
        <v>31</v>
      </c>
      <c r="G68" s="19" t="s">
        <v>48</v>
      </c>
      <c r="H68" s="187">
        <v>13173700</v>
      </c>
      <c r="I68" s="122">
        <v>42369</v>
      </c>
      <c r="J68" s="174">
        <f>IFERROR(HLOOKUP(N68,'INTERESES '!$G$3:$BR$5,3,0),0)</f>
        <v>0</v>
      </c>
      <c r="K68" s="175" t="str">
        <f>+IF(J68&gt;0,'INTERESES '!$E$4," ")</f>
        <v xml:space="preserve"> </v>
      </c>
      <c r="L68" s="17" t="s">
        <v>33</v>
      </c>
      <c r="M68" s="17"/>
      <c r="N68" s="172" t="str">
        <f t="shared" si="1"/>
        <v>LUZ MILA MEDINA   Indemnizacion por no consignacion de cesantias</v>
      </c>
      <c r="O68" s="173">
        <f t="shared" si="2"/>
        <v>13173700</v>
      </c>
      <c r="P68" s="178">
        <f t="shared" si="0"/>
        <v>42369</v>
      </c>
    </row>
    <row r="69" spans="3:16" s="1" customFormat="1" ht="17.25">
      <c r="C69" s="18">
        <f t="shared" si="3"/>
        <v>56</v>
      </c>
      <c r="D69" s="13" t="s">
        <v>47</v>
      </c>
      <c r="E69" s="13">
        <v>20612893</v>
      </c>
      <c r="F69" s="14" t="s">
        <v>31</v>
      </c>
      <c r="G69" s="19" t="s">
        <v>38</v>
      </c>
      <c r="H69" s="188">
        <f>+VLOOKUP(E69,'[1]Nota 9 OBLIGACIONES LABORALES'!$A$10:$H$170,7,0)</f>
        <v>73933400</v>
      </c>
      <c r="I69" s="122">
        <v>44681</v>
      </c>
      <c r="J69" s="174">
        <f>IFERROR(HLOOKUP(N69,'INTERESES '!$G$3:$BR$5,3,0),0)</f>
        <v>0</v>
      </c>
      <c r="K69" s="175" t="str">
        <f>+IF(J69&gt;0,'INTERESES '!$E$4," ")</f>
        <v xml:space="preserve"> </v>
      </c>
      <c r="L69" s="17" t="s">
        <v>33</v>
      </c>
      <c r="M69" s="17"/>
      <c r="N69" s="172" t="str">
        <f t="shared" si="1"/>
        <v>LUZ MILA MEDINA   Indemnizacion moratoria</v>
      </c>
      <c r="O69" s="173">
        <f t="shared" si="2"/>
        <v>73933400</v>
      </c>
      <c r="P69" s="178">
        <f t="shared" si="0"/>
        <v>44681</v>
      </c>
    </row>
    <row r="70" spans="3:16" s="1" customFormat="1" ht="17.25">
      <c r="C70" s="18"/>
      <c r="D70" s="184" t="str">
        <f>+"TOTAL OBLIGACIONES"&amp;" "&amp;D69</f>
        <v>TOTAL OBLIGACIONES LUZ MILA MEDINA</v>
      </c>
      <c r="E70" s="13"/>
      <c r="F70" s="14"/>
      <c r="G70" s="19"/>
      <c r="H70" s="189">
        <f>SUM(H62:H69)</f>
        <v>107420416.84999999</v>
      </c>
      <c r="I70" s="122"/>
      <c r="J70" s="174"/>
      <c r="K70" s="175"/>
      <c r="L70" s="17"/>
      <c r="M70" s="17"/>
      <c r="N70" s="172"/>
      <c r="O70" s="173"/>
      <c r="P70" s="178"/>
    </row>
    <row r="71" spans="3:16" s="1" customFormat="1" ht="17.25">
      <c r="C71" s="18">
        <f>C69+1</f>
        <v>57</v>
      </c>
      <c r="D71" s="13" t="s">
        <v>49</v>
      </c>
      <c r="E71" s="13">
        <v>30571222</v>
      </c>
      <c r="F71" s="14" t="s">
        <v>31</v>
      </c>
      <c r="G71" s="19" t="s">
        <v>32</v>
      </c>
      <c r="H71" s="187">
        <v>309000</v>
      </c>
      <c r="I71" s="122">
        <v>42369</v>
      </c>
      <c r="J71" s="174">
        <f>IFERROR(HLOOKUP(N71,'INTERESES '!$G$3:$BR$5,3,0),0)</f>
        <v>0</v>
      </c>
      <c r="K71" s="175" t="str">
        <f>+IF(J71&gt;0,'INTERESES '!$E$4," ")</f>
        <v xml:space="preserve"> </v>
      </c>
      <c r="L71" s="17" t="s">
        <v>33</v>
      </c>
      <c r="M71" s="17"/>
      <c r="N71" s="172" t="str">
        <f t="shared" si="1"/>
        <v>CLAUDIA MENDIVELSO   Salarios dejados de percibir</v>
      </c>
      <c r="O71" s="173">
        <f t="shared" si="2"/>
        <v>309000</v>
      </c>
      <c r="P71" s="178">
        <f t="shared" si="0"/>
        <v>42369</v>
      </c>
    </row>
    <row r="72" spans="3:16" s="1" customFormat="1" ht="17.25">
      <c r="C72" s="18">
        <f t="shared" si="3"/>
        <v>58</v>
      </c>
      <c r="D72" s="13" t="s">
        <v>49</v>
      </c>
      <c r="E72" s="13">
        <v>30571222</v>
      </c>
      <c r="F72" s="14" t="s">
        <v>31</v>
      </c>
      <c r="G72" s="19" t="s">
        <v>34</v>
      </c>
      <c r="H72" s="187">
        <v>578516.66</v>
      </c>
      <c r="I72" s="122">
        <v>42369</v>
      </c>
      <c r="J72" s="174">
        <f>IFERROR(HLOOKUP(N72,'INTERESES '!$G$3:$BR$5,3,0),0)</f>
        <v>0</v>
      </c>
      <c r="K72" s="175" t="str">
        <f>+IF(J72&gt;0,'INTERESES '!$E$4," ")</f>
        <v xml:space="preserve"> </v>
      </c>
      <c r="L72" s="17" t="s">
        <v>33</v>
      </c>
      <c r="M72" s="17"/>
      <c r="N72" s="172" t="str">
        <f t="shared" si="1"/>
        <v>CLAUDIA MENDIVELSO   Prima de servicios</v>
      </c>
      <c r="O72" s="173">
        <f t="shared" si="2"/>
        <v>578516.66</v>
      </c>
      <c r="P72" s="178">
        <f t="shared" si="0"/>
        <v>42369</v>
      </c>
    </row>
    <row r="73" spans="3:16" s="1" customFormat="1" ht="17.25">
      <c r="C73" s="18">
        <f t="shared" si="3"/>
        <v>59</v>
      </c>
      <c r="D73" s="13" t="s">
        <v>49</v>
      </c>
      <c r="E73" s="13">
        <v>30571222</v>
      </c>
      <c r="F73" s="14" t="s">
        <v>31</v>
      </c>
      <c r="G73" s="19" t="s">
        <v>35</v>
      </c>
      <c r="H73" s="187">
        <v>762413</v>
      </c>
      <c r="I73" s="122">
        <v>42369</v>
      </c>
      <c r="J73" s="174">
        <f>IFERROR(HLOOKUP(N73,'INTERESES '!$G$3:$BR$5,3,0),0)</f>
        <v>0</v>
      </c>
      <c r="K73" s="175" t="str">
        <f>+IF(J73&gt;0,'INTERESES '!$E$4," ")</f>
        <v xml:space="preserve"> </v>
      </c>
      <c r="L73" s="17" t="s">
        <v>33</v>
      </c>
      <c r="M73" s="17"/>
      <c r="N73" s="172" t="str">
        <f t="shared" si="1"/>
        <v>CLAUDIA MENDIVELSO   Auxilio de Transporte</v>
      </c>
      <c r="O73" s="173">
        <f t="shared" si="2"/>
        <v>762413</v>
      </c>
      <c r="P73" s="178">
        <f t="shared" si="0"/>
        <v>42369</v>
      </c>
    </row>
    <row r="74" spans="3:16" s="1" customFormat="1" ht="17.25">
      <c r="C74" s="18">
        <f t="shared" si="3"/>
        <v>60</v>
      </c>
      <c r="D74" s="13" t="s">
        <v>49</v>
      </c>
      <c r="E74" s="13">
        <v>30571222</v>
      </c>
      <c r="F74" s="14" t="s">
        <v>31</v>
      </c>
      <c r="G74" s="19" t="s">
        <v>36</v>
      </c>
      <c r="H74" s="187">
        <v>578566.66</v>
      </c>
      <c r="I74" s="122">
        <v>42369</v>
      </c>
      <c r="J74" s="174">
        <f>IFERROR(HLOOKUP(N74,'INTERESES '!$G$3:$BR$5,3,0),0)</f>
        <v>0</v>
      </c>
      <c r="K74" s="175" t="str">
        <f>+IF(J74&gt;0,'INTERESES '!$E$4," ")</f>
        <v xml:space="preserve"> </v>
      </c>
      <c r="L74" s="17" t="s">
        <v>33</v>
      </c>
      <c r="M74" s="17"/>
      <c r="N74" s="172" t="str">
        <f t="shared" si="1"/>
        <v>CLAUDIA MENDIVELSO   Cesantias</v>
      </c>
      <c r="O74" s="173">
        <f t="shared" si="2"/>
        <v>578566.66</v>
      </c>
      <c r="P74" s="178">
        <f t="shared" si="0"/>
        <v>42369</v>
      </c>
    </row>
    <row r="75" spans="3:16" s="1" customFormat="1" ht="17.25">
      <c r="C75" s="18">
        <f t="shared" si="3"/>
        <v>61</v>
      </c>
      <c r="D75" s="13" t="s">
        <v>49</v>
      </c>
      <c r="E75" s="13">
        <v>30571222</v>
      </c>
      <c r="F75" s="14" t="s">
        <v>31</v>
      </c>
      <c r="G75" s="19" t="s">
        <v>40</v>
      </c>
      <c r="H75" s="187">
        <v>259946.81</v>
      </c>
      <c r="I75" s="122">
        <v>42369</v>
      </c>
      <c r="J75" s="174">
        <f>IFERROR(HLOOKUP(N75,'INTERESES '!$G$3:$BR$5,3,0),0)</f>
        <v>0</v>
      </c>
      <c r="K75" s="175" t="str">
        <f>+IF(J75&gt;0,'INTERESES '!$E$4," ")</f>
        <v xml:space="preserve"> </v>
      </c>
      <c r="L75" s="17" t="s">
        <v>33</v>
      </c>
      <c r="M75" s="17"/>
      <c r="N75" s="172" t="str">
        <f t="shared" si="1"/>
        <v>CLAUDIA MENDIVELSO   Intereses a las cesantias y su sancion</v>
      </c>
      <c r="O75" s="173">
        <f t="shared" si="2"/>
        <v>259946.81</v>
      </c>
      <c r="P75" s="178">
        <f t="shared" si="0"/>
        <v>42369</v>
      </c>
    </row>
    <row r="76" spans="3:16" s="1" customFormat="1" ht="17.25">
      <c r="C76" s="18">
        <f t="shared" si="3"/>
        <v>62</v>
      </c>
      <c r="D76" s="13" t="s">
        <v>49</v>
      </c>
      <c r="E76" s="13">
        <v>30571222</v>
      </c>
      <c r="F76" s="14" t="s">
        <v>31</v>
      </c>
      <c r="G76" s="19" t="s">
        <v>37</v>
      </c>
      <c r="H76" s="187">
        <v>618000</v>
      </c>
      <c r="I76" s="122">
        <v>42369</v>
      </c>
      <c r="J76" s="174">
        <f>IFERROR(HLOOKUP(N76,'INTERESES '!$G$3:$BR$5,3,0),0)</f>
        <v>0</v>
      </c>
      <c r="K76" s="175" t="str">
        <f>+IF(J76&gt;0,'INTERESES '!$E$4," ")</f>
        <v xml:space="preserve"> </v>
      </c>
      <c r="L76" s="17" t="s">
        <v>33</v>
      </c>
      <c r="M76" s="17"/>
      <c r="N76" s="172" t="str">
        <f t="shared" si="1"/>
        <v>CLAUDIA MENDIVELSO   Indemnizacion por despido injusto</v>
      </c>
      <c r="O76" s="173">
        <f t="shared" si="2"/>
        <v>618000</v>
      </c>
      <c r="P76" s="178">
        <f t="shared" si="0"/>
        <v>42369</v>
      </c>
    </row>
    <row r="77" spans="3:16" s="1" customFormat="1" ht="17.25">
      <c r="C77" s="18">
        <f t="shared" si="3"/>
        <v>63</v>
      </c>
      <c r="D77" s="13" t="s">
        <v>49</v>
      </c>
      <c r="E77" s="13">
        <v>30571222</v>
      </c>
      <c r="F77" s="14" t="s">
        <v>31</v>
      </c>
      <c r="G77" s="20" t="s">
        <v>41</v>
      </c>
      <c r="H77" s="187">
        <v>289224</v>
      </c>
      <c r="I77" s="122">
        <v>42369</v>
      </c>
      <c r="J77" s="174">
        <f>IFERROR(HLOOKUP(N77,'INTERESES '!$G$3:$BR$5,3,0),0)</f>
        <v>0</v>
      </c>
      <c r="K77" s="175" t="str">
        <f>+IF(J77&gt;0,'INTERESES '!$E$4," ")</f>
        <v xml:space="preserve"> </v>
      </c>
      <c r="L77" s="17" t="s">
        <v>33</v>
      </c>
      <c r="M77" s="17"/>
      <c r="N77" s="172" t="str">
        <f t="shared" si="1"/>
        <v>CLAUDIA MENDIVELSO   Vacaciones</v>
      </c>
      <c r="O77" s="173">
        <f t="shared" si="2"/>
        <v>289224</v>
      </c>
      <c r="P77" s="178">
        <f t="shared" si="0"/>
        <v>42369</v>
      </c>
    </row>
    <row r="78" spans="3:16" s="1" customFormat="1" ht="30">
      <c r="C78" s="18">
        <f t="shared" si="3"/>
        <v>64</v>
      </c>
      <c r="D78" s="13" t="s">
        <v>49</v>
      </c>
      <c r="E78" s="13">
        <v>30571222</v>
      </c>
      <c r="F78" s="14" t="s">
        <v>31</v>
      </c>
      <c r="G78" s="19" t="s">
        <v>43</v>
      </c>
      <c r="H78" s="187">
        <v>6334500</v>
      </c>
      <c r="I78" s="122">
        <v>42369</v>
      </c>
      <c r="J78" s="174">
        <f>IFERROR(HLOOKUP(N78,'INTERESES '!$G$3:$BR$5,3,0),0)</f>
        <v>0</v>
      </c>
      <c r="K78" s="175" t="str">
        <f>+IF(J78&gt;0,'INTERESES '!$E$4," ")</f>
        <v xml:space="preserve"> </v>
      </c>
      <c r="L78" s="17" t="s">
        <v>33</v>
      </c>
      <c r="M78" s="17"/>
      <c r="N78" s="172" t="str">
        <f t="shared" si="1"/>
        <v>CLAUDIA MENDIVELSO   Indemnizacion Articulo 99 Ley 50 de 1.990</v>
      </c>
      <c r="O78" s="173">
        <f t="shared" si="2"/>
        <v>6334500</v>
      </c>
      <c r="P78" s="178">
        <f t="shared" si="0"/>
        <v>42369</v>
      </c>
    </row>
    <row r="79" spans="3:16" s="1" customFormat="1" ht="17.25">
      <c r="C79" s="18">
        <f t="shared" si="3"/>
        <v>65</v>
      </c>
      <c r="D79" s="13" t="s">
        <v>49</v>
      </c>
      <c r="E79" s="13">
        <v>30571222</v>
      </c>
      <c r="F79" s="14" t="s">
        <v>31</v>
      </c>
      <c r="G79" s="19" t="s">
        <v>38</v>
      </c>
      <c r="H79" s="188">
        <f>+VLOOKUP(E79,'[1]Nota 9 OBLIGACIONES LABORALES'!$A$10:$H$170,7,0)</f>
        <v>73336000</v>
      </c>
      <c r="I79" s="122">
        <v>44681</v>
      </c>
      <c r="J79" s="174">
        <f>IFERROR(HLOOKUP(N79,'INTERESES '!$G$3:$BR$5,3,0),0)</f>
        <v>0</v>
      </c>
      <c r="K79" s="175" t="str">
        <f>+IF(J79&gt;0,'INTERESES '!$E$4," ")</f>
        <v xml:space="preserve"> </v>
      </c>
      <c r="L79" s="17" t="s">
        <v>33</v>
      </c>
      <c r="M79" s="17"/>
      <c r="N79" s="172" t="str">
        <f t="shared" si="1"/>
        <v>CLAUDIA MENDIVELSO   Indemnizacion moratoria</v>
      </c>
      <c r="O79" s="173">
        <f t="shared" si="2"/>
        <v>73336000</v>
      </c>
      <c r="P79" s="178">
        <f t="shared" ref="P79:P133" si="4">+I79</f>
        <v>44681</v>
      </c>
    </row>
    <row r="80" spans="3:16" s="1" customFormat="1" ht="17.25">
      <c r="C80" s="18"/>
      <c r="D80" s="184" t="str">
        <f>+"TOTAL OBLIGACIONES"&amp;" "&amp;D79</f>
        <v>TOTAL OBLIGACIONES CLAUDIA MENDIVELSO</v>
      </c>
      <c r="E80" s="13"/>
      <c r="F80" s="14"/>
      <c r="G80" s="19"/>
      <c r="H80" s="189">
        <f>SUM(H71:H79)</f>
        <v>83066167.129999995</v>
      </c>
      <c r="I80" s="122"/>
      <c r="J80" s="174"/>
      <c r="K80" s="175"/>
      <c r="L80" s="17"/>
      <c r="M80" s="17"/>
      <c r="N80" s="172"/>
      <c r="O80" s="173"/>
      <c r="P80" s="178"/>
    </row>
    <row r="81" spans="3:16" s="1" customFormat="1" ht="17.25">
      <c r="C81" s="18">
        <f>C79+1</f>
        <v>66</v>
      </c>
      <c r="D81" s="13" t="s">
        <v>50</v>
      </c>
      <c r="E81" s="13">
        <v>444444445</v>
      </c>
      <c r="F81" s="14" t="s">
        <v>31</v>
      </c>
      <c r="G81" s="15" t="s">
        <v>32</v>
      </c>
      <c r="H81" s="187">
        <v>309000</v>
      </c>
      <c r="I81" s="122">
        <v>42369</v>
      </c>
      <c r="J81" s="174">
        <f>IFERROR(HLOOKUP(N81,'INTERESES '!$G$3:$BR$5,3,0),0)</f>
        <v>0</v>
      </c>
      <c r="K81" s="175" t="str">
        <f>+IF(J81&gt;0,'INTERESES '!$E$4," ")</f>
        <v xml:space="preserve"> </v>
      </c>
      <c r="L81" s="17"/>
      <c r="M81" s="17"/>
      <c r="N81" s="172" t="str">
        <f t="shared" ref="N81:N155" si="5">D81&amp;"   "&amp;G81</f>
        <v>DIANA PATRICIA ALGARRA CARDENAS   Salarios dejados de percibir</v>
      </c>
      <c r="O81" s="173">
        <f t="shared" ref="O81:O155" si="6">+H81</f>
        <v>309000</v>
      </c>
      <c r="P81" s="178">
        <f t="shared" si="4"/>
        <v>42369</v>
      </c>
    </row>
    <row r="82" spans="3:16" s="1" customFormat="1" ht="17.25">
      <c r="C82" s="18">
        <f t="shared" si="3"/>
        <v>67</v>
      </c>
      <c r="D82" s="13" t="s">
        <v>50</v>
      </c>
      <c r="E82" s="13">
        <v>444444445</v>
      </c>
      <c r="F82" s="14" t="s">
        <v>31</v>
      </c>
      <c r="G82" s="15" t="s">
        <v>34</v>
      </c>
      <c r="H82" s="187">
        <v>177675</v>
      </c>
      <c r="I82" s="122">
        <v>42369</v>
      </c>
      <c r="J82" s="174">
        <f>IFERROR(HLOOKUP(N82,'INTERESES '!$G$3:$BR$5,3,0),0)</f>
        <v>0</v>
      </c>
      <c r="K82" s="175" t="str">
        <f>+IF(J82&gt;0,'INTERESES '!$E$4," ")</f>
        <v xml:space="preserve"> </v>
      </c>
      <c r="L82" s="17"/>
      <c r="M82" s="17"/>
      <c r="N82" s="172" t="str">
        <f t="shared" si="5"/>
        <v>DIANA PATRICIA ALGARRA CARDENAS   Prima de servicios</v>
      </c>
      <c r="O82" s="173">
        <f t="shared" si="6"/>
        <v>177675</v>
      </c>
      <c r="P82" s="178">
        <f t="shared" si="4"/>
        <v>42369</v>
      </c>
    </row>
    <row r="83" spans="3:16" s="1" customFormat="1" ht="17.25">
      <c r="C83" s="18">
        <f t="shared" ref="C83:C88" si="7">C82+1</f>
        <v>68</v>
      </c>
      <c r="D83" s="13" t="s">
        <v>50</v>
      </c>
      <c r="E83" s="13">
        <v>444444445</v>
      </c>
      <c r="F83" s="14" t="s">
        <v>31</v>
      </c>
      <c r="G83" s="15" t="s">
        <v>35</v>
      </c>
      <c r="H83" s="187">
        <v>272000</v>
      </c>
      <c r="I83" s="122">
        <v>42369</v>
      </c>
      <c r="J83" s="174">
        <f>IFERROR(HLOOKUP(N83,'INTERESES '!$G$3:$BR$5,3,0),0)</f>
        <v>0</v>
      </c>
      <c r="K83" s="175" t="str">
        <f>+IF(J83&gt;0,'INTERESES '!$E$4," ")</f>
        <v xml:space="preserve"> </v>
      </c>
      <c r="L83" s="17"/>
      <c r="M83" s="17"/>
      <c r="N83" s="172" t="str">
        <f t="shared" si="5"/>
        <v>DIANA PATRICIA ALGARRA CARDENAS   Auxilio de Transporte</v>
      </c>
      <c r="O83" s="173">
        <f t="shared" si="6"/>
        <v>272000</v>
      </c>
      <c r="P83" s="178">
        <f t="shared" si="4"/>
        <v>42369</v>
      </c>
    </row>
    <row r="84" spans="3:16" s="1" customFormat="1" ht="17.25">
      <c r="C84" s="18">
        <f t="shared" si="7"/>
        <v>69</v>
      </c>
      <c r="D84" s="13" t="s">
        <v>50</v>
      </c>
      <c r="E84" s="13">
        <v>444444445</v>
      </c>
      <c r="F84" s="14" t="s">
        <v>31</v>
      </c>
      <c r="G84" s="15" t="s">
        <v>36</v>
      </c>
      <c r="H84" s="187">
        <v>177675</v>
      </c>
      <c r="I84" s="122">
        <v>42369</v>
      </c>
      <c r="J84" s="174">
        <f>IFERROR(HLOOKUP(N84,'INTERESES '!$G$3:$BR$5,3,0),0)</f>
        <v>0</v>
      </c>
      <c r="K84" s="175" t="str">
        <f>+IF(J84&gt;0,'INTERESES '!$E$4," ")</f>
        <v xml:space="preserve"> </v>
      </c>
      <c r="L84" s="17"/>
      <c r="M84" s="17"/>
      <c r="N84" s="172" t="str">
        <f t="shared" si="5"/>
        <v>DIANA PATRICIA ALGARRA CARDENAS   Cesantias</v>
      </c>
      <c r="O84" s="173">
        <f t="shared" si="6"/>
        <v>177675</v>
      </c>
      <c r="P84" s="178">
        <f t="shared" si="4"/>
        <v>42369</v>
      </c>
    </row>
    <row r="85" spans="3:16" s="1" customFormat="1" ht="17.25">
      <c r="C85" s="18">
        <f t="shared" si="7"/>
        <v>70</v>
      </c>
      <c r="D85" s="13" t="s">
        <v>50</v>
      </c>
      <c r="E85" s="13">
        <v>444444445</v>
      </c>
      <c r="F85" s="14" t="s">
        <v>31</v>
      </c>
      <c r="G85" s="15" t="s">
        <v>40</v>
      </c>
      <c r="H85" s="187">
        <v>24519.15</v>
      </c>
      <c r="I85" s="122">
        <v>42369</v>
      </c>
      <c r="J85" s="174">
        <f>IFERROR(HLOOKUP(N85,'INTERESES '!$G$3:$BR$5,3,0),0)</f>
        <v>0</v>
      </c>
      <c r="K85" s="175" t="str">
        <f>+IF(J85&gt;0,'INTERESES '!$E$4," ")</f>
        <v xml:space="preserve"> </v>
      </c>
      <c r="L85" s="17"/>
      <c r="M85" s="17"/>
      <c r="N85" s="172" t="str">
        <f t="shared" si="5"/>
        <v>DIANA PATRICIA ALGARRA CARDENAS   Intereses a las cesantias y su sancion</v>
      </c>
      <c r="O85" s="173">
        <f t="shared" si="6"/>
        <v>24519.15</v>
      </c>
      <c r="P85" s="178">
        <f t="shared" si="4"/>
        <v>42369</v>
      </c>
    </row>
    <row r="86" spans="3:16" s="1" customFormat="1" ht="17.25">
      <c r="C86" s="18">
        <f t="shared" si="7"/>
        <v>71</v>
      </c>
      <c r="D86" s="13" t="s">
        <v>50</v>
      </c>
      <c r="E86" s="13">
        <v>444444445</v>
      </c>
      <c r="F86" s="14" t="s">
        <v>31</v>
      </c>
      <c r="G86" s="15" t="s">
        <v>37</v>
      </c>
      <c r="H86" s="187">
        <v>309000</v>
      </c>
      <c r="I86" s="122">
        <v>42369</v>
      </c>
      <c r="J86" s="174">
        <f>IFERROR(HLOOKUP(N86,'INTERESES '!$G$3:$BR$5,3,0),0)</f>
        <v>0</v>
      </c>
      <c r="K86" s="175" t="str">
        <f>+IF(J86&gt;0,'INTERESES '!$E$4," ")</f>
        <v xml:space="preserve"> </v>
      </c>
      <c r="L86" s="17"/>
      <c r="M86" s="17"/>
      <c r="N86" s="172" t="str">
        <f t="shared" si="5"/>
        <v>DIANA PATRICIA ALGARRA CARDENAS   Indemnizacion por despido injusto</v>
      </c>
      <c r="O86" s="173">
        <f t="shared" si="6"/>
        <v>309000</v>
      </c>
      <c r="P86" s="178">
        <f t="shared" si="4"/>
        <v>42369</v>
      </c>
    </row>
    <row r="87" spans="3:16" s="1" customFormat="1" ht="17.25">
      <c r="C87" s="18">
        <f t="shared" si="7"/>
        <v>72</v>
      </c>
      <c r="D87" s="13" t="s">
        <v>50</v>
      </c>
      <c r="E87" s="13">
        <v>444444445</v>
      </c>
      <c r="F87" s="14" t="s">
        <v>31</v>
      </c>
      <c r="G87" s="15" t="s">
        <v>41</v>
      </c>
      <c r="H87" s="187">
        <v>88837.5</v>
      </c>
      <c r="I87" s="122">
        <v>42369</v>
      </c>
      <c r="J87" s="174">
        <f>IFERROR(HLOOKUP(N87,'INTERESES '!$G$3:$BR$5,3,0),0)</f>
        <v>0</v>
      </c>
      <c r="K87" s="175" t="str">
        <f>+IF(J87&gt;0,'INTERESES '!$E$4," ")</f>
        <v xml:space="preserve"> </v>
      </c>
      <c r="L87" s="17"/>
      <c r="M87" s="17"/>
      <c r="N87" s="172" t="str">
        <f t="shared" si="5"/>
        <v>DIANA PATRICIA ALGARRA CARDENAS   Vacaciones</v>
      </c>
      <c r="O87" s="173">
        <f t="shared" si="6"/>
        <v>88837.5</v>
      </c>
      <c r="P87" s="178">
        <f t="shared" si="4"/>
        <v>42369</v>
      </c>
    </row>
    <row r="88" spans="3:16" s="1" customFormat="1" ht="17.25">
      <c r="C88" s="18">
        <f t="shared" si="7"/>
        <v>73</v>
      </c>
      <c r="D88" s="13" t="s">
        <v>50</v>
      </c>
      <c r="E88" s="13">
        <v>444444445</v>
      </c>
      <c r="F88" s="14" t="s">
        <v>31</v>
      </c>
      <c r="G88" s="19" t="s">
        <v>38</v>
      </c>
      <c r="H88" s="216">
        <f>+VLOOKUP(E88,'[1]Nota 9 OBLIGACIONES LABORALES'!$A$10:$H$170,7,0)</f>
        <v>73830400</v>
      </c>
      <c r="I88" s="122">
        <v>44681</v>
      </c>
      <c r="J88" s="174">
        <f>IFERROR(HLOOKUP(N88,'INTERESES '!$G$3:$BR$5,3,0),0)</f>
        <v>0</v>
      </c>
      <c r="K88" s="175" t="str">
        <f>+IF(J88&gt;0,'INTERESES '!$E$4," ")</f>
        <v xml:space="preserve"> </v>
      </c>
      <c r="L88" s="17"/>
      <c r="M88" s="17"/>
      <c r="N88" s="172" t="str">
        <f t="shared" si="5"/>
        <v>DIANA PATRICIA ALGARRA CARDENAS   Indemnizacion moratoria</v>
      </c>
      <c r="O88" s="173">
        <f t="shared" si="6"/>
        <v>73830400</v>
      </c>
      <c r="P88" s="178">
        <f t="shared" si="4"/>
        <v>44681</v>
      </c>
    </row>
    <row r="89" spans="3:16" s="1" customFormat="1" ht="30">
      <c r="C89" s="18"/>
      <c r="D89" s="184" t="str">
        <f>+"TOTAL OBLIGACIONES"&amp;" "&amp;D88</f>
        <v>TOTAL OBLIGACIONES DIANA PATRICIA ALGARRA CARDENAS</v>
      </c>
      <c r="E89" s="22"/>
      <c r="F89" s="23"/>
      <c r="G89" s="23"/>
      <c r="H89" s="191">
        <f>SUM(H81:H88)</f>
        <v>75189106.650000006</v>
      </c>
      <c r="I89" s="122"/>
      <c r="J89" s="150"/>
      <c r="K89" s="175" t="str">
        <f>+IF(J89&gt;0,'INTERESES '!$E$4," ")</f>
        <v xml:space="preserve"> </v>
      </c>
      <c r="L89" s="17"/>
      <c r="M89" s="17"/>
      <c r="N89" s="172" t="str">
        <f t="shared" si="5"/>
        <v xml:space="preserve">TOTAL OBLIGACIONES DIANA PATRICIA ALGARRA CARDENAS   </v>
      </c>
      <c r="O89" s="173">
        <f t="shared" si="6"/>
        <v>75189106.650000006</v>
      </c>
      <c r="P89" s="178">
        <f t="shared" si="4"/>
        <v>0</v>
      </c>
    </row>
    <row r="90" spans="3:16" s="24" customFormat="1" ht="17.25">
      <c r="C90" s="25" t="s">
        <v>5</v>
      </c>
      <c r="D90" s="25"/>
      <c r="E90" s="25"/>
      <c r="F90" s="25"/>
      <c r="G90" s="25"/>
      <c r="H90" s="192">
        <f>SUM(H89,H80,H70,H61,H52,H42,H33,H23,H14)</f>
        <v>762797055.89999998</v>
      </c>
      <c r="I90" s="26"/>
      <c r="J90" s="192">
        <f>SUM(J89,J80,J70,J61,J52,J42,J33,J23,J14)</f>
        <v>0</v>
      </c>
      <c r="K90" s="28"/>
      <c r="L90" s="27"/>
      <c r="M90" s="28"/>
      <c r="N90" s="172" t="str">
        <f t="shared" si="5"/>
        <v xml:space="preserve">   </v>
      </c>
      <c r="O90" s="173">
        <f t="shared" si="6"/>
        <v>762797055.89999998</v>
      </c>
      <c r="P90" s="178">
        <f t="shared" si="4"/>
        <v>0</v>
      </c>
    </row>
    <row r="91" spans="3:16" s="1" customFormat="1" ht="17.25">
      <c r="C91" s="29"/>
      <c r="D91" s="30"/>
      <c r="E91" s="31"/>
      <c r="F91" s="32"/>
      <c r="G91" s="32"/>
      <c r="H91" s="7"/>
      <c r="I91" s="7"/>
      <c r="J91" s="152"/>
      <c r="K91" s="7"/>
      <c r="L91" s="7"/>
      <c r="M91" s="7"/>
      <c r="N91" s="172" t="str">
        <f t="shared" si="5"/>
        <v xml:space="preserve">   </v>
      </c>
      <c r="O91" s="173">
        <f t="shared" si="6"/>
        <v>0</v>
      </c>
      <c r="P91" s="178">
        <f t="shared" si="4"/>
        <v>0</v>
      </c>
    </row>
    <row r="92" spans="3:16" s="1" customFormat="1" ht="17.25">
      <c r="C92" s="8" t="s">
        <v>6</v>
      </c>
      <c r="D92" s="8"/>
      <c r="E92" s="8"/>
      <c r="F92" s="8"/>
      <c r="G92" s="8"/>
      <c r="H92" s="8"/>
      <c r="I92" s="8"/>
      <c r="J92" s="153"/>
      <c r="K92" s="8"/>
      <c r="L92" s="8"/>
      <c r="M92" s="8"/>
      <c r="N92" s="172" t="str">
        <f t="shared" si="5"/>
        <v xml:space="preserve">   </v>
      </c>
      <c r="O92" s="173">
        <f t="shared" si="6"/>
        <v>0</v>
      </c>
      <c r="P92" s="178">
        <f t="shared" si="4"/>
        <v>0</v>
      </c>
    </row>
    <row r="93" spans="3:16" s="1" customFormat="1" ht="45">
      <c r="C93" s="9" t="s">
        <v>20</v>
      </c>
      <c r="D93" s="10" t="s">
        <v>21</v>
      </c>
      <c r="E93" s="11" t="s">
        <v>22</v>
      </c>
      <c r="F93" s="33" t="s">
        <v>23</v>
      </c>
      <c r="G93" s="33" t="s">
        <v>24</v>
      </c>
      <c r="H93" s="11" t="s">
        <v>2</v>
      </c>
      <c r="I93" s="11" t="s">
        <v>25</v>
      </c>
      <c r="J93" s="154" t="s">
        <v>26</v>
      </c>
      <c r="K93" s="11" t="s">
        <v>51</v>
      </c>
      <c r="L93" s="11" t="s">
        <v>28</v>
      </c>
      <c r="M93" s="11" t="s">
        <v>29</v>
      </c>
      <c r="N93" s="172" t="str">
        <f t="shared" si="5"/>
        <v>Nombre o Razón Social   No de la Obligación</v>
      </c>
      <c r="O93" s="173" t="str">
        <f t="shared" si="6"/>
        <v>Saldo Capital por Pagar</v>
      </c>
      <c r="P93" s="178" t="str">
        <f t="shared" si="4"/>
        <v>FECHA DE VENCIMIENTO OBLIGACIÓN</v>
      </c>
    </row>
    <row r="94" spans="3:16" s="1" customFormat="1" ht="17.25">
      <c r="C94" s="12">
        <v>1</v>
      </c>
      <c r="D94" s="13" t="s">
        <v>52</v>
      </c>
      <c r="E94" s="34" t="s">
        <v>53</v>
      </c>
      <c r="F94" s="14"/>
      <c r="G94" s="14"/>
      <c r="H94" s="193">
        <v>6300000</v>
      </c>
      <c r="I94" s="17"/>
      <c r="J94" s="150">
        <v>27514558</v>
      </c>
      <c r="K94" s="35"/>
      <c r="L94" s="36"/>
      <c r="M94" s="17"/>
      <c r="N94" s="172" t="str">
        <f t="shared" si="5"/>
        <v xml:space="preserve">DIRECCION DE IMPUESTOS Y ADUANAS NACIONALES   </v>
      </c>
      <c r="O94" s="173">
        <f t="shared" si="6"/>
        <v>6300000</v>
      </c>
      <c r="P94" s="178">
        <f t="shared" si="4"/>
        <v>0</v>
      </c>
    </row>
    <row r="95" spans="3:16" s="1" customFormat="1" ht="30">
      <c r="C95" s="12"/>
      <c r="D95" s="184" t="str">
        <f>+"TOTAL OBLIGACIONES"&amp;" "&amp;D94</f>
        <v>TOTAL OBLIGACIONES DIRECCION DE IMPUESTOS Y ADUANAS NACIONALES</v>
      </c>
      <c r="E95" s="34"/>
      <c r="F95" s="14"/>
      <c r="G95" s="14"/>
      <c r="H95" s="194">
        <f>+H94</f>
        <v>6300000</v>
      </c>
      <c r="I95" s="214"/>
      <c r="J95" s="194">
        <f>+J94</f>
        <v>27514558</v>
      </c>
      <c r="K95" s="35"/>
      <c r="L95" s="36"/>
      <c r="M95" s="17"/>
      <c r="N95" s="172"/>
      <c r="O95" s="173"/>
      <c r="P95" s="178"/>
    </row>
    <row r="96" spans="3:16" s="1" customFormat="1" ht="17.25">
      <c r="C96" s="18">
        <f>C94+1</f>
        <v>2</v>
      </c>
      <c r="D96" s="34" t="s">
        <v>54</v>
      </c>
      <c r="E96" s="34" t="s">
        <v>55</v>
      </c>
      <c r="F96" s="14"/>
      <c r="G96" s="14"/>
      <c r="H96" s="194">
        <v>44290000</v>
      </c>
      <c r="I96" s="214"/>
      <c r="J96" s="215">
        <f>66915000-H96+1500000</f>
        <v>24125000</v>
      </c>
      <c r="K96" s="35"/>
      <c r="L96" s="17"/>
      <c r="M96" s="17"/>
      <c r="N96" s="172" t="str">
        <f t="shared" si="5"/>
        <v xml:space="preserve">MUNICIPIO DE GIRARDOT   </v>
      </c>
      <c r="O96" s="173">
        <f t="shared" si="6"/>
        <v>44290000</v>
      </c>
      <c r="P96" s="178">
        <f t="shared" si="4"/>
        <v>0</v>
      </c>
    </row>
    <row r="97" spans="3:16" s="1" customFormat="1" ht="17.25">
      <c r="C97" s="18"/>
      <c r="D97" s="184" t="str">
        <f>+"TOTAL OBLIGACIONES"&amp;" "&amp;D96</f>
        <v>TOTAL OBLIGACIONES MUNICIPIO DE GIRARDOT</v>
      </c>
      <c r="E97" s="34"/>
      <c r="F97" s="14"/>
      <c r="G97" s="14"/>
      <c r="H97" s="194">
        <f>+H96</f>
        <v>44290000</v>
      </c>
      <c r="I97" s="214"/>
      <c r="J97" s="194">
        <f>+J96</f>
        <v>24125000</v>
      </c>
      <c r="K97" s="35"/>
      <c r="L97" s="17"/>
      <c r="M97" s="17"/>
      <c r="N97" s="172"/>
      <c r="O97" s="173"/>
      <c r="P97" s="178"/>
    </row>
    <row r="98" spans="3:16" s="1" customFormat="1" ht="17.25">
      <c r="C98" s="18">
        <f>C96+1</f>
        <v>3</v>
      </c>
      <c r="D98" s="34" t="s">
        <v>56</v>
      </c>
      <c r="E98" s="34" t="s">
        <v>57</v>
      </c>
      <c r="F98" s="14"/>
      <c r="G98" s="14" t="s">
        <v>58</v>
      </c>
      <c r="H98" s="194">
        <v>6424600</v>
      </c>
      <c r="I98" s="214"/>
      <c r="J98" s="215">
        <f>14067300-H98+1500000</f>
        <v>9142700</v>
      </c>
      <c r="K98" s="35"/>
      <c r="L98" s="17"/>
      <c r="M98" s="17"/>
      <c r="N98" s="172" t="str">
        <f t="shared" si="5"/>
        <v>MUNICIPIO DE FLADES   00-01-0006-0021-000</v>
      </c>
      <c r="O98" s="173">
        <f t="shared" si="6"/>
        <v>6424600</v>
      </c>
      <c r="P98" s="178">
        <f t="shared" si="4"/>
        <v>0</v>
      </c>
    </row>
    <row r="99" spans="3:16" s="1" customFormat="1" ht="17.25">
      <c r="C99" s="18"/>
      <c r="D99" s="184" t="str">
        <f>+"TOTAL OBLIGACIONES"&amp;" "&amp;D98</f>
        <v>TOTAL OBLIGACIONES MUNICIPIO DE FLADES</v>
      </c>
      <c r="E99" s="34"/>
      <c r="F99" s="14"/>
      <c r="G99" s="14"/>
      <c r="H99" s="194">
        <f>+H98</f>
        <v>6424600</v>
      </c>
      <c r="I99" s="214"/>
      <c r="J99" s="194">
        <f>+J98</f>
        <v>9142700</v>
      </c>
      <c r="K99" s="35"/>
      <c r="L99" s="17"/>
      <c r="M99" s="17"/>
      <c r="N99" s="172"/>
      <c r="O99" s="173"/>
      <c r="P99" s="178"/>
    </row>
    <row r="100" spans="3:16" s="1" customFormat="1" ht="17.25">
      <c r="C100" s="18">
        <f t="shared" ref="C100" si="8">C98+1</f>
        <v>4</v>
      </c>
      <c r="D100" s="37"/>
      <c r="E100" s="38"/>
      <c r="F100" s="39"/>
      <c r="G100" s="23"/>
      <c r="H100" s="194"/>
      <c r="I100" s="40"/>
      <c r="J100" s="150"/>
      <c r="K100" s="35"/>
      <c r="L100" s="17"/>
      <c r="M100" s="17"/>
      <c r="N100" s="172" t="str">
        <f t="shared" si="5"/>
        <v xml:space="preserve">   </v>
      </c>
      <c r="O100" s="173">
        <f t="shared" si="6"/>
        <v>0</v>
      </c>
      <c r="P100" s="178">
        <f t="shared" si="4"/>
        <v>0</v>
      </c>
    </row>
    <row r="101" spans="3:16" s="1" customFormat="1" ht="17.25">
      <c r="C101" s="18"/>
      <c r="D101" s="41"/>
      <c r="E101" s="42"/>
      <c r="F101" s="14"/>
      <c r="G101" s="211"/>
      <c r="H101" s="193"/>
      <c r="I101" s="17"/>
      <c r="J101" s="150"/>
      <c r="K101" s="17"/>
      <c r="L101" s="17"/>
      <c r="M101" s="17"/>
      <c r="N101" s="172" t="str">
        <f t="shared" si="5"/>
        <v xml:space="preserve">   </v>
      </c>
      <c r="O101" s="173">
        <f t="shared" si="6"/>
        <v>0</v>
      </c>
      <c r="P101" s="178">
        <f t="shared" si="4"/>
        <v>0</v>
      </c>
    </row>
    <row r="102" spans="3:16" s="24" customFormat="1" ht="17.25">
      <c r="C102" s="43" t="s">
        <v>7</v>
      </c>
      <c r="D102" s="44"/>
      <c r="E102" s="44"/>
      <c r="F102" s="44"/>
      <c r="G102" s="45"/>
      <c r="H102" s="195">
        <f>SUM(H94:H100)</f>
        <v>114029200</v>
      </c>
      <c r="I102" s="46"/>
      <c r="J102" s="195">
        <f>SUM(J94:J100)</f>
        <v>121564516</v>
      </c>
      <c r="K102" s="47"/>
      <c r="L102" s="46"/>
      <c r="M102" s="47"/>
      <c r="N102" s="172" t="str">
        <f t="shared" si="5"/>
        <v xml:space="preserve">   </v>
      </c>
      <c r="O102" s="173">
        <f t="shared" si="6"/>
        <v>114029200</v>
      </c>
      <c r="P102" s="178">
        <f t="shared" si="4"/>
        <v>0</v>
      </c>
    </row>
    <row r="103" spans="3:16" s="1" customFormat="1" ht="17.25">
      <c r="C103" s="48"/>
      <c r="D103" s="48"/>
      <c r="E103" s="48"/>
      <c r="F103" s="48"/>
      <c r="G103" s="48"/>
      <c r="H103" s="48"/>
      <c r="I103" s="48"/>
      <c r="J103" s="155"/>
      <c r="K103" s="48"/>
      <c r="L103" s="48"/>
      <c r="M103" s="48"/>
      <c r="N103" s="172" t="str">
        <f t="shared" si="5"/>
        <v xml:space="preserve">   </v>
      </c>
      <c r="O103" s="173">
        <f t="shared" si="6"/>
        <v>0</v>
      </c>
      <c r="P103" s="178">
        <f t="shared" si="4"/>
        <v>0</v>
      </c>
    </row>
    <row r="104" spans="3:16" s="1" customFormat="1" ht="17.25">
      <c r="C104" s="8" t="s">
        <v>8</v>
      </c>
      <c r="D104" s="8"/>
      <c r="E104" s="8"/>
      <c r="F104" s="8"/>
      <c r="G104" s="8"/>
      <c r="H104" s="8"/>
      <c r="I104" s="8"/>
      <c r="J104" s="153"/>
      <c r="K104" s="8"/>
      <c r="L104" s="8"/>
      <c r="M104" s="8"/>
      <c r="N104" s="172" t="str">
        <f t="shared" si="5"/>
        <v xml:space="preserve">   </v>
      </c>
      <c r="O104" s="173">
        <f t="shared" si="6"/>
        <v>0</v>
      </c>
      <c r="P104" s="178">
        <f t="shared" si="4"/>
        <v>0</v>
      </c>
    </row>
    <row r="105" spans="3:16" s="1" customFormat="1" ht="30">
      <c r="C105" s="9" t="s">
        <v>20</v>
      </c>
      <c r="D105" s="10" t="s">
        <v>21</v>
      </c>
      <c r="E105" s="11" t="s">
        <v>22</v>
      </c>
      <c r="F105" s="33" t="s">
        <v>23</v>
      </c>
      <c r="G105" s="33" t="s">
        <v>24</v>
      </c>
      <c r="H105" s="11" t="s">
        <v>2</v>
      </c>
      <c r="I105" s="11"/>
      <c r="J105" s="154" t="s">
        <v>26</v>
      </c>
      <c r="K105" s="11" t="s">
        <v>59</v>
      </c>
      <c r="L105" s="11" t="s">
        <v>28</v>
      </c>
      <c r="M105" s="11" t="s">
        <v>29</v>
      </c>
      <c r="N105" s="172" t="str">
        <f t="shared" si="5"/>
        <v>Nombre o Razón Social   No de la Obligación</v>
      </c>
      <c r="O105" s="173" t="str">
        <f t="shared" si="6"/>
        <v>Saldo Capital por Pagar</v>
      </c>
      <c r="P105" s="178">
        <f t="shared" si="4"/>
        <v>0</v>
      </c>
    </row>
    <row r="106" spans="3:16" s="1" customFormat="1" ht="17.25">
      <c r="C106" s="12">
        <v>1</v>
      </c>
      <c r="D106" s="13"/>
      <c r="E106" s="14"/>
      <c r="F106" s="42"/>
      <c r="G106" s="14"/>
      <c r="H106" s="17"/>
      <c r="I106" s="17"/>
      <c r="J106" s="150"/>
      <c r="K106" s="35"/>
      <c r="L106" s="17"/>
      <c r="M106" s="17"/>
      <c r="N106" s="172" t="str">
        <f t="shared" si="5"/>
        <v xml:space="preserve">   </v>
      </c>
      <c r="O106" s="173">
        <f t="shared" si="6"/>
        <v>0</v>
      </c>
      <c r="P106" s="178">
        <f t="shared" si="4"/>
        <v>0</v>
      </c>
    </row>
    <row r="107" spans="3:16" s="24" customFormat="1" ht="17.25">
      <c r="C107" s="43" t="s">
        <v>9</v>
      </c>
      <c r="D107" s="44"/>
      <c r="E107" s="44"/>
      <c r="F107" s="44"/>
      <c r="G107" s="45"/>
      <c r="H107" s="46">
        <f>SUM(H106)</f>
        <v>0</v>
      </c>
      <c r="I107" s="46"/>
      <c r="J107" s="153"/>
      <c r="K107" s="47"/>
      <c r="L107" s="46"/>
      <c r="M107" s="47"/>
      <c r="N107" s="172" t="str">
        <f t="shared" si="5"/>
        <v xml:space="preserve">   </v>
      </c>
      <c r="O107" s="173">
        <f t="shared" si="6"/>
        <v>0</v>
      </c>
      <c r="P107" s="178">
        <f t="shared" si="4"/>
        <v>0</v>
      </c>
    </row>
    <row r="108" spans="3:16" s="1" customFormat="1" ht="17.25">
      <c r="C108" s="49"/>
      <c r="D108" s="49"/>
      <c r="E108" s="49"/>
      <c r="F108" s="49"/>
      <c r="G108" s="49"/>
      <c r="H108" s="49"/>
      <c r="I108" s="49"/>
      <c r="J108" s="156"/>
      <c r="K108" s="49"/>
      <c r="L108" s="49"/>
      <c r="M108" s="49"/>
      <c r="N108" s="172" t="str">
        <f t="shared" si="5"/>
        <v xml:space="preserve">   </v>
      </c>
      <c r="O108" s="173">
        <f t="shared" si="6"/>
        <v>0</v>
      </c>
      <c r="P108" s="178">
        <f t="shared" si="4"/>
        <v>0</v>
      </c>
    </row>
    <row r="109" spans="3:16" s="50" customFormat="1" ht="18.75">
      <c r="C109" s="51" t="s">
        <v>10</v>
      </c>
      <c r="D109" s="52"/>
      <c r="E109" s="52"/>
      <c r="F109" s="52"/>
      <c r="G109" s="53"/>
      <c r="H109" s="54">
        <f>H107+H102+H90</f>
        <v>876826255.89999998</v>
      </c>
      <c r="I109" s="54"/>
      <c r="J109" s="54">
        <f>J107+J102+J90</f>
        <v>121564516</v>
      </c>
      <c r="K109" s="55"/>
      <c r="L109" s="54"/>
      <c r="M109" s="55"/>
      <c r="N109" s="172" t="str">
        <f t="shared" si="5"/>
        <v xml:space="preserve">   </v>
      </c>
      <c r="O109" s="173">
        <f t="shared" si="6"/>
        <v>876826255.89999998</v>
      </c>
      <c r="P109" s="178">
        <f t="shared" si="4"/>
        <v>0</v>
      </c>
    </row>
    <row r="110" spans="3:16" s="1" customFormat="1" ht="18" thickBot="1">
      <c r="C110" s="56"/>
      <c r="D110" s="57"/>
      <c r="E110" s="57"/>
      <c r="F110" s="57"/>
      <c r="G110" s="57"/>
      <c r="H110" s="57"/>
      <c r="I110" s="57"/>
      <c r="J110" s="158"/>
      <c r="K110" s="57"/>
      <c r="L110" s="57"/>
      <c r="M110" s="58"/>
      <c r="N110" s="172" t="str">
        <f t="shared" si="5"/>
        <v xml:space="preserve">   </v>
      </c>
      <c r="O110" s="173">
        <f t="shared" si="6"/>
        <v>0</v>
      </c>
      <c r="P110" s="178">
        <f t="shared" si="4"/>
        <v>0</v>
      </c>
    </row>
    <row r="111" spans="3:16" s="1" customFormat="1" ht="17.25">
      <c r="C111" s="59"/>
      <c r="D111" s="41"/>
      <c r="E111" s="60"/>
      <c r="F111" s="14"/>
      <c r="G111" s="14"/>
      <c r="H111" s="61"/>
      <c r="I111" s="61"/>
      <c r="J111" s="72"/>
      <c r="K111" s="61"/>
      <c r="L111" s="61"/>
      <c r="M111" s="61"/>
      <c r="N111" s="172" t="str">
        <f t="shared" si="5"/>
        <v xml:space="preserve">   </v>
      </c>
      <c r="O111" s="173">
        <f t="shared" si="6"/>
        <v>0</v>
      </c>
      <c r="P111" s="178">
        <f t="shared" si="4"/>
        <v>0</v>
      </c>
    </row>
    <row r="112" spans="3:16" s="1" customFormat="1" ht="21">
      <c r="C112" s="4" t="s">
        <v>11</v>
      </c>
      <c r="D112" s="4"/>
      <c r="E112" s="4"/>
      <c r="F112" s="4"/>
      <c r="G112" s="4"/>
      <c r="H112" s="4"/>
      <c r="I112" s="4"/>
      <c r="J112" s="159"/>
      <c r="K112" s="4"/>
      <c r="L112" s="4"/>
      <c r="M112" s="4"/>
      <c r="N112" s="172" t="str">
        <f t="shared" si="5"/>
        <v xml:space="preserve">   </v>
      </c>
      <c r="O112" s="173">
        <f t="shared" si="6"/>
        <v>0</v>
      </c>
      <c r="P112" s="178">
        <f t="shared" si="4"/>
        <v>0</v>
      </c>
    </row>
    <row r="113" spans="3:16" s="1" customFormat="1" ht="30">
      <c r="C113" s="12" t="s">
        <v>20</v>
      </c>
      <c r="D113" s="10" t="s">
        <v>21</v>
      </c>
      <c r="E113" s="11" t="s">
        <v>22</v>
      </c>
      <c r="F113" s="10" t="s">
        <v>23</v>
      </c>
      <c r="G113" s="10" t="s">
        <v>24</v>
      </c>
      <c r="H113" s="10" t="s">
        <v>2</v>
      </c>
      <c r="I113" s="10"/>
      <c r="J113" s="154" t="s">
        <v>26</v>
      </c>
      <c r="K113" s="11" t="s">
        <v>60</v>
      </c>
      <c r="L113" s="11" t="s">
        <v>28</v>
      </c>
      <c r="M113" s="10" t="s">
        <v>29</v>
      </c>
      <c r="N113" s="172" t="str">
        <f t="shared" si="5"/>
        <v>Nombre o Razón Social   No de la Obligación</v>
      </c>
      <c r="O113" s="173" t="str">
        <f t="shared" si="6"/>
        <v>Saldo Capital por Pagar</v>
      </c>
      <c r="P113" s="178">
        <f t="shared" si="4"/>
        <v>0</v>
      </c>
    </row>
    <row r="114" spans="3:16" s="1" customFormat="1" ht="17.25">
      <c r="C114" s="18">
        <v>1</v>
      </c>
      <c r="D114" s="41"/>
      <c r="E114" s="60"/>
      <c r="F114" s="14"/>
      <c r="G114" s="14"/>
      <c r="H114" s="61"/>
      <c r="I114" s="61"/>
      <c r="J114" s="72"/>
      <c r="K114" s="61"/>
      <c r="L114" s="61"/>
      <c r="M114" s="61"/>
      <c r="N114" s="172" t="str">
        <f t="shared" si="5"/>
        <v xml:space="preserve">   </v>
      </c>
      <c r="O114" s="173">
        <f t="shared" si="6"/>
        <v>0</v>
      </c>
      <c r="P114" s="178">
        <f t="shared" si="4"/>
        <v>0</v>
      </c>
    </row>
    <row r="115" spans="3:16" s="50" customFormat="1" ht="18.75">
      <c r="C115" s="62" t="s">
        <v>12</v>
      </c>
      <c r="D115" s="63"/>
      <c r="E115" s="63"/>
      <c r="F115" s="63"/>
      <c r="G115" s="64"/>
      <c r="H115" s="54">
        <v>0</v>
      </c>
      <c r="I115" s="65"/>
      <c r="J115" s="160"/>
      <c r="K115" s="65"/>
      <c r="L115" s="65"/>
      <c r="M115" s="65"/>
      <c r="N115" s="172" t="str">
        <f t="shared" si="5"/>
        <v xml:space="preserve">   </v>
      </c>
      <c r="O115" s="173">
        <f t="shared" si="6"/>
        <v>0</v>
      </c>
      <c r="P115" s="178">
        <f t="shared" si="4"/>
        <v>0</v>
      </c>
    </row>
    <row r="116" spans="3:16" s="1" customFormat="1" ht="17.25">
      <c r="C116" s="66"/>
      <c r="D116" s="67"/>
      <c r="E116" s="67"/>
      <c r="F116" s="67"/>
      <c r="G116" s="67"/>
      <c r="H116" s="67"/>
      <c r="I116" s="67"/>
      <c r="J116" s="161"/>
      <c r="K116" s="67"/>
      <c r="L116" s="67"/>
      <c r="M116" s="68"/>
      <c r="N116" s="172" t="str">
        <f t="shared" si="5"/>
        <v xml:space="preserve">   </v>
      </c>
      <c r="O116" s="173">
        <f t="shared" si="6"/>
        <v>0</v>
      </c>
      <c r="P116" s="178">
        <f t="shared" si="4"/>
        <v>0</v>
      </c>
    </row>
    <row r="117" spans="3:16" s="1" customFormat="1" ht="21">
      <c r="C117" s="69" t="s">
        <v>13</v>
      </c>
      <c r="D117" s="70"/>
      <c r="E117" s="70"/>
      <c r="F117" s="70"/>
      <c r="G117" s="70"/>
      <c r="H117" s="70"/>
      <c r="I117" s="70"/>
      <c r="J117" s="162"/>
      <c r="K117" s="70"/>
      <c r="L117" s="70"/>
      <c r="M117" s="71"/>
      <c r="N117" s="172" t="str">
        <f t="shared" si="5"/>
        <v xml:space="preserve">   </v>
      </c>
      <c r="O117" s="173">
        <f t="shared" si="6"/>
        <v>0</v>
      </c>
      <c r="P117" s="178">
        <f t="shared" si="4"/>
        <v>0</v>
      </c>
    </row>
    <row r="118" spans="3:16" s="1" customFormat="1" ht="30">
      <c r="C118" s="12" t="s">
        <v>20</v>
      </c>
      <c r="D118" s="10" t="s">
        <v>21</v>
      </c>
      <c r="E118" s="11" t="s">
        <v>22</v>
      </c>
      <c r="F118" s="10" t="s">
        <v>23</v>
      </c>
      <c r="G118" s="10" t="s">
        <v>24</v>
      </c>
      <c r="H118" s="10" t="s">
        <v>2</v>
      </c>
      <c r="I118" s="10" t="s">
        <v>61</v>
      </c>
      <c r="J118" s="154" t="s">
        <v>26</v>
      </c>
      <c r="K118" s="11" t="s">
        <v>60</v>
      </c>
      <c r="L118" s="11" t="s">
        <v>28</v>
      </c>
      <c r="M118" s="10" t="s">
        <v>29</v>
      </c>
      <c r="N118" s="172" t="str">
        <f t="shared" si="5"/>
        <v>Nombre o Razón Social   No de la Obligación</v>
      </c>
      <c r="O118" s="173" t="str">
        <f t="shared" si="6"/>
        <v>Saldo Capital por Pagar</v>
      </c>
      <c r="P118" s="178" t="str">
        <f t="shared" si="4"/>
        <v>DIAN</v>
      </c>
    </row>
    <row r="119" spans="3:16" s="1" customFormat="1" ht="17.25">
      <c r="C119" s="18">
        <v>1</v>
      </c>
      <c r="D119" s="41" t="s">
        <v>62</v>
      </c>
      <c r="E119" s="14" t="s">
        <v>63</v>
      </c>
      <c r="F119" s="14"/>
      <c r="G119" s="14" t="s">
        <v>64</v>
      </c>
      <c r="H119" s="196">
        <v>22942161.699999999</v>
      </c>
      <c r="I119" s="72"/>
      <c r="J119" s="72">
        <v>134312711</v>
      </c>
      <c r="K119" s="61"/>
      <c r="L119" s="61"/>
      <c r="M119" s="61"/>
      <c r="N119" s="172" t="str">
        <f t="shared" si="5"/>
        <v>BANCO CAJA SOCIAL    ESCRITURA PUBLICA No. 2268 de la Nota</v>
      </c>
      <c r="O119" s="173">
        <f t="shared" si="6"/>
        <v>22942161.699999999</v>
      </c>
      <c r="P119" s="178">
        <f t="shared" si="4"/>
        <v>0</v>
      </c>
    </row>
    <row r="120" spans="3:16" s="1" customFormat="1" ht="17.25">
      <c r="C120" s="18">
        <v>2</v>
      </c>
      <c r="D120" s="41" t="s">
        <v>62</v>
      </c>
      <c r="E120" s="14" t="s">
        <v>63</v>
      </c>
      <c r="F120" s="14"/>
      <c r="G120" s="14" t="s">
        <v>64</v>
      </c>
      <c r="H120" s="196">
        <v>4431818</v>
      </c>
      <c r="I120" s="72"/>
      <c r="J120" s="72">
        <v>37041392</v>
      </c>
      <c r="K120" s="61"/>
      <c r="L120" s="61"/>
      <c r="M120" s="61"/>
      <c r="N120" s="172" t="str">
        <f t="shared" si="5"/>
        <v>BANCO CAJA SOCIAL    ESCRITURA PUBLICA No. 2268 de la Nota</v>
      </c>
      <c r="O120" s="173">
        <f t="shared" si="6"/>
        <v>4431818</v>
      </c>
      <c r="P120" s="178">
        <f t="shared" si="4"/>
        <v>0</v>
      </c>
    </row>
    <row r="121" spans="3:16" s="1" customFormat="1" ht="17.25">
      <c r="C121" s="18"/>
      <c r="D121" s="184" t="str">
        <f>+"TOTAL OBLIGACIONES"&amp;" "&amp;D120</f>
        <v xml:space="preserve">TOTAL OBLIGACIONES BANCO CAJA SOCIAL </v>
      </c>
      <c r="E121" s="14"/>
      <c r="F121" s="14"/>
      <c r="G121" s="14"/>
      <c r="H121" s="210">
        <f>SUM(H119:H120)</f>
        <v>27373979.699999999</v>
      </c>
      <c r="I121" s="72"/>
      <c r="J121" s="210">
        <f>SUM(J119:J120)</f>
        <v>171354103</v>
      </c>
      <c r="K121" s="61"/>
      <c r="L121" s="61"/>
      <c r="M121" s="61"/>
      <c r="N121" s="172"/>
      <c r="O121" s="173"/>
      <c r="P121" s="178"/>
    </row>
    <row r="122" spans="3:16" s="1" customFormat="1" ht="17.25">
      <c r="C122" s="18">
        <v>3</v>
      </c>
      <c r="D122" s="41" t="s">
        <v>65</v>
      </c>
      <c r="E122" s="60" t="s">
        <v>66</v>
      </c>
      <c r="F122" s="14"/>
      <c r="G122" s="14" t="s">
        <v>67</v>
      </c>
      <c r="H122" s="196">
        <v>29886522.98</v>
      </c>
      <c r="I122" s="72"/>
      <c r="J122" s="72">
        <f>+H122*J119/H119</f>
        <v>174967815.86225152</v>
      </c>
      <c r="K122" s="61"/>
      <c r="L122" s="61"/>
      <c r="M122" s="61"/>
      <c r="N122" s="172" t="str">
        <f t="shared" si="5"/>
        <v>CIA GERENCIAMIENTO DE ACTIVOS   ESCRITURA PUBLICA No. 37268 de la</v>
      </c>
      <c r="O122" s="173">
        <f t="shared" si="6"/>
        <v>29886522.98</v>
      </c>
      <c r="P122" s="178">
        <v>35806</v>
      </c>
    </row>
    <row r="123" spans="3:16" s="1" customFormat="1" ht="30">
      <c r="C123" s="18">
        <v>4</v>
      </c>
      <c r="D123" s="184" t="str">
        <f>+"TOTAL OBLIGACIONES"&amp;" "&amp;D122</f>
        <v>TOTAL OBLIGACIONES CIA GERENCIAMIENTO DE ACTIVOS</v>
      </c>
      <c r="E123" s="60"/>
      <c r="F123" s="14"/>
      <c r="G123" s="14"/>
      <c r="H123" s="210">
        <f>SUM(H122)</f>
        <v>29886522.98</v>
      </c>
      <c r="I123" s="61"/>
      <c r="J123" s="210">
        <f>SUM(J122)</f>
        <v>174967815.86225152</v>
      </c>
      <c r="K123" s="61"/>
      <c r="L123" s="61"/>
      <c r="M123" s="61"/>
      <c r="N123" s="172" t="str">
        <f t="shared" si="5"/>
        <v xml:space="preserve">TOTAL OBLIGACIONES CIA GERENCIAMIENTO DE ACTIVOS   </v>
      </c>
      <c r="O123" s="173">
        <f t="shared" si="6"/>
        <v>29886522.98</v>
      </c>
      <c r="P123" s="178">
        <f t="shared" si="4"/>
        <v>0</v>
      </c>
    </row>
    <row r="124" spans="3:16" s="50" customFormat="1" ht="18.75">
      <c r="C124" s="62" t="s">
        <v>14</v>
      </c>
      <c r="D124" s="63"/>
      <c r="E124" s="63"/>
      <c r="F124" s="63"/>
      <c r="G124" s="64"/>
      <c r="H124" s="54">
        <f>SUM(H123,H121)</f>
        <v>57260502.68</v>
      </c>
      <c r="I124" s="65"/>
      <c r="J124" s="54">
        <f>SUM(J123,J121)</f>
        <v>346321918.86225152</v>
      </c>
      <c r="K124" s="65"/>
      <c r="L124" s="65"/>
      <c r="M124" s="65"/>
      <c r="N124" s="172" t="str">
        <f t="shared" si="5"/>
        <v xml:space="preserve">   </v>
      </c>
      <c r="O124" s="173">
        <f t="shared" si="6"/>
        <v>57260502.68</v>
      </c>
      <c r="P124" s="178">
        <f t="shared" si="4"/>
        <v>0</v>
      </c>
    </row>
    <row r="125" spans="3:16" s="1" customFormat="1" ht="17.25">
      <c r="C125" s="73"/>
      <c r="D125" s="74"/>
      <c r="E125" s="74"/>
      <c r="F125" s="74"/>
      <c r="G125" s="74"/>
      <c r="H125" s="74"/>
      <c r="I125" s="74"/>
      <c r="J125" s="163"/>
      <c r="K125" s="74"/>
      <c r="L125" s="74"/>
      <c r="M125" s="75"/>
      <c r="N125" s="172" t="str">
        <f t="shared" si="5"/>
        <v xml:space="preserve">   </v>
      </c>
      <c r="O125" s="173">
        <f t="shared" si="6"/>
        <v>0</v>
      </c>
      <c r="P125" s="178">
        <f t="shared" si="4"/>
        <v>0</v>
      </c>
    </row>
    <row r="126" spans="3:16" s="1" customFormat="1" ht="21">
      <c r="C126" s="4" t="s">
        <v>15</v>
      </c>
      <c r="D126" s="4"/>
      <c r="E126" s="4"/>
      <c r="F126" s="4"/>
      <c r="G126" s="4"/>
      <c r="H126" s="4"/>
      <c r="I126" s="4"/>
      <c r="J126" s="159"/>
      <c r="K126" s="4"/>
      <c r="L126" s="4"/>
      <c r="M126" s="4"/>
      <c r="N126" s="172" t="str">
        <f t="shared" si="5"/>
        <v xml:space="preserve">   </v>
      </c>
      <c r="O126" s="173">
        <f t="shared" si="6"/>
        <v>0</v>
      </c>
      <c r="P126" s="178">
        <f t="shared" si="4"/>
        <v>0</v>
      </c>
    </row>
    <row r="127" spans="3:16" s="1" customFormat="1" ht="30">
      <c r="C127" s="9" t="s">
        <v>20</v>
      </c>
      <c r="D127" s="10" t="s">
        <v>21</v>
      </c>
      <c r="E127" s="11" t="s">
        <v>22</v>
      </c>
      <c r="F127" s="10" t="s">
        <v>23</v>
      </c>
      <c r="G127" s="10" t="s">
        <v>24</v>
      </c>
      <c r="H127" s="11" t="s">
        <v>2</v>
      </c>
      <c r="I127" s="11"/>
      <c r="J127" s="154" t="s">
        <v>26</v>
      </c>
      <c r="K127" s="11" t="s">
        <v>68</v>
      </c>
      <c r="L127" s="11" t="s">
        <v>28</v>
      </c>
      <c r="M127" s="11" t="s">
        <v>29</v>
      </c>
      <c r="N127" s="172" t="str">
        <f t="shared" si="5"/>
        <v>Nombre o Razón Social   No de la Obligación</v>
      </c>
      <c r="O127" s="173" t="str">
        <f t="shared" si="6"/>
        <v>Saldo Capital por Pagar</v>
      </c>
      <c r="P127" s="178">
        <f t="shared" si="4"/>
        <v>0</v>
      </c>
    </row>
    <row r="128" spans="3:16" s="1" customFormat="1" ht="17.25">
      <c r="C128" s="76">
        <v>1</v>
      </c>
      <c r="D128" s="13"/>
      <c r="E128" s="77"/>
      <c r="F128" s="14"/>
      <c r="G128" s="78"/>
      <c r="H128" s="79"/>
      <c r="I128" s="79"/>
      <c r="J128" s="150"/>
      <c r="K128" s="80"/>
      <c r="L128" s="17" t="e">
        <f>VLOOKUP(CONCATENATE(D128,E128),[2]Sheet1!$G$2:$H$663,2,FALSE)</f>
        <v>#N/A</v>
      </c>
      <c r="M128" s="81"/>
      <c r="N128" s="172" t="str">
        <f t="shared" si="5"/>
        <v xml:space="preserve">   </v>
      </c>
      <c r="O128" s="173">
        <f t="shared" si="6"/>
        <v>0</v>
      </c>
      <c r="P128" s="178">
        <f t="shared" si="4"/>
        <v>0</v>
      </c>
    </row>
    <row r="129" spans="3:18" s="1" customFormat="1" ht="17.25">
      <c r="C129" s="18"/>
      <c r="D129" s="13"/>
      <c r="E129" s="22"/>
      <c r="F129" s="23"/>
      <c r="G129" s="83"/>
      <c r="H129" s="17"/>
      <c r="I129" s="17"/>
      <c r="J129" s="150"/>
      <c r="K129" s="17"/>
      <c r="L129" s="17"/>
      <c r="M129" s="17"/>
      <c r="N129" s="172" t="str">
        <f t="shared" si="5"/>
        <v xml:space="preserve">   </v>
      </c>
      <c r="O129" s="173">
        <f t="shared" si="6"/>
        <v>0</v>
      </c>
      <c r="P129" s="178">
        <f t="shared" si="4"/>
        <v>0</v>
      </c>
    </row>
    <row r="130" spans="3:18" s="50" customFormat="1" ht="18.75">
      <c r="C130" s="84" t="s">
        <v>16</v>
      </c>
      <c r="D130" s="84"/>
      <c r="E130" s="84"/>
      <c r="F130" s="84"/>
      <c r="G130" s="84"/>
      <c r="H130" s="85">
        <f>SUM(H128:H128)</f>
        <v>0</v>
      </c>
      <c r="I130" s="85"/>
      <c r="J130" s="157"/>
      <c r="K130" s="86"/>
      <c r="L130" s="85"/>
      <c r="M130" s="86"/>
      <c r="N130" s="172" t="str">
        <f t="shared" si="5"/>
        <v xml:space="preserve">   </v>
      </c>
      <c r="O130" s="173">
        <f t="shared" si="6"/>
        <v>0</v>
      </c>
      <c r="P130" s="178">
        <f t="shared" si="4"/>
        <v>0</v>
      </c>
    </row>
    <row r="131" spans="3:18" s="1" customFormat="1" ht="18" thickBot="1">
      <c r="C131" s="87"/>
      <c r="D131" s="88"/>
      <c r="E131" s="89"/>
      <c r="F131" s="90"/>
      <c r="G131" s="90"/>
      <c r="H131" s="61"/>
      <c r="I131" s="61"/>
      <c r="J131" s="72"/>
      <c r="K131" s="61"/>
      <c r="L131" s="61"/>
      <c r="M131" s="61"/>
      <c r="N131" s="172" t="str">
        <f t="shared" si="5"/>
        <v xml:space="preserve">   </v>
      </c>
      <c r="O131" s="173">
        <f t="shared" si="6"/>
        <v>0</v>
      </c>
      <c r="P131" s="178">
        <f t="shared" si="4"/>
        <v>0</v>
      </c>
    </row>
    <row r="132" spans="3:18" s="1" customFormat="1" ht="21">
      <c r="C132" s="69" t="s">
        <v>17</v>
      </c>
      <c r="D132" s="70"/>
      <c r="E132" s="70"/>
      <c r="F132" s="70"/>
      <c r="G132" s="70"/>
      <c r="H132" s="70"/>
      <c r="I132" s="70"/>
      <c r="J132" s="162"/>
      <c r="K132" s="70"/>
      <c r="L132" s="70"/>
      <c r="M132" s="71"/>
      <c r="N132" s="172" t="str">
        <f t="shared" si="5"/>
        <v xml:space="preserve">   </v>
      </c>
      <c r="O132" s="173">
        <f t="shared" si="6"/>
        <v>0</v>
      </c>
      <c r="P132" s="178">
        <f t="shared" si="4"/>
        <v>0</v>
      </c>
    </row>
    <row r="133" spans="3:18" s="1" customFormat="1" ht="45">
      <c r="C133" s="10" t="s">
        <v>69</v>
      </c>
      <c r="D133" s="10" t="s">
        <v>21</v>
      </c>
      <c r="E133" s="11" t="s">
        <v>22</v>
      </c>
      <c r="F133" s="10" t="s">
        <v>23</v>
      </c>
      <c r="G133" s="10" t="s">
        <v>24</v>
      </c>
      <c r="H133" s="10" t="s">
        <v>2</v>
      </c>
      <c r="I133" s="11" t="s">
        <v>25</v>
      </c>
      <c r="J133" s="154" t="s">
        <v>26</v>
      </c>
      <c r="K133" s="11" t="s">
        <v>68</v>
      </c>
      <c r="L133" s="11" t="s">
        <v>28</v>
      </c>
      <c r="M133" s="10" t="s">
        <v>29</v>
      </c>
      <c r="N133" s="172" t="str">
        <f t="shared" si="5"/>
        <v>Nombre o Razón Social   No de la Obligación</v>
      </c>
      <c r="O133" s="173" t="str">
        <f t="shared" si="6"/>
        <v>Saldo Capital por Pagar</v>
      </c>
      <c r="P133" s="178" t="str">
        <f t="shared" si="4"/>
        <v>FECHA DE VENCIMIENTO OBLIGACIÓN</v>
      </c>
      <c r="Q133" s="178">
        <v>38930</v>
      </c>
      <c r="R133" s="145">
        <v>0.20630000000000001</v>
      </c>
    </row>
    <row r="134" spans="3:18" s="1" customFormat="1" ht="17.25">
      <c r="C134" s="76">
        <v>1</v>
      </c>
      <c r="D134" s="13" t="s">
        <v>70</v>
      </c>
      <c r="E134" s="78"/>
      <c r="F134" s="91"/>
      <c r="G134" s="117" t="s">
        <v>71</v>
      </c>
      <c r="H134" s="197">
        <v>40000000</v>
      </c>
      <c r="I134" s="123">
        <v>37560</v>
      </c>
      <c r="J134" s="150">
        <f>+HLOOKUP(N134,INT_5TA_CLASE!$G$3:$BJ$5,3,0)+Q134</f>
        <v>205691474</v>
      </c>
      <c r="K134" s="175">
        <f>+IF(J134&gt;0,'INTERESES '!$E$4," ")</f>
        <v>0.2757</v>
      </c>
      <c r="L134" s="17"/>
      <c r="M134" s="17"/>
      <c r="N134" s="172" t="str">
        <f t="shared" si="5"/>
        <v>RAMON RIVEROS RUIZ   CHEQUE 043888 FECHA 30-X-2.002</v>
      </c>
      <c r="O134" s="173">
        <f t="shared" si="6"/>
        <v>40000000</v>
      </c>
      <c r="P134" s="178">
        <f>+IF(I134&gt;$Q$133,I134,$Q$133)</f>
        <v>38930</v>
      </c>
      <c r="Q134" s="181">
        <f>+IF(P134=$Q$133,ROUND((((H134*$R$133)/365)*(($Q$133-I134)+1)),0),"")</f>
        <v>30995868</v>
      </c>
    </row>
    <row r="135" spans="3:18" s="1" customFormat="1" ht="17.25">
      <c r="C135" s="76"/>
      <c r="D135" s="184" t="str">
        <f>+"TOTAL OBLIGACIONES"&amp;" "&amp;D134</f>
        <v>TOTAL OBLIGACIONES RAMON RIVEROS RUIZ</v>
      </c>
      <c r="E135" s="78"/>
      <c r="F135" s="91"/>
      <c r="G135" s="117"/>
      <c r="H135" s="213">
        <f>SUM(H134)</f>
        <v>40000000</v>
      </c>
      <c r="I135" s="123"/>
      <c r="J135" s="213">
        <f>SUM(J134)</f>
        <v>205691474</v>
      </c>
      <c r="K135" s="175"/>
      <c r="L135" s="17"/>
      <c r="M135" s="17"/>
      <c r="N135" s="172"/>
      <c r="O135" s="173"/>
      <c r="P135" s="178"/>
      <c r="Q135" s="181"/>
    </row>
    <row r="136" spans="3:18" s="1" customFormat="1" ht="17.25">
      <c r="C136" s="18">
        <f>C134+1</f>
        <v>2</v>
      </c>
      <c r="D136" s="13" t="s">
        <v>72</v>
      </c>
      <c r="E136" s="78"/>
      <c r="F136" s="91"/>
      <c r="G136" s="118" t="s">
        <v>73</v>
      </c>
      <c r="H136" s="198">
        <v>2500000</v>
      </c>
      <c r="I136" s="124">
        <v>37505</v>
      </c>
      <c r="J136" s="150">
        <f>+HLOOKUP(N136,INT_5TA_CLASE!$G$3:$BJ$5,3,0)+Q136</f>
        <v>12933433</v>
      </c>
      <c r="K136" s="175">
        <f>+IF(J136&gt;0,'INTERESES '!$E$4," ")</f>
        <v>0.2757</v>
      </c>
      <c r="L136" s="17"/>
      <c r="M136" s="17"/>
      <c r="N136" s="172" t="str">
        <f t="shared" si="5"/>
        <v>JAIRO MEDINA PÉREZ   LETRA DE CAMBIO FECHA 05-IX-2.002</v>
      </c>
      <c r="O136" s="173">
        <f t="shared" si="6"/>
        <v>2500000</v>
      </c>
      <c r="P136" s="178">
        <f>+IF(I136&gt;$Q$133,I136,$Q$133)</f>
        <v>38930</v>
      </c>
      <c r="Q136" s="181">
        <f>+IF(P136=$Q$133,ROUND((((H136*$R$133)/365)*(($Q$133-I136)+1)),0),"")</f>
        <v>2014958</v>
      </c>
    </row>
    <row r="137" spans="3:18" s="1" customFormat="1" ht="17.25">
      <c r="C137" s="18"/>
      <c r="D137" s="184" t="str">
        <f>+"TOTAL OBLIGACIONES"&amp;" "&amp;D136</f>
        <v>TOTAL OBLIGACIONES JAIRO MEDINA PÉREZ</v>
      </c>
      <c r="E137" s="78"/>
      <c r="F137" s="91"/>
      <c r="G137" s="118"/>
      <c r="H137" s="212">
        <f>SUM(H136)</f>
        <v>2500000</v>
      </c>
      <c r="I137" s="124"/>
      <c r="J137" s="212">
        <f>SUM(J136)</f>
        <v>12933433</v>
      </c>
      <c r="K137" s="175"/>
      <c r="L137" s="17"/>
      <c r="M137" s="17"/>
      <c r="N137" s="172"/>
      <c r="O137" s="173"/>
      <c r="P137" s="178"/>
      <c r="Q137" s="181"/>
    </row>
    <row r="138" spans="3:18" s="1" customFormat="1" ht="17.25">
      <c r="C138" s="18">
        <f>C136+1</f>
        <v>3</v>
      </c>
      <c r="D138" s="13" t="s">
        <v>74</v>
      </c>
      <c r="E138" s="78"/>
      <c r="F138" s="91"/>
      <c r="G138" s="117">
        <v>40281000099</v>
      </c>
      <c r="H138" s="198">
        <v>17701033</v>
      </c>
      <c r="I138" s="124">
        <v>37484</v>
      </c>
      <c r="J138" s="150">
        <f>+HLOOKUP(N138,INT_5TA_CLASE!$G$3:$BJ$5,3,0)+Q138</f>
        <v>91784148</v>
      </c>
      <c r="K138" s="175">
        <f>+IF(J138&gt;0,'INTERESES '!$E$4," ")</f>
        <v>0.2757</v>
      </c>
      <c r="L138" s="17"/>
      <c r="M138" s="17"/>
      <c r="N138" s="172" t="str">
        <f t="shared" si="5"/>
        <v xml:space="preserve"> BANCO COLOMBIA   40281000099</v>
      </c>
      <c r="O138" s="173">
        <f t="shared" si="6"/>
        <v>17701033</v>
      </c>
      <c r="P138" s="178">
        <f t="shared" ref="P138:P207" si="9">+IF(I138&gt;$Q$133,I138,$Q$133)</f>
        <v>38930</v>
      </c>
      <c r="Q138" s="181">
        <f t="shared" ref="Q138:Q192" si="10">+IF(P138=$Q$133,ROUND((((H138*$R$133)/365)*(($Q$133-I138)+1)),0),"")</f>
        <v>14476831</v>
      </c>
    </row>
    <row r="139" spans="3:18" s="1" customFormat="1" ht="17.25">
      <c r="C139" s="18">
        <f t="shared" ref="C139:C192" si="11">C138+1</f>
        <v>4</v>
      </c>
      <c r="D139" s="13" t="s">
        <v>74</v>
      </c>
      <c r="E139" s="78"/>
      <c r="F139" s="91"/>
      <c r="G139" s="119">
        <v>4513080000161380</v>
      </c>
      <c r="H139" s="198">
        <v>6974120</v>
      </c>
      <c r="I139" s="124">
        <v>37446</v>
      </c>
      <c r="J139" s="150">
        <f>+HLOOKUP(N139,INT_5TA_CLASE!$G$3:$BJ$5,3,0)+Q139</f>
        <v>36312292</v>
      </c>
      <c r="K139" s="175">
        <f>+IF(J139&gt;0,'INTERESES '!$E$4," ")</f>
        <v>0.2757</v>
      </c>
      <c r="L139" s="17"/>
      <c r="M139" s="17"/>
      <c r="N139" s="172" t="str">
        <f t="shared" si="5"/>
        <v xml:space="preserve"> BANCO COLOMBIA   4513080000161380</v>
      </c>
      <c r="O139" s="173">
        <f t="shared" si="6"/>
        <v>6974120</v>
      </c>
      <c r="P139" s="178">
        <f t="shared" si="9"/>
        <v>38930</v>
      </c>
      <c r="Q139" s="181">
        <f t="shared" si="10"/>
        <v>5853589</v>
      </c>
    </row>
    <row r="140" spans="3:18" s="1" customFormat="1" ht="17.25">
      <c r="C140" s="18"/>
      <c r="D140" s="184" t="str">
        <f>+"TOTAL OBLIGACIONES"&amp;" "&amp;D139</f>
        <v>TOTAL OBLIGACIONES  BANCO COLOMBIA</v>
      </c>
      <c r="E140" s="78"/>
      <c r="F140" s="91"/>
      <c r="G140" s="119"/>
      <c r="H140" s="191">
        <f>SUM(H138:H139)</f>
        <v>24675153</v>
      </c>
      <c r="I140" s="125"/>
      <c r="J140" s="191">
        <f>SUM(J138:J139)</f>
        <v>128096440</v>
      </c>
      <c r="K140" s="175"/>
      <c r="L140" s="17"/>
      <c r="M140" s="17"/>
      <c r="N140" s="172"/>
      <c r="O140" s="173"/>
      <c r="P140" s="178"/>
      <c r="Q140" s="181"/>
    </row>
    <row r="141" spans="3:18" s="1" customFormat="1" ht="17.25">
      <c r="C141" s="18">
        <f>C139+1</f>
        <v>5</v>
      </c>
      <c r="D141" s="13" t="s">
        <v>75</v>
      </c>
      <c r="E141" s="78"/>
      <c r="F141" s="91"/>
      <c r="G141" s="118" t="s">
        <v>76</v>
      </c>
      <c r="H141" s="199">
        <v>6000000</v>
      </c>
      <c r="I141" s="125">
        <v>37512</v>
      </c>
      <c r="J141" s="150">
        <f>+HLOOKUP(N141,INT_5TA_CLASE!$G$3:$BJ$5,3,0)+Q141</f>
        <v>31016500</v>
      </c>
      <c r="K141" s="175">
        <f>+IF(J141&gt;0,'INTERESES '!$E$4," ")</f>
        <v>0.2757</v>
      </c>
      <c r="L141" s="17"/>
      <c r="M141" s="17"/>
      <c r="N141" s="172" t="str">
        <f>D141&amp;"   "&amp;G141</f>
        <v>JORGE EDUARDO RAMIREZ GALLEGO   LETRA DE CAMBIO  12-IX-2.002</v>
      </c>
      <c r="O141" s="173">
        <f t="shared" si="6"/>
        <v>6000000</v>
      </c>
      <c r="P141" s="178">
        <f t="shared" si="9"/>
        <v>38930</v>
      </c>
      <c r="Q141" s="181">
        <f t="shared" si="10"/>
        <v>4812159</v>
      </c>
    </row>
    <row r="142" spans="3:18" s="1" customFormat="1" ht="17.25">
      <c r="C142" s="18">
        <f t="shared" si="11"/>
        <v>6</v>
      </c>
      <c r="D142" s="13" t="s">
        <v>77</v>
      </c>
      <c r="E142" s="78"/>
      <c r="F142" s="91"/>
      <c r="G142" s="118" t="s">
        <v>78</v>
      </c>
      <c r="H142" s="198">
        <v>4000000</v>
      </c>
      <c r="I142" s="124">
        <v>37526</v>
      </c>
      <c r="J142" s="150">
        <f>+HLOOKUP(N142,INT_5TA_CLASE!$G$3:$BJ$5,3,0)+Q142</f>
        <v>20646016</v>
      </c>
      <c r="K142" s="175">
        <f>+IF(J142&gt;0,'INTERESES '!$E$4," ")</f>
        <v>0.2757</v>
      </c>
      <c r="L142" s="17"/>
      <c r="M142" s="17"/>
      <c r="N142" s="172" t="str">
        <f t="shared" si="5"/>
        <v xml:space="preserve"> JORGE EDUARDO RAMÍREZ GALLEGO   LETRA DE CAMBIO  26-IX-2.002</v>
      </c>
      <c r="O142" s="173">
        <f t="shared" si="6"/>
        <v>4000000</v>
      </c>
      <c r="P142" s="178">
        <f t="shared" si="9"/>
        <v>38930</v>
      </c>
      <c r="Q142" s="181">
        <f t="shared" si="10"/>
        <v>3176455</v>
      </c>
    </row>
    <row r="143" spans="3:18" s="1" customFormat="1" ht="30">
      <c r="C143" s="18"/>
      <c r="D143" s="184" t="str">
        <f>+"TOTAL OBLIGACIONES"&amp;" "&amp;D142</f>
        <v>TOTAL OBLIGACIONES  JORGE EDUARDO RAMÍREZ GALLEGO</v>
      </c>
      <c r="E143" s="78"/>
      <c r="F143" s="91"/>
      <c r="G143" s="118"/>
      <c r="H143" s="191">
        <f>SUM(H141:H142)</f>
        <v>10000000</v>
      </c>
      <c r="I143" s="124"/>
      <c r="J143" s="191">
        <f>SUM(J141:J142)</f>
        <v>51662516</v>
      </c>
      <c r="K143" s="175"/>
      <c r="L143" s="17"/>
      <c r="M143" s="17"/>
      <c r="N143" s="172"/>
      <c r="O143" s="173"/>
      <c r="P143" s="178"/>
      <c r="Q143" s="181"/>
    </row>
    <row r="144" spans="3:18" s="1" customFormat="1" ht="17.25">
      <c r="C144" s="18">
        <f>C142+1</f>
        <v>7</v>
      </c>
      <c r="D144" s="13" t="s">
        <v>79</v>
      </c>
      <c r="E144" s="78"/>
      <c r="F144" s="91"/>
      <c r="G144" s="118" t="s">
        <v>80</v>
      </c>
      <c r="H144" s="198">
        <v>10000000</v>
      </c>
      <c r="I144" s="124">
        <v>37567</v>
      </c>
      <c r="J144" s="150">
        <f>+HLOOKUP(N144,INT_5TA_CLASE!$G$3:$BJ$5,3,0)+Q144</f>
        <v>51383304</v>
      </c>
      <c r="K144" s="175">
        <f>+IF(J144&gt;0,'INTERESES '!$E$4," ")</f>
        <v>0.2757</v>
      </c>
      <c r="L144" s="17"/>
      <c r="M144" s="17"/>
      <c r="N144" s="172" t="str">
        <f t="shared" si="5"/>
        <v>WILLIAM EDUARDO RAMIREZ GALLEGO   LETRA DE CAMBIO  06-XI-2.002</v>
      </c>
      <c r="O144" s="173">
        <f t="shared" si="6"/>
        <v>10000000</v>
      </c>
      <c r="P144" s="178">
        <f t="shared" si="9"/>
        <v>38930</v>
      </c>
      <c r="Q144" s="181">
        <f t="shared" si="10"/>
        <v>7709403</v>
      </c>
    </row>
    <row r="145" spans="3:17" s="1" customFormat="1" ht="17.25">
      <c r="C145" s="18">
        <f t="shared" si="11"/>
        <v>8</v>
      </c>
      <c r="D145" s="13" t="s">
        <v>81</v>
      </c>
      <c r="E145" s="78"/>
      <c r="F145" s="91"/>
      <c r="G145" s="118" t="s">
        <v>82</v>
      </c>
      <c r="H145" s="197">
        <v>10000000</v>
      </c>
      <c r="I145" s="123">
        <v>37941</v>
      </c>
      <c r="J145" s="150">
        <f>+HLOOKUP(N145,INT_5TA_CLASE!$G$3:$BJ$5,3,0)+Q145</f>
        <v>49269435</v>
      </c>
      <c r="K145" s="175">
        <f>+IF(J145&gt;0,'INTERESES '!$E$4," ")</f>
        <v>0.2757</v>
      </c>
      <c r="L145" s="17"/>
      <c r="M145" s="17"/>
      <c r="N145" s="172" t="str">
        <f t="shared" si="5"/>
        <v xml:space="preserve"> WILLIAM EDUARDO RAMIREZ GALLEGO   LETRA DE CAMBIO  16-XI-2.003</v>
      </c>
      <c r="O145" s="173">
        <f t="shared" si="6"/>
        <v>10000000</v>
      </c>
      <c r="P145" s="178">
        <f t="shared" si="9"/>
        <v>38930</v>
      </c>
      <c r="Q145" s="181">
        <f t="shared" si="10"/>
        <v>5595534</v>
      </c>
    </row>
    <row r="146" spans="3:17" s="1" customFormat="1" ht="30">
      <c r="C146" s="18"/>
      <c r="D146" s="184" t="str">
        <f>+"TOTAL OBLIGACIONES"&amp;" "&amp;D145</f>
        <v>TOTAL OBLIGACIONES  WILLIAM EDUARDO RAMIREZ GALLEGO</v>
      </c>
      <c r="E146" s="78"/>
      <c r="F146" s="91"/>
      <c r="G146" s="183"/>
      <c r="H146" s="191">
        <f>SUM(H144:H145)</f>
        <v>20000000</v>
      </c>
      <c r="I146" s="123"/>
      <c r="J146" s="191">
        <f>SUM(J144:J145)</f>
        <v>100652739</v>
      </c>
      <c r="K146" s="175"/>
      <c r="L146" s="17"/>
      <c r="M146" s="17"/>
      <c r="N146" s="172"/>
      <c r="O146" s="173"/>
      <c r="P146" s="178"/>
      <c r="Q146" s="181"/>
    </row>
    <row r="147" spans="3:17" s="1" customFormat="1" ht="17.25">
      <c r="C147" s="18">
        <f>C145+1</f>
        <v>9</v>
      </c>
      <c r="D147" s="13" t="s">
        <v>83</v>
      </c>
      <c r="E147" s="78"/>
      <c r="F147" s="91"/>
      <c r="G147" t="s">
        <v>84</v>
      </c>
      <c r="H147" s="197">
        <v>6506000</v>
      </c>
      <c r="I147" s="123">
        <v>37608</v>
      </c>
      <c r="J147" s="150">
        <f>+HLOOKUP(N147,INT_5TA_CLASE!$G$3:$BJ$5,3,0)+Q147</f>
        <v>33279211</v>
      </c>
      <c r="K147" s="175">
        <f>+IF(J147&gt;0,'INTERESES '!$E$4," ")</f>
        <v>0.2757</v>
      </c>
      <c r="L147" s="17"/>
      <c r="M147" s="17"/>
      <c r="N147" s="172" t="str">
        <f t="shared" si="5"/>
        <v>BANCO POPULAR    2551850  17-XII-2.002</v>
      </c>
      <c r="O147" s="173">
        <f t="shared" si="6"/>
        <v>6506000</v>
      </c>
      <c r="P147" s="178">
        <f t="shared" si="9"/>
        <v>38930</v>
      </c>
      <c r="Q147" s="181">
        <f t="shared" si="10"/>
        <v>4864971</v>
      </c>
    </row>
    <row r="148" spans="3:17" s="1" customFormat="1" ht="17.25">
      <c r="C148" s="18"/>
      <c r="D148" s="184" t="str">
        <f>+"TOTAL OBLIGACIONES"&amp;" "&amp;D147</f>
        <v xml:space="preserve">TOTAL OBLIGACIONES BANCO POPULAR </v>
      </c>
      <c r="E148" s="78"/>
      <c r="F148" s="91"/>
      <c r="G148"/>
      <c r="H148" s="213">
        <f>SUM(H147)</f>
        <v>6506000</v>
      </c>
      <c r="I148" s="123"/>
      <c r="J148" s="213">
        <f>SUM(J147)</f>
        <v>33279211</v>
      </c>
      <c r="K148" s="175"/>
      <c r="L148" s="17"/>
      <c r="M148" s="17"/>
      <c r="N148" s="172"/>
      <c r="O148" s="173"/>
      <c r="P148" s="178"/>
      <c r="Q148" s="181"/>
    </row>
    <row r="149" spans="3:17" s="1" customFormat="1" ht="17.25">
      <c r="C149" s="18">
        <f>C147+1</f>
        <v>10</v>
      </c>
      <c r="D149" s="13" t="s">
        <v>62</v>
      </c>
      <c r="E149" s="78"/>
      <c r="F149" s="91"/>
      <c r="G149" t="s">
        <v>85</v>
      </c>
      <c r="H149" s="198">
        <v>7445000</v>
      </c>
      <c r="I149" s="124">
        <v>36690</v>
      </c>
      <c r="J149" s="150">
        <f>+HLOOKUP(N149,INT_5TA_CLASE!$G$3:$BJ$5,3,0)+Q149</f>
        <v>41945246</v>
      </c>
      <c r="K149" s="175">
        <f>+IF(J149&gt;0,'INTERESES '!$E$4," ")</f>
        <v>0.2757</v>
      </c>
      <c r="L149" s="17"/>
      <c r="M149" s="17"/>
      <c r="N149" s="172" t="str">
        <f t="shared" si="5"/>
        <v>BANCO CAJA SOCIAL    4570221000004840  12-VI-2.000</v>
      </c>
      <c r="O149" s="173">
        <f t="shared" si="6"/>
        <v>7445000</v>
      </c>
      <c r="P149" s="178">
        <f t="shared" si="9"/>
        <v>38930</v>
      </c>
      <c r="Q149" s="181">
        <f t="shared" si="10"/>
        <v>9430027</v>
      </c>
    </row>
    <row r="150" spans="3:17" s="1" customFormat="1" ht="17.25">
      <c r="C150" s="18"/>
      <c r="D150" s="184" t="str">
        <f>+"TOTAL OBLIGACIONES"&amp;" "&amp;D149</f>
        <v xml:space="preserve">TOTAL OBLIGACIONES BANCO CAJA SOCIAL </v>
      </c>
      <c r="E150" s="78"/>
      <c r="F150" s="91"/>
      <c r="G150"/>
      <c r="H150" s="212">
        <f>SUM(H149)</f>
        <v>7445000</v>
      </c>
      <c r="I150" s="124"/>
      <c r="J150" s="212">
        <f>SUM(J149)</f>
        <v>41945246</v>
      </c>
      <c r="K150" s="175"/>
      <c r="L150" s="17"/>
      <c r="M150" s="17"/>
      <c r="N150" s="172"/>
      <c r="O150" s="173"/>
      <c r="P150" s="178"/>
      <c r="Q150" s="181"/>
    </row>
    <row r="151" spans="3:17" s="1" customFormat="1" ht="17.25">
      <c r="C151" s="18">
        <f>C149+1</f>
        <v>11</v>
      </c>
      <c r="D151" s="13" t="s">
        <v>86</v>
      </c>
      <c r="E151" s="78"/>
      <c r="F151" s="91"/>
      <c r="G151" s="92"/>
      <c r="H151" s="198">
        <v>2040000</v>
      </c>
      <c r="I151" s="124">
        <v>37389</v>
      </c>
      <c r="J151" s="150">
        <f>+HLOOKUP(N151,INT_5TA_CLASE!$G$3:$BJ$5,3,0)+Q151</f>
        <v>10687432</v>
      </c>
      <c r="K151" s="175">
        <f>+IF(J151&gt;0,'INTERESES '!$E$4," ")</f>
        <v>0.2757</v>
      </c>
      <c r="L151" s="17"/>
      <c r="M151" s="17"/>
      <c r="N151" s="172" t="str">
        <f t="shared" si="5"/>
        <v xml:space="preserve">JULIO LORENZO MARIN   </v>
      </c>
      <c r="O151" s="173">
        <f t="shared" si="6"/>
        <v>2040000</v>
      </c>
      <c r="P151" s="178">
        <f t="shared" si="9"/>
        <v>38930</v>
      </c>
      <c r="Q151" s="181">
        <f t="shared" si="10"/>
        <v>1777956</v>
      </c>
    </row>
    <row r="152" spans="3:17" s="1" customFormat="1" ht="17.25">
      <c r="C152" s="18">
        <f t="shared" si="11"/>
        <v>12</v>
      </c>
      <c r="D152" s="13" t="s">
        <v>86</v>
      </c>
      <c r="E152" s="78"/>
      <c r="F152" s="91"/>
      <c r="G152" s="118" t="s">
        <v>87</v>
      </c>
      <c r="H152" s="198">
        <v>436600</v>
      </c>
      <c r="I152" s="124">
        <v>37402</v>
      </c>
      <c r="J152" s="150">
        <f>+HLOOKUP(N152,INT_5TA_CLASE!$G$3:$BJ$5,3,0)+Q152</f>
        <v>2284112</v>
      </c>
      <c r="K152" s="175">
        <f>+IF(J152&gt;0,'INTERESES '!$E$4," ")</f>
        <v>0.2757</v>
      </c>
      <c r="L152" s="17"/>
      <c r="M152" s="17"/>
      <c r="N152" s="172" t="str">
        <f t="shared" si="5"/>
        <v>JULIO LORENZO MARIN   FACTURA 4011  25-V-2.002</v>
      </c>
      <c r="O152" s="173">
        <f t="shared" si="6"/>
        <v>436600</v>
      </c>
      <c r="P152" s="178">
        <f t="shared" si="9"/>
        <v>38930</v>
      </c>
      <c r="Q152" s="181">
        <f t="shared" si="10"/>
        <v>377309</v>
      </c>
    </row>
    <row r="153" spans="3:17" s="1" customFormat="1" ht="17.25">
      <c r="C153" s="18">
        <f t="shared" si="11"/>
        <v>13</v>
      </c>
      <c r="D153" s="13" t="s">
        <v>86</v>
      </c>
      <c r="E153" s="78"/>
      <c r="F153" s="91"/>
      <c r="G153" s="118" t="s">
        <v>88</v>
      </c>
      <c r="H153" s="198">
        <v>459700</v>
      </c>
      <c r="I153" s="124">
        <v>37407</v>
      </c>
      <c r="J153" s="150">
        <f>+HLOOKUP(N153,INT_5TA_CLASE!$G$3:$BJ$5,3,0)+Q153</f>
        <v>2403662</v>
      </c>
      <c r="K153" s="175">
        <f>+IF(J153&gt;0,'INTERESES '!$E$4," ")</f>
        <v>0.2757</v>
      </c>
      <c r="L153" s="17"/>
      <c r="M153" s="17"/>
      <c r="N153" s="172" t="str">
        <f t="shared" si="5"/>
        <v>JULIO LORENZO MARIN   FACTURA 4015  30-V-2.002</v>
      </c>
      <c r="O153" s="173">
        <f t="shared" si="6"/>
        <v>459700</v>
      </c>
      <c r="P153" s="178">
        <f t="shared" si="9"/>
        <v>38930</v>
      </c>
      <c r="Q153" s="181">
        <f t="shared" si="10"/>
        <v>395973</v>
      </c>
    </row>
    <row r="154" spans="3:17" s="1" customFormat="1" ht="17.25">
      <c r="C154" s="18">
        <f t="shared" si="11"/>
        <v>14</v>
      </c>
      <c r="D154" s="13" t="s">
        <v>86</v>
      </c>
      <c r="E154" s="78"/>
      <c r="F154" s="91"/>
      <c r="G154" s="118" t="s">
        <v>89</v>
      </c>
      <c r="H154" s="198">
        <v>855600</v>
      </c>
      <c r="I154" s="124">
        <v>37294</v>
      </c>
      <c r="J154" s="150">
        <f>+HLOOKUP(N154,INT_5TA_CLASE!$G$3:$BJ$5,3,0)+Q154</f>
        <v>4528376</v>
      </c>
      <c r="K154" s="175">
        <f>+IF(J154&gt;0,'INTERESES '!$E$4," ")</f>
        <v>0.2757</v>
      </c>
      <c r="L154" s="17"/>
      <c r="M154" s="17"/>
      <c r="N154" s="172" t="str">
        <f t="shared" si="5"/>
        <v>JULIO LORENZO MARIN   FACTURA 4023  06-II-2.002</v>
      </c>
      <c r="O154" s="173">
        <f t="shared" si="6"/>
        <v>855600</v>
      </c>
      <c r="P154" s="178">
        <f t="shared" si="9"/>
        <v>38930</v>
      </c>
      <c r="Q154" s="181">
        <f t="shared" si="10"/>
        <v>791637</v>
      </c>
    </row>
    <row r="155" spans="3:17" s="1" customFormat="1" ht="17.25">
      <c r="C155" s="18">
        <f t="shared" si="11"/>
        <v>15</v>
      </c>
      <c r="D155" s="13" t="s">
        <v>86</v>
      </c>
      <c r="E155" s="78"/>
      <c r="F155" s="91"/>
      <c r="G155" s="118" t="s">
        <v>90</v>
      </c>
      <c r="H155" s="198">
        <v>508500</v>
      </c>
      <c r="I155" s="124">
        <v>37747</v>
      </c>
      <c r="J155" s="150">
        <f>+HLOOKUP(N155,INT_5TA_CLASE!$G$3:$BJ$5,3,0)+Q155</f>
        <v>2561108</v>
      </c>
      <c r="K155" s="175">
        <f>+IF(J155&gt;0,'INTERESES '!$E$4," ")</f>
        <v>0.2757</v>
      </c>
      <c r="L155" s="17"/>
      <c r="M155" s="17"/>
      <c r="N155" s="172" t="str">
        <f t="shared" si="5"/>
        <v>JULIO LORENZO MARIN   FACTURA 4025  05-V-2.003</v>
      </c>
      <c r="O155" s="173">
        <f t="shared" si="6"/>
        <v>508500</v>
      </c>
      <c r="P155" s="178">
        <f t="shared" si="9"/>
        <v>38930</v>
      </c>
      <c r="Q155" s="181">
        <f t="shared" si="10"/>
        <v>340290</v>
      </c>
    </row>
    <row r="156" spans="3:17" s="1" customFormat="1" ht="17.25">
      <c r="C156" s="18">
        <f t="shared" si="11"/>
        <v>16</v>
      </c>
      <c r="D156" s="13" t="s">
        <v>86</v>
      </c>
      <c r="E156" s="78"/>
      <c r="F156" s="91"/>
      <c r="G156" s="118" t="s">
        <v>91</v>
      </c>
      <c r="H156" s="197">
        <v>915300</v>
      </c>
      <c r="I156" s="123">
        <v>37417</v>
      </c>
      <c r="J156" s="150">
        <f>+HLOOKUP(N156,INT_5TA_CLASE!$G$3:$BJ$5,3,0)+Q156</f>
        <v>4780714</v>
      </c>
      <c r="K156" s="175">
        <f>+IF(J156&gt;0,'INTERESES '!$E$4," ")</f>
        <v>0.2757</v>
      </c>
      <c r="L156" s="17"/>
      <c r="M156" s="17"/>
      <c r="N156" s="172" t="str">
        <f t="shared" ref="N156:N221" si="12">D156&amp;"   "&amp;G156</f>
        <v>JULIO LORENZO MARIN   FACTURA 4032  09-VI-2.002</v>
      </c>
      <c r="O156" s="173">
        <f t="shared" ref="O156:O221" si="13">+H156</f>
        <v>915300</v>
      </c>
      <c r="P156" s="178">
        <f t="shared" si="9"/>
        <v>38930</v>
      </c>
      <c r="Q156" s="181">
        <f t="shared" si="10"/>
        <v>783242</v>
      </c>
    </row>
    <row r="157" spans="3:17" s="1" customFormat="1" ht="17.25">
      <c r="C157" s="18">
        <f t="shared" si="11"/>
        <v>17</v>
      </c>
      <c r="D157" s="13" t="s">
        <v>86</v>
      </c>
      <c r="E157" s="78"/>
      <c r="F157" s="91"/>
      <c r="G157" s="118" t="s">
        <v>92</v>
      </c>
      <c r="H157" s="197">
        <v>738400</v>
      </c>
      <c r="I157" s="123">
        <v>37424</v>
      </c>
      <c r="J157" s="150">
        <f>+HLOOKUP(N157,INT_5TA_CLASE!$G$3:$BJ$5,3,0)+Q157</f>
        <v>3853824</v>
      </c>
      <c r="K157" s="175">
        <f>+IF(J157&gt;0,'INTERESES '!$E$4," ")</f>
        <v>0.2757</v>
      </c>
      <c r="L157" s="17"/>
      <c r="M157" s="17"/>
      <c r="N157" s="172" t="str">
        <f t="shared" si="12"/>
        <v>JULIO LORENZO MARIN   FACTURA 4039  16-VI-2.002</v>
      </c>
      <c r="O157" s="173">
        <f t="shared" si="13"/>
        <v>738400</v>
      </c>
      <c r="P157" s="178">
        <f t="shared" si="9"/>
        <v>38930</v>
      </c>
      <c r="Q157" s="181">
        <f t="shared" si="10"/>
        <v>628943</v>
      </c>
    </row>
    <row r="158" spans="3:17" s="1" customFormat="1" ht="17.25">
      <c r="C158" s="18">
        <f t="shared" si="11"/>
        <v>18</v>
      </c>
      <c r="D158" s="13" t="s">
        <v>86</v>
      </c>
      <c r="E158" s="78"/>
      <c r="F158" s="91"/>
      <c r="G158" s="118" t="s">
        <v>93</v>
      </c>
      <c r="H158" s="198">
        <v>520350</v>
      </c>
      <c r="I158" s="127">
        <v>37426</v>
      </c>
      <c r="J158" s="150">
        <f>+HLOOKUP(N158,INT_5TA_CLASE!$G$3:$BJ$5,3,0)+Q158</f>
        <v>2715200</v>
      </c>
      <c r="K158" s="175">
        <f>+IF(J158&gt;0,'INTERESES '!$E$4," ")</f>
        <v>0.2757</v>
      </c>
      <c r="L158" s="17"/>
      <c r="M158" s="17"/>
      <c r="N158" s="172" t="str">
        <f t="shared" si="12"/>
        <v>JULIO LORENZO MARIN   FACTURA 4040  18-VI-2.002</v>
      </c>
      <c r="O158" s="173">
        <f t="shared" si="13"/>
        <v>520350</v>
      </c>
      <c r="P158" s="178">
        <f t="shared" si="9"/>
        <v>38930</v>
      </c>
      <c r="Q158" s="181">
        <f t="shared" si="10"/>
        <v>442628</v>
      </c>
    </row>
    <row r="159" spans="3:17" s="1" customFormat="1" ht="17.25">
      <c r="C159" s="18">
        <f t="shared" si="11"/>
        <v>19</v>
      </c>
      <c r="D159" s="13" t="s">
        <v>86</v>
      </c>
      <c r="E159" s="78"/>
      <c r="F159" s="91"/>
      <c r="G159" s="118" t="s">
        <v>94</v>
      </c>
      <c r="H159" s="197">
        <v>213400</v>
      </c>
      <c r="I159" s="123">
        <v>37428</v>
      </c>
      <c r="J159" s="150">
        <f>+HLOOKUP(N159,INT_5TA_CLASE!$G$3:$BJ$5,3,0)+Q159</f>
        <v>1113285</v>
      </c>
      <c r="K159" s="175">
        <f>+IF(J159&gt;0,'INTERESES '!$E$4," ")</f>
        <v>0.2757</v>
      </c>
      <c r="L159" s="17"/>
      <c r="M159" s="17"/>
      <c r="N159" s="172" t="str">
        <f t="shared" si="12"/>
        <v>JULIO LORENZO MARIN   FACTURA 4044  20-VI-2.002</v>
      </c>
      <c r="O159" s="173">
        <f t="shared" si="13"/>
        <v>213400</v>
      </c>
      <c r="P159" s="178">
        <f t="shared" si="9"/>
        <v>38930</v>
      </c>
      <c r="Q159" s="181">
        <f t="shared" si="10"/>
        <v>181284</v>
      </c>
    </row>
    <row r="160" spans="3:17" s="1" customFormat="1" ht="17.25">
      <c r="C160" s="18">
        <f t="shared" si="11"/>
        <v>20</v>
      </c>
      <c r="D160" s="13" t="s">
        <v>86</v>
      </c>
      <c r="E160" s="78"/>
      <c r="F160" s="91"/>
      <c r="G160" s="118" t="s">
        <v>95</v>
      </c>
      <c r="H160" s="200">
        <v>870250</v>
      </c>
      <c r="I160" s="126">
        <v>37431</v>
      </c>
      <c r="J160" s="150">
        <f>+HLOOKUP(N160,INT_5TA_CLASE!$G$3:$BJ$5,3,0)+Q160</f>
        <v>4538526</v>
      </c>
      <c r="K160" s="175">
        <f>+IF(J160&gt;0,'INTERESES '!$E$4," ")</f>
        <v>0.2757</v>
      </c>
      <c r="L160" s="17"/>
      <c r="M160" s="17"/>
      <c r="N160" s="172" t="str">
        <f t="shared" si="12"/>
        <v>JULIO LORENZO MARIN   FACTURA 4052  23-VI-2.002</v>
      </c>
      <c r="O160" s="173">
        <f t="shared" si="13"/>
        <v>870250</v>
      </c>
      <c r="P160" s="178">
        <f t="shared" si="9"/>
        <v>38930</v>
      </c>
      <c r="Q160" s="181">
        <f t="shared" si="10"/>
        <v>737805</v>
      </c>
    </row>
    <row r="161" spans="3:17" s="1" customFormat="1" ht="17.25">
      <c r="C161" s="18">
        <f t="shared" si="11"/>
        <v>21</v>
      </c>
      <c r="D161" s="13" t="s">
        <v>86</v>
      </c>
      <c r="E161" s="78"/>
      <c r="F161" s="91"/>
      <c r="G161" s="118" t="s">
        <v>96</v>
      </c>
      <c r="H161" s="197">
        <v>605450</v>
      </c>
      <c r="I161" s="123">
        <v>37434</v>
      </c>
      <c r="J161" s="150">
        <f>+HLOOKUP(N161,INT_5TA_CLASE!$G$3:$BJ$5,3,0)+Q161</f>
        <v>3156515</v>
      </c>
      <c r="K161" s="175">
        <f>+IF(J161&gt;0,'INTERESES '!$E$4," ")</f>
        <v>0.2757</v>
      </c>
      <c r="L161" s="17"/>
      <c r="M161" s="17"/>
      <c r="N161" s="172" t="str">
        <f t="shared" si="12"/>
        <v>JULIO LORENZO MARIN   FACTURA 4061  26-VI-2.002</v>
      </c>
      <c r="O161" s="173">
        <f t="shared" si="13"/>
        <v>605450</v>
      </c>
      <c r="P161" s="178">
        <f t="shared" si="9"/>
        <v>38930</v>
      </c>
      <c r="Q161" s="181">
        <f t="shared" si="10"/>
        <v>512279</v>
      </c>
    </row>
    <row r="162" spans="3:17" s="1" customFormat="1" ht="17.25">
      <c r="C162" s="18">
        <f t="shared" si="11"/>
        <v>22</v>
      </c>
      <c r="D162" s="13" t="s">
        <v>86</v>
      </c>
      <c r="E162" s="78"/>
      <c r="F162" s="91"/>
      <c r="G162" s="118" t="s">
        <v>97</v>
      </c>
      <c r="H162" s="197">
        <v>208800</v>
      </c>
      <c r="I162" s="123">
        <v>37436</v>
      </c>
      <c r="J162" s="150">
        <f>+HLOOKUP(N162,INT_5TA_CLASE!$G$3:$BJ$5,3,0)+Q162</f>
        <v>1088343</v>
      </c>
      <c r="K162" s="175">
        <f>+IF(J162&gt;0,'INTERESES '!$E$4," ")</f>
        <v>0.2757</v>
      </c>
      <c r="L162" s="17"/>
      <c r="M162" s="17"/>
      <c r="N162" s="172" t="str">
        <f t="shared" si="12"/>
        <v>JULIO LORENZO MARIN   FACTURA 4076  28-VI-2.002</v>
      </c>
      <c r="O162" s="173">
        <f t="shared" si="13"/>
        <v>208800</v>
      </c>
      <c r="P162" s="178">
        <f t="shared" si="9"/>
        <v>38930</v>
      </c>
      <c r="Q162" s="181">
        <f t="shared" si="10"/>
        <v>176432</v>
      </c>
    </row>
    <row r="163" spans="3:17" s="1" customFormat="1" ht="17.25">
      <c r="C163" s="18">
        <f t="shared" si="11"/>
        <v>23</v>
      </c>
      <c r="D163" s="13" t="s">
        <v>86</v>
      </c>
      <c r="E163" s="78"/>
      <c r="F163" s="91"/>
      <c r="G163" s="118" t="s">
        <v>98</v>
      </c>
      <c r="H163" s="197">
        <v>648700</v>
      </c>
      <c r="I163" s="123">
        <v>37441</v>
      </c>
      <c r="J163" s="150">
        <f>+HLOOKUP(N163,INT_5TA_CLASE!$G$3:$BJ$5,3,0)+Q163</f>
        <v>3379433</v>
      </c>
      <c r="K163" s="175">
        <f>+IF(J163&gt;0,'INTERESES '!$E$4," ")</f>
        <v>0.2757</v>
      </c>
      <c r="L163" s="17"/>
      <c r="M163" s="17"/>
      <c r="N163" s="172" t="str">
        <f t="shared" si="12"/>
        <v>JULIO LORENZO MARIN   FACTURA 4089  03-VII-2.002</v>
      </c>
      <c r="O163" s="173">
        <f t="shared" si="13"/>
        <v>648700</v>
      </c>
      <c r="P163" s="178">
        <f t="shared" si="9"/>
        <v>38930</v>
      </c>
      <c r="Q163" s="181">
        <f t="shared" si="10"/>
        <v>546307</v>
      </c>
    </row>
    <row r="164" spans="3:17" s="1" customFormat="1" ht="17.25">
      <c r="C164" s="18">
        <f t="shared" si="11"/>
        <v>24</v>
      </c>
      <c r="D164" s="13" t="s">
        <v>86</v>
      </c>
      <c r="E164" s="78"/>
      <c r="F164" s="91"/>
      <c r="G164" s="118" t="s">
        <v>99</v>
      </c>
      <c r="H164" s="198">
        <v>892000</v>
      </c>
      <c r="I164" s="127">
        <v>37438</v>
      </c>
      <c r="J164" s="150">
        <f>+HLOOKUP(N164,INT_5TA_CLASE!$G$3:$BJ$5,3,0)+Q164</f>
        <v>4648428</v>
      </c>
      <c r="K164" s="175">
        <f>+IF(J164&gt;0,'INTERESES '!$E$4," ")</f>
        <v>0.2757</v>
      </c>
      <c r="L164" s="17"/>
      <c r="M164" s="17"/>
      <c r="N164" s="172" t="str">
        <f t="shared" si="12"/>
        <v>JULIO LORENZO MARIN   FACTURA 4080  30-VI-2.002</v>
      </c>
      <c r="O164" s="173">
        <f t="shared" si="13"/>
        <v>892000</v>
      </c>
      <c r="P164" s="178">
        <f t="shared" si="9"/>
        <v>38930</v>
      </c>
      <c r="Q164" s="181">
        <f t="shared" si="10"/>
        <v>752716</v>
      </c>
    </row>
    <row r="165" spans="3:17" s="1" customFormat="1" ht="17.25">
      <c r="C165" s="18">
        <f t="shared" si="11"/>
        <v>25</v>
      </c>
      <c r="D165" s="13" t="s">
        <v>86</v>
      </c>
      <c r="E165" s="78"/>
      <c r="F165" s="91"/>
      <c r="G165" s="118" t="s">
        <v>100</v>
      </c>
      <c r="H165" s="198">
        <v>941800</v>
      </c>
      <c r="I165" s="124">
        <v>37444</v>
      </c>
      <c r="J165" s="150">
        <f>+HLOOKUP(N165,INT_5TA_CLASE!$G$3:$BJ$5,3,0)+Q165</f>
        <v>4904754</v>
      </c>
      <c r="K165" s="175">
        <f>+IF(J165&gt;0,'INTERESES '!$E$4," ")</f>
        <v>0.2757</v>
      </c>
      <c r="L165" s="17"/>
      <c r="M165" s="17"/>
      <c r="N165" s="172" t="str">
        <f t="shared" si="12"/>
        <v>JULIO LORENZO MARIN   FACTURA 4106  06-VII-2.002</v>
      </c>
      <c r="O165" s="173">
        <f t="shared" si="13"/>
        <v>941800</v>
      </c>
      <c r="P165" s="178">
        <f t="shared" si="9"/>
        <v>38930</v>
      </c>
      <c r="Q165" s="181">
        <f t="shared" si="10"/>
        <v>791546</v>
      </c>
    </row>
    <row r="166" spans="3:17" s="1" customFormat="1" ht="17.25">
      <c r="C166" s="18">
        <f t="shared" si="11"/>
        <v>26</v>
      </c>
      <c r="D166" s="13" t="s">
        <v>86</v>
      </c>
      <c r="E166" s="78"/>
      <c r="F166" s="91"/>
      <c r="G166" s="118" t="s">
        <v>101</v>
      </c>
      <c r="H166" s="198">
        <v>403000</v>
      </c>
      <c r="I166" s="124">
        <v>37450</v>
      </c>
      <c r="J166" s="150">
        <f>+HLOOKUP(N166,INT_5TA_CLASE!$G$3:$BJ$5,3,0)+Q166</f>
        <v>2097397</v>
      </c>
      <c r="K166" s="175">
        <f>+IF(J166&gt;0,'INTERESES '!$E$4," ")</f>
        <v>0.2757</v>
      </c>
      <c r="L166" s="17"/>
      <c r="M166" s="17"/>
      <c r="N166" s="172" t="str">
        <f t="shared" si="12"/>
        <v>JULIO LORENZO MARIN   FACTURA 4122  12-VII-2.002</v>
      </c>
      <c r="O166" s="173">
        <f t="shared" si="13"/>
        <v>403000</v>
      </c>
      <c r="P166" s="178">
        <f t="shared" si="9"/>
        <v>38930</v>
      </c>
      <c r="Q166" s="181">
        <f t="shared" si="10"/>
        <v>337339</v>
      </c>
    </row>
    <row r="167" spans="3:17" s="1" customFormat="1" ht="17.25">
      <c r="C167" s="18">
        <f t="shared" si="11"/>
        <v>27</v>
      </c>
      <c r="D167" s="13" t="s">
        <v>86</v>
      </c>
      <c r="E167" s="78"/>
      <c r="F167" s="91"/>
      <c r="G167" s="118" t="s">
        <v>102</v>
      </c>
      <c r="H167" s="198">
        <v>912500</v>
      </c>
      <c r="I167" s="124">
        <v>37452</v>
      </c>
      <c r="J167" s="150">
        <f>+HLOOKUP(N167,INT_5TA_CLASE!$G$3:$BJ$5,3,0)+Q167</f>
        <v>4748038</v>
      </c>
      <c r="K167" s="175">
        <f>+IF(J167&gt;0,'INTERESES '!$E$4," ")</f>
        <v>0.2757</v>
      </c>
      <c r="L167" s="17"/>
      <c r="M167" s="17"/>
      <c r="N167" s="172" t="str">
        <f t="shared" si="12"/>
        <v>JULIO LORENZO MARIN   FACTURA 4134  14-VII-2.002</v>
      </c>
      <c r="O167" s="173">
        <f t="shared" si="13"/>
        <v>912500</v>
      </c>
      <c r="P167" s="178">
        <f t="shared" si="9"/>
        <v>38930</v>
      </c>
      <c r="Q167" s="181">
        <f t="shared" si="10"/>
        <v>762794</v>
      </c>
    </row>
    <row r="168" spans="3:17" s="1" customFormat="1" ht="17.25">
      <c r="C168" s="18">
        <f t="shared" si="11"/>
        <v>28</v>
      </c>
      <c r="D168" s="13" t="s">
        <v>86</v>
      </c>
      <c r="E168" s="78"/>
      <c r="F168" s="91"/>
      <c r="G168" s="118" t="s">
        <v>103</v>
      </c>
      <c r="H168" s="198">
        <v>663100</v>
      </c>
      <c r="I168" s="124">
        <v>37458</v>
      </c>
      <c r="J168" s="150">
        <f>+HLOOKUP(N168,INT_5TA_CLASE!$G$3:$BJ$5,3,0)+Q168</f>
        <v>3448079</v>
      </c>
      <c r="K168" s="175">
        <f>+IF(J168&gt;0,'INTERESES '!$E$4," ")</f>
        <v>0.2757</v>
      </c>
      <c r="L168" s="17"/>
      <c r="M168" s="17"/>
      <c r="N168" s="172" t="str">
        <f t="shared" si="12"/>
        <v>JULIO LORENZO MARIN   FACTURA 4162  20-VII-2.002</v>
      </c>
      <c r="O168" s="173">
        <f t="shared" si="13"/>
        <v>663100</v>
      </c>
      <c r="P168" s="178">
        <f t="shared" si="9"/>
        <v>38930</v>
      </c>
      <c r="Q168" s="181">
        <f t="shared" si="10"/>
        <v>552062</v>
      </c>
    </row>
    <row r="169" spans="3:17" s="1" customFormat="1" ht="17.25">
      <c r="C169" s="18">
        <f t="shared" si="11"/>
        <v>29</v>
      </c>
      <c r="D169" s="13" t="s">
        <v>86</v>
      </c>
      <c r="E169" s="78"/>
      <c r="F169" s="91"/>
      <c r="G169" s="118" t="s">
        <v>104</v>
      </c>
      <c r="H169" s="198">
        <v>247950</v>
      </c>
      <c r="I169" s="124">
        <v>37459</v>
      </c>
      <c r="J169" s="150">
        <f>+HLOOKUP(N169,INT_5TA_CLASE!$G$3:$BJ$5,3,0)+Q169</f>
        <v>1289184</v>
      </c>
      <c r="K169" s="175">
        <f>+IF(J169&gt;0,'INTERESES '!$E$4," ")</f>
        <v>0.2757</v>
      </c>
      <c r="L169" s="17"/>
      <c r="M169" s="17"/>
      <c r="N169" s="172" t="str">
        <f t="shared" si="12"/>
        <v>JULIO LORENZO MARIN   FACTURA 4166  21-VII-2.002</v>
      </c>
      <c r="O169" s="173">
        <f t="shared" si="13"/>
        <v>247950</v>
      </c>
      <c r="P169" s="178">
        <f t="shared" si="9"/>
        <v>38930</v>
      </c>
      <c r="Q169" s="181">
        <f t="shared" si="10"/>
        <v>206290</v>
      </c>
    </row>
    <row r="170" spans="3:17" s="1" customFormat="1" ht="17.25">
      <c r="C170" s="18">
        <f t="shared" si="11"/>
        <v>30</v>
      </c>
      <c r="D170" s="13" t="s">
        <v>86</v>
      </c>
      <c r="E170" s="78"/>
      <c r="F170" s="91"/>
      <c r="G170" s="118" t="s">
        <v>105</v>
      </c>
      <c r="H170" s="197">
        <v>1002500</v>
      </c>
      <c r="I170" s="123">
        <v>37465</v>
      </c>
      <c r="J170" s="150">
        <f>+HLOOKUP(N170,INT_5TA_CLASE!$G$3:$BJ$5,3,0)+Q170</f>
        <v>5208972</v>
      </c>
      <c r="K170" s="175">
        <f>+IF(J170&gt;0,'INTERESES '!$E$4," ")</f>
        <v>0.2757</v>
      </c>
      <c r="L170" s="17"/>
      <c r="M170" s="17"/>
      <c r="N170" s="172" t="str">
        <f t="shared" si="12"/>
        <v>JULIO LORENZO MARIN   FACTURA 4188  27-VII-2.002</v>
      </c>
      <c r="O170" s="173">
        <f t="shared" si="13"/>
        <v>1002500</v>
      </c>
      <c r="P170" s="178">
        <f t="shared" si="9"/>
        <v>38930</v>
      </c>
      <c r="Q170" s="181">
        <f t="shared" si="10"/>
        <v>830663</v>
      </c>
    </row>
    <row r="171" spans="3:17" s="1" customFormat="1" ht="17.25">
      <c r="C171" s="18">
        <f t="shared" si="11"/>
        <v>31</v>
      </c>
      <c r="D171" s="13" t="s">
        <v>86</v>
      </c>
      <c r="E171" s="78"/>
      <c r="F171" s="91"/>
      <c r="G171" s="118" t="s">
        <v>106</v>
      </c>
      <c r="H171" s="197">
        <v>831150</v>
      </c>
      <c r="I171" s="123">
        <v>37472</v>
      </c>
      <c r="J171" s="150">
        <f>+HLOOKUP(N171,INT_5TA_CLASE!$G$3:$BJ$5,3,0)+Q171</f>
        <v>4315351</v>
      </c>
      <c r="K171" s="175">
        <f>+IF(J171&gt;0,'INTERESES '!$E$4," ")</f>
        <v>0.2757</v>
      </c>
      <c r="L171" s="17"/>
      <c r="M171" s="17"/>
      <c r="N171" s="172" t="str">
        <f t="shared" si="12"/>
        <v>JULIO LORENZO MARIN   FACTURA 4217  03-VIII-2.002</v>
      </c>
      <c r="O171" s="173">
        <f t="shared" si="13"/>
        <v>831150</v>
      </c>
      <c r="P171" s="178">
        <f t="shared" si="9"/>
        <v>38930</v>
      </c>
      <c r="Q171" s="181">
        <f t="shared" si="10"/>
        <v>685395</v>
      </c>
    </row>
    <row r="172" spans="3:17" s="1" customFormat="1" ht="17.25">
      <c r="C172" s="18">
        <f t="shared" si="11"/>
        <v>32</v>
      </c>
      <c r="D172" s="13" t="s">
        <v>86</v>
      </c>
      <c r="E172" s="78"/>
      <c r="F172" s="91"/>
      <c r="G172" s="118" t="s">
        <v>107</v>
      </c>
      <c r="H172" s="197">
        <v>1017400</v>
      </c>
      <c r="I172" s="123">
        <v>37479</v>
      </c>
      <c r="J172" s="150">
        <f>+HLOOKUP(N172,INT_5TA_CLASE!$G$3:$BJ$5,3,0)+Q172</f>
        <v>5278341</v>
      </c>
      <c r="K172" s="175">
        <f>+IF(J172&gt;0,'INTERESES '!$E$4," ")</f>
        <v>0.2757</v>
      </c>
      <c r="L172" s="17"/>
      <c r="M172" s="17"/>
      <c r="N172" s="172" t="str">
        <f t="shared" si="12"/>
        <v>JULIO LORENZO MARIN   FACTURA 4236  10-VIII-2.002</v>
      </c>
      <c r="O172" s="173">
        <f t="shared" si="13"/>
        <v>1017400</v>
      </c>
      <c r="P172" s="178">
        <f t="shared" si="9"/>
        <v>38930</v>
      </c>
      <c r="Q172" s="181">
        <f t="shared" si="10"/>
        <v>834958</v>
      </c>
    </row>
    <row r="173" spans="3:17" s="1" customFormat="1" ht="17.25">
      <c r="C173" s="18">
        <f t="shared" si="11"/>
        <v>33</v>
      </c>
      <c r="D173" s="13" t="s">
        <v>86</v>
      </c>
      <c r="E173" s="78"/>
      <c r="F173" s="91"/>
      <c r="G173" s="118" t="s">
        <v>108</v>
      </c>
      <c r="H173" s="197">
        <v>839700</v>
      </c>
      <c r="I173" s="123">
        <v>37487</v>
      </c>
      <c r="J173" s="150">
        <f>+HLOOKUP(N173,INT_5TA_CLASE!$G$3:$BJ$5,3,0)+Q173</f>
        <v>4352624</v>
      </c>
      <c r="K173" s="175">
        <f>+IF(J173&gt;0,'INTERESES '!$E$4," ")</f>
        <v>0.2757</v>
      </c>
      <c r="L173" s="17"/>
      <c r="M173" s="17"/>
      <c r="N173" s="172" t="str">
        <f t="shared" si="12"/>
        <v>JULIO LORENZO MARIN   FACTURA 4255  18-VIII-2.002</v>
      </c>
      <c r="O173" s="173">
        <f t="shared" si="13"/>
        <v>839700</v>
      </c>
      <c r="P173" s="178">
        <f t="shared" si="9"/>
        <v>38930</v>
      </c>
      <c r="Q173" s="181">
        <f t="shared" si="10"/>
        <v>685327</v>
      </c>
    </row>
    <row r="174" spans="3:17" s="1" customFormat="1" ht="17.25">
      <c r="C174" s="18">
        <f t="shared" si="11"/>
        <v>34</v>
      </c>
      <c r="D174" s="13" t="s">
        <v>86</v>
      </c>
      <c r="E174" s="78"/>
      <c r="F174" s="91"/>
      <c r="G174" s="118" t="s">
        <v>109</v>
      </c>
      <c r="H174" s="197">
        <v>319150</v>
      </c>
      <c r="I174" s="123">
        <v>37492</v>
      </c>
      <c r="J174" s="150">
        <f>+HLOOKUP(N174,INT_5TA_CLASE!$G$3:$BJ$5,3,0)+Q174</f>
        <v>1653426</v>
      </c>
      <c r="K174" s="175">
        <f>+IF(J174&gt;0,'INTERESES '!$E$4," ")</f>
        <v>0.2757</v>
      </c>
      <c r="L174" s="17"/>
      <c r="M174" s="17"/>
      <c r="N174" s="172" t="str">
        <f t="shared" si="12"/>
        <v>JULIO LORENZO MARIN   FACTURA 4271  23-VIII-2.002</v>
      </c>
      <c r="O174" s="173">
        <f t="shared" si="13"/>
        <v>319150</v>
      </c>
      <c r="P174" s="178">
        <f t="shared" si="9"/>
        <v>38930</v>
      </c>
      <c r="Q174" s="181">
        <f t="shared" si="10"/>
        <v>259574</v>
      </c>
    </row>
    <row r="175" spans="3:17" s="1" customFormat="1" ht="17.25">
      <c r="C175" s="18">
        <f t="shared" si="11"/>
        <v>35</v>
      </c>
      <c r="D175" s="13" t="s">
        <v>86</v>
      </c>
      <c r="E175" s="78"/>
      <c r="F175" s="91"/>
      <c r="G175" s="118" t="s">
        <v>110</v>
      </c>
      <c r="H175" s="197">
        <v>728900</v>
      </c>
      <c r="I175" s="123">
        <v>37493</v>
      </c>
      <c r="J175" s="150">
        <f>+HLOOKUP(N175,INT_5TA_CLASE!$G$3:$BJ$5,3,0)+Q175</f>
        <v>3775816</v>
      </c>
      <c r="K175" s="175">
        <f>+IF(J175&gt;0,'INTERESES '!$E$4," ")</f>
        <v>0.2757</v>
      </c>
      <c r="L175" s="17"/>
      <c r="M175" s="17"/>
      <c r="N175" s="172" t="str">
        <f t="shared" si="12"/>
        <v>JULIO LORENZO MARIN   FACTURA 4279  24-VIII-2.002</v>
      </c>
      <c r="O175" s="173">
        <f t="shared" si="13"/>
        <v>728900</v>
      </c>
      <c r="P175" s="178">
        <f t="shared" si="9"/>
        <v>38930</v>
      </c>
      <c r="Q175" s="181">
        <f t="shared" si="10"/>
        <v>592425</v>
      </c>
    </row>
    <row r="176" spans="3:17" s="1" customFormat="1" ht="17.25">
      <c r="C176" s="18">
        <f t="shared" si="11"/>
        <v>36</v>
      </c>
      <c r="D176" s="13" t="s">
        <v>86</v>
      </c>
      <c r="E176" s="78"/>
      <c r="F176" s="91"/>
      <c r="G176" s="118" t="s">
        <v>111</v>
      </c>
      <c r="H176" s="197">
        <v>370000</v>
      </c>
      <c r="I176" s="123">
        <v>37498</v>
      </c>
      <c r="J176" s="150">
        <f>+HLOOKUP(N176,INT_5TA_CLASE!$G$3:$BJ$5,3,0)+Q176</f>
        <v>1915612</v>
      </c>
      <c r="K176" s="175">
        <f>+IF(J176&gt;0,'INTERESES '!$E$4," ")</f>
        <v>0.2757</v>
      </c>
      <c r="L176" s="17"/>
      <c r="M176" s="17"/>
      <c r="N176" s="172" t="str">
        <f t="shared" si="12"/>
        <v>JULIO LORENZO MARIN   FACTURA 4295  29-VIII-2.002</v>
      </c>
      <c r="O176" s="173">
        <f t="shared" si="13"/>
        <v>370000</v>
      </c>
      <c r="P176" s="178">
        <f t="shared" si="9"/>
        <v>38930</v>
      </c>
      <c r="Q176" s="181">
        <f t="shared" si="10"/>
        <v>299678</v>
      </c>
    </row>
    <row r="177" spans="3:17" s="1" customFormat="1" ht="17.25">
      <c r="C177" s="18">
        <f t="shared" si="11"/>
        <v>37</v>
      </c>
      <c r="D177" s="13" t="s">
        <v>86</v>
      </c>
      <c r="E177" s="78"/>
      <c r="F177" s="91"/>
      <c r="G177" s="118" t="s">
        <v>112</v>
      </c>
      <c r="H177" s="197">
        <v>941550</v>
      </c>
      <c r="I177" s="123">
        <v>37501</v>
      </c>
      <c r="J177" s="150">
        <f>+HLOOKUP(N177,INT_5TA_CLASE!$G$3:$BJ$5,3,0)+Q177</f>
        <v>4873118</v>
      </c>
      <c r="K177" s="175">
        <f>+IF(J177&gt;0,'INTERESES '!$E$4," ")</f>
        <v>0.2757</v>
      </c>
      <c r="L177" s="17"/>
      <c r="M177" s="17"/>
      <c r="N177" s="172" t="str">
        <f t="shared" si="12"/>
        <v>JULIO LORENZO MARIN   FACTURA 4308  01-IX-2.002</v>
      </c>
      <c r="O177" s="173">
        <f t="shared" si="13"/>
        <v>941550</v>
      </c>
      <c r="P177" s="178">
        <f t="shared" si="9"/>
        <v>38930</v>
      </c>
      <c r="Q177" s="181">
        <f t="shared" si="10"/>
        <v>761002</v>
      </c>
    </row>
    <row r="178" spans="3:17" s="1" customFormat="1" ht="17.25">
      <c r="C178" s="18">
        <f t="shared" si="11"/>
        <v>38</v>
      </c>
      <c r="D178" s="13" t="s">
        <v>86</v>
      </c>
      <c r="E178" s="78"/>
      <c r="F178" s="91"/>
      <c r="G178" s="118" t="s">
        <v>113</v>
      </c>
      <c r="H178" s="197">
        <v>910700</v>
      </c>
      <c r="I178" s="123">
        <v>37528</v>
      </c>
      <c r="J178" s="150">
        <f>+HLOOKUP(N178,INT_5TA_CLASE!$G$3:$BJ$5,3,0)+Q178</f>
        <v>4699552</v>
      </c>
      <c r="K178" s="175">
        <f>+IF(J178&gt;0,'INTERESES '!$E$4," ")</f>
        <v>0.2757</v>
      </c>
      <c r="L178" s="17"/>
      <c r="M178" s="17"/>
      <c r="N178" s="172" t="str">
        <f t="shared" si="12"/>
        <v>JULIO LORENZO MARIN   FACTURA 4328  28-IX-2.002</v>
      </c>
      <c r="O178" s="173">
        <f t="shared" si="13"/>
        <v>910700</v>
      </c>
      <c r="P178" s="178">
        <f t="shared" si="9"/>
        <v>38930</v>
      </c>
      <c r="Q178" s="181">
        <f t="shared" si="10"/>
        <v>722170</v>
      </c>
    </row>
    <row r="179" spans="3:17" s="1" customFormat="1" ht="17.25">
      <c r="C179" s="18">
        <f t="shared" si="11"/>
        <v>39</v>
      </c>
      <c r="D179" s="13" t="s">
        <v>86</v>
      </c>
      <c r="E179" s="78"/>
      <c r="F179" s="91"/>
      <c r="G179" s="118" t="s">
        <v>114</v>
      </c>
      <c r="H179" s="197">
        <v>625500</v>
      </c>
      <c r="I179" s="123">
        <v>37515</v>
      </c>
      <c r="J179" s="150">
        <f>+HLOOKUP(N179,INT_5TA_CLASE!$G$3:$BJ$5,3,0)+Q179</f>
        <v>3232410</v>
      </c>
      <c r="K179" s="175">
        <f>+IF(J179&gt;0,'INTERESES '!$E$4," ")</f>
        <v>0.2757</v>
      </c>
      <c r="L179" s="17"/>
      <c r="M179" s="17"/>
      <c r="N179" s="172" t="str">
        <f t="shared" si="12"/>
        <v>JULIO LORENZO MARIN   FACTURA 4348  15-IX-2.002</v>
      </c>
      <c r="O179" s="173">
        <f t="shared" si="13"/>
        <v>625500</v>
      </c>
      <c r="P179" s="178">
        <f t="shared" si="9"/>
        <v>38930</v>
      </c>
      <c r="Q179" s="181">
        <f t="shared" si="10"/>
        <v>500607</v>
      </c>
    </row>
    <row r="180" spans="3:17" s="1" customFormat="1" ht="17.25">
      <c r="C180" s="18">
        <f t="shared" si="11"/>
        <v>40</v>
      </c>
      <c r="D180" s="13" t="s">
        <v>86</v>
      </c>
      <c r="E180" s="78"/>
      <c r="F180" s="91"/>
      <c r="G180" s="118" t="s">
        <v>115</v>
      </c>
      <c r="H180" s="197">
        <v>948150</v>
      </c>
      <c r="I180" s="123">
        <v>37522</v>
      </c>
      <c r="J180" s="150">
        <f>+HLOOKUP(N180,INT_5TA_CLASE!$G$3:$BJ$5,3,0)+Q180</f>
        <v>4896024</v>
      </c>
      <c r="K180" s="175">
        <f>+IF(J180&gt;0,'INTERESES '!$E$4," ")</f>
        <v>0.2757</v>
      </c>
      <c r="L180" s="17"/>
      <c r="M180" s="17"/>
      <c r="N180" s="172" t="str">
        <f t="shared" si="12"/>
        <v>JULIO LORENZO MARIN   FACTURA 4375  22-IX-2.002</v>
      </c>
      <c r="O180" s="173">
        <f t="shared" si="13"/>
        <v>948150</v>
      </c>
      <c r="P180" s="178">
        <f t="shared" si="9"/>
        <v>38930</v>
      </c>
      <c r="Q180" s="181">
        <f t="shared" si="10"/>
        <v>755083</v>
      </c>
    </row>
    <row r="181" spans="3:17" s="1" customFormat="1" ht="17.25">
      <c r="C181" s="18">
        <f t="shared" si="11"/>
        <v>41</v>
      </c>
      <c r="D181" s="13" t="s">
        <v>86</v>
      </c>
      <c r="E181" s="78"/>
      <c r="F181" s="91"/>
      <c r="G181" s="118" t="s">
        <v>116</v>
      </c>
      <c r="H181" s="197">
        <v>480750</v>
      </c>
      <c r="I181" s="123">
        <v>37535</v>
      </c>
      <c r="J181" s="150">
        <f>+HLOOKUP(N181,INT_5TA_CLASE!$G$3:$BJ$5,3,0)+Q181</f>
        <v>2478948</v>
      </c>
      <c r="K181" s="175">
        <f>+IF(J181&gt;0,'INTERESES '!$E$4," ")</f>
        <v>0.2757</v>
      </c>
      <c r="L181" s="17"/>
      <c r="M181" s="17"/>
      <c r="N181" s="172" t="str">
        <f t="shared" si="12"/>
        <v>JULIO LORENZO MARIN   FACTURA 4415  05-X-2.002</v>
      </c>
      <c r="O181" s="173">
        <f t="shared" si="13"/>
        <v>480750</v>
      </c>
      <c r="P181" s="178">
        <f t="shared" si="9"/>
        <v>38930</v>
      </c>
      <c r="Q181" s="181">
        <f t="shared" si="10"/>
        <v>379325</v>
      </c>
    </row>
    <row r="182" spans="3:17" s="1" customFormat="1" ht="17.25">
      <c r="C182" s="18">
        <f t="shared" si="11"/>
        <v>42</v>
      </c>
      <c r="D182" s="13" t="s">
        <v>86</v>
      </c>
      <c r="E182" s="78"/>
      <c r="F182" s="91"/>
      <c r="G182" s="118" t="s">
        <v>117</v>
      </c>
      <c r="H182" s="197">
        <v>636700</v>
      </c>
      <c r="I182" s="123">
        <v>37540</v>
      </c>
      <c r="J182" s="150">
        <f>+HLOOKUP(N182,INT_5TA_CLASE!$G$3:$BJ$5,3,0)+Q182</f>
        <v>3281291</v>
      </c>
      <c r="K182" s="175">
        <f>+IF(J182&gt;0,'INTERESES '!$E$4," ")</f>
        <v>0.2757</v>
      </c>
      <c r="L182" s="17"/>
      <c r="M182" s="17"/>
      <c r="N182" s="172" t="str">
        <f t="shared" si="12"/>
        <v>JULIO LORENZO MARIN   FACTURA 4431  10-X-2.002</v>
      </c>
      <c r="O182" s="173">
        <f t="shared" si="13"/>
        <v>636700</v>
      </c>
      <c r="P182" s="178">
        <f t="shared" si="9"/>
        <v>38930</v>
      </c>
      <c r="Q182" s="181">
        <f t="shared" si="10"/>
        <v>500574</v>
      </c>
    </row>
    <row r="183" spans="3:17" s="1" customFormat="1" ht="17.25">
      <c r="C183" s="18">
        <f t="shared" si="11"/>
        <v>43</v>
      </c>
      <c r="D183" s="13" t="s">
        <v>86</v>
      </c>
      <c r="E183" s="78"/>
      <c r="F183" s="91"/>
      <c r="G183" s="118" t="s">
        <v>118</v>
      </c>
      <c r="H183" s="197">
        <v>621400</v>
      </c>
      <c r="I183" s="123">
        <v>37543</v>
      </c>
      <c r="J183" s="150">
        <f>+HLOOKUP(N183,INT_5TA_CLASE!$G$3:$BJ$5,3,0)+Q183</f>
        <v>3201388</v>
      </c>
      <c r="K183" s="175">
        <f>+IF(J183&gt;0,'INTERESES '!$E$4," ")</f>
        <v>0.2757</v>
      </c>
      <c r="L183" s="17"/>
      <c r="M183" s="17"/>
      <c r="N183" s="172" t="str">
        <f t="shared" si="12"/>
        <v>JULIO LORENZO MARIN   FACTURA 4440  13-X-2.002</v>
      </c>
      <c r="O183" s="173">
        <f t="shared" si="13"/>
        <v>621400</v>
      </c>
      <c r="P183" s="178">
        <f t="shared" si="9"/>
        <v>38930</v>
      </c>
      <c r="Q183" s="181">
        <f t="shared" si="10"/>
        <v>487492</v>
      </c>
    </row>
    <row r="184" spans="3:17" s="1" customFormat="1" ht="17.25">
      <c r="C184" s="18">
        <f t="shared" si="11"/>
        <v>44</v>
      </c>
      <c r="D184" s="13" t="s">
        <v>86</v>
      </c>
      <c r="E184" s="78"/>
      <c r="F184" s="91"/>
      <c r="G184" s="118" t="s">
        <v>119</v>
      </c>
      <c r="H184" s="197">
        <v>553200</v>
      </c>
      <c r="I184" s="123">
        <v>37549</v>
      </c>
      <c r="J184" s="150">
        <f>+HLOOKUP(N184,INT_5TA_CLASE!$G$3:$BJ$5,3,0)+Q184</f>
        <v>2848152</v>
      </c>
      <c r="K184" s="175">
        <f>+IF(J184&gt;0,'INTERESES '!$E$4," ")</f>
        <v>0.2757</v>
      </c>
      <c r="L184" s="17"/>
      <c r="M184" s="17"/>
      <c r="N184" s="172" t="str">
        <f t="shared" si="12"/>
        <v>JULIO LORENZO MARIN   FACTURA 4411  19-X-2.002</v>
      </c>
      <c r="O184" s="173">
        <f t="shared" si="13"/>
        <v>553200</v>
      </c>
      <c r="P184" s="178">
        <f t="shared" si="9"/>
        <v>38930</v>
      </c>
      <c r="Q184" s="181">
        <f t="shared" si="10"/>
        <v>432112</v>
      </c>
    </row>
    <row r="185" spans="3:17" s="1" customFormat="1" ht="17.25">
      <c r="C185" s="18">
        <f t="shared" si="11"/>
        <v>45</v>
      </c>
      <c r="D185" s="13" t="s">
        <v>86</v>
      </c>
      <c r="E185" s="78"/>
      <c r="F185" s="91"/>
      <c r="G185" s="118" t="s">
        <v>120</v>
      </c>
      <c r="H185" s="197">
        <v>572050</v>
      </c>
      <c r="I185" s="123">
        <v>37557</v>
      </c>
      <c r="J185" s="150">
        <f>+HLOOKUP(N185,INT_5TA_CLASE!$G$3:$BJ$5,3,0)+Q185</f>
        <v>2942615</v>
      </c>
      <c r="K185" s="175">
        <f>+IF(J185&gt;0,'INTERESES '!$E$4," ")</f>
        <v>0.2757</v>
      </c>
      <c r="L185" s="17"/>
      <c r="M185" s="17"/>
      <c r="N185" s="172" t="str">
        <f t="shared" si="12"/>
        <v>JULIO LORENZO MARIN   FACTURA 4493  27-X-2.002</v>
      </c>
      <c r="O185" s="173">
        <f t="shared" si="13"/>
        <v>572050</v>
      </c>
      <c r="P185" s="178">
        <f t="shared" si="9"/>
        <v>38930</v>
      </c>
      <c r="Q185" s="181">
        <f t="shared" si="10"/>
        <v>444250</v>
      </c>
    </row>
    <row r="186" spans="3:17" s="1" customFormat="1" ht="17.25">
      <c r="C186" s="18">
        <f t="shared" si="11"/>
        <v>46</v>
      </c>
      <c r="D186" s="13" t="s">
        <v>86</v>
      </c>
      <c r="E186" s="78"/>
      <c r="F186" s="91"/>
      <c r="G186" s="118" t="s">
        <v>121</v>
      </c>
      <c r="H186" s="197">
        <v>8000000</v>
      </c>
      <c r="I186" s="123">
        <v>37545</v>
      </c>
      <c r="J186" s="150">
        <f>+HLOOKUP(N186,INT_5TA_CLASE!$G$3:$BJ$5,3,0)+Q186</f>
        <v>41206119</v>
      </c>
      <c r="K186" s="175">
        <f>+IF(J186&gt;0,'INTERESES '!$E$4," ")</f>
        <v>0.2757</v>
      </c>
      <c r="L186" s="17"/>
      <c r="M186" s="17"/>
      <c r="N186" s="172" t="str">
        <f t="shared" si="12"/>
        <v>JULIO LORENZO MARIN   CHEQUE 043881  15-X-2.002</v>
      </c>
      <c r="O186" s="173">
        <f t="shared" si="13"/>
        <v>8000000</v>
      </c>
      <c r="P186" s="178">
        <f t="shared" si="9"/>
        <v>38930</v>
      </c>
      <c r="Q186" s="181">
        <f t="shared" si="10"/>
        <v>6266998</v>
      </c>
    </row>
    <row r="187" spans="3:17" s="1" customFormat="1" ht="17.25">
      <c r="C187" s="18">
        <f t="shared" si="11"/>
        <v>47</v>
      </c>
      <c r="D187" s="13" t="s">
        <v>86</v>
      </c>
      <c r="E187" s="78"/>
      <c r="F187" s="91"/>
      <c r="G187" s="120" t="s">
        <v>122</v>
      </c>
      <c r="H187" s="197">
        <v>2000000</v>
      </c>
      <c r="I187" s="123">
        <v>37567</v>
      </c>
      <c r="J187" s="150">
        <f>+HLOOKUP(N187,INT_5TA_CLASE!$G$3:$BJ$5,3,0)+Q187</f>
        <v>10276661</v>
      </c>
      <c r="K187" s="175">
        <f>+IF(J187&gt;0,'INTERESES '!$E$4," ")</f>
        <v>0.2757</v>
      </c>
      <c r="L187" s="17"/>
      <c r="M187" s="17"/>
      <c r="N187" s="172" t="str">
        <f t="shared" si="12"/>
        <v>JULIO LORENZO MARIN   A-200146  12-VI-2.000</v>
      </c>
      <c r="O187" s="173">
        <f t="shared" si="13"/>
        <v>2000000</v>
      </c>
      <c r="P187" s="178">
        <f t="shared" si="9"/>
        <v>38930</v>
      </c>
      <c r="Q187" s="181">
        <f t="shared" si="10"/>
        <v>1541881</v>
      </c>
    </row>
    <row r="188" spans="3:17" s="1" customFormat="1" ht="17.25">
      <c r="C188" s="18">
        <f t="shared" si="11"/>
        <v>48</v>
      </c>
      <c r="D188" s="13" t="s">
        <v>86</v>
      </c>
      <c r="E188" s="78"/>
      <c r="F188" s="91"/>
      <c r="G188" s="120" t="s">
        <v>123</v>
      </c>
      <c r="H188" s="197">
        <v>411500</v>
      </c>
      <c r="I188" s="123">
        <v>37463</v>
      </c>
      <c r="J188" s="150">
        <f>+HLOOKUP(N188,INT_5TA_CLASE!$G$3:$BJ$5,3,0)+Q188</f>
        <v>2138611</v>
      </c>
      <c r="K188" s="175">
        <f>+IF(J188&gt;0,'INTERESES '!$E$4," ")</f>
        <v>0.2757</v>
      </c>
      <c r="L188" s="17"/>
      <c r="M188" s="17"/>
      <c r="N188" s="172" t="str">
        <f t="shared" si="12"/>
        <v>JULIO LORENZO MARIN   CHEQUE 772342  06-XI-2.002</v>
      </c>
      <c r="O188" s="173">
        <f t="shared" si="13"/>
        <v>411500</v>
      </c>
      <c r="P188" s="178">
        <f t="shared" si="9"/>
        <v>38930</v>
      </c>
      <c r="Q188" s="181">
        <f t="shared" si="10"/>
        <v>341430</v>
      </c>
    </row>
    <row r="189" spans="3:17" s="1" customFormat="1" ht="17.25">
      <c r="C189" s="18">
        <f t="shared" si="11"/>
        <v>49</v>
      </c>
      <c r="D189" s="13" t="s">
        <v>86</v>
      </c>
      <c r="E189" s="78"/>
      <c r="F189" s="91"/>
      <c r="G189" s="120" t="s">
        <v>124</v>
      </c>
      <c r="H189" s="197">
        <v>501000</v>
      </c>
      <c r="I189" s="123">
        <v>37494</v>
      </c>
      <c r="J189" s="150">
        <f>+HLOOKUP(N189,INT_5TA_CLASE!$G$3:$BJ$5,3,0)+Q189</f>
        <v>2594974</v>
      </c>
      <c r="K189" s="175">
        <f>+IF(J189&gt;0,'INTERESES '!$E$4," ")</f>
        <v>0.2757</v>
      </c>
      <c r="L189" s="17"/>
      <c r="M189" s="17"/>
      <c r="N189" s="172" t="str">
        <f t="shared" si="12"/>
        <v>JULIO LORENZO MARIN   FACTURA 0451  25-VII-2.002</v>
      </c>
      <c r="O189" s="173">
        <f t="shared" si="13"/>
        <v>501000</v>
      </c>
      <c r="P189" s="178">
        <f t="shared" si="9"/>
        <v>38930</v>
      </c>
      <c r="Q189" s="181">
        <f t="shared" si="10"/>
        <v>406912</v>
      </c>
    </row>
    <row r="190" spans="3:17" s="1" customFormat="1" ht="17.25">
      <c r="C190" s="18">
        <f t="shared" si="11"/>
        <v>50</v>
      </c>
      <c r="D190" s="13" t="s">
        <v>86</v>
      </c>
      <c r="E190" s="78"/>
      <c r="F190" s="91"/>
      <c r="G190" s="120" t="s">
        <v>125</v>
      </c>
      <c r="H190" s="198">
        <v>502000</v>
      </c>
      <c r="I190" s="124">
        <v>37519</v>
      </c>
      <c r="J190" s="150">
        <f>+HLOOKUP(N190,INT_5TA_CLASE!$G$3:$BJ$5,3,0)+Q190</f>
        <v>2593061</v>
      </c>
      <c r="K190" s="175">
        <f>+IF(J190&gt;0,'INTERESES '!$E$4," ")</f>
        <v>0.2757</v>
      </c>
      <c r="L190" s="17"/>
      <c r="M190" s="17"/>
      <c r="N190" s="172" t="str">
        <f t="shared" si="12"/>
        <v>JULIO LORENZO MARIN   FACTURA 0581  25-VIII-2.002</v>
      </c>
      <c r="O190" s="173">
        <f t="shared" si="13"/>
        <v>502000</v>
      </c>
      <c r="P190" s="178">
        <f t="shared" si="9"/>
        <v>38930</v>
      </c>
      <c r="Q190" s="181">
        <f t="shared" si="10"/>
        <v>400631</v>
      </c>
    </row>
    <row r="191" spans="3:17" s="1" customFormat="1" ht="17.25">
      <c r="C191" s="18">
        <f t="shared" si="11"/>
        <v>51</v>
      </c>
      <c r="D191" s="13" t="s">
        <v>86</v>
      </c>
      <c r="E191" s="78"/>
      <c r="F191" s="91"/>
      <c r="G191" s="120" t="s">
        <v>126</v>
      </c>
      <c r="H191" s="198">
        <v>1834550</v>
      </c>
      <c r="I191" s="124">
        <v>37566</v>
      </c>
      <c r="J191" s="150">
        <f>+HLOOKUP(N191,INT_5TA_CLASE!$G$3:$BJ$5,3,0)+Q191</f>
        <v>9427561</v>
      </c>
      <c r="K191" s="175">
        <f>+IF(J191&gt;0,'INTERESES '!$E$4," ")</f>
        <v>0.2757</v>
      </c>
      <c r="L191" s="17"/>
      <c r="M191" s="17"/>
      <c r="N191" s="172" t="str">
        <f t="shared" si="12"/>
        <v>JULIO LORENZO MARIN   FACTURA 0708  19-IX-2.002</v>
      </c>
      <c r="O191" s="173">
        <f t="shared" si="13"/>
        <v>1834550</v>
      </c>
      <c r="P191" s="178">
        <f t="shared" si="9"/>
        <v>38930</v>
      </c>
      <c r="Q191" s="181">
        <f t="shared" si="10"/>
        <v>1415365</v>
      </c>
    </row>
    <row r="192" spans="3:17" s="1" customFormat="1" ht="17.25">
      <c r="C192" s="18">
        <f t="shared" si="11"/>
        <v>52</v>
      </c>
      <c r="D192" s="13" t="s">
        <v>86</v>
      </c>
      <c r="E192" s="78"/>
      <c r="F192" s="91"/>
      <c r="G192" s="121" t="s">
        <v>127</v>
      </c>
      <c r="H192" s="201">
        <v>774500</v>
      </c>
      <c r="I192" s="128">
        <v>37547</v>
      </c>
      <c r="J192" s="150">
        <f>+HLOOKUP(N192,INT_5TA_CLASE!$G$3:$BJ$5,3,0)+Q192</f>
        <v>3988391</v>
      </c>
      <c r="K192" s="175">
        <f>+IF(J192&gt;0,'INTERESES '!$E$4," ")</f>
        <v>0.2757</v>
      </c>
      <c r="L192" s="17"/>
      <c r="M192" s="17"/>
      <c r="N192" s="172" t="str">
        <f t="shared" si="12"/>
        <v xml:space="preserve">JULIO LORENZO MARIN   FACTURA 4001  12-V-2.002 </v>
      </c>
      <c r="O192" s="173">
        <f t="shared" si="13"/>
        <v>774500</v>
      </c>
      <c r="P192" s="178">
        <f t="shared" si="9"/>
        <v>38930</v>
      </c>
      <c r="Q192" s="181">
        <f t="shared" si="10"/>
        <v>605848</v>
      </c>
    </row>
    <row r="193" spans="3:17" s="1" customFormat="1" ht="17.25">
      <c r="C193" s="18"/>
      <c r="D193" s="184" t="str">
        <f>+"TOTAL OBLIGACIONES"&amp;" "&amp;D192</f>
        <v>TOTAL OBLIGACIONES JULIO LORENZO MARIN</v>
      </c>
      <c r="E193" s="78"/>
      <c r="F193" s="91"/>
      <c r="G193" s="121"/>
      <c r="H193" s="191">
        <f>SUM(H151:H192)</f>
        <v>38503750</v>
      </c>
      <c r="I193" s="128"/>
      <c r="J193" s="191">
        <f>SUM(J151:J192)</f>
        <v>199405428</v>
      </c>
      <c r="K193" s="175"/>
      <c r="L193" s="17"/>
      <c r="M193" s="17"/>
      <c r="N193" s="172"/>
      <c r="O193" s="173"/>
      <c r="P193" s="178"/>
      <c r="Q193" s="181"/>
    </row>
    <row r="194" spans="3:17" s="1" customFormat="1" ht="17.25">
      <c r="C194" s="18">
        <f>+C192</f>
        <v>52</v>
      </c>
      <c r="D194" s="13" t="s">
        <v>128</v>
      </c>
      <c r="E194" s="22"/>
      <c r="F194" s="14"/>
      <c r="G194" s="23"/>
      <c r="H194" s="217">
        <v>49596007</v>
      </c>
      <c r="I194" s="218">
        <f>+MIN(I134:I192)</f>
        <v>36690</v>
      </c>
      <c r="J194" s="150">
        <f>+HLOOKUP(N194,INT_5TA_CLASE!$G$3:$BJ$5,3,0)+Q194</f>
        <v>279424678</v>
      </c>
      <c r="K194" s="175">
        <f>+IF(J194&gt;0,'INTERESES '!$E$4," ")</f>
        <v>0.2757</v>
      </c>
      <c r="L194" s="17"/>
      <c r="M194" s="17"/>
      <c r="N194" s="172" t="str">
        <f t="shared" si="12"/>
        <v xml:space="preserve">CONJUNTO TERMINAL DE TRANSPORTES   </v>
      </c>
      <c r="O194" s="173">
        <f t="shared" si="13"/>
        <v>49596007</v>
      </c>
      <c r="P194" s="178">
        <f t="shared" si="9"/>
        <v>38930</v>
      </c>
      <c r="Q194" s="181">
        <f>+IF(P194=$Q$133,ROUND((((H194*$R$133)/365)*(($Q$133-I194)+1)),0),"")</f>
        <v>62819566</v>
      </c>
    </row>
    <row r="195" spans="3:17" s="1" customFormat="1" ht="30">
      <c r="C195" s="102"/>
      <c r="D195" s="184" t="str">
        <f>+"TOTAL OBLIGACIONES"&amp;" "&amp;D194</f>
        <v>TOTAL OBLIGACIONES CONJUNTO TERMINAL DE TRANSPORTES</v>
      </c>
      <c r="E195" s="205"/>
      <c r="F195" s="206"/>
      <c r="G195" s="207"/>
      <c r="H195" s="209">
        <f>SUM(H194)</f>
        <v>49596007</v>
      </c>
      <c r="I195" s="207"/>
      <c r="J195" s="209">
        <f>SUM(J194)</f>
        <v>279424678</v>
      </c>
      <c r="K195" s="207"/>
      <c r="L195" s="208"/>
      <c r="M195" s="17"/>
      <c r="N195" s="172"/>
      <c r="O195" s="173"/>
      <c r="P195" s="178"/>
      <c r="Q195" s="181"/>
    </row>
    <row r="196" spans="3:17" s="50" customFormat="1" ht="18.75">
      <c r="C196" s="62" t="s">
        <v>18</v>
      </c>
      <c r="D196" s="63"/>
      <c r="E196" s="63"/>
      <c r="F196" s="63"/>
      <c r="G196" s="63"/>
      <c r="H196" s="202">
        <f>SUM(H195,H193,H150,H148,H146,H143,H140,H137,H135)</f>
        <v>199225910</v>
      </c>
      <c r="I196" s="94"/>
      <c r="J196" s="202">
        <f>SUM(J195,J193,J150,J148,J146,J143,J140,J137,J135)</f>
        <v>1053091165</v>
      </c>
      <c r="K196" s="86"/>
      <c r="L196" s="94"/>
      <c r="M196" s="86"/>
      <c r="N196" s="172" t="str">
        <f t="shared" si="12"/>
        <v xml:space="preserve">   </v>
      </c>
      <c r="O196" s="173">
        <f t="shared" si="13"/>
        <v>199225910</v>
      </c>
      <c r="P196" s="178">
        <f t="shared" si="9"/>
        <v>38930</v>
      </c>
    </row>
    <row r="197" spans="3:17" s="50" customFormat="1" ht="18.75">
      <c r="C197" s="95"/>
      <c r="D197" s="96"/>
      <c r="E197" s="96"/>
      <c r="F197" s="96"/>
      <c r="G197" s="97"/>
      <c r="H197" s="203"/>
      <c r="I197" s="98"/>
      <c r="J197" s="165"/>
      <c r="K197" s="99"/>
      <c r="L197" s="98"/>
      <c r="M197" s="99"/>
      <c r="N197" s="172" t="str">
        <f t="shared" si="12"/>
        <v xml:space="preserve">   </v>
      </c>
      <c r="O197" s="173">
        <f t="shared" si="13"/>
        <v>0</v>
      </c>
      <c r="P197" s="178">
        <f t="shared" si="9"/>
        <v>38930</v>
      </c>
    </row>
    <row r="198" spans="3:17" s="1" customFormat="1" ht="18.75">
      <c r="C198" s="62" t="s">
        <v>19</v>
      </c>
      <c r="D198" s="63"/>
      <c r="E198" s="63"/>
      <c r="F198" s="63"/>
      <c r="G198" s="64"/>
      <c r="H198" s="204">
        <f>SUM(H196,H124,H109,H115,H130)</f>
        <v>1133312668.5799999</v>
      </c>
      <c r="I198" s="100"/>
      <c r="J198" s="204">
        <f>SUM(J196,J124,J109,J115,J130)</f>
        <v>1520977599.8622515</v>
      </c>
      <c r="K198" s="84"/>
      <c r="L198" s="100"/>
      <c r="M198" s="84"/>
      <c r="N198" s="172" t="str">
        <f t="shared" si="12"/>
        <v xml:space="preserve">   </v>
      </c>
      <c r="O198" s="173">
        <f t="shared" si="13"/>
        <v>1133312668.5799999</v>
      </c>
      <c r="P198" s="178">
        <f t="shared" si="9"/>
        <v>38930</v>
      </c>
    </row>
    <row r="199" spans="3:17" s="1" customFormat="1" ht="17.25">
      <c r="J199" s="166"/>
      <c r="N199" s="172" t="str">
        <f t="shared" si="12"/>
        <v xml:space="preserve">   </v>
      </c>
      <c r="O199" s="173">
        <f t="shared" si="13"/>
        <v>0</v>
      </c>
      <c r="P199" s="178">
        <f t="shared" si="9"/>
        <v>38930</v>
      </c>
    </row>
    <row r="200" spans="3:17" s="1" customFormat="1" ht="21">
      <c r="C200" s="4" t="s">
        <v>129</v>
      </c>
      <c r="D200" s="4"/>
      <c r="E200" s="4"/>
      <c r="F200" s="4"/>
      <c r="G200" s="4"/>
      <c r="H200" s="4"/>
      <c r="I200" s="4"/>
      <c r="J200" s="159"/>
      <c r="K200" s="4"/>
      <c r="L200" s="4"/>
      <c r="M200" s="4"/>
      <c r="N200" s="172" t="str">
        <f t="shared" si="12"/>
        <v xml:space="preserve">   </v>
      </c>
      <c r="O200" s="173">
        <f t="shared" si="13"/>
        <v>0</v>
      </c>
      <c r="P200" s="178">
        <f t="shared" si="9"/>
        <v>38930</v>
      </c>
    </row>
    <row r="201" spans="3:17" s="1" customFormat="1" ht="17.25">
      <c r="C201" s="7"/>
      <c r="D201" s="7"/>
      <c r="E201" s="7"/>
      <c r="F201" s="7"/>
      <c r="G201" s="7"/>
      <c r="H201" s="7"/>
      <c r="I201" s="7"/>
      <c r="J201" s="152"/>
      <c r="K201" s="7"/>
      <c r="L201" s="7"/>
      <c r="M201" s="7"/>
      <c r="N201" s="172" t="str">
        <f t="shared" si="12"/>
        <v xml:space="preserve">   </v>
      </c>
      <c r="O201" s="173">
        <f t="shared" si="13"/>
        <v>0</v>
      </c>
      <c r="P201" s="178">
        <f t="shared" si="9"/>
        <v>38930</v>
      </c>
    </row>
    <row r="202" spans="3:17" s="1" customFormat="1" ht="17.25">
      <c r="C202" s="8" t="s">
        <v>130</v>
      </c>
      <c r="D202" s="8"/>
      <c r="E202" s="8"/>
      <c r="F202" s="8"/>
      <c r="G202" s="8"/>
      <c r="H202" s="8"/>
      <c r="I202" s="8"/>
      <c r="J202" s="153"/>
      <c r="K202" s="8"/>
      <c r="L202" s="8"/>
      <c r="M202" s="8"/>
      <c r="N202" s="172" t="str">
        <f t="shared" si="12"/>
        <v xml:space="preserve">   </v>
      </c>
      <c r="O202" s="173">
        <f t="shared" si="13"/>
        <v>0</v>
      </c>
      <c r="P202" s="178">
        <f t="shared" si="9"/>
        <v>38930</v>
      </c>
    </row>
    <row r="203" spans="3:17" s="1" customFormat="1" ht="30">
      <c r="C203" s="9" t="s">
        <v>20</v>
      </c>
      <c r="D203" s="10" t="s">
        <v>21</v>
      </c>
      <c r="E203" s="11" t="s">
        <v>22</v>
      </c>
      <c r="F203" s="10" t="s">
        <v>23</v>
      </c>
      <c r="G203" s="10" t="s">
        <v>24</v>
      </c>
      <c r="H203" s="11" t="s">
        <v>2</v>
      </c>
      <c r="I203" s="11"/>
      <c r="J203" s="154" t="s">
        <v>26</v>
      </c>
      <c r="K203" s="11" t="s">
        <v>27</v>
      </c>
      <c r="L203" s="11" t="s">
        <v>28</v>
      </c>
      <c r="M203" s="11" t="s">
        <v>29</v>
      </c>
      <c r="N203" s="172" t="str">
        <f t="shared" si="12"/>
        <v>Nombre o Razón Social   No de la Obligación</v>
      </c>
      <c r="O203" s="173" t="str">
        <f t="shared" si="13"/>
        <v>Saldo Capital por Pagar</v>
      </c>
      <c r="P203" s="178">
        <f t="shared" si="9"/>
        <v>38930</v>
      </c>
    </row>
    <row r="204" spans="3:17" s="1" customFormat="1" ht="17.25">
      <c r="C204" s="12">
        <v>1</v>
      </c>
      <c r="D204" s="13"/>
      <c r="E204" s="77"/>
      <c r="F204" s="23"/>
      <c r="G204" s="101"/>
      <c r="H204" s="17"/>
      <c r="I204" s="17"/>
      <c r="J204" s="150"/>
      <c r="K204" s="16"/>
      <c r="L204" s="17"/>
      <c r="M204" s="17"/>
      <c r="N204" s="172" t="str">
        <f t="shared" si="12"/>
        <v xml:space="preserve">   </v>
      </c>
      <c r="O204" s="173">
        <f t="shared" si="13"/>
        <v>0</v>
      </c>
      <c r="P204" s="178">
        <f t="shared" si="9"/>
        <v>38930</v>
      </c>
    </row>
    <row r="205" spans="3:17" s="24" customFormat="1" ht="17.25">
      <c r="C205" s="25" t="s">
        <v>131</v>
      </c>
      <c r="D205" s="25"/>
      <c r="E205" s="25"/>
      <c r="F205" s="25"/>
      <c r="G205" s="25"/>
      <c r="H205" s="27">
        <f>SUM(H204)</f>
        <v>0</v>
      </c>
      <c r="I205" s="27"/>
      <c r="J205" s="151"/>
      <c r="K205" s="28"/>
      <c r="L205" s="28"/>
      <c r="M205" s="28"/>
      <c r="N205" s="172" t="str">
        <f t="shared" si="12"/>
        <v xml:space="preserve">   </v>
      </c>
      <c r="O205" s="173">
        <f t="shared" si="13"/>
        <v>0</v>
      </c>
      <c r="P205" s="178">
        <f t="shared" si="9"/>
        <v>38930</v>
      </c>
    </row>
    <row r="206" spans="3:17" s="1" customFormat="1" ht="17.25">
      <c r="C206" s="29"/>
      <c r="D206" s="30"/>
      <c r="E206" s="31"/>
      <c r="F206" s="32"/>
      <c r="G206" s="32"/>
      <c r="H206" s="7"/>
      <c r="I206" s="7"/>
      <c r="J206" s="152"/>
      <c r="K206" s="7"/>
      <c r="L206" s="7"/>
      <c r="M206" s="7"/>
      <c r="N206" s="172" t="str">
        <f t="shared" si="12"/>
        <v xml:space="preserve">   </v>
      </c>
      <c r="O206" s="173">
        <f t="shared" si="13"/>
        <v>0</v>
      </c>
      <c r="P206" s="178">
        <f t="shared" si="9"/>
        <v>38930</v>
      </c>
    </row>
    <row r="207" spans="3:17" s="1" customFormat="1" ht="17.25">
      <c r="C207" s="8" t="s">
        <v>132</v>
      </c>
      <c r="D207" s="8"/>
      <c r="E207" s="8"/>
      <c r="F207" s="8"/>
      <c r="G207" s="8"/>
      <c r="H207" s="8"/>
      <c r="I207" s="8"/>
      <c r="J207" s="153"/>
      <c r="K207" s="8"/>
      <c r="L207" s="8"/>
      <c r="M207" s="8"/>
      <c r="N207" s="172" t="str">
        <f t="shared" si="12"/>
        <v xml:space="preserve">   </v>
      </c>
      <c r="O207" s="173">
        <f t="shared" si="13"/>
        <v>0</v>
      </c>
      <c r="P207" s="178">
        <f t="shared" si="9"/>
        <v>38930</v>
      </c>
    </row>
    <row r="208" spans="3:17" s="1" customFormat="1" ht="30">
      <c r="C208" s="9" t="s">
        <v>20</v>
      </c>
      <c r="D208" s="10" t="s">
        <v>21</v>
      </c>
      <c r="E208" s="11" t="s">
        <v>22</v>
      </c>
      <c r="F208" s="33" t="s">
        <v>23</v>
      </c>
      <c r="G208" s="33" t="s">
        <v>24</v>
      </c>
      <c r="H208" s="11" t="s">
        <v>2</v>
      </c>
      <c r="I208" s="11"/>
      <c r="J208" s="154" t="s">
        <v>26</v>
      </c>
      <c r="K208" s="11" t="s">
        <v>51</v>
      </c>
      <c r="L208" s="11" t="s">
        <v>28</v>
      </c>
      <c r="M208" s="11" t="s">
        <v>29</v>
      </c>
      <c r="N208" s="172" t="str">
        <f t="shared" si="12"/>
        <v>Nombre o Razón Social   No de la Obligación</v>
      </c>
      <c r="O208" s="173" t="str">
        <f t="shared" si="13"/>
        <v>Saldo Capital por Pagar</v>
      </c>
      <c r="P208" s="178">
        <f t="shared" ref="P208:P271" si="14">+IF(I208&gt;$Q$133,I208,$Q$133)</f>
        <v>38930</v>
      </c>
    </row>
    <row r="209" spans="3:16" s="1" customFormat="1" ht="17.25">
      <c r="C209" s="12">
        <v>1</v>
      </c>
      <c r="D209" s="13"/>
      <c r="E209" s="34"/>
      <c r="F209" s="14"/>
      <c r="G209" s="14"/>
      <c r="H209" s="17"/>
      <c r="I209" s="17"/>
      <c r="J209" s="150"/>
      <c r="K209" s="17"/>
      <c r="L209" s="17"/>
      <c r="M209" s="17"/>
      <c r="N209" s="172" t="str">
        <f t="shared" si="12"/>
        <v xml:space="preserve">   </v>
      </c>
      <c r="O209" s="173">
        <f t="shared" si="13"/>
        <v>0</v>
      </c>
      <c r="P209" s="178">
        <f t="shared" si="14"/>
        <v>38930</v>
      </c>
    </row>
    <row r="210" spans="3:16" s="24" customFormat="1" ht="17.25">
      <c r="C210" s="43" t="s">
        <v>133</v>
      </c>
      <c r="D210" s="44"/>
      <c r="E210" s="44"/>
      <c r="F210" s="44"/>
      <c r="G210" s="45"/>
      <c r="H210" s="46"/>
      <c r="I210" s="46"/>
      <c r="J210" s="153"/>
      <c r="K210" s="47"/>
      <c r="L210" s="47"/>
      <c r="M210" s="47"/>
      <c r="N210" s="172" t="str">
        <f t="shared" si="12"/>
        <v xml:space="preserve">   </v>
      </c>
      <c r="O210" s="173">
        <f t="shared" si="13"/>
        <v>0</v>
      </c>
      <c r="P210" s="178">
        <f t="shared" si="14"/>
        <v>38930</v>
      </c>
    </row>
    <row r="211" spans="3:16" s="1" customFormat="1" ht="17.25">
      <c r="C211" s="48"/>
      <c r="D211" s="48"/>
      <c r="E211" s="48"/>
      <c r="F211" s="48"/>
      <c r="G211" s="48"/>
      <c r="H211" s="48"/>
      <c r="I211" s="48"/>
      <c r="J211" s="155"/>
      <c r="K211" s="48"/>
      <c r="L211" s="48"/>
      <c r="M211" s="48"/>
      <c r="N211" s="172" t="str">
        <f t="shared" si="12"/>
        <v xml:space="preserve">   </v>
      </c>
      <c r="O211" s="173">
        <f t="shared" si="13"/>
        <v>0</v>
      </c>
      <c r="P211" s="178">
        <f t="shared" si="14"/>
        <v>38930</v>
      </c>
    </row>
    <row r="212" spans="3:16" s="1" customFormat="1" ht="17.25">
      <c r="C212" s="8" t="s">
        <v>134</v>
      </c>
      <c r="D212" s="8"/>
      <c r="E212" s="8"/>
      <c r="F212" s="8"/>
      <c r="G212" s="8"/>
      <c r="H212" s="8"/>
      <c r="I212" s="8"/>
      <c r="J212" s="153"/>
      <c r="K212" s="8"/>
      <c r="L212" s="8"/>
      <c r="M212" s="8"/>
      <c r="N212" s="172" t="str">
        <f t="shared" si="12"/>
        <v xml:space="preserve">   </v>
      </c>
      <c r="O212" s="173">
        <f t="shared" si="13"/>
        <v>0</v>
      </c>
      <c r="P212" s="178">
        <f t="shared" si="14"/>
        <v>38930</v>
      </c>
    </row>
    <row r="213" spans="3:16" s="1" customFormat="1" ht="30">
      <c r="C213" s="9" t="s">
        <v>20</v>
      </c>
      <c r="D213" s="10" t="s">
        <v>21</v>
      </c>
      <c r="E213" s="11" t="s">
        <v>22</v>
      </c>
      <c r="F213" s="33" t="s">
        <v>23</v>
      </c>
      <c r="G213" s="33" t="s">
        <v>24</v>
      </c>
      <c r="H213" s="11" t="s">
        <v>2</v>
      </c>
      <c r="I213" s="11"/>
      <c r="J213" s="154" t="s">
        <v>26</v>
      </c>
      <c r="K213" s="11" t="s">
        <v>51</v>
      </c>
      <c r="L213" s="11" t="s">
        <v>28</v>
      </c>
      <c r="M213" s="11" t="s">
        <v>29</v>
      </c>
      <c r="N213" s="172" t="str">
        <f t="shared" si="12"/>
        <v>Nombre o Razón Social   No de la Obligación</v>
      </c>
      <c r="O213" s="173" t="str">
        <f t="shared" si="13"/>
        <v>Saldo Capital por Pagar</v>
      </c>
      <c r="P213" s="178">
        <f t="shared" si="14"/>
        <v>38930</v>
      </c>
    </row>
    <row r="214" spans="3:16" s="1" customFormat="1" ht="17.25">
      <c r="C214" s="12">
        <v>1</v>
      </c>
      <c r="D214" s="13"/>
      <c r="E214" s="42"/>
      <c r="F214" s="14"/>
      <c r="G214" s="14"/>
      <c r="H214" s="17"/>
      <c r="I214" s="17"/>
      <c r="J214" s="150"/>
      <c r="K214" s="17"/>
      <c r="L214" s="17"/>
      <c r="M214" s="17"/>
      <c r="N214" s="172" t="str">
        <f t="shared" si="12"/>
        <v xml:space="preserve">   </v>
      </c>
      <c r="O214" s="173">
        <f t="shared" si="13"/>
        <v>0</v>
      </c>
      <c r="P214" s="178">
        <f t="shared" si="14"/>
        <v>38930</v>
      </c>
    </row>
    <row r="215" spans="3:16" s="24" customFormat="1" ht="17.25">
      <c r="C215" s="43" t="s">
        <v>135</v>
      </c>
      <c r="D215" s="44"/>
      <c r="E215" s="44"/>
      <c r="F215" s="44"/>
      <c r="G215" s="45"/>
      <c r="H215" s="46"/>
      <c r="I215" s="46"/>
      <c r="J215" s="153"/>
      <c r="K215" s="47"/>
      <c r="L215" s="47"/>
      <c r="M215" s="47"/>
      <c r="N215" s="172" t="str">
        <f t="shared" si="12"/>
        <v xml:space="preserve">   </v>
      </c>
      <c r="O215" s="173">
        <f t="shared" si="13"/>
        <v>0</v>
      </c>
      <c r="P215" s="178">
        <f t="shared" si="14"/>
        <v>38930</v>
      </c>
    </row>
    <row r="216" spans="3:16" s="1" customFormat="1" ht="17.25">
      <c r="C216" s="49"/>
      <c r="D216" s="49"/>
      <c r="E216" s="49"/>
      <c r="F216" s="49"/>
      <c r="G216" s="49"/>
      <c r="H216" s="49"/>
      <c r="I216" s="49"/>
      <c r="J216" s="156"/>
      <c r="K216" s="49"/>
      <c r="L216" s="49"/>
      <c r="M216" s="49"/>
      <c r="N216" s="172" t="str">
        <f t="shared" si="12"/>
        <v xml:space="preserve">   </v>
      </c>
      <c r="O216" s="173">
        <f t="shared" si="13"/>
        <v>0</v>
      </c>
      <c r="P216" s="178">
        <f t="shared" si="14"/>
        <v>38930</v>
      </c>
    </row>
    <row r="217" spans="3:16" s="50" customFormat="1" ht="18.75">
      <c r="C217" s="51" t="s">
        <v>136</v>
      </c>
      <c r="D217" s="52"/>
      <c r="E217" s="52"/>
      <c r="F217" s="52"/>
      <c r="G217" s="53"/>
      <c r="H217" s="54">
        <f>H215+H210+H205</f>
        <v>0</v>
      </c>
      <c r="I217" s="54"/>
      <c r="J217" s="157"/>
      <c r="K217" s="55"/>
      <c r="L217" s="55"/>
      <c r="M217" s="55"/>
      <c r="N217" s="172" t="str">
        <f t="shared" si="12"/>
        <v xml:space="preserve">   </v>
      </c>
      <c r="O217" s="173">
        <f t="shared" si="13"/>
        <v>0</v>
      </c>
      <c r="P217" s="178">
        <f t="shared" si="14"/>
        <v>38930</v>
      </c>
    </row>
    <row r="218" spans="3:16" s="1" customFormat="1" ht="18" thickBot="1">
      <c r="C218" s="56"/>
      <c r="D218" s="57"/>
      <c r="E218" s="57"/>
      <c r="F218" s="57"/>
      <c r="G218" s="57"/>
      <c r="H218" s="57"/>
      <c r="I218" s="57"/>
      <c r="J218" s="158"/>
      <c r="K218" s="57"/>
      <c r="L218" s="57"/>
      <c r="M218" s="58"/>
      <c r="N218" s="172" t="str">
        <f t="shared" si="12"/>
        <v xml:space="preserve">   </v>
      </c>
      <c r="O218" s="173">
        <f t="shared" si="13"/>
        <v>0</v>
      </c>
      <c r="P218" s="178">
        <f t="shared" si="14"/>
        <v>38930</v>
      </c>
    </row>
    <row r="219" spans="3:16" s="1" customFormat="1" ht="17.25">
      <c r="C219" s="59"/>
      <c r="D219" s="41"/>
      <c r="E219" s="60"/>
      <c r="F219" s="14"/>
      <c r="G219" s="14"/>
      <c r="H219" s="61"/>
      <c r="I219" s="61"/>
      <c r="J219" s="72"/>
      <c r="K219" s="61"/>
      <c r="L219" s="61"/>
      <c r="M219" s="61"/>
      <c r="N219" s="172" t="str">
        <f t="shared" si="12"/>
        <v xml:space="preserve">   </v>
      </c>
      <c r="O219" s="173">
        <f t="shared" si="13"/>
        <v>0</v>
      </c>
      <c r="P219" s="178">
        <f t="shared" si="14"/>
        <v>38930</v>
      </c>
    </row>
    <row r="220" spans="3:16" s="1" customFormat="1" ht="21">
      <c r="C220" s="4" t="s">
        <v>137</v>
      </c>
      <c r="D220" s="4"/>
      <c r="E220" s="4"/>
      <c r="F220" s="4"/>
      <c r="G220" s="4"/>
      <c r="H220" s="4"/>
      <c r="I220" s="4"/>
      <c r="J220" s="159"/>
      <c r="K220" s="4"/>
      <c r="L220" s="4"/>
      <c r="M220" s="4"/>
      <c r="N220" s="172" t="str">
        <f t="shared" si="12"/>
        <v xml:space="preserve">   </v>
      </c>
      <c r="O220" s="173">
        <f t="shared" si="13"/>
        <v>0</v>
      </c>
      <c r="P220" s="178">
        <f t="shared" si="14"/>
        <v>38930</v>
      </c>
    </row>
    <row r="221" spans="3:16" s="1" customFormat="1" ht="30">
      <c r="C221" s="12" t="s">
        <v>20</v>
      </c>
      <c r="D221" s="10" t="s">
        <v>21</v>
      </c>
      <c r="E221" s="11" t="s">
        <v>22</v>
      </c>
      <c r="F221" s="10" t="s">
        <v>23</v>
      </c>
      <c r="G221" s="10" t="s">
        <v>24</v>
      </c>
      <c r="H221" s="10" t="s">
        <v>2</v>
      </c>
      <c r="I221" s="10"/>
      <c r="J221" s="167" t="s">
        <v>138</v>
      </c>
      <c r="K221" s="104" t="s">
        <v>139</v>
      </c>
      <c r="L221" s="11" t="s">
        <v>28</v>
      </c>
      <c r="M221" s="10" t="s">
        <v>140</v>
      </c>
      <c r="N221" s="172" t="str">
        <f t="shared" si="12"/>
        <v>Nombre o Razón Social   No de la Obligación</v>
      </c>
      <c r="O221" s="173" t="str">
        <f t="shared" si="13"/>
        <v>Saldo Capital por Pagar</v>
      </c>
      <c r="P221" s="178">
        <f t="shared" si="14"/>
        <v>38930</v>
      </c>
    </row>
    <row r="222" spans="3:16" s="1" customFormat="1" ht="17.25">
      <c r="C222" s="18">
        <v>1</v>
      </c>
      <c r="D222" s="41"/>
      <c r="E222" s="60"/>
      <c r="F222" s="14"/>
      <c r="G222" s="14"/>
      <c r="H222" s="61"/>
      <c r="I222" s="61"/>
      <c r="J222" s="72"/>
      <c r="K222" s="61"/>
      <c r="L222" s="61"/>
      <c r="M222" s="61"/>
      <c r="N222" s="172" t="str">
        <f t="shared" ref="N222:N285" si="15">D222&amp;"   "&amp;G222</f>
        <v xml:space="preserve">   </v>
      </c>
      <c r="O222" s="173">
        <f t="shared" ref="O222:O285" si="16">+H222</f>
        <v>0</v>
      </c>
      <c r="P222" s="178">
        <f t="shared" si="14"/>
        <v>38930</v>
      </c>
    </row>
    <row r="223" spans="3:16" s="50" customFormat="1" ht="18.75">
      <c r="C223" s="62" t="s">
        <v>141</v>
      </c>
      <c r="D223" s="63"/>
      <c r="E223" s="63"/>
      <c r="F223" s="63"/>
      <c r="G223" s="64"/>
      <c r="H223" s="65"/>
      <c r="I223" s="65"/>
      <c r="J223" s="160"/>
      <c r="K223" s="65"/>
      <c r="L223" s="65"/>
      <c r="M223" s="65"/>
      <c r="N223" s="172" t="str">
        <f t="shared" si="15"/>
        <v xml:space="preserve">   </v>
      </c>
      <c r="O223" s="173">
        <f t="shared" si="16"/>
        <v>0</v>
      </c>
      <c r="P223" s="178">
        <f t="shared" si="14"/>
        <v>38930</v>
      </c>
    </row>
    <row r="224" spans="3:16" s="1" customFormat="1" ht="17.25">
      <c r="C224" s="66"/>
      <c r="D224" s="67"/>
      <c r="E224" s="67"/>
      <c r="F224" s="67"/>
      <c r="G224" s="67"/>
      <c r="H224" s="67"/>
      <c r="I224" s="67"/>
      <c r="J224" s="161"/>
      <c r="K224" s="67"/>
      <c r="L224" s="67"/>
      <c r="M224" s="68"/>
      <c r="N224" s="172" t="str">
        <f t="shared" si="15"/>
        <v xml:space="preserve">   </v>
      </c>
      <c r="O224" s="173">
        <f t="shared" si="16"/>
        <v>0</v>
      </c>
      <c r="P224" s="178">
        <f t="shared" si="14"/>
        <v>38930</v>
      </c>
    </row>
    <row r="225" spans="3:16" s="1" customFormat="1" ht="21">
      <c r="C225" s="69" t="s">
        <v>142</v>
      </c>
      <c r="D225" s="70"/>
      <c r="E225" s="70"/>
      <c r="F225" s="70"/>
      <c r="G225" s="70"/>
      <c r="H225" s="70"/>
      <c r="I225" s="70"/>
      <c r="J225" s="162"/>
      <c r="K225" s="70"/>
      <c r="L225" s="70"/>
      <c r="M225" s="71"/>
      <c r="N225" s="172" t="str">
        <f t="shared" si="15"/>
        <v xml:space="preserve">   </v>
      </c>
      <c r="O225" s="173">
        <f t="shared" si="16"/>
        <v>0</v>
      </c>
      <c r="P225" s="178">
        <f t="shared" si="14"/>
        <v>38930</v>
      </c>
    </row>
    <row r="226" spans="3:16" s="1" customFormat="1" ht="30">
      <c r="C226" s="12" t="s">
        <v>20</v>
      </c>
      <c r="D226" s="10" t="s">
        <v>21</v>
      </c>
      <c r="E226" s="11" t="s">
        <v>22</v>
      </c>
      <c r="F226" s="10" t="s">
        <v>23</v>
      </c>
      <c r="G226" s="10" t="s">
        <v>24</v>
      </c>
      <c r="H226" s="10" t="s">
        <v>2</v>
      </c>
      <c r="I226" s="10"/>
      <c r="J226" s="167" t="s">
        <v>138</v>
      </c>
      <c r="K226" s="104" t="s">
        <v>139</v>
      </c>
      <c r="L226" s="11" t="s">
        <v>28</v>
      </c>
      <c r="M226" s="10" t="s">
        <v>140</v>
      </c>
      <c r="N226" s="172" t="str">
        <f t="shared" si="15"/>
        <v>Nombre o Razón Social   No de la Obligación</v>
      </c>
      <c r="O226" s="173" t="str">
        <f t="shared" si="16"/>
        <v>Saldo Capital por Pagar</v>
      </c>
      <c r="P226" s="178">
        <f t="shared" si="14"/>
        <v>38930</v>
      </c>
    </row>
    <row r="227" spans="3:16" s="1" customFormat="1" ht="17.25">
      <c r="C227" s="18">
        <v>1</v>
      </c>
      <c r="D227" s="41"/>
      <c r="E227" s="60"/>
      <c r="F227" s="14"/>
      <c r="G227" s="14"/>
      <c r="H227" s="61"/>
      <c r="I227" s="61"/>
      <c r="J227" s="72"/>
      <c r="K227" s="61"/>
      <c r="L227" s="61"/>
      <c r="M227" s="61"/>
      <c r="N227" s="172" t="str">
        <f t="shared" si="15"/>
        <v xml:space="preserve">   </v>
      </c>
      <c r="O227" s="173">
        <f t="shared" si="16"/>
        <v>0</v>
      </c>
      <c r="P227" s="178">
        <f t="shared" si="14"/>
        <v>38930</v>
      </c>
    </row>
    <row r="228" spans="3:16" s="50" customFormat="1" ht="18.75">
      <c r="C228" s="62" t="s">
        <v>143</v>
      </c>
      <c r="D228" s="63"/>
      <c r="E228" s="63"/>
      <c r="F228" s="63"/>
      <c r="G228" s="64"/>
      <c r="H228" s="65"/>
      <c r="I228" s="65"/>
      <c r="J228" s="160"/>
      <c r="K228" s="65"/>
      <c r="L228" s="65"/>
      <c r="M228" s="65"/>
      <c r="N228" s="172" t="str">
        <f t="shared" si="15"/>
        <v xml:space="preserve">   </v>
      </c>
      <c r="O228" s="173">
        <f t="shared" si="16"/>
        <v>0</v>
      </c>
      <c r="P228" s="178">
        <f t="shared" si="14"/>
        <v>38930</v>
      </c>
    </row>
    <row r="229" spans="3:16" s="1" customFormat="1" ht="17.25">
      <c r="C229" s="73"/>
      <c r="D229" s="74"/>
      <c r="E229" s="74"/>
      <c r="F229" s="74"/>
      <c r="G229" s="74"/>
      <c r="H229" s="74"/>
      <c r="I229" s="74"/>
      <c r="J229" s="163"/>
      <c r="K229" s="74"/>
      <c r="L229" s="74"/>
      <c r="M229" s="75"/>
      <c r="N229" s="172" t="str">
        <f t="shared" si="15"/>
        <v xml:space="preserve">   </v>
      </c>
      <c r="O229" s="173">
        <f t="shared" si="16"/>
        <v>0</v>
      </c>
      <c r="P229" s="178">
        <f t="shared" si="14"/>
        <v>38930</v>
      </c>
    </row>
    <row r="230" spans="3:16" s="1" customFormat="1" ht="21">
      <c r="C230" s="4" t="s">
        <v>144</v>
      </c>
      <c r="D230" s="4"/>
      <c r="E230" s="4"/>
      <c r="F230" s="4"/>
      <c r="G230" s="4"/>
      <c r="H230" s="4"/>
      <c r="I230" s="4"/>
      <c r="J230" s="159"/>
      <c r="K230" s="4"/>
      <c r="L230" s="4"/>
      <c r="M230" s="4"/>
      <c r="N230" s="172" t="str">
        <f t="shared" si="15"/>
        <v xml:space="preserve">   </v>
      </c>
      <c r="O230" s="173">
        <f t="shared" si="16"/>
        <v>0</v>
      </c>
      <c r="P230" s="178">
        <f t="shared" si="14"/>
        <v>38930</v>
      </c>
    </row>
    <row r="231" spans="3:16" s="1" customFormat="1" ht="30">
      <c r="C231" s="9" t="s">
        <v>20</v>
      </c>
      <c r="D231" s="10" t="s">
        <v>21</v>
      </c>
      <c r="E231" s="11" t="s">
        <v>22</v>
      </c>
      <c r="F231" s="10" t="s">
        <v>23</v>
      </c>
      <c r="G231" s="10" t="s">
        <v>24</v>
      </c>
      <c r="H231" s="11" t="s">
        <v>2</v>
      </c>
      <c r="I231" s="11"/>
      <c r="J231" s="167" t="s">
        <v>138</v>
      </c>
      <c r="K231" s="104" t="s">
        <v>145</v>
      </c>
      <c r="L231" s="11" t="s">
        <v>28</v>
      </c>
      <c r="M231" s="10" t="s">
        <v>140</v>
      </c>
      <c r="N231" s="172" t="str">
        <f t="shared" si="15"/>
        <v>Nombre o Razón Social   No de la Obligación</v>
      </c>
      <c r="O231" s="173" t="str">
        <f t="shared" si="16"/>
        <v>Saldo Capital por Pagar</v>
      </c>
      <c r="P231" s="178">
        <f t="shared" si="14"/>
        <v>38930</v>
      </c>
    </row>
    <row r="232" spans="3:16" s="1" customFormat="1" ht="17.25">
      <c r="C232" s="76">
        <v>1</v>
      </c>
      <c r="D232" s="13"/>
      <c r="E232" s="77"/>
      <c r="F232" s="14"/>
      <c r="G232" s="78"/>
      <c r="H232" s="105"/>
      <c r="I232" s="105"/>
      <c r="J232" s="168"/>
      <c r="K232" s="80"/>
      <c r="L232" s="17" t="e">
        <f>VLOOKUP(CONCATENATE(D232,E232),[2]Sheet1!$G$2:$H$663,2,FALSE)</f>
        <v>#N/A</v>
      </c>
      <c r="M232" s="81"/>
      <c r="N232" s="172" t="str">
        <f t="shared" si="15"/>
        <v xml:space="preserve">   </v>
      </c>
      <c r="O232" s="173">
        <f t="shared" si="16"/>
        <v>0</v>
      </c>
      <c r="P232" s="178">
        <f t="shared" si="14"/>
        <v>38930</v>
      </c>
    </row>
    <row r="233" spans="3:16" s="1" customFormat="1" ht="17.25">
      <c r="C233" s="106"/>
      <c r="D233" s="13"/>
      <c r="E233" s="77"/>
      <c r="F233" s="23"/>
      <c r="G233" s="82"/>
      <c r="H233" s="17"/>
      <c r="I233" s="17"/>
      <c r="J233" s="150"/>
      <c r="K233" s="17"/>
      <c r="L233" s="17"/>
      <c r="M233" s="17"/>
      <c r="N233" s="172" t="str">
        <f t="shared" si="15"/>
        <v xml:space="preserve">   </v>
      </c>
      <c r="O233" s="173">
        <f t="shared" si="16"/>
        <v>0</v>
      </c>
      <c r="P233" s="178">
        <f t="shared" si="14"/>
        <v>38930</v>
      </c>
    </row>
    <row r="234" spans="3:16" s="50" customFormat="1" ht="18.75">
      <c r="C234" s="84" t="s">
        <v>146</v>
      </c>
      <c r="D234" s="84"/>
      <c r="E234" s="84"/>
      <c r="F234" s="84"/>
      <c r="G234" s="84"/>
      <c r="H234" s="85">
        <f>SUM(H232:H232)</f>
        <v>0</v>
      </c>
      <c r="I234" s="85"/>
      <c r="J234" s="157"/>
      <c r="K234" s="86"/>
      <c r="L234" s="86"/>
      <c r="M234" s="86"/>
      <c r="N234" s="172" t="str">
        <f t="shared" si="15"/>
        <v xml:space="preserve">   </v>
      </c>
      <c r="O234" s="173">
        <f t="shared" si="16"/>
        <v>0</v>
      </c>
      <c r="P234" s="178">
        <f t="shared" si="14"/>
        <v>38930</v>
      </c>
    </row>
    <row r="235" spans="3:16" s="1" customFormat="1" ht="18" thickBot="1">
      <c r="C235" s="87"/>
      <c r="D235" s="88"/>
      <c r="E235" s="89"/>
      <c r="F235" s="90"/>
      <c r="G235" s="90"/>
      <c r="H235" s="61"/>
      <c r="I235" s="61"/>
      <c r="J235" s="72"/>
      <c r="K235" s="61"/>
      <c r="L235" s="61"/>
      <c r="M235" s="61"/>
      <c r="N235" s="172" t="str">
        <f t="shared" si="15"/>
        <v xml:space="preserve">   </v>
      </c>
      <c r="O235" s="173">
        <f t="shared" si="16"/>
        <v>0</v>
      </c>
      <c r="P235" s="178">
        <f t="shared" si="14"/>
        <v>38930</v>
      </c>
    </row>
    <row r="236" spans="3:16" s="1" customFormat="1" ht="21">
      <c r="C236" s="69" t="s">
        <v>147</v>
      </c>
      <c r="D236" s="70"/>
      <c r="E236" s="70"/>
      <c r="F236" s="70"/>
      <c r="G236" s="70"/>
      <c r="H236" s="70"/>
      <c r="I236" s="70"/>
      <c r="J236" s="162"/>
      <c r="K236" s="70"/>
      <c r="L236" s="70"/>
      <c r="M236" s="71"/>
      <c r="N236" s="172" t="str">
        <f t="shared" si="15"/>
        <v xml:space="preserve">   </v>
      </c>
      <c r="O236" s="173">
        <f t="shared" si="16"/>
        <v>0</v>
      </c>
      <c r="P236" s="178">
        <f t="shared" si="14"/>
        <v>38930</v>
      </c>
    </row>
    <row r="237" spans="3:16" s="1" customFormat="1" ht="30">
      <c r="C237" s="10" t="s">
        <v>69</v>
      </c>
      <c r="D237" s="10" t="s">
        <v>21</v>
      </c>
      <c r="E237" s="11" t="s">
        <v>22</v>
      </c>
      <c r="F237" s="10" t="s">
        <v>23</v>
      </c>
      <c r="G237" s="10" t="s">
        <v>24</v>
      </c>
      <c r="H237" s="10" t="s">
        <v>2</v>
      </c>
      <c r="I237" s="10"/>
      <c r="J237" s="154" t="s">
        <v>26</v>
      </c>
      <c r="K237" s="11" t="s">
        <v>68</v>
      </c>
      <c r="L237" s="11" t="s">
        <v>28</v>
      </c>
      <c r="M237" s="10" t="s">
        <v>140</v>
      </c>
      <c r="N237" s="172" t="str">
        <f t="shared" si="15"/>
        <v>Nombre o Razón Social   No de la Obligación</v>
      </c>
      <c r="O237" s="173" t="str">
        <f t="shared" si="16"/>
        <v>Saldo Capital por Pagar</v>
      </c>
      <c r="P237" s="178">
        <f t="shared" si="14"/>
        <v>38930</v>
      </c>
    </row>
    <row r="238" spans="3:16" s="1" customFormat="1" ht="17.25">
      <c r="C238" s="76">
        <v>1</v>
      </c>
      <c r="D238" s="13"/>
      <c r="E238" s="78"/>
      <c r="F238" s="91"/>
      <c r="G238" s="92"/>
      <c r="H238" s="107"/>
      <c r="I238" s="107"/>
      <c r="J238" s="150"/>
      <c r="K238" s="80"/>
      <c r="L238" s="17" t="e">
        <f>VLOOKUP(CONCATENATE(D238,E238),[2]Sheet1!$G$2:$H$663,2,FALSE)</f>
        <v>#N/A</v>
      </c>
      <c r="M238" s="17"/>
      <c r="N238" s="172" t="str">
        <f t="shared" si="15"/>
        <v xml:space="preserve">   </v>
      </c>
      <c r="O238" s="173">
        <f t="shared" si="16"/>
        <v>0</v>
      </c>
      <c r="P238" s="178">
        <f t="shared" si="14"/>
        <v>38930</v>
      </c>
    </row>
    <row r="239" spans="3:16" s="1" customFormat="1" ht="17.25">
      <c r="C239" s="106"/>
      <c r="D239" s="13"/>
      <c r="E239" s="78"/>
      <c r="F239" s="91"/>
      <c r="G239" s="92"/>
      <c r="H239" s="108"/>
      <c r="I239" s="108"/>
      <c r="J239" s="93"/>
      <c r="K239" s="17"/>
      <c r="L239" s="17"/>
      <c r="M239" s="17"/>
      <c r="N239" s="172" t="str">
        <f t="shared" si="15"/>
        <v xml:space="preserve">   </v>
      </c>
      <c r="O239" s="173">
        <f t="shared" si="16"/>
        <v>0</v>
      </c>
      <c r="P239" s="178">
        <f t="shared" si="14"/>
        <v>38930</v>
      </c>
    </row>
    <row r="240" spans="3:16" s="50" customFormat="1" ht="18.75">
      <c r="C240" s="62" t="s">
        <v>148</v>
      </c>
      <c r="D240" s="63"/>
      <c r="E240" s="63"/>
      <c r="F240" s="63"/>
      <c r="G240" s="63"/>
      <c r="H240" s="94">
        <f>SUM(H238:K238)</f>
        <v>0</v>
      </c>
      <c r="I240" s="94"/>
      <c r="J240" s="164"/>
      <c r="K240" s="86"/>
      <c r="L240" s="86"/>
      <c r="M240" s="86"/>
      <c r="N240" s="172" t="str">
        <f t="shared" si="15"/>
        <v xml:space="preserve">   </v>
      </c>
      <c r="O240" s="173">
        <f t="shared" si="16"/>
        <v>0</v>
      </c>
      <c r="P240" s="178">
        <f t="shared" si="14"/>
        <v>38930</v>
      </c>
    </row>
    <row r="241" spans="3:16" s="50" customFormat="1" ht="18.75">
      <c r="C241" s="95"/>
      <c r="D241" s="96"/>
      <c r="E241" s="96"/>
      <c r="F241" s="96"/>
      <c r="G241" s="97"/>
      <c r="H241" s="98"/>
      <c r="I241" s="98"/>
      <c r="J241" s="165"/>
      <c r="K241" s="99"/>
      <c r="L241" s="99"/>
      <c r="M241" s="99"/>
      <c r="N241" s="172" t="str">
        <f t="shared" si="15"/>
        <v xml:space="preserve">   </v>
      </c>
      <c r="O241" s="173">
        <f t="shared" si="16"/>
        <v>0</v>
      </c>
      <c r="P241" s="178">
        <f t="shared" si="14"/>
        <v>38930</v>
      </c>
    </row>
    <row r="242" spans="3:16" s="1" customFormat="1" ht="18.75">
      <c r="C242" s="62" t="s">
        <v>149</v>
      </c>
      <c r="D242" s="63"/>
      <c r="E242" s="63"/>
      <c r="F242" s="63"/>
      <c r="G242" s="64"/>
      <c r="H242" s="100"/>
      <c r="I242" s="100"/>
      <c r="J242" s="157"/>
      <c r="K242" s="84"/>
      <c r="L242" s="84"/>
      <c r="M242" s="84"/>
      <c r="N242" s="172" t="str">
        <f t="shared" si="15"/>
        <v xml:space="preserve">   </v>
      </c>
      <c r="O242" s="173">
        <f t="shared" si="16"/>
        <v>0</v>
      </c>
      <c r="P242" s="178">
        <f t="shared" si="14"/>
        <v>38930</v>
      </c>
    </row>
    <row r="243" spans="3:16" ht="17.25">
      <c r="J243" s="21"/>
      <c r="N243" s="172" t="str">
        <f t="shared" si="15"/>
        <v xml:space="preserve">   </v>
      </c>
      <c r="O243" s="173">
        <f t="shared" si="16"/>
        <v>0</v>
      </c>
      <c r="P243" s="178">
        <f t="shared" si="14"/>
        <v>38930</v>
      </c>
    </row>
    <row r="244" spans="3:16" s="1" customFormat="1" ht="21">
      <c r="C244" s="221" t="s">
        <v>150</v>
      </c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172" t="str">
        <f t="shared" si="15"/>
        <v xml:space="preserve">   </v>
      </c>
      <c r="O244" s="173">
        <f t="shared" si="16"/>
        <v>0</v>
      </c>
      <c r="P244" s="178">
        <f t="shared" si="14"/>
        <v>38930</v>
      </c>
    </row>
    <row r="245" spans="3:16" s="1" customFormat="1" ht="17.25"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172" t="str">
        <f t="shared" si="15"/>
        <v xml:space="preserve">   </v>
      </c>
      <c r="O245" s="173">
        <f t="shared" si="16"/>
        <v>0</v>
      </c>
      <c r="P245" s="178">
        <f t="shared" si="14"/>
        <v>38930</v>
      </c>
    </row>
    <row r="246" spans="3:16" s="1" customFormat="1" ht="17.25">
      <c r="C246" s="233" t="s">
        <v>151</v>
      </c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172" t="str">
        <f t="shared" si="15"/>
        <v xml:space="preserve">   </v>
      </c>
      <c r="O246" s="173">
        <f t="shared" si="16"/>
        <v>0</v>
      </c>
      <c r="P246" s="178">
        <f t="shared" si="14"/>
        <v>38930</v>
      </c>
    </row>
    <row r="247" spans="3:16" s="1" customFormat="1" ht="30">
      <c r="C247" s="9" t="s">
        <v>20</v>
      </c>
      <c r="D247" s="10" t="s">
        <v>21</v>
      </c>
      <c r="E247" s="11" t="s">
        <v>22</v>
      </c>
      <c r="F247" s="10" t="s">
        <v>23</v>
      </c>
      <c r="G247" s="10" t="s">
        <v>24</v>
      </c>
      <c r="H247" s="11" t="s">
        <v>2</v>
      </c>
      <c r="I247" s="11"/>
      <c r="J247" s="11" t="s">
        <v>26</v>
      </c>
      <c r="K247" s="11" t="s">
        <v>27</v>
      </c>
      <c r="L247" s="11" t="s">
        <v>28</v>
      </c>
      <c r="M247" s="11" t="s">
        <v>29</v>
      </c>
      <c r="N247" s="172" t="str">
        <f t="shared" si="15"/>
        <v>Nombre o Razón Social   No de la Obligación</v>
      </c>
      <c r="O247" s="173" t="str">
        <f t="shared" si="16"/>
        <v>Saldo Capital por Pagar</v>
      </c>
      <c r="P247" s="178">
        <f t="shared" si="14"/>
        <v>38930</v>
      </c>
    </row>
    <row r="248" spans="3:16" s="1" customFormat="1" ht="17.25">
      <c r="C248" s="12">
        <v>1</v>
      </c>
      <c r="D248" s="109"/>
      <c r="E248" s="110"/>
      <c r="F248" s="14"/>
      <c r="G248" s="103"/>
      <c r="H248" s="111"/>
      <c r="I248" s="111"/>
      <c r="J248" s="111"/>
      <c r="K248" s="16"/>
      <c r="L248" s="17"/>
      <c r="M248" s="7"/>
      <c r="N248" s="172" t="str">
        <f t="shared" si="15"/>
        <v xml:space="preserve">   </v>
      </c>
      <c r="O248" s="173">
        <f t="shared" si="16"/>
        <v>0</v>
      </c>
      <c r="P248" s="178">
        <f t="shared" si="14"/>
        <v>38930</v>
      </c>
    </row>
    <row r="249" spans="3:16" s="24" customFormat="1" ht="17.25">
      <c r="C249" s="248" t="s">
        <v>152</v>
      </c>
      <c r="D249" s="248"/>
      <c r="E249" s="248"/>
      <c r="F249" s="248"/>
      <c r="G249" s="248"/>
      <c r="H249" s="27"/>
      <c r="I249" s="27"/>
      <c r="J249" s="27"/>
      <c r="K249" s="28"/>
      <c r="L249" s="28"/>
      <c r="M249" s="28"/>
      <c r="N249" s="172" t="str">
        <f t="shared" si="15"/>
        <v xml:space="preserve">   </v>
      </c>
      <c r="O249" s="173">
        <f t="shared" si="16"/>
        <v>0</v>
      </c>
      <c r="P249" s="178">
        <f t="shared" si="14"/>
        <v>38930</v>
      </c>
    </row>
    <row r="250" spans="3:16" s="1" customFormat="1" ht="17.25">
      <c r="C250" s="29"/>
      <c r="D250" s="30"/>
      <c r="E250" s="31"/>
      <c r="F250" s="32"/>
      <c r="G250" s="32"/>
      <c r="H250" s="7"/>
      <c r="I250" s="7"/>
      <c r="J250" s="7"/>
      <c r="K250" s="7"/>
      <c r="L250" s="7"/>
      <c r="M250" s="7"/>
      <c r="N250" s="172" t="str">
        <f t="shared" si="15"/>
        <v xml:space="preserve">   </v>
      </c>
      <c r="O250" s="173">
        <f t="shared" si="16"/>
        <v>0</v>
      </c>
      <c r="P250" s="178">
        <f t="shared" si="14"/>
        <v>38930</v>
      </c>
    </row>
    <row r="251" spans="3:16" s="1" customFormat="1" ht="17.25">
      <c r="C251" s="233" t="s">
        <v>153</v>
      </c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172" t="str">
        <f t="shared" si="15"/>
        <v xml:space="preserve">   </v>
      </c>
      <c r="O251" s="173">
        <f t="shared" si="16"/>
        <v>0</v>
      </c>
      <c r="P251" s="178">
        <f t="shared" si="14"/>
        <v>38930</v>
      </c>
    </row>
    <row r="252" spans="3:16" s="1" customFormat="1" ht="30">
      <c r="C252" s="9" t="s">
        <v>20</v>
      </c>
      <c r="D252" s="10" t="s">
        <v>21</v>
      </c>
      <c r="E252" s="11" t="s">
        <v>22</v>
      </c>
      <c r="F252" s="33" t="s">
        <v>23</v>
      </c>
      <c r="G252" s="33" t="s">
        <v>24</v>
      </c>
      <c r="H252" s="11" t="s">
        <v>2</v>
      </c>
      <c r="I252" s="11"/>
      <c r="J252" s="11" t="s">
        <v>26</v>
      </c>
      <c r="K252" s="11" t="s">
        <v>51</v>
      </c>
      <c r="L252" s="11" t="s">
        <v>28</v>
      </c>
      <c r="M252" s="11" t="s">
        <v>29</v>
      </c>
      <c r="N252" s="172" t="str">
        <f t="shared" si="15"/>
        <v>Nombre o Razón Social   No de la Obligación</v>
      </c>
      <c r="O252" s="173" t="str">
        <f t="shared" si="16"/>
        <v>Saldo Capital por Pagar</v>
      </c>
      <c r="P252" s="178">
        <f t="shared" si="14"/>
        <v>38930</v>
      </c>
    </row>
    <row r="253" spans="3:16" s="1" customFormat="1" ht="17.25">
      <c r="C253" s="12">
        <v>1</v>
      </c>
      <c r="D253" s="13"/>
      <c r="E253" s="34"/>
      <c r="F253" s="14"/>
      <c r="G253" s="14"/>
      <c r="H253" s="17"/>
      <c r="I253" s="17"/>
      <c r="J253" s="17"/>
      <c r="K253" s="17"/>
      <c r="L253" s="17"/>
      <c r="M253" s="17"/>
      <c r="N253" s="172" t="str">
        <f t="shared" si="15"/>
        <v xml:space="preserve">   </v>
      </c>
      <c r="O253" s="173">
        <f t="shared" si="16"/>
        <v>0</v>
      </c>
      <c r="P253" s="178">
        <f t="shared" si="14"/>
        <v>38930</v>
      </c>
    </row>
    <row r="254" spans="3:16" s="24" customFormat="1" ht="17.25">
      <c r="C254" s="234" t="s">
        <v>154</v>
      </c>
      <c r="D254" s="235"/>
      <c r="E254" s="235"/>
      <c r="F254" s="235"/>
      <c r="G254" s="236"/>
      <c r="H254" s="46"/>
      <c r="I254" s="46"/>
      <c r="J254" s="46"/>
      <c r="K254" s="47"/>
      <c r="L254" s="47"/>
      <c r="M254" s="47"/>
      <c r="N254" s="172" t="str">
        <f t="shared" si="15"/>
        <v xml:space="preserve">   </v>
      </c>
      <c r="O254" s="173">
        <f t="shared" si="16"/>
        <v>0</v>
      </c>
      <c r="P254" s="178">
        <f t="shared" si="14"/>
        <v>38930</v>
      </c>
    </row>
    <row r="255" spans="3:16" s="1" customFormat="1" ht="17.25"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172" t="str">
        <f t="shared" si="15"/>
        <v xml:space="preserve">   </v>
      </c>
      <c r="O255" s="173">
        <f t="shared" si="16"/>
        <v>0</v>
      </c>
      <c r="P255" s="178">
        <f t="shared" si="14"/>
        <v>38930</v>
      </c>
    </row>
    <row r="256" spans="3:16" s="1" customFormat="1" ht="17.25">
      <c r="C256" s="233" t="s">
        <v>155</v>
      </c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172" t="str">
        <f t="shared" si="15"/>
        <v xml:space="preserve">   </v>
      </c>
      <c r="O256" s="173">
        <f t="shared" si="16"/>
        <v>0</v>
      </c>
      <c r="P256" s="178">
        <f t="shared" si="14"/>
        <v>38930</v>
      </c>
    </row>
    <row r="257" spans="3:16" s="1" customFormat="1" ht="30">
      <c r="C257" s="9" t="s">
        <v>20</v>
      </c>
      <c r="D257" s="10" t="s">
        <v>21</v>
      </c>
      <c r="E257" s="11" t="s">
        <v>22</v>
      </c>
      <c r="F257" s="33" t="s">
        <v>23</v>
      </c>
      <c r="G257" s="33" t="s">
        <v>24</v>
      </c>
      <c r="H257" s="11" t="s">
        <v>2</v>
      </c>
      <c r="I257" s="11"/>
      <c r="J257" s="11" t="s">
        <v>26</v>
      </c>
      <c r="K257" s="11" t="s">
        <v>51</v>
      </c>
      <c r="L257" s="11" t="s">
        <v>28</v>
      </c>
      <c r="M257" s="11" t="s">
        <v>29</v>
      </c>
      <c r="N257" s="172" t="str">
        <f t="shared" si="15"/>
        <v>Nombre o Razón Social   No de la Obligación</v>
      </c>
      <c r="O257" s="173" t="str">
        <f t="shared" si="16"/>
        <v>Saldo Capital por Pagar</v>
      </c>
      <c r="P257" s="178">
        <f t="shared" si="14"/>
        <v>38930</v>
      </c>
    </row>
    <row r="258" spans="3:16" s="1" customFormat="1" ht="17.25">
      <c r="C258" s="12">
        <v>1</v>
      </c>
      <c r="D258" s="109"/>
      <c r="E258" s="110"/>
      <c r="F258" s="14"/>
      <c r="G258" s="14"/>
      <c r="H258" s="111"/>
      <c r="I258" s="111"/>
      <c r="J258" s="111"/>
      <c r="K258" s="17"/>
      <c r="L258" s="17"/>
      <c r="M258" s="17"/>
      <c r="N258" s="172" t="str">
        <f t="shared" si="15"/>
        <v xml:space="preserve">   </v>
      </c>
      <c r="O258" s="173">
        <f t="shared" si="16"/>
        <v>0</v>
      </c>
      <c r="P258" s="178">
        <f t="shared" si="14"/>
        <v>38930</v>
      </c>
    </row>
    <row r="259" spans="3:16" s="1" customFormat="1" ht="17.25">
      <c r="C259" s="102"/>
      <c r="D259" s="112"/>
      <c r="E259" s="113"/>
      <c r="F259" s="114"/>
      <c r="G259" s="115"/>
      <c r="H259" s="111"/>
      <c r="I259" s="111"/>
      <c r="J259" s="111"/>
      <c r="K259" s="17"/>
      <c r="L259" s="17"/>
      <c r="M259" s="17"/>
      <c r="N259" s="172" t="str">
        <f t="shared" si="15"/>
        <v xml:space="preserve">   </v>
      </c>
      <c r="O259" s="173">
        <f t="shared" si="16"/>
        <v>0</v>
      </c>
      <c r="P259" s="178">
        <f t="shared" si="14"/>
        <v>38930</v>
      </c>
    </row>
    <row r="260" spans="3:16" s="24" customFormat="1" ht="17.25">
      <c r="C260" s="234" t="s">
        <v>156</v>
      </c>
      <c r="D260" s="235"/>
      <c r="E260" s="235"/>
      <c r="F260" s="235"/>
      <c r="G260" s="236"/>
      <c r="H260" s="46">
        <f>SUM(H258:H259)</f>
        <v>0</v>
      </c>
      <c r="I260" s="46"/>
      <c r="J260" s="46"/>
      <c r="K260" s="47"/>
      <c r="L260" s="47"/>
      <c r="M260" s="47"/>
      <c r="N260" s="172" t="str">
        <f t="shared" si="15"/>
        <v xml:space="preserve">   </v>
      </c>
      <c r="O260" s="173">
        <f t="shared" si="16"/>
        <v>0</v>
      </c>
      <c r="P260" s="178">
        <f t="shared" si="14"/>
        <v>38930</v>
      </c>
    </row>
    <row r="261" spans="3:16" s="1" customFormat="1" ht="17.25">
      <c r="C261" s="237">
        <v>0</v>
      </c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172" t="str">
        <f t="shared" si="15"/>
        <v xml:space="preserve">   </v>
      </c>
      <c r="O261" s="173">
        <f t="shared" si="16"/>
        <v>0</v>
      </c>
      <c r="P261" s="178">
        <f t="shared" si="14"/>
        <v>38930</v>
      </c>
    </row>
    <row r="262" spans="3:16" s="50" customFormat="1" ht="18.75">
      <c r="C262" s="238" t="s">
        <v>157</v>
      </c>
      <c r="D262" s="239"/>
      <c r="E262" s="239"/>
      <c r="F262" s="239"/>
      <c r="G262" s="240"/>
      <c r="H262" s="54">
        <f>H260+H254+H249</f>
        <v>0</v>
      </c>
      <c r="I262" s="54"/>
      <c r="J262" s="54"/>
      <c r="K262" s="55"/>
      <c r="L262" s="55"/>
      <c r="M262" s="55"/>
      <c r="N262" s="172" t="str">
        <f t="shared" si="15"/>
        <v xml:space="preserve">   </v>
      </c>
      <c r="O262" s="173">
        <f t="shared" si="16"/>
        <v>0</v>
      </c>
      <c r="P262" s="178">
        <f t="shared" si="14"/>
        <v>38930</v>
      </c>
    </row>
    <row r="263" spans="3:16" s="1" customFormat="1" ht="18" thickBot="1">
      <c r="C263" s="241"/>
      <c r="D263" s="242"/>
      <c r="E263" s="242"/>
      <c r="F263" s="242"/>
      <c r="G263" s="242"/>
      <c r="H263" s="242"/>
      <c r="I263" s="242"/>
      <c r="J263" s="242"/>
      <c r="K263" s="242"/>
      <c r="L263" s="242"/>
      <c r="M263" s="243"/>
      <c r="N263" s="172" t="str">
        <f t="shared" si="15"/>
        <v xml:space="preserve">   </v>
      </c>
      <c r="O263" s="173">
        <f t="shared" si="16"/>
        <v>0</v>
      </c>
      <c r="P263" s="178">
        <f t="shared" si="14"/>
        <v>38930</v>
      </c>
    </row>
    <row r="264" spans="3:16" s="1" customFormat="1" ht="17.25">
      <c r="C264" s="59"/>
      <c r="D264" s="41"/>
      <c r="E264" s="60"/>
      <c r="F264" s="14"/>
      <c r="G264" s="14"/>
      <c r="H264" s="61"/>
      <c r="I264" s="61"/>
      <c r="J264" s="61"/>
      <c r="K264" s="61"/>
      <c r="L264" s="61"/>
      <c r="M264" s="61"/>
      <c r="N264" s="172" t="str">
        <f t="shared" si="15"/>
        <v xml:space="preserve">   </v>
      </c>
      <c r="O264" s="173">
        <f t="shared" si="16"/>
        <v>0</v>
      </c>
      <c r="P264" s="178">
        <f t="shared" si="14"/>
        <v>38930</v>
      </c>
    </row>
    <row r="265" spans="3:16" s="1" customFormat="1" ht="21">
      <c r="C265" s="221" t="s">
        <v>158</v>
      </c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172" t="str">
        <f t="shared" si="15"/>
        <v xml:space="preserve">   </v>
      </c>
      <c r="O265" s="173">
        <f t="shared" si="16"/>
        <v>0</v>
      </c>
      <c r="P265" s="178">
        <f t="shared" si="14"/>
        <v>38930</v>
      </c>
    </row>
    <row r="266" spans="3:16" s="1" customFormat="1" ht="30">
      <c r="C266" s="12" t="s">
        <v>20</v>
      </c>
      <c r="D266" s="10" t="s">
        <v>21</v>
      </c>
      <c r="E266" s="11" t="s">
        <v>22</v>
      </c>
      <c r="F266" s="10" t="s">
        <v>23</v>
      </c>
      <c r="G266" s="10" t="s">
        <v>24</v>
      </c>
      <c r="H266" s="10" t="s">
        <v>2</v>
      </c>
      <c r="I266" s="10"/>
      <c r="J266" s="11" t="s">
        <v>26</v>
      </c>
      <c r="K266" s="11" t="s">
        <v>60</v>
      </c>
      <c r="L266" s="11" t="s">
        <v>28</v>
      </c>
      <c r="M266" s="10" t="s">
        <v>29</v>
      </c>
      <c r="N266" s="172" t="str">
        <f t="shared" si="15"/>
        <v>Nombre o Razón Social   No de la Obligación</v>
      </c>
      <c r="O266" s="173" t="str">
        <f t="shared" si="16"/>
        <v>Saldo Capital por Pagar</v>
      </c>
      <c r="P266" s="178">
        <f t="shared" si="14"/>
        <v>38930</v>
      </c>
    </row>
    <row r="267" spans="3:16" s="1" customFormat="1" ht="17.25">
      <c r="C267" s="18">
        <v>1</v>
      </c>
      <c r="D267" s="41"/>
      <c r="E267" s="60"/>
      <c r="F267" s="14"/>
      <c r="G267" s="14"/>
      <c r="H267" s="61"/>
      <c r="I267" s="61"/>
      <c r="J267" s="61"/>
      <c r="K267" s="61"/>
      <c r="L267" s="61"/>
      <c r="M267" s="61"/>
      <c r="N267" s="172" t="str">
        <f t="shared" si="15"/>
        <v xml:space="preserve">   </v>
      </c>
      <c r="O267" s="173">
        <f t="shared" si="16"/>
        <v>0</v>
      </c>
      <c r="P267" s="178">
        <f t="shared" si="14"/>
        <v>38930</v>
      </c>
    </row>
    <row r="268" spans="3:16" s="50" customFormat="1" ht="18.75">
      <c r="C268" s="226" t="s">
        <v>159</v>
      </c>
      <c r="D268" s="227"/>
      <c r="E268" s="227"/>
      <c r="F268" s="227"/>
      <c r="G268" s="228"/>
      <c r="H268" s="65"/>
      <c r="I268" s="65"/>
      <c r="J268" s="65"/>
      <c r="K268" s="65"/>
      <c r="L268" s="65"/>
      <c r="M268" s="65"/>
      <c r="N268" s="172" t="str">
        <f t="shared" si="15"/>
        <v xml:space="preserve">   </v>
      </c>
      <c r="O268" s="173">
        <f t="shared" si="16"/>
        <v>0</v>
      </c>
      <c r="P268" s="178">
        <f t="shared" si="14"/>
        <v>38930</v>
      </c>
    </row>
    <row r="269" spans="3:16" s="1" customFormat="1" ht="17.25">
      <c r="C269" s="244"/>
      <c r="D269" s="245"/>
      <c r="E269" s="245"/>
      <c r="F269" s="245"/>
      <c r="G269" s="245"/>
      <c r="H269" s="245"/>
      <c r="I269" s="245"/>
      <c r="J269" s="245"/>
      <c r="K269" s="245"/>
      <c r="L269" s="245"/>
      <c r="M269" s="246"/>
      <c r="N269" s="172" t="str">
        <f t="shared" si="15"/>
        <v xml:space="preserve">   </v>
      </c>
      <c r="O269" s="173">
        <f t="shared" si="16"/>
        <v>0</v>
      </c>
      <c r="P269" s="178">
        <f t="shared" si="14"/>
        <v>38930</v>
      </c>
    </row>
    <row r="270" spans="3:16" s="1" customFormat="1" ht="21">
      <c r="C270" s="223" t="s">
        <v>160</v>
      </c>
      <c r="D270" s="224"/>
      <c r="E270" s="224"/>
      <c r="F270" s="224"/>
      <c r="G270" s="224"/>
      <c r="H270" s="224"/>
      <c r="I270" s="224"/>
      <c r="J270" s="224"/>
      <c r="K270" s="224"/>
      <c r="L270" s="224"/>
      <c r="M270" s="225"/>
      <c r="N270" s="172" t="str">
        <f t="shared" si="15"/>
        <v xml:space="preserve">   </v>
      </c>
      <c r="O270" s="173">
        <f t="shared" si="16"/>
        <v>0</v>
      </c>
      <c r="P270" s="178">
        <f t="shared" si="14"/>
        <v>38930</v>
      </c>
    </row>
    <row r="271" spans="3:16" s="1" customFormat="1" ht="30">
      <c r="C271" s="12" t="s">
        <v>20</v>
      </c>
      <c r="D271" s="10" t="s">
        <v>21</v>
      </c>
      <c r="E271" s="11" t="s">
        <v>22</v>
      </c>
      <c r="F271" s="10" t="s">
        <v>23</v>
      </c>
      <c r="G271" s="10" t="s">
        <v>24</v>
      </c>
      <c r="H271" s="10" t="s">
        <v>2</v>
      </c>
      <c r="I271" s="10"/>
      <c r="J271" s="11" t="s">
        <v>26</v>
      </c>
      <c r="K271" s="11" t="s">
        <v>60</v>
      </c>
      <c r="L271" s="11" t="s">
        <v>28</v>
      </c>
      <c r="M271" s="10" t="s">
        <v>29</v>
      </c>
      <c r="N271" s="172" t="str">
        <f t="shared" si="15"/>
        <v>Nombre o Razón Social   No de la Obligación</v>
      </c>
      <c r="O271" s="173" t="str">
        <f t="shared" si="16"/>
        <v>Saldo Capital por Pagar</v>
      </c>
      <c r="P271" s="178">
        <f t="shared" si="14"/>
        <v>38930</v>
      </c>
    </row>
    <row r="272" spans="3:16" s="1" customFormat="1" ht="17.25">
      <c r="C272" s="18">
        <v>1</v>
      </c>
      <c r="D272" s="41"/>
      <c r="E272" s="60"/>
      <c r="F272" s="14"/>
      <c r="G272" s="14"/>
      <c r="H272" s="61"/>
      <c r="I272" s="61"/>
      <c r="J272" s="61"/>
      <c r="K272" s="61"/>
      <c r="L272" s="61"/>
      <c r="M272" s="61"/>
      <c r="N272" s="172" t="str">
        <f t="shared" si="15"/>
        <v xml:space="preserve">   </v>
      </c>
      <c r="O272" s="173">
        <f t="shared" si="16"/>
        <v>0</v>
      </c>
      <c r="P272" s="178">
        <f t="shared" ref="P272:P334" si="17">+IF(I272&gt;$Q$133,I272,$Q$133)</f>
        <v>38930</v>
      </c>
    </row>
    <row r="273" spans="3:16" s="50" customFormat="1" ht="18.75">
      <c r="C273" s="226" t="s">
        <v>161</v>
      </c>
      <c r="D273" s="227"/>
      <c r="E273" s="227"/>
      <c r="F273" s="227"/>
      <c r="G273" s="228"/>
      <c r="H273" s="65"/>
      <c r="I273" s="65"/>
      <c r="J273" s="65"/>
      <c r="K273" s="65"/>
      <c r="L273" s="65"/>
      <c r="M273" s="65"/>
      <c r="N273" s="172" t="str">
        <f t="shared" si="15"/>
        <v xml:space="preserve">   </v>
      </c>
      <c r="O273" s="173">
        <f t="shared" si="16"/>
        <v>0</v>
      </c>
      <c r="P273" s="178">
        <f t="shared" si="17"/>
        <v>38930</v>
      </c>
    </row>
    <row r="274" spans="3:16" s="1" customFormat="1" ht="17.25">
      <c r="C274" s="229"/>
      <c r="D274" s="230"/>
      <c r="E274" s="230"/>
      <c r="F274" s="230"/>
      <c r="G274" s="230"/>
      <c r="H274" s="230"/>
      <c r="I274" s="230"/>
      <c r="J274" s="230"/>
      <c r="K274" s="230"/>
      <c r="L274" s="230"/>
      <c r="M274" s="231"/>
      <c r="N274" s="172" t="str">
        <f t="shared" si="15"/>
        <v xml:space="preserve">   </v>
      </c>
      <c r="O274" s="173">
        <f t="shared" si="16"/>
        <v>0</v>
      </c>
      <c r="P274" s="178">
        <f t="shared" si="17"/>
        <v>38930</v>
      </c>
    </row>
    <row r="275" spans="3:16" s="1" customFormat="1" ht="21">
      <c r="C275" s="221" t="s">
        <v>162</v>
      </c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172" t="str">
        <f t="shared" si="15"/>
        <v xml:space="preserve">   </v>
      </c>
      <c r="O275" s="173">
        <f t="shared" si="16"/>
        <v>0</v>
      </c>
      <c r="P275" s="178">
        <f t="shared" si="17"/>
        <v>38930</v>
      </c>
    </row>
    <row r="276" spans="3:16" s="1" customFormat="1" ht="30">
      <c r="C276" s="9" t="s">
        <v>20</v>
      </c>
      <c r="D276" s="10" t="s">
        <v>21</v>
      </c>
      <c r="E276" s="11" t="s">
        <v>22</v>
      </c>
      <c r="F276" s="10" t="s">
        <v>23</v>
      </c>
      <c r="G276" s="10" t="s">
        <v>24</v>
      </c>
      <c r="H276" s="11" t="s">
        <v>2</v>
      </c>
      <c r="I276" s="11"/>
      <c r="J276" s="11" t="s">
        <v>26</v>
      </c>
      <c r="K276" s="11" t="s">
        <v>68</v>
      </c>
      <c r="L276" s="11" t="s">
        <v>28</v>
      </c>
      <c r="M276" s="11" t="s">
        <v>29</v>
      </c>
      <c r="N276" s="172" t="str">
        <f t="shared" si="15"/>
        <v>Nombre o Razón Social   No de la Obligación</v>
      </c>
      <c r="O276" s="173" t="str">
        <f t="shared" si="16"/>
        <v>Saldo Capital por Pagar</v>
      </c>
      <c r="P276" s="178">
        <f t="shared" si="17"/>
        <v>38930</v>
      </c>
    </row>
    <row r="277" spans="3:16" s="1" customFormat="1" ht="17.25">
      <c r="C277" s="76">
        <v>1</v>
      </c>
      <c r="D277" s="13"/>
      <c r="E277" s="77"/>
      <c r="F277" s="14"/>
      <c r="G277" s="78"/>
      <c r="H277" s="81"/>
      <c r="I277" s="81"/>
      <c r="J277" s="81"/>
      <c r="K277" s="81"/>
      <c r="L277" s="81"/>
      <c r="M277" s="81"/>
      <c r="N277" s="172" t="str">
        <f t="shared" si="15"/>
        <v xml:space="preserve">   </v>
      </c>
      <c r="O277" s="173">
        <f t="shared" si="16"/>
        <v>0</v>
      </c>
      <c r="P277" s="178">
        <f t="shared" si="17"/>
        <v>38930</v>
      </c>
    </row>
    <row r="278" spans="3:16" s="50" customFormat="1" ht="18.75">
      <c r="C278" s="222" t="s">
        <v>163</v>
      </c>
      <c r="D278" s="222"/>
      <c r="E278" s="222"/>
      <c r="F278" s="222"/>
      <c r="G278" s="222"/>
      <c r="H278" s="85"/>
      <c r="I278" s="85"/>
      <c r="J278" s="85"/>
      <c r="K278" s="86"/>
      <c r="L278" s="86"/>
      <c r="M278" s="86"/>
      <c r="N278" s="172" t="str">
        <f t="shared" si="15"/>
        <v xml:space="preserve">   </v>
      </c>
      <c r="O278" s="173">
        <f t="shared" si="16"/>
        <v>0</v>
      </c>
      <c r="P278" s="178">
        <f t="shared" si="17"/>
        <v>38930</v>
      </c>
    </row>
    <row r="279" spans="3:16" s="1" customFormat="1" ht="18" thickBot="1">
      <c r="C279" s="87"/>
      <c r="D279" s="88"/>
      <c r="E279" s="89"/>
      <c r="F279" s="90"/>
      <c r="G279" s="90"/>
      <c r="H279" s="61"/>
      <c r="I279" s="61"/>
      <c r="J279" s="61"/>
      <c r="K279" s="61"/>
      <c r="L279" s="61"/>
      <c r="M279" s="61"/>
      <c r="N279" s="172" t="str">
        <f t="shared" si="15"/>
        <v xml:space="preserve">   </v>
      </c>
      <c r="O279" s="173">
        <f t="shared" si="16"/>
        <v>0</v>
      </c>
      <c r="P279" s="178">
        <f t="shared" si="17"/>
        <v>38930</v>
      </c>
    </row>
    <row r="280" spans="3:16" s="1" customFormat="1" ht="21">
      <c r="C280" s="223" t="s">
        <v>164</v>
      </c>
      <c r="D280" s="224"/>
      <c r="E280" s="224"/>
      <c r="F280" s="224"/>
      <c r="G280" s="224"/>
      <c r="H280" s="224"/>
      <c r="I280" s="224"/>
      <c r="J280" s="224"/>
      <c r="K280" s="224"/>
      <c r="L280" s="224"/>
      <c r="M280" s="225"/>
      <c r="N280" s="172" t="str">
        <f t="shared" si="15"/>
        <v xml:space="preserve">   </v>
      </c>
      <c r="O280" s="173">
        <f t="shared" si="16"/>
        <v>0</v>
      </c>
      <c r="P280" s="178">
        <f t="shared" si="17"/>
        <v>38930</v>
      </c>
    </row>
    <row r="281" spans="3:16" s="1" customFormat="1" ht="30">
      <c r="C281" s="10" t="s">
        <v>69</v>
      </c>
      <c r="D281" s="10" t="s">
        <v>21</v>
      </c>
      <c r="E281" s="11" t="s">
        <v>22</v>
      </c>
      <c r="F281" s="10" t="s">
        <v>23</v>
      </c>
      <c r="G281" s="10" t="s">
        <v>24</v>
      </c>
      <c r="H281" s="10" t="s">
        <v>2</v>
      </c>
      <c r="I281" s="10"/>
      <c r="J281" s="11" t="s">
        <v>26</v>
      </c>
      <c r="K281" s="11" t="s">
        <v>68</v>
      </c>
      <c r="L281" s="11" t="s">
        <v>28</v>
      </c>
      <c r="M281" s="10" t="s">
        <v>29</v>
      </c>
      <c r="N281" s="172" t="str">
        <f t="shared" si="15"/>
        <v>Nombre o Razón Social   No de la Obligación</v>
      </c>
      <c r="O281" s="173" t="str">
        <f t="shared" si="16"/>
        <v>Saldo Capital por Pagar</v>
      </c>
      <c r="P281" s="178">
        <f t="shared" si="17"/>
        <v>38930</v>
      </c>
    </row>
    <row r="282" spans="3:16" s="1" customFormat="1" ht="17.25">
      <c r="C282" s="76">
        <v>1</v>
      </c>
      <c r="D282" s="13"/>
      <c r="E282" s="78"/>
      <c r="F282" s="91"/>
      <c r="G282" s="92"/>
      <c r="H282" s="107"/>
      <c r="I282" s="107"/>
      <c r="J282" s="107"/>
      <c r="K282" s="17"/>
      <c r="L282" s="17"/>
      <c r="M282" s="17"/>
      <c r="N282" s="172" t="str">
        <f t="shared" si="15"/>
        <v xml:space="preserve">   </v>
      </c>
      <c r="O282" s="173">
        <f t="shared" si="16"/>
        <v>0</v>
      </c>
      <c r="P282" s="178">
        <f t="shared" si="17"/>
        <v>38930</v>
      </c>
    </row>
    <row r="283" spans="3:16" s="50" customFormat="1" ht="18.75">
      <c r="C283" s="226" t="s">
        <v>165</v>
      </c>
      <c r="D283" s="227"/>
      <c r="E283" s="227"/>
      <c r="F283" s="227"/>
      <c r="G283" s="227"/>
      <c r="H283" s="64"/>
      <c r="I283" s="64"/>
      <c r="J283" s="64"/>
      <c r="K283" s="86"/>
      <c r="L283" s="86"/>
      <c r="M283" s="86"/>
      <c r="N283" s="172" t="str">
        <f t="shared" si="15"/>
        <v xml:space="preserve">   </v>
      </c>
      <c r="O283" s="173">
        <f t="shared" si="16"/>
        <v>0</v>
      </c>
      <c r="P283" s="178">
        <f t="shared" si="17"/>
        <v>38930</v>
      </c>
    </row>
    <row r="284" spans="3:16" s="50" customFormat="1" ht="18.75">
      <c r="C284" s="95"/>
      <c r="D284" s="96"/>
      <c r="E284" s="96"/>
      <c r="F284" s="96"/>
      <c r="G284" s="97"/>
      <c r="H284" s="98"/>
      <c r="I284" s="98"/>
      <c r="J284" s="98"/>
      <c r="K284" s="99"/>
      <c r="L284" s="99"/>
      <c r="M284" s="99"/>
      <c r="N284" s="172" t="str">
        <f t="shared" si="15"/>
        <v xml:space="preserve">   </v>
      </c>
      <c r="O284" s="173">
        <f t="shared" si="16"/>
        <v>0</v>
      </c>
      <c r="P284" s="178">
        <f t="shared" si="17"/>
        <v>38930</v>
      </c>
    </row>
    <row r="285" spans="3:16" s="1" customFormat="1" ht="18.75">
      <c r="C285" s="226" t="s">
        <v>166</v>
      </c>
      <c r="D285" s="227"/>
      <c r="E285" s="227"/>
      <c r="F285" s="227"/>
      <c r="G285" s="228"/>
      <c r="H285" s="100"/>
      <c r="I285" s="100"/>
      <c r="J285" s="100"/>
      <c r="K285" s="84"/>
      <c r="L285" s="84"/>
      <c r="M285" s="84"/>
      <c r="N285" s="172" t="str">
        <f t="shared" si="15"/>
        <v xml:space="preserve">   </v>
      </c>
      <c r="O285" s="173">
        <f t="shared" si="16"/>
        <v>0</v>
      </c>
      <c r="P285" s="178">
        <f t="shared" si="17"/>
        <v>38930</v>
      </c>
    </row>
    <row r="286" spans="3:16" ht="17.25">
      <c r="N286" s="172" t="str">
        <f t="shared" ref="N286:N334" si="18">D286&amp;"   "&amp;G286</f>
        <v xml:space="preserve">   </v>
      </c>
      <c r="O286" s="173">
        <f t="shared" ref="O286:O334" si="19">+H286</f>
        <v>0</v>
      </c>
      <c r="P286" s="178">
        <f t="shared" si="17"/>
        <v>38930</v>
      </c>
    </row>
    <row r="287" spans="3:16" ht="17.25">
      <c r="N287" s="172" t="str">
        <f t="shared" si="18"/>
        <v xml:space="preserve">   </v>
      </c>
      <c r="O287" s="173">
        <f t="shared" si="19"/>
        <v>0</v>
      </c>
      <c r="P287" s="178">
        <f t="shared" si="17"/>
        <v>38930</v>
      </c>
    </row>
    <row r="288" spans="3:16" ht="17.25">
      <c r="N288" s="172" t="str">
        <f t="shared" si="18"/>
        <v xml:space="preserve">   </v>
      </c>
      <c r="O288" s="173">
        <f t="shared" si="19"/>
        <v>0</v>
      </c>
      <c r="P288" s="178">
        <f t="shared" si="17"/>
        <v>38930</v>
      </c>
    </row>
    <row r="289" spans="7:16" ht="17.25">
      <c r="N289" s="172" t="str">
        <f t="shared" si="18"/>
        <v xml:space="preserve">   </v>
      </c>
      <c r="O289" s="173">
        <f t="shared" si="19"/>
        <v>0</v>
      </c>
      <c r="P289" s="178">
        <f t="shared" si="17"/>
        <v>38930</v>
      </c>
    </row>
    <row r="290" spans="7:16" ht="17.25">
      <c r="G290" s="116" t="s">
        <v>167</v>
      </c>
      <c r="N290" s="172" t="e">
        <f>D290&amp;"   "&amp;#REF!</f>
        <v>#REF!</v>
      </c>
      <c r="O290" s="173">
        <f t="shared" si="19"/>
        <v>0</v>
      </c>
      <c r="P290" s="178">
        <f t="shared" si="17"/>
        <v>38930</v>
      </c>
    </row>
    <row r="291" spans="7:16" ht="17.25">
      <c r="N291" s="172" t="str">
        <f t="shared" si="18"/>
        <v xml:space="preserve">   </v>
      </c>
      <c r="O291" s="173">
        <f t="shared" si="19"/>
        <v>0</v>
      </c>
      <c r="P291" s="178">
        <f t="shared" si="17"/>
        <v>38930</v>
      </c>
    </row>
    <row r="292" spans="7:16" ht="17.25">
      <c r="N292" s="172" t="str">
        <f t="shared" si="18"/>
        <v xml:space="preserve">   </v>
      </c>
      <c r="O292" s="173">
        <f t="shared" si="19"/>
        <v>0</v>
      </c>
      <c r="P292" s="178">
        <f t="shared" si="17"/>
        <v>38930</v>
      </c>
    </row>
    <row r="293" spans="7:16" ht="17.25">
      <c r="N293" s="172" t="str">
        <f t="shared" si="18"/>
        <v xml:space="preserve">   </v>
      </c>
      <c r="O293" s="173">
        <f t="shared" si="19"/>
        <v>0</v>
      </c>
      <c r="P293" s="178">
        <f t="shared" si="17"/>
        <v>38930</v>
      </c>
    </row>
    <row r="294" spans="7:16" ht="17.25">
      <c r="N294" s="172" t="str">
        <f t="shared" si="18"/>
        <v xml:space="preserve">   </v>
      </c>
      <c r="O294" s="173">
        <f t="shared" si="19"/>
        <v>0</v>
      </c>
      <c r="P294" s="178">
        <f t="shared" si="17"/>
        <v>38930</v>
      </c>
    </row>
    <row r="295" spans="7:16" ht="17.25">
      <c r="N295" s="172" t="str">
        <f t="shared" si="18"/>
        <v xml:space="preserve">   </v>
      </c>
      <c r="O295" s="173">
        <f t="shared" si="19"/>
        <v>0</v>
      </c>
      <c r="P295" s="178">
        <f t="shared" si="17"/>
        <v>38930</v>
      </c>
    </row>
    <row r="296" spans="7:16" ht="17.25">
      <c r="N296" s="172" t="str">
        <f>D296&amp;"   "&amp;G290</f>
        <v xml:space="preserve">   ALBEIRO RESTREPO OSORIO</v>
      </c>
      <c r="O296" s="173">
        <f t="shared" si="19"/>
        <v>0</v>
      </c>
      <c r="P296" s="178">
        <f t="shared" si="17"/>
        <v>38930</v>
      </c>
    </row>
    <row r="297" spans="7:16" ht="17.25">
      <c r="G297" s="116"/>
      <c r="N297" s="172" t="str">
        <f t="shared" si="18"/>
        <v xml:space="preserve">   </v>
      </c>
      <c r="O297" s="173">
        <f t="shared" si="19"/>
        <v>0</v>
      </c>
      <c r="P297" s="178">
        <f t="shared" si="17"/>
        <v>38930</v>
      </c>
    </row>
    <row r="298" spans="7:16" ht="17.25">
      <c r="N298" s="172" t="str">
        <f t="shared" si="18"/>
        <v xml:space="preserve">   </v>
      </c>
      <c r="O298" s="173">
        <f t="shared" si="19"/>
        <v>0</v>
      </c>
      <c r="P298" s="178">
        <f t="shared" si="17"/>
        <v>38930</v>
      </c>
    </row>
    <row r="299" spans="7:16" ht="17.25">
      <c r="N299" s="172" t="str">
        <f t="shared" si="18"/>
        <v xml:space="preserve">   </v>
      </c>
      <c r="O299" s="173">
        <f t="shared" si="19"/>
        <v>0</v>
      </c>
      <c r="P299" s="178">
        <f t="shared" si="17"/>
        <v>38930</v>
      </c>
    </row>
    <row r="300" spans="7:16" ht="17.25">
      <c r="N300" s="172" t="str">
        <f t="shared" si="18"/>
        <v xml:space="preserve">   </v>
      </c>
      <c r="O300" s="173">
        <f t="shared" si="19"/>
        <v>0</v>
      </c>
      <c r="P300" s="178">
        <f t="shared" si="17"/>
        <v>38930</v>
      </c>
    </row>
    <row r="301" spans="7:16" ht="17.25">
      <c r="N301" s="172" t="str">
        <f t="shared" si="18"/>
        <v xml:space="preserve">   </v>
      </c>
      <c r="O301" s="173">
        <f t="shared" si="19"/>
        <v>0</v>
      </c>
      <c r="P301" s="178">
        <f t="shared" si="17"/>
        <v>38930</v>
      </c>
    </row>
    <row r="302" spans="7:16" ht="17.25">
      <c r="N302" s="172" t="str">
        <f t="shared" si="18"/>
        <v xml:space="preserve">   </v>
      </c>
      <c r="O302" s="173">
        <f t="shared" si="19"/>
        <v>0</v>
      </c>
      <c r="P302" s="178">
        <f t="shared" si="17"/>
        <v>38930</v>
      </c>
    </row>
    <row r="303" spans="7:16" ht="17.25">
      <c r="N303" s="172" t="str">
        <f t="shared" si="18"/>
        <v xml:space="preserve">   </v>
      </c>
      <c r="O303" s="173">
        <f t="shared" si="19"/>
        <v>0</v>
      </c>
      <c r="P303" s="178">
        <f t="shared" si="17"/>
        <v>38930</v>
      </c>
    </row>
    <row r="304" spans="7:16" ht="17.25">
      <c r="N304" s="172" t="str">
        <f t="shared" si="18"/>
        <v xml:space="preserve">   </v>
      </c>
      <c r="O304" s="173">
        <f t="shared" si="19"/>
        <v>0</v>
      </c>
      <c r="P304" s="178">
        <f t="shared" si="17"/>
        <v>38930</v>
      </c>
    </row>
    <row r="305" spans="14:16" ht="17.25">
      <c r="N305" s="172" t="str">
        <f t="shared" si="18"/>
        <v xml:space="preserve">   </v>
      </c>
      <c r="O305" s="173">
        <f t="shared" si="19"/>
        <v>0</v>
      </c>
      <c r="P305" s="178">
        <f t="shared" si="17"/>
        <v>38930</v>
      </c>
    </row>
    <row r="306" spans="14:16" ht="17.25">
      <c r="N306" s="172" t="str">
        <f t="shared" si="18"/>
        <v xml:space="preserve">   </v>
      </c>
      <c r="O306" s="173">
        <f t="shared" si="19"/>
        <v>0</v>
      </c>
      <c r="P306" s="178">
        <f t="shared" si="17"/>
        <v>38930</v>
      </c>
    </row>
    <row r="307" spans="14:16" ht="17.25">
      <c r="N307" s="172" t="str">
        <f t="shared" si="18"/>
        <v xml:space="preserve">   </v>
      </c>
      <c r="O307" s="173">
        <f t="shared" si="19"/>
        <v>0</v>
      </c>
      <c r="P307" s="178">
        <f t="shared" si="17"/>
        <v>38930</v>
      </c>
    </row>
    <row r="308" spans="14:16" ht="17.25">
      <c r="N308" s="172" t="str">
        <f t="shared" si="18"/>
        <v xml:space="preserve">   </v>
      </c>
      <c r="O308" s="173">
        <f t="shared" si="19"/>
        <v>0</v>
      </c>
      <c r="P308" s="178">
        <f t="shared" si="17"/>
        <v>38930</v>
      </c>
    </row>
    <row r="309" spans="14:16" ht="17.25">
      <c r="N309" s="172" t="str">
        <f t="shared" si="18"/>
        <v xml:space="preserve">   </v>
      </c>
      <c r="O309" s="173">
        <f t="shared" si="19"/>
        <v>0</v>
      </c>
      <c r="P309" s="178">
        <f t="shared" si="17"/>
        <v>38930</v>
      </c>
    </row>
    <row r="310" spans="14:16" ht="17.25">
      <c r="N310" s="172" t="str">
        <f t="shared" si="18"/>
        <v xml:space="preserve">   </v>
      </c>
      <c r="O310" s="173">
        <f t="shared" si="19"/>
        <v>0</v>
      </c>
      <c r="P310" s="178">
        <f t="shared" si="17"/>
        <v>38930</v>
      </c>
    </row>
    <row r="311" spans="14:16" ht="17.25">
      <c r="N311" s="172" t="str">
        <f t="shared" si="18"/>
        <v xml:space="preserve">   </v>
      </c>
      <c r="O311" s="173">
        <f t="shared" si="19"/>
        <v>0</v>
      </c>
      <c r="P311" s="178">
        <f t="shared" si="17"/>
        <v>38930</v>
      </c>
    </row>
    <row r="312" spans="14:16" ht="17.25">
      <c r="N312" s="172" t="str">
        <f t="shared" si="18"/>
        <v xml:space="preserve">   </v>
      </c>
      <c r="O312" s="173">
        <f t="shared" si="19"/>
        <v>0</v>
      </c>
      <c r="P312" s="178">
        <f t="shared" si="17"/>
        <v>38930</v>
      </c>
    </row>
    <row r="313" spans="14:16" ht="17.25">
      <c r="N313" s="172" t="str">
        <f t="shared" si="18"/>
        <v xml:space="preserve">   </v>
      </c>
      <c r="O313" s="173">
        <f t="shared" si="19"/>
        <v>0</v>
      </c>
      <c r="P313" s="178">
        <f t="shared" si="17"/>
        <v>38930</v>
      </c>
    </row>
    <row r="314" spans="14:16" ht="17.25">
      <c r="N314" s="172" t="str">
        <f t="shared" si="18"/>
        <v xml:space="preserve">   </v>
      </c>
      <c r="O314" s="173">
        <f t="shared" si="19"/>
        <v>0</v>
      </c>
      <c r="P314" s="178">
        <f t="shared" si="17"/>
        <v>38930</v>
      </c>
    </row>
    <row r="315" spans="14:16" ht="17.25">
      <c r="N315" s="172" t="str">
        <f t="shared" si="18"/>
        <v xml:space="preserve">   </v>
      </c>
      <c r="O315" s="173">
        <f t="shared" si="19"/>
        <v>0</v>
      </c>
      <c r="P315" s="178">
        <f t="shared" si="17"/>
        <v>38930</v>
      </c>
    </row>
    <row r="316" spans="14:16" ht="17.25">
      <c r="N316" s="172" t="str">
        <f t="shared" si="18"/>
        <v xml:space="preserve">   </v>
      </c>
      <c r="O316" s="173">
        <f t="shared" si="19"/>
        <v>0</v>
      </c>
      <c r="P316" s="178">
        <f t="shared" si="17"/>
        <v>38930</v>
      </c>
    </row>
    <row r="317" spans="14:16" ht="17.25">
      <c r="N317" s="172" t="str">
        <f t="shared" si="18"/>
        <v xml:space="preserve">   </v>
      </c>
      <c r="O317" s="173">
        <f t="shared" si="19"/>
        <v>0</v>
      </c>
      <c r="P317" s="178">
        <f t="shared" si="17"/>
        <v>38930</v>
      </c>
    </row>
    <row r="318" spans="14:16" ht="17.25">
      <c r="N318" s="172" t="str">
        <f t="shared" si="18"/>
        <v xml:space="preserve">   </v>
      </c>
      <c r="O318" s="173">
        <f t="shared" si="19"/>
        <v>0</v>
      </c>
      <c r="P318" s="178">
        <f t="shared" si="17"/>
        <v>38930</v>
      </c>
    </row>
    <row r="319" spans="14:16" ht="17.25">
      <c r="N319" s="172" t="str">
        <f t="shared" si="18"/>
        <v xml:space="preserve">   </v>
      </c>
      <c r="O319" s="173">
        <f t="shared" si="19"/>
        <v>0</v>
      </c>
      <c r="P319" s="178">
        <f t="shared" si="17"/>
        <v>38930</v>
      </c>
    </row>
    <row r="320" spans="14:16" ht="17.25">
      <c r="N320" s="172" t="str">
        <f t="shared" si="18"/>
        <v xml:space="preserve">   </v>
      </c>
      <c r="O320" s="173">
        <f t="shared" si="19"/>
        <v>0</v>
      </c>
      <c r="P320" s="178">
        <f t="shared" si="17"/>
        <v>38930</v>
      </c>
    </row>
    <row r="321" spans="14:16" ht="17.25">
      <c r="N321" s="172" t="str">
        <f t="shared" si="18"/>
        <v xml:space="preserve">   </v>
      </c>
      <c r="O321" s="173">
        <f t="shared" si="19"/>
        <v>0</v>
      </c>
      <c r="P321" s="178">
        <f t="shared" si="17"/>
        <v>38930</v>
      </c>
    </row>
    <row r="322" spans="14:16" ht="17.25">
      <c r="N322" s="172" t="str">
        <f t="shared" si="18"/>
        <v xml:space="preserve">   </v>
      </c>
      <c r="O322" s="173">
        <f t="shared" si="19"/>
        <v>0</v>
      </c>
      <c r="P322" s="178">
        <f t="shared" si="17"/>
        <v>38930</v>
      </c>
    </row>
    <row r="323" spans="14:16" ht="17.25">
      <c r="N323" s="172" t="str">
        <f t="shared" si="18"/>
        <v xml:space="preserve">   </v>
      </c>
      <c r="O323" s="173">
        <f t="shared" si="19"/>
        <v>0</v>
      </c>
      <c r="P323" s="178">
        <f t="shared" si="17"/>
        <v>38930</v>
      </c>
    </row>
    <row r="324" spans="14:16" ht="17.25">
      <c r="N324" s="172" t="str">
        <f t="shared" si="18"/>
        <v xml:space="preserve">   </v>
      </c>
      <c r="O324" s="173">
        <f t="shared" si="19"/>
        <v>0</v>
      </c>
      <c r="P324" s="178">
        <f t="shared" si="17"/>
        <v>38930</v>
      </c>
    </row>
    <row r="325" spans="14:16" ht="17.25">
      <c r="N325" s="172" t="str">
        <f t="shared" si="18"/>
        <v xml:space="preserve">   </v>
      </c>
      <c r="O325" s="173">
        <f t="shared" si="19"/>
        <v>0</v>
      </c>
      <c r="P325" s="178">
        <f t="shared" si="17"/>
        <v>38930</v>
      </c>
    </row>
    <row r="326" spans="14:16" ht="17.25">
      <c r="N326" s="172" t="str">
        <f t="shared" si="18"/>
        <v xml:space="preserve">   </v>
      </c>
      <c r="O326" s="173">
        <f t="shared" si="19"/>
        <v>0</v>
      </c>
      <c r="P326" s="178">
        <f t="shared" si="17"/>
        <v>38930</v>
      </c>
    </row>
    <row r="327" spans="14:16" ht="17.25">
      <c r="N327" s="172" t="str">
        <f t="shared" si="18"/>
        <v xml:space="preserve">   </v>
      </c>
      <c r="O327" s="173">
        <f t="shared" si="19"/>
        <v>0</v>
      </c>
      <c r="P327" s="178">
        <f t="shared" si="17"/>
        <v>38930</v>
      </c>
    </row>
    <row r="328" spans="14:16" ht="17.25">
      <c r="N328" s="172" t="str">
        <f t="shared" si="18"/>
        <v xml:space="preserve">   </v>
      </c>
      <c r="O328" s="173">
        <f t="shared" si="19"/>
        <v>0</v>
      </c>
      <c r="P328" s="178">
        <f t="shared" si="17"/>
        <v>38930</v>
      </c>
    </row>
    <row r="329" spans="14:16" ht="17.25">
      <c r="N329" s="172" t="str">
        <f t="shared" si="18"/>
        <v xml:space="preserve">   </v>
      </c>
      <c r="O329" s="173">
        <f t="shared" si="19"/>
        <v>0</v>
      </c>
      <c r="P329" s="178">
        <f t="shared" si="17"/>
        <v>38930</v>
      </c>
    </row>
    <row r="330" spans="14:16" ht="17.25">
      <c r="N330" s="172" t="str">
        <f t="shared" si="18"/>
        <v xml:space="preserve">   </v>
      </c>
      <c r="O330" s="173">
        <f t="shared" si="19"/>
        <v>0</v>
      </c>
      <c r="P330" s="178">
        <f t="shared" si="17"/>
        <v>38930</v>
      </c>
    </row>
    <row r="331" spans="14:16" ht="17.25">
      <c r="N331" s="172" t="str">
        <f t="shared" si="18"/>
        <v xml:space="preserve">   </v>
      </c>
      <c r="O331" s="173">
        <f t="shared" si="19"/>
        <v>0</v>
      </c>
      <c r="P331" s="178">
        <f t="shared" si="17"/>
        <v>38930</v>
      </c>
    </row>
    <row r="332" spans="14:16" ht="17.25">
      <c r="N332" s="172" t="str">
        <f t="shared" si="18"/>
        <v xml:space="preserve">   </v>
      </c>
      <c r="O332" s="173">
        <f t="shared" si="19"/>
        <v>0</v>
      </c>
      <c r="P332" s="178">
        <f t="shared" si="17"/>
        <v>38930</v>
      </c>
    </row>
    <row r="333" spans="14:16" ht="17.25">
      <c r="N333" s="172" t="str">
        <f t="shared" si="18"/>
        <v xml:space="preserve">   </v>
      </c>
      <c r="O333" s="173">
        <f t="shared" si="19"/>
        <v>0</v>
      </c>
      <c r="P333" s="178">
        <f t="shared" si="17"/>
        <v>38930</v>
      </c>
    </row>
    <row r="334" spans="14:16" ht="17.25">
      <c r="N334" s="172" t="str">
        <f t="shared" si="18"/>
        <v xml:space="preserve">   </v>
      </c>
      <c r="O334" s="173">
        <f t="shared" si="19"/>
        <v>0</v>
      </c>
      <c r="P334" s="178">
        <f t="shared" si="17"/>
        <v>38930</v>
      </c>
    </row>
  </sheetData>
  <autoFilter ref="C7:M334" xr:uid="{405E57E1-5F77-428B-B3FC-B0F5EF4CF745}"/>
  <mergeCells count="23">
    <mergeCell ref="C254:G254"/>
    <mergeCell ref="C244:M244"/>
    <mergeCell ref="C245:M245"/>
    <mergeCell ref="C246:M246"/>
    <mergeCell ref="C249:G249"/>
    <mergeCell ref="C251:M251"/>
    <mergeCell ref="C274:M274"/>
    <mergeCell ref="C255:M255"/>
    <mergeCell ref="C256:M256"/>
    <mergeCell ref="C260:G260"/>
    <mergeCell ref="C261:M261"/>
    <mergeCell ref="C262:G262"/>
    <mergeCell ref="C263:M263"/>
    <mergeCell ref="C265:M265"/>
    <mergeCell ref="C268:G268"/>
    <mergeCell ref="C269:M269"/>
    <mergeCell ref="C270:M270"/>
    <mergeCell ref="C273:G273"/>
    <mergeCell ref="C275:M275"/>
    <mergeCell ref="C278:G278"/>
    <mergeCell ref="C280:M280"/>
    <mergeCell ref="C283:G283"/>
    <mergeCell ref="C285:G285"/>
  </mergeCells>
  <pageMargins left="0.70866141732283472" right="0.70866141732283472" top="0.74803149606299213" bottom="0.74803149606299213" header="0.31496062992125984" footer="0.31496062992125984"/>
  <pageSetup scale="42" fitToHeight="500" orientation="landscape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7464-E664-45B3-8C3F-EF5443D4AC9A}">
  <dimension ref="A1:BR298"/>
  <sheetViews>
    <sheetView topLeftCell="BE1" workbookViewId="0">
      <selection activeCell="BI5" sqref="BI5"/>
    </sheetView>
  </sheetViews>
  <sheetFormatPr defaultColWidth="11.42578125" defaultRowHeight="15"/>
  <cols>
    <col min="1" max="1" width="10.85546875" bestFit="1" customWidth="1"/>
    <col min="2" max="2" width="11.85546875" bestFit="1" customWidth="1"/>
    <col min="3" max="3" width="10.28515625" bestFit="1" customWidth="1"/>
    <col min="4" max="4" width="10.85546875" bestFit="1" customWidth="1"/>
    <col min="5" max="5" width="13" bestFit="1" customWidth="1"/>
    <col min="6" max="6" width="8" bestFit="1" customWidth="1"/>
    <col min="7" max="7" width="15.7109375" bestFit="1" customWidth="1"/>
    <col min="8" max="8" width="14.140625" bestFit="1" customWidth="1"/>
    <col min="9" max="12" width="14" bestFit="1" customWidth="1"/>
    <col min="13" max="14" width="15.7109375" bestFit="1" customWidth="1"/>
    <col min="15" max="15" width="14.140625" bestFit="1" customWidth="1"/>
    <col min="16" max="16" width="12.42578125" bestFit="1" customWidth="1"/>
    <col min="17" max="18" width="14.140625" bestFit="1" customWidth="1"/>
    <col min="19" max="19" width="12.42578125" bestFit="1" customWidth="1"/>
    <col min="20" max="22" width="14.140625" bestFit="1" customWidth="1"/>
    <col min="23" max="23" width="12.42578125" bestFit="1" customWidth="1"/>
    <col min="24" max="24" width="14.140625" bestFit="1" customWidth="1"/>
    <col min="25" max="25" width="12.42578125" bestFit="1" customWidth="1"/>
    <col min="26" max="26" width="15.140625" bestFit="1" customWidth="1"/>
    <col min="27" max="27" width="12.42578125" bestFit="1" customWidth="1"/>
    <col min="28" max="30" width="14.140625" bestFit="1" customWidth="1"/>
    <col min="31" max="31" width="12.42578125" bestFit="1" customWidth="1"/>
    <col min="32" max="33" width="14.140625" bestFit="1" customWidth="1"/>
    <col min="34" max="34" width="12.42578125" bestFit="1" customWidth="1"/>
    <col min="35" max="37" width="14.140625" bestFit="1" customWidth="1"/>
    <col min="38" max="38" width="12.42578125" bestFit="1" customWidth="1"/>
    <col min="39" max="40" width="14.140625" bestFit="1" customWidth="1"/>
    <col min="41" max="41" width="15.140625" bestFit="1" customWidth="1"/>
    <col min="42" max="42" width="12.42578125" bestFit="1" customWidth="1"/>
    <col min="43" max="45" width="14.140625" bestFit="1" customWidth="1"/>
    <col min="46" max="46" width="12.42578125" bestFit="1" customWidth="1"/>
    <col min="47" max="48" width="14.140625" bestFit="1" customWidth="1"/>
    <col min="49" max="49" width="15.140625" bestFit="1" customWidth="1"/>
    <col min="50" max="50" width="14.140625" bestFit="1" customWidth="1"/>
    <col min="51" max="51" width="12.42578125" bestFit="1" customWidth="1"/>
    <col min="52" max="54" width="14.140625" bestFit="1" customWidth="1"/>
    <col min="55" max="55" width="12.85546875" customWidth="1"/>
    <col min="56" max="56" width="12.42578125" bestFit="1" customWidth="1"/>
    <col min="57" max="59" width="14.140625" bestFit="1" customWidth="1"/>
    <col min="60" max="60" width="13.140625" bestFit="1" customWidth="1"/>
    <col min="61" max="61" width="14.140625" bestFit="1" customWidth="1"/>
    <col min="62" max="62" width="12.42578125" bestFit="1" customWidth="1"/>
    <col min="63" max="63" width="15.140625" bestFit="1" customWidth="1"/>
    <col min="64" max="67" width="12.42578125" bestFit="1" customWidth="1"/>
    <col min="68" max="68" width="11.42578125" bestFit="1" customWidth="1"/>
    <col min="69" max="70" width="12.42578125" bestFit="1" customWidth="1"/>
  </cols>
  <sheetData>
    <row r="1" spans="1:70" ht="15.75">
      <c r="G1" s="171">
        <v>44712</v>
      </c>
    </row>
    <row r="2" spans="1:70" ht="15.75">
      <c r="A2" s="249" t="s">
        <v>168</v>
      </c>
      <c r="B2" s="249"/>
      <c r="C2" s="249"/>
      <c r="D2" s="250" t="s">
        <v>169</v>
      </c>
      <c r="E2" s="250"/>
      <c r="F2" s="250"/>
      <c r="G2" s="179">
        <f>+VLOOKUP(G3,'CALIFICACIÓN Y GRADUACIÓN'!$N$8:$P$334,3,0)</f>
        <v>38930</v>
      </c>
      <c r="H2" s="179">
        <f>+VLOOKUP(H3,'CALIFICACIÓN Y GRADUACIÓN'!$N$8:$P$334,3,0)</f>
        <v>38930</v>
      </c>
      <c r="I2" s="179">
        <f>+VLOOKUP(I3,'CALIFICACIÓN Y GRADUACIÓN'!$N$8:$P$334,3,0)</f>
        <v>38930</v>
      </c>
      <c r="J2" s="179">
        <f>+VLOOKUP(J3,'CALIFICACIÓN Y GRADUACIÓN'!$N$8:$P$334,3,0)</f>
        <v>38930</v>
      </c>
      <c r="K2" s="179">
        <f>+VLOOKUP(K3,'CALIFICACIÓN Y GRADUACIÓN'!$N$8:$P$334,3,0)</f>
        <v>38930</v>
      </c>
      <c r="L2" s="179">
        <f>+VLOOKUP(L3,'CALIFICACIÓN Y GRADUACIÓN'!$N$8:$P$334,3,0)</f>
        <v>38930</v>
      </c>
      <c r="M2" s="179">
        <f>+VLOOKUP(M3,'CALIFICACIÓN Y GRADUACIÓN'!$N$8:$P$334,3,0)</f>
        <v>38930</v>
      </c>
      <c r="N2" s="179">
        <f>+VLOOKUP(N3,'CALIFICACIÓN Y GRADUACIÓN'!$N$8:$P$334,3,0)</f>
        <v>38930</v>
      </c>
      <c r="O2" s="179">
        <f>+VLOOKUP(O3,'CALIFICACIÓN Y GRADUACIÓN'!$N$8:$P$334,3,0)</f>
        <v>38930</v>
      </c>
      <c r="P2" s="179">
        <f>+VLOOKUP(P3,'CALIFICACIÓN Y GRADUACIÓN'!$N$8:$P$334,3,0)</f>
        <v>38930</v>
      </c>
      <c r="Q2" s="179">
        <f>+VLOOKUP(Q3,'CALIFICACIÓN Y GRADUACIÓN'!$N$8:$P$334,3,0)</f>
        <v>38930</v>
      </c>
      <c r="R2" s="179">
        <f>+VLOOKUP(R3,'CALIFICACIÓN Y GRADUACIÓN'!$N$8:$P$334,3,0)</f>
        <v>38930</v>
      </c>
      <c r="S2" s="179">
        <f>+VLOOKUP(S3,'CALIFICACIÓN Y GRADUACIÓN'!$N$8:$P$334,3,0)</f>
        <v>38930</v>
      </c>
      <c r="T2" s="179">
        <f>+VLOOKUP(T3,'CALIFICACIÓN Y GRADUACIÓN'!$N$8:$P$334,3,0)</f>
        <v>38930</v>
      </c>
      <c r="U2" s="179">
        <f>+VLOOKUP(U3,'CALIFICACIÓN Y GRADUACIÓN'!$N$8:$P$334,3,0)</f>
        <v>38930</v>
      </c>
      <c r="V2" s="179">
        <f>+VLOOKUP(V3,'CALIFICACIÓN Y GRADUACIÓN'!$N$8:$P$334,3,0)</f>
        <v>38930</v>
      </c>
      <c r="W2" s="179">
        <f>+VLOOKUP(W3,'CALIFICACIÓN Y GRADUACIÓN'!$N$8:$P$334,3,0)</f>
        <v>38930</v>
      </c>
      <c r="X2" s="179">
        <f>+VLOOKUP(X3,'CALIFICACIÓN Y GRADUACIÓN'!$N$8:$P$334,3,0)</f>
        <v>38930</v>
      </c>
      <c r="Y2" s="179">
        <f>+VLOOKUP(Y3,'CALIFICACIÓN Y GRADUACIÓN'!$N$8:$P$334,3,0)</f>
        <v>38930</v>
      </c>
      <c r="Z2" s="179">
        <f>+VLOOKUP(Z3,'CALIFICACIÓN Y GRADUACIÓN'!$N$8:$P$334,3,0)</f>
        <v>38930</v>
      </c>
      <c r="AA2" s="179">
        <f>+VLOOKUP(AA3,'CALIFICACIÓN Y GRADUACIÓN'!$N$8:$P$334,3,0)</f>
        <v>38930</v>
      </c>
      <c r="AB2" s="179">
        <f>+VLOOKUP(AB3,'CALIFICACIÓN Y GRADUACIÓN'!$N$8:$P$334,3,0)</f>
        <v>38930</v>
      </c>
      <c r="AC2" s="179">
        <f>+VLOOKUP(AC3,'CALIFICACIÓN Y GRADUACIÓN'!$N$8:$P$334,3,0)</f>
        <v>38930</v>
      </c>
      <c r="AD2" s="179">
        <f>+VLOOKUP(AD3,'CALIFICACIÓN Y GRADUACIÓN'!$N$8:$P$334,3,0)</f>
        <v>38930</v>
      </c>
      <c r="AE2" s="179">
        <f>+VLOOKUP(AE3,'CALIFICACIÓN Y GRADUACIÓN'!$N$8:$P$334,3,0)</f>
        <v>38930</v>
      </c>
      <c r="AF2" s="179">
        <f>+VLOOKUP(AF3,'CALIFICACIÓN Y GRADUACIÓN'!$N$8:$P$334,3,0)</f>
        <v>38930</v>
      </c>
      <c r="AG2" s="179">
        <f>+VLOOKUP(AG3,'CALIFICACIÓN Y GRADUACIÓN'!$N$8:$P$334,3,0)</f>
        <v>38930</v>
      </c>
      <c r="AH2" s="179">
        <f>+VLOOKUP(AH3,'CALIFICACIÓN Y GRADUACIÓN'!$N$8:$P$334,3,0)</f>
        <v>38930</v>
      </c>
      <c r="AI2" s="179">
        <f>+VLOOKUP(AI3,'CALIFICACIÓN Y GRADUACIÓN'!$N$8:$P$334,3,0)</f>
        <v>38930</v>
      </c>
      <c r="AJ2" s="179">
        <f>+VLOOKUP(AJ3,'CALIFICACIÓN Y GRADUACIÓN'!$N$8:$P$334,3,0)</f>
        <v>38930</v>
      </c>
      <c r="AK2" s="179">
        <f>+VLOOKUP(AK3,'CALIFICACIÓN Y GRADUACIÓN'!$N$8:$P$334,3,0)</f>
        <v>38930</v>
      </c>
      <c r="AL2" s="179">
        <f>+VLOOKUP(AL3,'CALIFICACIÓN Y GRADUACIÓN'!$N$8:$P$334,3,0)</f>
        <v>38930</v>
      </c>
      <c r="AM2" s="179">
        <f>+VLOOKUP(AM3,'CALIFICACIÓN Y GRADUACIÓN'!$N$8:$P$334,3,0)</f>
        <v>38930</v>
      </c>
      <c r="AN2" s="179">
        <f>+VLOOKUP(AN3,'CALIFICACIÓN Y GRADUACIÓN'!$N$8:$P$334,3,0)</f>
        <v>38930</v>
      </c>
      <c r="AO2" s="179">
        <f>+VLOOKUP(AO3,'CALIFICACIÓN Y GRADUACIÓN'!$N$8:$P$334,3,0)</f>
        <v>38930</v>
      </c>
      <c r="AP2" s="179">
        <f>+VLOOKUP(AP3,'CALIFICACIÓN Y GRADUACIÓN'!$N$8:$P$334,3,0)</f>
        <v>38930</v>
      </c>
      <c r="AQ2" s="179">
        <f>+VLOOKUP(AQ3,'CALIFICACIÓN Y GRADUACIÓN'!$N$8:$P$334,3,0)</f>
        <v>38930</v>
      </c>
      <c r="AR2" s="179">
        <f>+VLOOKUP(AR3,'CALIFICACIÓN Y GRADUACIÓN'!$N$8:$P$334,3,0)</f>
        <v>38930</v>
      </c>
      <c r="AS2" s="179">
        <f>+VLOOKUP(AS3,'CALIFICACIÓN Y GRADUACIÓN'!$N$8:$P$334,3,0)</f>
        <v>38930</v>
      </c>
      <c r="AT2" s="179">
        <f>+VLOOKUP(AT3,'CALIFICACIÓN Y GRADUACIÓN'!$N$8:$P$334,3,0)</f>
        <v>38930</v>
      </c>
      <c r="AU2" s="179">
        <f>+VLOOKUP(AU3,'CALIFICACIÓN Y GRADUACIÓN'!$N$8:$P$334,3,0)</f>
        <v>38930</v>
      </c>
      <c r="AV2" s="179">
        <f>+VLOOKUP(AV3,'CALIFICACIÓN Y GRADUACIÓN'!$N$8:$P$334,3,0)</f>
        <v>38930</v>
      </c>
      <c r="AW2" s="179">
        <f>+VLOOKUP(AW3,'CALIFICACIÓN Y GRADUACIÓN'!$N$8:$P$334,3,0)</f>
        <v>38930</v>
      </c>
      <c r="AX2" s="179">
        <f>+VLOOKUP(AX3,'CALIFICACIÓN Y GRADUACIÓN'!$N$8:$P$334,3,0)</f>
        <v>38930</v>
      </c>
      <c r="AY2" s="179">
        <f>+VLOOKUP(AY3,'CALIFICACIÓN Y GRADUACIÓN'!$N$8:$P$334,3,0)</f>
        <v>38930</v>
      </c>
      <c r="AZ2" s="179">
        <f>+VLOOKUP(AZ3,'CALIFICACIÓN Y GRADUACIÓN'!$N$8:$P$334,3,0)</f>
        <v>38930</v>
      </c>
      <c r="BA2" s="179">
        <f>+VLOOKUP(BA3,'CALIFICACIÓN Y GRADUACIÓN'!$N$8:$P$334,3,0)</f>
        <v>38930</v>
      </c>
      <c r="BB2" s="179">
        <f>+VLOOKUP(BB3,'CALIFICACIÓN Y GRADUACIÓN'!$N$8:$P$334,3,0)</f>
        <v>38930</v>
      </c>
      <c r="BC2" s="179">
        <f>+VLOOKUP(BC3,'CALIFICACIÓN Y GRADUACIÓN'!$N$8:$P$334,3,0)</f>
        <v>38930</v>
      </c>
      <c r="BD2" s="179">
        <f>+VLOOKUP(BD3,'CALIFICACIÓN Y GRADUACIÓN'!$N$8:$P$334,3,0)</f>
        <v>38930</v>
      </c>
      <c r="BE2" s="179">
        <f>+VLOOKUP(BE3,'CALIFICACIÓN Y GRADUACIÓN'!$N$8:$P$334,3,0)</f>
        <v>38930</v>
      </c>
      <c r="BF2" s="179">
        <f>+VLOOKUP(BF3,'CALIFICACIÓN Y GRADUACIÓN'!$N$8:$P$334,3,0)</f>
        <v>38930</v>
      </c>
      <c r="BG2" s="179">
        <f>+VLOOKUP(BG3,'CALIFICACIÓN Y GRADUACIÓN'!$N$8:$P$334,3,0)</f>
        <v>38930</v>
      </c>
      <c r="BH2" s="179">
        <f>+J2</f>
        <v>38930</v>
      </c>
      <c r="BI2" s="179">
        <f>+BH2</f>
        <v>38930</v>
      </c>
      <c r="BJ2" s="179">
        <f>+VLOOKUP(BJ3,'CALIFICACIÓN Y GRADUACIÓN'!$N$8:$P$334,3,0)</f>
        <v>0</v>
      </c>
      <c r="BK2" s="179" t="e">
        <f>+VLOOKUP(BK3,'CALIFICACIÓN Y GRADUACIÓN'!$N$8:$P$334,3,0)</f>
        <v>#N/A</v>
      </c>
      <c r="BL2" s="179" t="e">
        <f>+VLOOKUP(BL3,'CALIFICACIÓN Y GRADUACIÓN'!$N$8:$P$334,3,0)</f>
        <v>#N/A</v>
      </c>
      <c r="BM2" s="179" t="e">
        <f>+VLOOKUP(BM3,'CALIFICACIÓN Y GRADUACIÓN'!$N$8:$P$334,3,0)</f>
        <v>#N/A</v>
      </c>
      <c r="BN2" s="179" t="e">
        <f>+VLOOKUP(BN3,'CALIFICACIÓN Y GRADUACIÓN'!$N$8:$P$334,3,0)</f>
        <v>#N/A</v>
      </c>
      <c r="BO2" s="179" t="e">
        <f>+VLOOKUP(BO3,'CALIFICACIÓN Y GRADUACIÓN'!$N$8:$P$334,3,0)</f>
        <v>#N/A</v>
      </c>
      <c r="BP2" s="179" t="e">
        <f>+VLOOKUP(BP3,'CALIFICACIÓN Y GRADUACIÓN'!$N$8:$P$334,3,0)</f>
        <v>#N/A</v>
      </c>
      <c r="BQ2" s="179" t="e">
        <f>+VLOOKUP(BQ3,'CALIFICACIÓN Y GRADUACIÓN'!$N$8:$P$334,3,0)</f>
        <v>#N/A</v>
      </c>
      <c r="BR2" s="179" t="e">
        <f>+VLOOKUP(BR3,'CALIFICACIÓN Y GRADUACIÓN'!$N$8:$P$334,3,0)</f>
        <v>#N/A</v>
      </c>
    </row>
    <row r="3" spans="1:70" ht="89.25">
      <c r="A3" s="129" t="s">
        <v>170</v>
      </c>
      <c r="B3" s="129" t="s">
        <v>171</v>
      </c>
      <c r="C3" s="130" t="s">
        <v>172</v>
      </c>
      <c r="D3" s="129" t="s">
        <v>170</v>
      </c>
      <c r="E3" s="129" t="s">
        <v>171</v>
      </c>
      <c r="F3" s="131" t="s">
        <v>173</v>
      </c>
      <c r="G3" s="130" t="str">
        <f>+'CALIFICACIÓN Y GRADUACIÓN'!$N$134</f>
        <v>RAMON RIVEROS RUIZ   CHEQUE 043888 FECHA 30-X-2.002</v>
      </c>
      <c r="H3" s="130" t="str">
        <f>+'CALIFICACIÓN Y GRADUACIÓN'!$N$136</f>
        <v>JAIRO MEDINA PÉREZ   LETRA DE CAMBIO FECHA 05-IX-2.002</v>
      </c>
      <c r="I3" s="130" t="str">
        <f>+'CALIFICACIÓN Y GRADUACIÓN'!$N$138</f>
        <v xml:space="preserve"> BANCO COLOMBIA   40281000099</v>
      </c>
      <c r="J3" s="130" t="str">
        <f>+'CALIFICACIÓN Y GRADUACIÓN'!$N$139</f>
        <v xml:space="preserve"> BANCO COLOMBIA   4513080000161380</v>
      </c>
      <c r="K3" s="130" t="str">
        <f>+'CALIFICACIÓN Y GRADUACIÓN'!$N$141</f>
        <v>JORGE EDUARDO RAMIREZ GALLEGO   LETRA DE CAMBIO  12-IX-2.002</v>
      </c>
      <c r="L3" s="130" t="str">
        <f>+'CALIFICACIÓN Y GRADUACIÓN'!$N$142</f>
        <v xml:space="preserve"> JORGE EDUARDO RAMÍREZ GALLEGO   LETRA DE CAMBIO  26-IX-2.002</v>
      </c>
      <c r="M3" s="130" t="str">
        <f>+'CALIFICACIÓN Y GRADUACIÓN'!$N$144</f>
        <v>WILLIAM EDUARDO RAMIREZ GALLEGO   LETRA DE CAMBIO  06-XI-2.002</v>
      </c>
      <c r="N3" s="130" t="str">
        <f>+'CALIFICACIÓN Y GRADUACIÓN'!$N$145</f>
        <v xml:space="preserve"> WILLIAM EDUARDO RAMIREZ GALLEGO   LETRA DE CAMBIO  16-XI-2.003</v>
      </c>
      <c r="O3" s="130" t="str">
        <f>+'CALIFICACIÓN Y GRADUACIÓN'!$N$147</f>
        <v>BANCO POPULAR    2551850  17-XII-2.002</v>
      </c>
      <c r="P3" s="130" t="str">
        <f>+'CALIFICACIÓN Y GRADUACIÓN'!$N$149</f>
        <v>BANCO CAJA SOCIAL    4570221000004840  12-VI-2.000</v>
      </c>
      <c r="Q3" s="130" t="str">
        <f>+'CALIFICACIÓN Y GRADUACIÓN'!$N$151</f>
        <v xml:space="preserve">JULIO LORENZO MARIN   </v>
      </c>
      <c r="R3" s="130" t="str">
        <f>+'CALIFICACIÓN Y GRADUACIÓN'!$N$152</f>
        <v>JULIO LORENZO MARIN   FACTURA 4011  25-V-2.002</v>
      </c>
      <c r="S3" s="130" t="str">
        <f>+'CALIFICACIÓN Y GRADUACIÓN'!$N$153</f>
        <v>JULIO LORENZO MARIN   FACTURA 4015  30-V-2.002</v>
      </c>
      <c r="T3" s="130" t="str">
        <f>+'CALIFICACIÓN Y GRADUACIÓN'!$N$154</f>
        <v>JULIO LORENZO MARIN   FACTURA 4023  06-II-2.002</v>
      </c>
      <c r="U3" s="130" t="str">
        <f>+'CALIFICACIÓN Y GRADUACIÓN'!$N$155</f>
        <v>JULIO LORENZO MARIN   FACTURA 4025  05-V-2.003</v>
      </c>
      <c r="V3" s="130" t="str">
        <f>+'CALIFICACIÓN Y GRADUACIÓN'!$N$156</f>
        <v>JULIO LORENZO MARIN   FACTURA 4032  09-VI-2.002</v>
      </c>
      <c r="W3" s="130" t="str">
        <f>+'CALIFICACIÓN Y GRADUACIÓN'!$N$157</f>
        <v>JULIO LORENZO MARIN   FACTURA 4039  16-VI-2.002</v>
      </c>
      <c r="X3" s="130" t="str">
        <f>+'CALIFICACIÓN Y GRADUACIÓN'!$N$158</f>
        <v>JULIO LORENZO MARIN   FACTURA 4040  18-VI-2.002</v>
      </c>
      <c r="Y3" s="130" t="str">
        <f>+'CALIFICACIÓN Y GRADUACIÓN'!$N$159</f>
        <v>JULIO LORENZO MARIN   FACTURA 4044  20-VI-2.002</v>
      </c>
      <c r="Z3" s="130" t="str">
        <f>+'CALIFICACIÓN Y GRADUACIÓN'!$N$160</f>
        <v>JULIO LORENZO MARIN   FACTURA 4052  23-VI-2.002</v>
      </c>
      <c r="AA3" s="130" t="str">
        <f>+'CALIFICACIÓN Y GRADUACIÓN'!$N$161</f>
        <v>JULIO LORENZO MARIN   FACTURA 4061  26-VI-2.002</v>
      </c>
      <c r="AB3" s="130" t="str">
        <f>+'CALIFICACIÓN Y GRADUACIÓN'!$N$162</f>
        <v>JULIO LORENZO MARIN   FACTURA 4076  28-VI-2.002</v>
      </c>
      <c r="AC3" s="130" t="str">
        <f>+'CALIFICACIÓN Y GRADUACIÓN'!$N$163</f>
        <v>JULIO LORENZO MARIN   FACTURA 4089  03-VII-2.002</v>
      </c>
      <c r="AD3" s="130" t="str">
        <f>+'CALIFICACIÓN Y GRADUACIÓN'!$N$164</f>
        <v>JULIO LORENZO MARIN   FACTURA 4080  30-VI-2.002</v>
      </c>
      <c r="AE3" s="130" t="str">
        <f>+'CALIFICACIÓN Y GRADUACIÓN'!$N$165</f>
        <v>JULIO LORENZO MARIN   FACTURA 4106  06-VII-2.002</v>
      </c>
      <c r="AF3" s="130" t="str">
        <f>+'CALIFICACIÓN Y GRADUACIÓN'!$N$166</f>
        <v>JULIO LORENZO MARIN   FACTURA 4122  12-VII-2.002</v>
      </c>
      <c r="AG3" s="130" t="str">
        <f>+'CALIFICACIÓN Y GRADUACIÓN'!$N$167</f>
        <v>JULIO LORENZO MARIN   FACTURA 4134  14-VII-2.002</v>
      </c>
      <c r="AH3" s="130" t="str">
        <f>+'CALIFICACIÓN Y GRADUACIÓN'!$N$168</f>
        <v>JULIO LORENZO MARIN   FACTURA 4162  20-VII-2.002</v>
      </c>
      <c r="AI3" s="130" t="str">
        <f>+'CALIFICACIÓN Y GRADUACIÓN'!$N$169</f>
        <v>JULIO LORENZO MARIN   FACTURA 4166  21-VII-2.002</v>
      </c>
      <c r="AJ3" s="130" t="str">
        <f>+'CALIFICACIÓN Y GRADUACIÓN'!$N$170</f>
        <v>JULIO LORENZO MARIN   FACTURA 4188  27-VII-2.002</v>
      </c>
      <c r="AK3" s="130" t="str">
        <f>+'CALIFICACIÓN Y GRADUACIÓN'!$N$171</f>
        <v>JULIO LORENZO MARIN   FACTURA 4217  03-VIII-2.002</v>
      </c>
      <c r="AL3" s="130" t="str">
        <f>+'CALIFICACIÓN Y GRADUACIÓN'!$N$172</f>
        <v>JULIO LORENZO MARIN   FACTURA 4236  10-VIII-2.002</v>
      </c>
      <c r="AM3" s="130" t="str">
        <f>+'CALIFICACIÓN Y GRADUACIÓN'!$N$173</f>
        <v>JULIO LORENZO MARIN   FACTURA 4255  18-VIII-2.002</v>
      </c>
      <c r="AN3" s="130" t="str">
        <f>+'CALIFICACIÓN Y GRADUACIÓN'!$N$174</f>
        <v>JULIO LORENZO MARIN   FACTURA 4271  23-VIII-2.002</v>
      </c>
      <c r="AO3" s="130" t="str">
        <f>+'CALIFICACIÓN Y GRADUACIÓN'!$N$175</f>
        <v>JULIO LORENZO MARIN   FACTURA 4279  24-VIII-2.002</v>
      </c>
      <c r="AP3" s="130" t="str">
        <f>+'CALIFICACIÓN Y GRADUACIÓN'!$N$176</f>
        <v>JULIO LORENZO MARIN   FACTURA 4295  29-VIII-2.002</v>
      </c>
      <c r="AQ3" s="130" t="str">
        <f>+'CALIFICACIÓN Y GRADUACIÓN'!$N$177</f>
        <v>JULIO LORENZO MARIN   FACTURA 4308  01-IX-2.002</v>
      </c>
      <c r="AR3" s="130" t="str">
        <f>+'CALIFICACIÓN Y GRADUACIÓN'!$N$178</f>
        <v>JULIO LORENZO MARIN   FACTURA 4328  28-IX-2.002</v>
      </c>
      <c r="AS3" s="130" t="str">
        <f>+'CALIFICACIÓN Y GRADUACIÓN'!$N$179</f>
        <v>JULIO LORENZO MARIN   FACTURA 4348  15-IX-2.002</v>
      </c>
      <c r="AT3" s="130" t="str">
        <f>+'CALIFICACIÓN Y GRADUACIÓN'!$N$180</f>
        <v>JULIO LORENZO MARIN   FACTURA 4375  22-IX-2.002</v>
      </c>
      <c r="AU3" s="130" t="str">
        <f>+'CALIFICACIÓN Y GRADUACIÓN'!$N$181</f>
        <v>JULIO LORENZO MARIN   FACTURA 4415  05-X-2.002</v>
      </c>
      <c r="AV3" s="130" t="str">
        <f>+'CALIFICACIÓN Y GRADUACIÓN'!$N$182</f>
        <v>JULIO LORENZO MARIN   FACTURA 4431  10-X-2.002</v>
      </c>
      <c r="AW3" s="130" t="str">
        <f>+'CALIFICACIÓN Y GRADUACIÓN'!$N$183</f>
        <v>JULIO LORENZO MARIN   FACTURA 4440  13-X-2.002</v>
      </c>
      <c r="AX3" s="130" t="str">
        <f>+'CALIFICACIÓN Y GRADUACIÓN'!$N$184</f>
        <v>JULIO LORENZO MARIN   FACTURA 4411  19-X-2.002</v>
      </c>
      <c r="AY3" s="130" t="str">
        <f>+'CALIFICACIÓN Y GRADUACIÓN'!$N$185</f>
        <v>JULIO LORENZO MARIN   FACTURA 4493  27-X-2.002</v>
      </c>
      <c r="AZ3" s="130" t="str">
        <f>+'CALIFICACIÓN Y GRADUACIÓN'!$N$186</f>
        <v>JULIO LORENZO MARIN   CHEQUE 043881  15-X-2.002</v>
      </c>
      <c r="BA3" s="130" t="str">
        <f>+'CALIFICACIÓN Y GRADUACIÓN'!$N$187</f>
        <v>JULIO LORENZO MARIN   A-200146  12-VI-2.000</v>
      </c>
      <c r="BB3" s="130" t="str">
        <f>+'CALIFICACIÓN Y GRADUACIÓN'!$N$188</f>
        <v>JULIO LORENZO MARIN   CHEQUE 772342  06-XI-2.002</v>
      </c>
      <c r="BC3" s="130" t="str">
        <f>+'CALIFICACIÓN Y GRADUACIÓN'!$N$189</f>
        <v>JULIO LORENZO MARIN   FACTURA 0451  25-VII-2.002</v>
      </c>
      <c r="BD3" s="130" t="str">
        <f>+'CALIFICACIÓN Y GRADUACIÓN'!$N$190</f>
        <v>JULIO LORENZO MARIN   FACTURA 0581  25-VIII-2.002</v>
      </c>
      <c r="BE3" s="130" t="str">
        <f>+'CALIFICACIÓN Y GRADUACIÓN'!$N$191</f>
        <v>JULIO LORENZO MARIN   FACTURA 0708  19-IX-2.002</v>
      </c>
      <c r="BF3" s="130" t="str">
        <f>+'CALIFICACIÓN Y GRADUACIÓN'!$N$192</f>
        <v xml:space="preserve">JULIO LORENZO MARIN   FACTURA 4001  12-V-2.002 </v>
      </c>
      <c r="BG3" s="130" t="str">
        <f>+'CALIFICACIÓN Y GRADUACIÓN'!$N$194</f>
        <v xml:space="preserve">CONJUNTO TERMINAL DE TRANSPORTES   </v>
      </c>
      <c r="BH3" s="130" t="str">
        <f>+'CALIFICACIÓN Y GRADUACIÓN'!D122</f>
        <v>CIA GERENCIAMIENTO DE ACTIVOS</v>
      </c>
      <c r="BI3" s="130" t="str">
        <f>+'CALIFICACIÓN Y GRADUACIÓN'!$N$197</f>
        <v xml:space="preserve">   </v>
      </c>
      <c r="BJ3" s="182" t="str">
        <f>+'CALIFICACIÓN Y GRADUACIÓN'!$N$198</f>
        <v xml:space="preserve">   </v>
      </c>
      <c r="BK3" s="130"/>
      <c r="BL3" s="130"/>
      <c r="BM3" s="130"/>
      <c r="BN3" s="130"/>
      <c r="BO3" s="130"/>
      <c r="BP3" s="130"/>
      <c r="BQ3" s="130"/>
      <c r="BR3" s="130"/>
    </row>
    <row r="4" spans="1:70" ht="15.75">
      <c r="A4" s="176" t="s">
        <v>174</v>
      </c>
      <c r="B4" s="169"/>
      <c r="C4" s="169"/>
      <c r="D4" s="169"/>
      <c r="E4" s="177">
        <f>INDEX('Intereses moratorios'!$D$98:$D$190,COUNTA('Intereses moratorios'!$D$98:$D$190),)</f>
        <v>0.2757</v>
      </c>
      <c r="F4" s="169"/>
      <c r="G4" s="132">
        <f>+VLOOKUP(G3,'CALIFICACIÓN Y GRADUACIÓN'!$N$8:$O$334,2,0)</f>
        <v>40000000</v>
      </c>
      <c r="H4" s="132">
        <f>+VLOOKUP(H3,'CALIFICACIÓN Y GRADUACIÓN'!$N$8:$O$334,2,0)</f>
        <v>2500000</v>
      </c>
      <c r="I4" s="132">
        <f>+VLOOKUP(I3,'CALIFICACIÓN Y GRADUACIÓN'!$N$8:$O$334,2,0)</f>
        <v>17701033</v>
      </c>
      <c r="J4" s="132">
        <f>+VLOOKUP(J3,'CALIFICACIÓN Y GRADUACIÓN'!$N$8:$O$334,2,0)</f>
        <v>6974120</v>
      </c>
      <c r="K4" s="132">
        <f>+VLOOKUP(K3,'CALIFICACIÓN Y GRADUACIÓN'!$N$8:$O$334,2,0)</f>
        <v>6000000</v>
      </c>
      <c r="L4" s="132">
        <f>+VLOOKUP(L3,'CALIFICACIÓN Y GRADUACIÓN'!$N$8:$O$334,2,0)</f>
        <v>4000000</v>
      </c>
      <c r="M4" s="132">
        <f>+VLOOKUP(M3,'CALIFICACIÓN Y GRADUACIÓN'!$N$8:$O$334,2,0)</f>
        <v>10000000</v>
      </c>
      <c r="N4" s="132">
        <f>+VLOOKUP(N3,'CALIFICACIÓN Y GRADUACIÓN'!$N$8:$O$334,2,0)</f>
        <v>10000000</v>
      </c>
      <c r="O4" s="132">
        <f>+VLOOKUP(O3,'CALIFICACIÓN Y GRADUACIÓN'!$N$8:$O$334,2,0)</f>
        <v>6506000</v>
      </c>
      <c r="P4" s="132">
        <f>+VLOOKUP(P3,'CALIFICACIÓN Y GRADUACIÓN'!$N$8:$O$334,2,0)</f>
        <v>7445000</v>
      </c>
      <c r="Q4" s="132">
        <f>+VLOOKUP(Q3,'CALIFICACIÓN Y GRADUACIÓN'!$N$8:$O$334,2,0)</f>
        <v>2040000</v>
      </c>
      <c r="R4" s="132">
        <f>+VLOOKUP(R3,'CALIFICACIÓN Y GRADUACIÓN'!$N$8:$O$334,2,0)</f>
        <v>436600</v>
      </c>
      <c r="S4" s="132">
        <f>+VLOOKUP(S3,'CALIFICACIÓN Y GRADUACIÓN'!$N$8:$O$334,2,0)</f>
        <v>459700</v>
      </c>
      <c r="T4" s="132">
        <f>+VLOOKUP(T3,'CALIFICACIÓN Y GRADUACIÓN'!$N$8:$O$334,2,0)</f>
        <v>855600</v>
      </c>
      <c r="U4" s="132">
        <f>+VLOOKUP(U3,'CALIFICACIÓN Y GRADUACIÓN'!$N$8:$O$334,2,0)</f>
        <v>508500</v>
      </c>
      <c r="V4" s="132">
        <f>+VLOOKUP(V3,'CALIFICACIÓN Y GRADUACIÓN'!$N$8:$O$334,2,0)</f>
        <v>915300</v>
      </c>
      <c r="W4" s="132">
        <f>+VLOOKUP(W3,'CALIFICACIÓN Y GRADUACIÓN'!$N$8:$O$334,2,0)</f>
        <v>738400</v>
      </c>
      <c r="X4" s="132">
        <f>+VLOOKUP(X3,'CALIFICACIÓN Y GRADUACIÓN'!$N$8:$O$334,2,0)</f>
        <v>520350</v>
      </c>
      <c r="Y4" s="132">
        <f>+VLOOKUP(Y3,'CALIFICACIÓN Y GRADUACIÓN'!$N$8:$O$334,2,0)</f>
        <v>213400</v>
      </c>
      <c r="Z4" s="132">
        <f>+VLOOKUP(Z3,'CALIFICACIÓN Y GRADUACIÓN'!$N$8:$O$334,2,0)</f>
        <v>870250</v>
      </c>
      <c r="AA4" s="132">
        <f>+VLOOKUP(AA3,'CALIFICACIÓN Y GRADUACIÓN'!$N$8:$O$334,2,0)</f>
        <v>605450</v>
      </c>
      <c r="AB4" s="132">
        <f>+VLOOKUP(AB3,'CALIFICACIÓN Y GRADUACIÓN'!$N$8:$O$334,2,0)</f>
        <v>208800</v>
      </c>
      <c r="AC4" s="132">
        <f>+VLOOKUP(AC3,'CALIFICACIÓN Y GRADUACIÓN'!$N$8:$O$334,2,0)</f>
        <v>648700</v>
      </c>
      <c r="AD4" s="132">
        <f>+VLOOKUP(AD3,'CALIFICACIÓN Y GRADUACIÓN'!$N$8:$O$334,2,0)</f>
        <v>892000</v>
      </c>
      <c r="AE4" s="132">
        <f>+VLOOKUP(AE3,'CALIFICACIÓN Y GRADUACIÓN'!$N$8:$O$334,2,0)</f>
        <v>941800</v>
      </c>
      <c r="AF4" s="132">
        <f>+VLOOKUP(AF3,'CALIFICACIÓN Y GRADUACIÓN'!$N$8:$O$334,2,0)</f>
        <v>403000</v>
      </c>
      <c r="AG4" s="132">
        <f>+VLOOKUP(AG3,'CALIFICACIÓN Y GRADUACIÓN'!$N$8:$O$334,2,0)</f>
        <v>912500</v>
      </c>
      <c r="AH4" s="132">
        <f>+VLOOKUP(AH3,'CALIFICACIÓN Y GRADUACIÓN'!$N$8:$O$334,2,0)</f>
        <v>663100</v>
      </c>
      <c r="AI4" s="132">
        <f>+VLOOKUP(AI3,'CALIFICACIÓN Y GRADUACIÓN'!$N$8:$O$334,2,0)</f>
        <v>247950</v>
      </c>
      <c r="AJ4" s="132">
        <f>+VLOOKUP(AJ3,'CALIFICACIÓN Y GRADUACIÓN'!$N$8:$O$334,2,0)</f>
        <v>1002500</v>
      </c>
      <c r="AK4" s="132">
        <f>+VLOOKUP(AK3,'CALIFICACIÓN Y GRADUACIÓN'!$N$8:$O$334,2,0)</f>
        <v>831150</v>
      </c>
      <c r="AL4" s="132">
        <f>+VLOOKUP(AL3,'CALIFICACIÓN Y GRADUACIÓN'!$N$8:$O$334,2,0)</f>
        <v>1017400</v>
      </c>
      <c r="AM4" s="132">
        <f>+VLOOKUP(AM3,'CALIFICACIÓN Y GRADUACIÓN'!$N$8:$O$334,2,0)</f>
        <v>839700</v>
      </c>
      <c r="AN4" s="132">
        <f>+VLOOKUP(AN3,'CALIFICACIÓN Y GRADUACIÓN'!$N$8:$O$334,2,0)</f>
        <v>319150</v>
      </c>
      <c r="AO4" s="132">
        <f>+VLOOKUP(AO3,'CALIFICACIÓN Y GRADUACIÓN'!$N$8:$O$334,2,0)</f>
        <v>728900</v>
      </c>
      <c r="AP4" s="132">
        <f>+VLOOKUP(AP3,'CALIFICACIÓN Y GRADUACIÓN'!$N$8:$O$334,2,0)</f>
        <v>370000</v>
      </c>
      <c r="AQ4" s="132">
        <f>+VLOOKUP(AQ3,'CALIFICACIÓN Y GRADUACIÓN'!$N$8:$O$334,2,0)</f>
        <v>941550</v>
      </c>
      <c r="AR4" s="132">
        <f>+VLOOKUP(AR3,'CALIFICACIÓN Y GRADUACIÓN'!$N$8:$O$334,2,0)</f>
        <v>910700</v>
      </c>
      <c r="AS4" s="132">
        <f>+VLOOKUP(AS3,'CALIFICACIÓN Y GRADUACIÓN'!$N$8:$O$334,2,0)</f>
        <v>625500</v>
      </c>
      <c r="AT4" s="132">
        <f>+VLOOKUP(AT3,'CALIFICACIÓN Y GRADUACIÓN'!$N$8:$O$334,2,0)</f>
        <v>948150</v>
      </c>
      <c r="AU4" s="132">
        <f>+VLOOKUP(AU3,'CALIFICACIÓN Y GRADUACIÓN'!$N$8:$O$334,2,0)</f>
        <v>480750</v>
      </c>
      <c r="AV4" s="132">
        <f>+VLOOKUP(AV3,'CALIFICACIÓN Y GRADUACIÓN'!$N$8:$O$334,2,0)</f>
        <v>636700</v>
      </c>
      <c r="AW4" s="132">
        <f>+VLOOKUP(AW3,'CALIFICACIÓN Y GRADUACIÓN'!$N$8:$O$334,2,0)</f>
        <v>621400</v>
      </c>
      <c r="AX4" s="132">
        <f>+VLOOKUP(AX3,'CALIFICACIÓN Y GRADUACIÓN'!$N$8:$O$334,2,0)</f>
        <v>553200</v>
      </c>
      <c r="AY4" s="132">
        <f>+VLOOKUP(AY3,'CALIFICACIÓN Y GRADUACIÓN'!$N$8:$O$334,2,0)</f>
        <v>572050</v>
      </c>
      <c r="AZ4" s="132">
        <f>+VLOOKUP(AZ3,'CALIFICACIÓN Y GRADUACIÓN'!$N$8:$O$334,2,0)</f>
        <v>8000000</v>
      </c>
      <c r="BA4" s="132">
        <f>+VLOOKUP(BA3,'CALIFICACIÓN Y GRADUACIÓN'!$N$8:$O$334,2,0)</f>
        <v>2000000</v>
      </c>
      <c r="BB4" s="132">
        <f>+VLOOKUP(BB3,'CALIFICACIÓN Y GRADUACIÓN'!$N$8:$O$334,2,0)</f>
        <v>411500</v>
      </c>
      <c r="BC4" s="132">
        <f>+VLOOKUP(BC3,'CALIFICACIÓN Y GRADUACIÓN'!$N$8:$O$334,2,0)</f>
        <v>501000</v>
      </c>
      <c r="BD4" s="132">
        <f>+VLOOKUP(BD3,'CALIFICACIÓN Y GRADUACIÓN'!$N$8:$O$334,2,0)</f>
        <v>502000</v>
      </c>
      <c r="BE4" s="132">
        <f>+VLOOKUP(BE3,'CALIFICACIÓN Y GRADUACIÓN'!$N$8:$O$334,2,0)</f>
        <v>1834550</v>
      </c>
      <c r="BF4" s="132">
        <f>+VLOOKUP(BF3,'CALIFICACIÓN Y GRADUACIÓN'!$N$8:$O$334,2,0)</f>
        <v>774500</v>
      </c>
      <c r="BG4" s="132">
        <f>+VLOOKUP(BG3,'CALIFICACIÓN Y GRADUACIÓN'!$N$8:$O$334,2,0)</f>
        <v>49596007</v>
      </c>
      <c r="BH4" s="132">
        <f>+'CALIFICACIÓN Y GRADUACIÓN'!O122</f>
        <v>29886522.98</v>
      </c>
      <c r="BI4" s="132">
        <v>6300000</v>
      </c>
      <c r="BJ4" s="132">
        <f>+VLOOKUP(BJ3,'CALIFICACIÓN Y GRADUACIÓN'!$N$8:$O$334,2,0)</f>
        <v>762797055.89999998</v>
      </c>
      <c r="BK4" s="132" t="e">
        <f>+VLOOKUP(BK3,'CALIFICACIÓN Y GRADUACIÓN'!$N$8:$O$334,2,0)</f>
        <v>#N/A</v>
      </c>
      <c r="BL4" s="132" t="e">
        <f>+VLOOKUP(BL3,'CALIFICACIÓN Y GRADUACIÓN'!$N$8:$O$334,2,0)</f>
        <v>#N/A</v>
      </c>
      <c r="BM4" s="132" t="e">
        <f>+VLOOKUP(BM3,'CALIFICACIÓN Y GRADUACIÓN'!$N$8:$O$334,2,0)</f>
        <v>#N/A</v>
      </c>
      <c r="BN4" s="132" t="e">
        <f>+VLOOKUP(BN3,'CALIFICACIÓN Y GRADUACIÓN'!$N$8:$O$334,2,0)</f>
        <v>#N/A</v>
      </c>
      <c r="BO4" s="132" t="e">
        <f>+VLOOKUP(BO3,'CALIFICACIÓN Y GRADUACIÓN'!$N$8:$O$334,2,0)</f>
        <v>#N/A</v>
      </c>
      <c r="BP4" s="132" t="e">
        <f>+VLOOKUP(BP3,'CALIFICACIÓN Y GRADUACIÓN'!$N$8:$O$334,2,0)</f>
        <v>#N/A</v>
      </c>
      <c r="BQ4" s="132" t="e">
        <f>+VLOOKUP(BQ3,'CALIFICACIÓN Y GRADUACIÓN'!$N$8:$O$334,2,0)</f>
        <v>#N/A</v>
      </c>
      <c r="BR4" s="132" t="e">
        <f>+VLOOKUP(BR3,'CALIFICACIÓN Y GRADUACIÓN'!$N$8:$O$334,2,0)</f>
        <v>#N/A</v>
      </c>
    </row>
    <row r="5" spans="1:70" ht="15.75">
      <c r="A5" s="176"/>
      <c r="B5" s="169"/>
      <c r="C5" s="169"/>
      <c r="D5" s="169"/>
      <c r="E5" s="177"/>
      <c r="F5" s="169"/>
      <c r="G5" s="180">
        <f>ROUND(SUM(G6:G298),0)</f>
        <v>174695606</v>
      </c>
      <c r="H5" s="180">
        <f t="shared" ref="H5:BR5" si="0">ROUND(SUM(H6:H298),0)</f>
        <v>10918475</v>
      </c>
      <c r="I5" s="180">
        <f t="shared" si="0"/>
        <v>77307317</v>
      </c>
      <c r="J5" s="180">
        <f t="shared" si="0"/>
        <v>30458703</v>
      </c>
      <c r="K5" s="180">
        <f t="shared" si="0"/>
        <v>26204341</v>
      </c>
      <c r="L5" s="180">
        <f t="shared" si="0"/>
        <v>17469561</v>
      </c>
      <c r="M5" s="180">
        <f t="shared" si="0"/>
        <v>43673901</v>
      </c>
      <c r="N5" s="180">
        <f t="shared" si="0"/>
        <v>43673901</v>
      </c>
      <c r="O5" s="180">
        <f t="shared" si="0"/>
        <v>28414240</v>
      </c>
      <c r="P5" s="180">
        <f t="shared" si="0"/>
        <v>32515219</v>
      </c>
      <c r="Q5" s="180">
        <f t="shared" si="0"/>
        <v>8909476</v>
      </c>
      <c r="R5" s="180">
        <f t="shared" si="0"/>
        <v>1906803</v>
      </c>
      <c r="S5" s="180">
        <f t="shared" si="0"/>
        <v>2007689</v>
      </c>
      <c r="T5" s="180">
        <f t="shared" si="0"/>
        <v>3736739</v>
      </c>
      <c r="U5" s="180">
        <f t="shared" si="0"/>
        <v>2220818</v>
      </c>
      <c r="V5" s="180">
        <f t="shared" si="0"/>
        <v>3997472</v>
      </c>
      <c r="W5" s="180">
        <f t="shared" si="0"/>
        <v>3224881</v>
      </c>
      <c r="X5" s="180">
        <f t="shared" si="0"/>
        <v>2272572</v>
      </c>
      <c r="Y5" s="180">
        <f t="shared" si="0"/>
        <v>932001</v>
      </c>
      <c r="Z5" s="180">
        <f t="shared" si="0"/>
        <v>3800721</v>
      </c>
      <c r="AA5" s="180">
        <f t="shared" si="0"/>
        <v>2644236</v>
      </c>
      <c r="AB5" s="180">
        <f t="shared" si="0"/>
        <v>911911</v>
      </c>
      <c r="AC5" s="180">
        <f t="shared" si="0"/>
        <v>2833126</v>
      </c>
      <c r="AD5" s="180">
        <f t="shared" si="0"/>
        <v>3895712</v>
      </c>
      <c r="AE5" s="180">
        <f t="shared" si="0"/>
        <v>4113208</v>
      </c>
      <c r="AF5" s="180">
        <f t="shared" si="0"/>
        <v>1760058</v>
      </c>
      <c r="AG5" s="180">
        <f t="shared" si="0"/>
        <v>3985244</v>
      </c>
      <c r="AH5" s="180">
        <f t="shared" si="0"/>
        <v>2896017</v>
      </c>
      <c r="AI5" s="180">
        <f t="shared" si="0"/>
        <v>1082894</v>
      </c>
      <c r="AJ5" s="180">
        <f t="shared" si="0"/>
        <v>4378309</v>
      </c>
      <c r="AK5" s="180">
        <f t="shared" si="0"/>
        <v>3629956</v>
      </c>
      <c r="AL5" s="180">
        <f t="shared" si="0"/>
        <v>4443383</v>
      </c>
      <c r="AM5" s="180">
        <f t="shared" si="0"/>
        <v>3667297</v>
      </c>
      <c r="AN5" s="180">
        <f t="shared" si="0"/>
        <v>1393852</v>
      </c>
      <c r="AO5" s="180">
        <f t="shared" si="0"/>
        <v>3183391</v>
      </c>
      <c r="AP5" s="180">
        <f t="shared" si="0"/>
        <v>1615934</v>
      </c>
      <c r="AQ5" s="180">
        <f t="shared" si="0"/>
        <v>4112116</v>
      </c>
      <c r="AR5" s="180">
        <f t="shared" si="0"/>
        <v>3977382</v>
      </c>
      <c r="AS5" s="180">
        <f t="shared" si="0"/>
        <v>2731803</v>
      </c>
      <c r="AT5" s="180">
        <f t="shared" si="0"/>
        <v>4140941</v>
      </c>
      <c r="AU5" s="180">
        <f t="shared" si="0"/>
        <v>2099623</v>
      </c>
      <c r="AV5" s="180">
        <f t="shared" si="0"/>
        <v>2780717</v>
      </c>
      <c r="AW5" s="180">
        <f t="shared" si="0"/>
        <v>2713896</v>
      </c>
      <c r="AX5" s="180">
        <f t="shared" si="0"/>
        <v>2416040</v>
      </c>
      <c r="AY5" s="180">
        <f t="shared" si="0"/>
        <v>2498365</v>
      </c>
      <c r="AZ5" s="180">
        <f t="shared" si="0"/>
        <v>34939121</v>
      </c>
      <c r="BA5" s="180">
        <f t="shared" si="0"/>
        <v>8734780</v>
      </c>
      <c r="BB5" s="180">
        <f t="shared" si="0"/>
        <v>1797181</v>
      </c>
      <c r="BC5" s="180">
        <f t="shared" si="0"/>
        <v>2188062</v>
      </c>
      <c r="BD5" s="180">
        <f t="shared" si="0"/>
        <v>2192430</v>
      </c>
      <c r="BE5" s="180">
        <f t="shared" si="0"/>
        <v>8012196</v>
      </c>
      <c r="BF5" s="180">
        <f t="shared" si="0"/>
        <v>3382543</v>
      </c>
      <c r="BG5" s="180">
        <f t="shared" si="0"/>
        <v>216605112</v>
      </c>
      <c r="BH5" s="180">
        <f>ROUND(SUM(BH6:BH298),0)</f>
        <v>130526106</v>
      </c>
      <c r="BI5" s="180">
        <f t="shared" si="0"/>
        <v>27514558</v>
      </c>
      <c r="BJ5" s="180">
        <f t="shared" si="0"/>
        <v>3331432338</v>
      </c>
      <c r="BK5" s="180" t="e">
        <f t="shared" si="0"/>
        <v>#N/A</v>
      </c>
      <c r="BL5" s="180" t="e">
        <f t="shared" si="0"/>
        <v>#N/A</v>
      </c>
      <c r="BM5" s="180" t="e">
        <f t="shared" si="0"/>
        <v>#N/A</v>
      </c>
      <c r="BN5" s="180" t="e">
        <f t="shared" si="0"/>
        <v>#N/A</v>
      </c>
      <c r="BO5" s="180" t="e">
        <f t="shared" si="0"/>
        <v>#N/A</v>
      </c>
      <c r="BP5" s="180" t="e">
        <f t="shared" si="0"/>
        <v>#N/A</v>
      </c>
      <c r="BQ5" s="180" t="e">
        <f t="shared" si="0"/>
        <v>#N/A</v>
      </c>
      <c r="BR5" s="180" t="e">
        <f t="shared" si="0"/>
        <v>#N/A</v>
      </c>
    </row>
    <row r="6" spans="1:70">
      <c r="A6" s="133">
        <f>IFERROR(IF(IF(AND(ROW(A6)=ROW($A$6),$G$2&lt;DATEVALUE("28/07/2006")),$G$2+1,INDEX('Intereses moratorios'!$A$7:$A$299,MATCH($G$2,'Intereses moratorios'!$A$7:$A$299,1)+ROW(A6)-ROW($A$6)))=0,"",IF(AND(ROW(A6)=ROW($A$6),$G$2&lt;DATEVALUE("28/07/2006")),$G$2+1,INDEX('Intereses moratorios'!$A$7:$A$299,MATCH($G$2,'Intereses moratorios'!$A$7:$A$299,1)+ROW(A6)-ROW($A$6)))),"")</f>
        <v>38930</v>
      </c>
      <c r="B6" s="133">
        <f>IFERROR(INDEX('Intereses moratorios'!$B$7:$B$299,MATCH(A6,'Intereses moratorios'!$A$7:$A$299,0)),"")</f>
        <v>38960</v>
      </c>
      <c r="C6" s="134">
        <f>IF(A6="","",IFERROR(IF($G$1&gt;=DATEVALUE("22/11/2019"),$E$4,INDEX('Intereses moratorios'!$D$7:$D$299,MATCH(A6,'Intereses moratorios'!$A$7:$A$299,0))),""))</f>
        <v>0.2757</v>
      </c>
      <c r="D6" s="133">
        <f>IF(AND(B6&gt;$G$2,A6&lt;=$G$1),IF(D4="",$G$2+1,A6),"")</f>
        <v>38931</v>
      </c>
      <c r="E6" s="133">
        <f>IF(D6&lt;&gt;"",IF(E7="",MIN($G$1,B6),B6),"")</f>
        <v>38960</v>
      </c>
      <c r="F6" s="135">
        <f>IFERROR(E6-D6+1,"")</f>
        <v>30</v>
      </c>
      <c r="G6" s="136">
        <f>IF($D$6&lt;&gt;"",ROUND($G$4*IF($G$1&gt;=DATEVALUE("22/11/2019"),$C$6/365)*F6,IF(FALSE,-3,2)),"")</f>
        <v>906410.96</v>
      </c>
      <c r="H6" s="136">
        <f>IF($D$6&lt;&gt;"",ROUND(H4*IF($G$1&gt;=DATEVALUE("22/11/2019"),$C$7/365)*$F$7,IF(FALSE,-3,2)),"")</f>
        <v>56650.68</v>
      </c>
      <c r="I6" s="136">
        <f t="shared" ref="I6:AN6" si="1">IF(E6&lt;&gt;"",ROUND(I4*IF($G$1&gt;=DATEVALUE("22/11/2019"),$C$7/365)*$F$7,IF(FALSE,-3,2)),"")</f>
        <v>401110.26</v>
      </c>
      <c r="J6" s="136">
        <f t="shared" si="1"/>
        <v>158035.47</v>
      </c>
      <c r="K6" s="136">
        <f t="shared" si="1"/>
        <v>135961.64000000001</v>
      </c>
      <c r="L6" s="136">
        <f t="shared" si="1"/>
        <v>90641.1</v>
      </c>
      <c r="M6" s="136">
        <f t="shared" si="1"/>
        <v>226602.74</v>
      </c>
      <c r="N6" s="136">
        <f t="shared" si="1"/>
        <v>226602.74</v>
      </c>
      <c r="O6" s="136">
        <f t="shared" si="1"/>
        <v>147427.74</v>
      </c>
      <c r="P6" s="136">
        <f t="shared" si="1"/>
        <v>168705.74</v>
      </c>
      <c r="Q6" s="136">
        <f t="shared" si="1"/>
        <v>46226.96</v>
      </c>
      <c r="R6" s="136">
        <f t="shared" si="1"/>
        <v>9893.48</v>
      </c>
      <c r="S6" s="136">
        <f t="shared" si="1"/>
        <v>10416.93</v>
      </c>
      <c r="T6" s="136">
        <f t="shared" si="1"/>
        <v>19388.13</v>
      </c>
      <c r="U6" s="136">
        <f t="shared" si="1"/>
        <v>11522.75</v>
      </c>
      <c r="V6" s="136">
        <f t="shared" si="1"/>
        <v>20740.95</v>
      </c>
      <c r="W6" s="136">
        <f t="shared" si="1"/>
        <v>16732.349999999999</v>
      </c>
      <c r="X6" s="136">
        <f t="shared" si="1"/>
        <v>11791.27</v>
      </c>
      <c r="Y6" s="136">
        <f t="shared" si="1"/>
        <v>4835.7</v>
      </c>
      <c r="Z6" s="136">
        <f t="shared" si="1"/>
        <v>19720.099999999999</v>
      </c>
      <c r="AA6" s="136">
        <f t="shared" si="1"/>
        <v>13719.66</v>
      </c>
      <c r="AB6" s="136">
        <f t="shared" si="1"/>
        <v>4731.47</v>
      </c>
      <c r="AC6" s="136">
        <f t="shared" si="1"/>
        <v>14699.72</v>
      </c>
      <c r="AD6" s="136">
        <f t="shared" si="1"/>
        <v>20212.96</v>
      </c>
      <c r="AE6" s="136">
        <f t="shared" si="1"/>
        <v>21341.45</v>
      </c>
      <c r="AF6" s="136">
        <f t="shared" si="1"/>
        <v>9132.09</v>
      </c>
      <c r="AG6" s="136">
        <f t="shared" si="1"/>
        <v>20677.5</v>
      </c>
      <c r="AH6" s="136">
        <f t="shared" si="1"/>
        <v>15026.03</v>
      </c>
      <c r="AI6" s="136">
        <f t="shared" si="1"/>
        <v>5618.61</v>
      </c>
      <c r="AJ6" s="136">
        <f t="shared" si="1"/>
        <v>22716.92</v>
      </c>
      <c r="AK6" s="136">
        <f t="shared" si="1"/>
        <v>18834.09</v>
      </c>
      <c r="AL6" s="136">
        <f t="shared" si="1"/>
        <v>23054.560000000001</v>
      </c>
      <c r="AM6" s="136">
        <f t="shared" si="1"/>
        <v>19027.830000000002</v>
      </c>
      <c r="AN6" s="136">
        <f t="shared" si="1"/>
        <v>7232.03</v>
      </c>
      <c r="AO6" s="136">
        <f t="shared" ref="AO6:BR6" si="2">IF(AK6&lt;&gt;"",ROUND(AO4*IF($G$1&gt;=DATEVALUE("22/11/2019"),$C$7/365)*$F$7,IF(FALSE,-3,2)),"")</f>
        <v>16517.07</v>
      </c>
      <c r="AP6" s="136">
        <f t="shared" si="2"/>
        <v>8384.2999999999993</v>
      </c>
      <c r="AQ6" s="136">
        <f t="shared" si="2"/>
        <v>21335.78</v>
      </c>
      <c r="AR6" s="136">
        <f t="shared" si="2"/>
        <v>20636.71</v>
      </c>
      <c r="AS6" s="136">
        <f t="shared" si="2"/>
        <v>14174</v>
      </c>
      <c r="AT6" s="136">
        <f t="shared" si="2"/>
        <v>21485.34</v>
      </c>
      <c r="AU6" s="136">
        <f t="shared" si="2"/>
        <v>10893.93</v>
      </c>
      <c r="AV6" s="136">
        <f t="shared" si="2"/>
        <v>14427.8</v>
      </c>
      <c r="AW6" s="136">
        <f t="shared" si="2"/>
        <v>14081.09</v>
      </c>
      <c r="AX6" s="136">
        <f t="shared" si="2"/>
        <v>12535.66</v>
      </c>
      <c r="AY6" s="136">
        <f t="shared" si="2"/>
        <v>12962.81</v>
      </c>
      <c r="AZ6" s="136">
        <f t="shared" si="2"/>
        <v>181282.19</v>
      </c>
      <c r="BA6" s="136">
        <f t="shared" si="2"/>
        <v>45320.55</v>
      </c>
      <c r="BB6" s="136">
        <f t="shared" si="2"/>
        <v>9324.7000000000007</v>
      </c>
      <c r="BC6" s="136">
        <f t="shared" si="2"/>
        <v>11352.8</v>
      </c>
      <c r="BD6" s="136">
        <f t="shared" si="2"/>
        <v>11375.46</v>
      </c>
      <c r="BE6" s="136">
        <f t="shared" si="2"/>
        <v>41571.410000000003</v>
      </c>
      <c r="BF6" s="136">
        <f t="shared" si="2"/>
        <v>17550.38</v>
      </c>
      <c r="BG6" s="136">
        <f t="shared" si="2"/>
        <v>1123859.1100000001</v>
      </c>
      <c r="BH6" s="136">
        <f>IF(BD6&lt;&gt;"",ROUND(BH4*IF($G$1&gt;=DATEVALUE("22/11/2019"),$C$7/365)*$F$7,IF(FALSE,-3,2)),"")</f>
        <v>677236.8</v>
      </c>
      <c r="BI6" s="136">
        <f t="shared" si="2"/>
        <v>142759.73000000001</v>
      </c>
      <c r="BJ6" s="136">
        <f t="shared" si="2"/>
        <v>17285190.27</v>
      </c>
      <c r="BK6" s="136" t="e">
        <f t="shared" si="2"/>
        <v>#N/A</v>
      </c>
      <c r="BL6" s="136" t="e">
        <f t="shared" si="2"/>
        <v>#N/A</v>
      </c>
      <c r="BM6" s="136" t="e">
        <f t="shared" si="2"/>
        <v>#N/A</v>
      </c>
      <c r="BN6" s="136" t="e">
        <f t="shared" si="2"/>
        <v>#N/A</v>
      </c>
      <c r="BO6" s="136" t="e">
        <f t="shared" si="2"/>
        <v>#N/A</v>
      </c>
      <c r="BP6" s="136" t="e">
        <f t="shared" si="2"/>
        <v>#N/A</v>
      </c>
      <c r="BQ6" s="136" t="e">
        <f t="shared" si="2"/>
        <v>#N/A</v>
      </c>
      <c r="BR6" s="136" t="e">
        <f t="shared" si="2"/>
        <v>#N/A</v>
      </c>
    </row>
    <row r="7" spans="1:70">
      <c r="A7" s="133">
        <f>IFERROR(IF(IF(AND(ROW(A7)=ROW($A$6),$G$2&lt;DATEVALUE("28/07/2006")),$G$2+1,INDEX('Intereses moratorios'!$A$7:$A$299,MATCH($G$2,'Intereses moratorios'!$A$7:$A$299,1)+ROW(A7)-ROW($A$6)))=0,"",IF(AND(ROW(A7)=ROW($A$6),$G$2&lt;DATEVALUE("28/07/2006")),$G$2+1,INDEX('Intereses moratorios'!$A$7:$A$299,MATCH($G$2,'Intereses moratorios'!$A$7:$A$299,1)+ROW(A7)-ROW($A$6)))),"")</f>
        <v>38961</v>
      </c>
      <c r="B7" s="133">
        <f>IFERROR(INDEX('Intereses moratorios'!$B$7:$B$299,MATCH(A7,'Intereses moratorios'!$A$7:$A$299,0)),"")</f>
        <v>38990</v>
      </c>
      <c r="C7" s="134">
        <f>IF(A7="","",IFERROR(IF($G$1&gt;=DATEVALUE("22/11/2019"),$E$4,INDEX('Intereses moratorios'!$D$7:$D$299,MATCH(A7,'Intereses moratorios'!$A$7:$A$299,0))),""))</f>
        <v>0.2757</v>
      </c>
      <c r="D7" s="133">
        <f>IF(AND(B7&gt;$G$2,A7&lt;=$G$1),IF(D6="",$G$2+1,A7),"")</f>
        <v>38961</v>
      </c>
      <c r="E7" s="133">
        <f>IF(D7&lt;&gt;"",IF(E8="",MIN($G$1,B7),B7),"")</f>
        <v>38990</v>
      </c>
      <c r="F7" s="135">
        <f t="shared" ref="F7:F70" si="3">IFERROR(E7-D7+1,"")</f>
        <v>30</v>
      </c>
      <c r="G7" s="136">
        <f t="shared" ref="G7:G70" si="4">IF(D7&lt;&gt;"",ROUND($G$4*IF($G$1&gt;=DATEVALUE("22/11/2019"),C7/365)*F7,IF(FALSE,-3,2)),"")</f>
        <v>906410.96</v>
      </c>
      <c r="H7" s="136">
        <f t="shared" ref="H7:AM7" si="5">IF(D7&lt;&gt;"",ROUND(H4*IF($G$1&gt;=DATEVALUE("22/11/2019"),$C$7/365)*$F$7,IF(FALSE,-3,2)),"")</f>
        <v>56650.68</v>
      </c>
      <c r="I7" s="136">
        <f t="shared" si="5"/>
        <v>401110.26</v>
      </c>
      <c r="J7" s="136">
        <f t="shared" si="5"/>
        <v>158035.47</v>
      </c>
      <c r="K7" s="136">
        <f t="shared" si="5"/>
        <v>135961.64000000001</v>
      </c>
      <c r="L7" s="136">
        <f t="shared" si="5"/>
        <v>90641.1</v>
      </c>
      <c r="M7" s="136">
        <f t="shared" si="5"/>
        <v>226602.74</v>
      </c>
      <c r="N7" s="136">
        <f t="shared" si="5"/>
        <v>226602.74</v>
      </c>
      <c r="O7" s="136">
        <f t="shared" si="5"/>
        <v>147427.74</v>
      </c>
      <c r="P7" s="136">
        <f t="shared" si="5"/>
        <v>168705.74</v>
      </c>
      <c r="Q7" s="136">
        <f t="shared" si="5"/>
        <v>46226.96</v>
      </c>
      <c r="R7" s="136">
        <f t="shared" si="5"/>
        <v>9893.48</v>
      </c>
      <c r="S7" s="136">
        <f t="shared" si="5"/>
        <v>10416.93</v>
      </c>
      <c r="T7" s="136">
        <f t="shared" si="5"/>
        <v>19388.13</v>
      </c>
      <c r="U7" s="136">
        <f t="shared" si="5"/>
        <v>11522.75</v>
      </c>
      <c r="V7" s="136">
        <f t="shared" si="5"/>
        <v>20740.95</v>
      </c>
      <c r="W7" s="136">
        <f t="shared" si="5"/>
        <v>16732.349999999999</v>
      </c>
      <c r="X7" s="136">
        <f t="shared" si="5"/>
        <v>11791.27</v>
      </c>
      <c r="Y7" s="136">
        <f t="shared" si="5"/>
        <v>4835.7</v>
      </c>
      <c r="Z7" s="136">
        <f t="shared" si="5"/>
        <v>19720.099999999999</v>
      </c>
      <c r="AA7" s="136">
        <f t="shared" si="5"/>
        <v>13719.66</v>
      </c>
      <c r="AB7" s="136">
        <f t="shared" si="5"/>
        <v>4731.47</v>
      </c>
      <c r="AC7" s="136">
        <f t="shared" si="5"/>
        <v>14699.72</v>
      </c>
      <c r="AD7" s="136">
        <f t="shared" si="5"/>
        <v>20212.96</v>
      </c>
      <c r="AE7" s="136">
        <f t="shared" si="5"/>
        <v>21341.45</v>
      </c>
      <c r="AF7" s="136">
        <f t="shared" si="5"/>
        <v>9132.09</v>
      </c>
      <c r="AG7" s="136">
        <f t="shared" si="5"/>
        <v>20677.5</v>
      </c>
      <c r="AH7" s="136">
        <f t="shared" si="5"/>
        <v>15026.03</v>
      </c>
      <c r="AI7" s="136">
        <f t="shared" si="5"/>
        <v>5618.61</v>
      </c>
      <c r="AJ7" s="136">
        <f t="shared" si="5"/>
        <v>22716.92</v>
      </c>
      <c r="AK7" s="136">
        <f t="shared" si="5"/>
        <v>18834.09</v>
      </c>
      <c r="AL7" s="136">
        <f t="shared" si="5"/>
        <v>23054.560000000001</v>
      </c>
      <c r="AM7" s="136">
        <f t="shared" si="5"/>
        <v>19027.830000000002</v>
      </c>
      <c r="AN7" s="136">
        <f t="shared" ref="AN7:BR7" si="6">IF(AJ7&lt;&gt;"",ROUND(AN4*IF($G$1&gt;=DATEVALUE("22/11/2019"),$C$7/365)*$F$7,IF(FALSE,-3,2)),"")</f>
        <v>7232.03</v>
      </c>
      <c r="AO7" s="136">
        <f t="shared" si="6"/>
        <v>16517.07</v>
      </c>
      <c r="AP7" s="136">
        <f t="shared" si="6"/>
        <v>8384.2999999999993</v>
      </c>
      <c r="AQ7" s="136">
        <f t="shared" si="6"/>
        <v>21335.78</v>
      </c>
      <c r="AR7" s="136">
        <f t="shared" si="6"/>
        <v>20636.71</v>
      </c>
      <c r="AS7" s="136">
        <f t="shared" si="6"/>
        <v>14174</v>
      </c>
      <c r="AT7" s="136">
        <f t="shared" si="6"/>
        <v>21485.34</v>
      </c>
      <c r="AU7" s="136">
        <f t="shared" si="6"/>
        <v>10893.93</v>
      </c>
      <c r="AV7" s="136">
        <f t="shared" si="6"/>
        <v>14427.8</v>
      </c>
      <c r="AW7" s="136">
        <f t="shared" si="6"/>
        <v>14081.09</v>
      </c>
      <c r="AX7" s="136">
        <f t="shared" si="6"/>
        <v>12535.66</v>
      </c>
      <c r="AY7" s="136">
        <f t="shared" si="6"/>
        <v>12962.81</v>
      </c>
      <c r="AZ7" s="136">
        <f t="shared" si="6"/>
        <v>181282.19</v>
      </c>
      <c r="BA7" s="136">
        <f t="shared" si="6"/>
        <v>45320.55</v>
      </c>
      <c r="BB7" s="136">
        <f t="shared" si="6"/>
        <v>9324.7000000000007</v>
      </c>
      <c r="BC7" s="136">
        <f t="shared" si="6"/>
        <v>11352.8</v>
      </c>
      <c r="BD7" s="136">
        <f t="shared" si="6"/>
        <v>11375.46</v>
      </c>
      <c r="BE7" s="136">
        <f t="shared" si="6"/>
        <v>41571.410000000003</v>
      </c>
      <c r="BF7" s="136">
        <f t="shared" si="6"/>
        <v>17550.38</v>
      </c>
      <c r="BG7" s="136">
        <f t="shared" si="6"/>
        <v>1123859.1100000001</v>
      </c>
      <c r="BH7" s="136">
        <f>IF(BD7&lt;&gt;"",ROUND(BH4*IF($G$1&gt;=DATEVALUE("22/11/2019"),$C$7/365)*$F$7,IF(FALSE,-3,2)),"")</f>
        <v>677236.8</v>
      </c>
      <c r="BI7" s="136">
        <f t="shared" si="6"/>
        <v>142759.73000000001</v>
      </c>
      <c r="BJ7" s="136">
        <f t="shared" si="6"/>
        <v>17285190.27</v>
      </c>
      <c r="BK7" s="136" t="e">
        <f t="shared" si="6"/>
        <v>#N/A</v>
      </c>
      <c r="BL7" s="136" t="e">
        <f t="shared" si="6"/>
        <v>#N/A</v>
      </c>
      <c r="BM7" s="136" t="e">
        <f t="shared" si="6"/>
        <v>#N/A</v>
      </c>
      <c r="BN7" s="136" t="e">
        <f t="shared" si="6"/>
        <v>#N/A</v>
      </c>
      <c r="BO7" s="136" t="e">
        <f t="shared" si="6"/>
        <v>#N/A</v>
      </c>
      <c r="BP7" s="136" t="e">
        <f t="shared" si="6"/>
        <v>#N/A</v>
      </c>
      <c r="BQ7" s="136" t="e">
        <f t="shared" si="6"/>
        <v>#N/A</v>
      </c>
      <c r="BR7" s="136" t="e">
        <f t="shared" si="6"/>
        <v>#N/A</v>
      </c>
    </row>
    <row r="8" spans="1:70">
      <c r="A8" s="133">
        <f>IFERROR(IF(IF(AND(ROW(A8)=ROW($A$6),$G$2&lt;DATEVALUE("28/07/2006")),$G$2+1,INDEX('Intereses moratorios'!$A$7:$A$299,MATCH($G$2,'Intereses moratorios'!$A$7:$A$299,1)+ROW(A8)-ROW($A$6)))=0,"",IF(AND(ROW(A8)=ROW($A$6),$G$2&lt;DATEVALUE("28/07/2006")),$G$2+1,INDEX('Intereses moratorios'!$A$7:$A$299,MATCH($G$2,'Intereses moratorios'!$A$7:$A$299,1)+ROW(A8)-ROW($A$6)))),"")</f>
        <v>38991</v>
      </c>
      <c r="B8" s="133">
        <f>IFERROR(INDEX('Intereses moratorios'!$B$7:$B$299,MATCH(A8,'Intereses moratorios'!$A$7:$A$299,0)),"")</f>
        <v>39082</v>
      </c>
      <c r="C8" s="134">
        <f>IF(A8="","",IFERROR(IF($G$1&gt;=DATEVALUE("22/11/2019"),$E$4,INDEX('Intereses moratorios'!$D$7:$D$299,MATCH(A8,'Intereses moratorios'!$A$7:$A$299,0))),""))</f>
        <v>0.2757</v>
      </c>
      <c r="D8" s="133">
        <f t="shared" ref="D8:D71" si="7">IF(AND(B8&gt;$G$2,A8&lt;=$G$1),IF(D7="",$G$2+1,A8),"")</f>
        <v>38991</v>
      </c>
      <c r="E8" s="133">
        <f t="shared" ref="E8:E71" si="8">IF(D8&lt;&gt;"",IF(E9="",MIN($G$1,B8),B8),"")</f>
        <v>39082</v>
      </c>
      <c r="F8" s="135">
        <f t="shared" si="3"/>
        <v>92</v>
      </c>
      <c r="G8" s="136">
        <f t="shared" si="4"/>
        <v>2779660.27</v>
      </c>
      <c r="H8" s="136">
        <f t="shared" ref="H8:AM8" si="9">IF(D8&lt;&gt;"",ROUND(H4*IF($G$1&gt;=DATEVALUE("22/11/2019"),$C$8/365)*$F$8,IF(FALSE,-3,2)),"")</f>
        <v>173728.77</v>
      </c>
      <c r="I8" s="136">
        <f t="shared" si="9"/>
        <v>1230071.46</v>
      </c>
      <c r="J8" s="136">
        <f t="shared" si="9"/>
        <v>484642.11</v>
      </c>
      <c r="K8" s="136">
        <f t="shared" si="9"/>
        <v>416949.04</v>
      </c>
      <c r="L8" s="136">
        <f t="shared" si="9"/>
        <v>277966.03000000003</v>
      </c>
      <c r="M8" s="136">
        <f t="shared" si="9"/>
        <v>694915.07</v>
      </c>
      <c r="N8" s="136">
        <f t="shared" si="9"/>
        <v>694915.07</v>
      </c>
      <c r="O8" s="136">
        <f t="shared" si="9"/>
        <v>452111.74</v>
      </c>
      <c r="P8" s="136">
        <f t="shared" si="9"/>
        <v>517364.27</v>
      </c>
      <c r="Q8" s="136">
        <f t="shared" si="9"/>
        <v>141762.67000000001</v>
      </c>
      <c r="R8" s="136">
        <f t="shared" si="9"/>
        <v>30339.99</v>
      </c>
      <c r="S8" s="136">
        <f t="shared" si="9"/>
        <v>31945.25</v>
      </c>
      <c r="T8" s="136">
        <f t="shared" si="9"/>
        <v>59456.93</v>
      </c>
      <c r="U8" s="136">
        <f t="shared" si="9"/>
        <v>35336.43</v>
      </c>
      <c r="V8" s="136">
        <f t="shared" si="9"/>
        <v>63605.58</v>
      </c>
      <c r="W8" s="136">
        <f t="shared" si="9"/>
        <v>51312.53</v>
      </c>
      <c r="X8" s="136">
        <f t="shared" si="9"/>
        <v>36159.910000000003</v>
      </c>
      <c r="Y8" s="136">
        <f t="shared" si="9"/>
        <v>14829.49</v>
      </c>
      <c r="Z8" s="136">
        <f t="shared" si="9"/>
        <v>60474.98</v>
      </c>
      <c r="AA8" s="136">
        <f t="shared" si="9"/>
        <v>42073.63</v>
      </c>
      <c r="AB8" s="136">
        <f t="shared" si="9"/>
        <v>14509.83</v>
      </c>
      <c r="AC8" s="136">
        <f t="shared" si="9"/>
        <v>45079.14</v>
      </c>
      <c r="AD8" s="136">
        <f t="shared" si="9"/>
        <v>61986.42</v>
      </c>
      <c r="AE8" s="136">
        <f t="shared" si="9"/>
        <v>65447.1</v>
      </c>
      <c r="AF8" s="136">
        <f t="shared" si="9"/>
        <v>28005.08</v>
      </c>
      <c r="AG8" s="136">
        <f t="shared" si="9"/>
        <v>63411</v>
      </c>
      <c r="AH8" s="136">
        <f t="shared" si="9"/>
        <v>46079.82</v>
      </c>
      <c r="AI8" s="136">
        <f t="shared" si="9"/>
        <v>17230.419999999998</v>
      </c>
      <c r="AJ8" s="136">
        <f t="shared" si="9"/>
        <v>69665.240000000005</v>
      </c>
      <c r="AK8" s="136">
        <f t="shared" si="9"/>
        <v>57757.87</v>
      </c>
      <c r="AL8" s="136">
        <f t="shared" si="9"/>
        <v>70700.66</v>
      </c>
      <c r="AM8" s="136">
        <f t="shared" si="9"/>
        <v>58352.02</v>
      </c>
      <c r="AN8" s="136">
        <f t="shared" ref="AN8:BR8" si="10">IF(AJ8&lt;&gt;"",ROUND(AN4*IF($G$1&gt;=DATEVALUE("22/11/2019"),$C$8/365)*$F$8,IF(FALSE,-3,2)),"")</f>
        <v>22178.21</v>
      </c>
      <c r="AO8" s="136">
        <f t="shared" si="10"/>
        <v>50652.36</v>
      </c>
      <c r="AP8" s="136">
        <f t="shared" si="10"/>
        <v>25711.86</v>
      </c>
      <c r="AQ8" s="136">
        <f t="shared" si="10"/>
        <v>65429.73</v>
      </c>
      <c r="AR8" s="136">
        <f t="shared" si="10"/>
        <v>63285.919999999998</v>
      </c>
      <c r="AS8" s="136">
        <f t="shared" si="10"/>
        <v>43466.94</v>
      </c>
      <c r="AT8" s="136">
        <f t="shared" si="10"/>
        <v>65888.37</v>
      </c>
      <c r="AU8" s="136">
        <f t="shared" si="10"/>
        <v>33408.04</v>
      </c>
      <c r="AV8" s="136">
        <f t="shared" si="10"/>
        <v>44245.24</v>
      </c>
      <c r="AW8" s="136">
        <f t="shared" si="10"/>
        <v>43182.02</v>
      </c>
      <c r="AX8" s="136">
        <f t="shared" si="10"/>
        <v>38442.699999999997</v>
      </c>
      <c r="AY8" s="136">
        <f t="shared" si="10"/>
        <v>39752.620000000003</v>
      </c>
      <c r="AZ8" s="136">
        <f t="shared" si="10"/>
        <v>555932.05000000005</v>
      </c>
      <c r="BA8" s="136">
        <f t="shared" si="10"/>
        <v>138983.01</v>
      </c>
      <c r="BB8" s="136">
        <f t="shared" si="10"/>
        <v>28595.759999999998</v>
      </c>
      <c r="BC8" s="136">
        <f t="shared" si="10"/>
        <v>34815.24</v>
      </c>
      <c r="BD8" s="136">
        <f t="shared" si="10"/>
        <v>34884.74</v>
      </c>
      <c r="BE8" s="136">
        <f t="shared" si="10"/>
        <v>127485.64</v>
      </c>
      <c r="BF8" s="136">
        <f t="shared" si="10"/>
        <v>53821.17</v>
      </c>
      <c r="BG8" s="136">
        <f t="shared" si="10"/>
        <v>3446501.26</v>
      </c>
      <c r="BH8" s="136">
        <f>IF(BD8&lt;&gt;"",ROUND(BH4*IF($G$1&gt;=DATEVALUE("22/11/2019"),$C$8/365)*$F$8,IF(FALSE,-3,2)),"")</f>
        <v>2076859.52</v>
      </c>
      <c r="BI8" s="136">
        <f t="shared" si="10"/>
        <v>437796.49</v>
      </c>
      <c r="BJ8" s="136">
        <f t="shared" si="10"/>
        <v>53007916.829999998</v>
      </c>
      <c r="BK8" s="136" t="e">
        <f t="shared" si="10"/>
        <v>#N/A</v>
      </c>
      <c r="BL8" s="136" t="e">
        <f t="shared" si="10"/>
        <v>#N/A</v>
      </c>
      <c r="BM8" s="136" t="e">
        <f t="shared" si="10"/>
        <v>#N/A</v>
      </c>
      <c r="BN8" s="136" t="e">
        <f t="shared" si="10"/>
        <v>#N/A</v>
      </c>
      <c r="BO8" s="136" t="e">
        <f t="shared" si="10"/>
        <v>#N/A</v>
      </c>
      <c r="BP8" s="136" t="e">
        <f t="shared" si="10"/>
        <v>#N/A</v>
      </c>
      <c r="BQ8" s="136" t="e">
        <f t="shared" si="10"/>
        <v>#N/A</v>
      </c>
      <c r="BR8" s="136" t="e">
        <f t="shared" si="10"/>
        <v>#N/A</v>
      </c>
    </row>
    <row r="9" spans="1:70">
      <c r="A9" s="133">
        <f>IFERROR(IF(IF(AND(ROW(A9)=ROW($A$6),$G$2&lt;DATEVALUE("28/07/2006")),$G$2+1,INDEX('Intereses moratorios'!$A$7:$A$299,MATCH($G$2,'Intereses moratorios'!$A$7:$A$299,1)+ROW(A9)-ROW($A$6)))=0,"",IF(AND(ROW(A9)=ROW($A$6),$G$2&lt;DATEVALUE("28/07/2006")),$G$2+1,INDEX('Intereses moratorios'!$A$7:$A$299,MATCH($G$2,'Intereses moratorios'!$A$7:$A$299,1)+ROW(A9)-ROW($A$6)))),"")</f>
        <v>39083</v>
      </c>
      <c r="B9" s="133">
        <f>IFERROR(INDEX('Intereses moratorios'!$B$7:$B$299,MATCH(A9,'Intereses moratorios'!$A$7:$A$299,0)),"")</f>
        <v>39138</v>
      </c>
      <c r="C9" s="134">
        <f>IF(A9="","",IFERROR(IF($G$1&gt;=DATEVALUE("22/11/2019"),$E$4,INDEX('Intereses moratorios'!$D$7:$D$299,MATCH(A9,'Intereses moratorios'!$A$7:$A$299,0))),""))</f>
        <v>0.2757</v>
      </c>
      <c r="D9" s="133">
        <f t="shared" si="7"/>
        <v>39083</v>
      </c>
      <c r="E9" s="133">
        <f t="shared" si="8"/>
        <v>39138</v>
      </c>
      <c r="F9" s="135">
        <f t="shared" si="3"/>
        <v>56</v>
      </c>
      <c r="G9" s="136">
        <f t="shared" si="4"/>
        <v>1691967.12</v>
      </c>
      <c r="H9" s="136">
        <f t="shared" ref="H9:AM9" si="11">IF(D9&lt;&gt;"",ROUND(H4*IF($G$1&gt;=DATEVALUE("22/11/2019"),$C$9/365)*$F$9,IF(FALSE,-3,2)),"")</f>
        <v>105747.95</v>
      </c>
      <c r="I9" s="136">
        <f t="shared" si="11"/>
        <v>748739.15</v>
      </c>
      <c r="J9" s="136">
        <f t="shared" si="11"/>
        <v>294999.53999999998</v>
      </c>
      <c r="K9" s="136">
        <f t="shared" si="11"/>
        <v>253795.07</v>
      </c>
      <c r="L9" s="136">
        <f t="shared" si="11"/>
        <v>169196.71</v>
      </c>
      <c r="M9" s="136">
        <f t="shared" si="11"/>
        <v>422991.78</v>
      </c>
      <c r="N9" s="136">
        <f t="shared" si="11"/>
        <v>422991.78</v>
      </c>
      <c r="O9" s="136">
        <f t="shared" si="11"/>
        <v>275198.45</v>
      </c>
      <c r="P9" s="136">
        <f t="shared" si="11"/>
        <v>314917.38</v>
      </c>
      <c r="Q9" s="136">
        <f t="shared" si="11"/>
        <v>86290.32</v>
      </c>
      <c r="R9" s="136">
        <f t="shared" si="11"/>
        <v>18467.82</v>
      </c>
      <c r="S9" s="136">
        <f t="shared" si="11"/>
        <v>19444.93</v>
      </c>
      <c r="T9" s="136">
        <f t="shared" si="11"/>
        <v>36191.18</v>
      </c>
      <c r="U9" s="136">
        <f t="shared" si="11"/>
        <v>21509.13</v>
      </c>
      <c r="V9" s="136">
        <f t="shared" si="11"/>
        <v>38716.44</v>
      </c>
      <c r="W9" s="136">
        <f t="shared" si="11"/>
        <v>31233.71</v>
      </c>
      <c r="X9" s="136">
        <f t="shared" si="11"/>
        <v>22010.38</v>
      </c>
      <c r="Y9" s="136">
        <f t="shared" si="11"/>
        <v>9026.64</v>
      </c>
      <c r="Z9" s="136">
        <f t="shared" si="11"/>
        <v>36810.86</v>
      </c>
      <c r="AA9" s="136">
        <f t="shared" si="11"/>
        <v>25610.04</v>
      </c>
      <c r="AB9" s="136">
        <f t="shared" si="11"/>
        <v>8832.07</v>
      </c>
      <c r="AC9" s="136">
        <f t="shared" si="11"/>
        <v>27439.48</v>
      </c>
      <c r="AD9" s="136">
        <f t="shared" si="11"/>
        <v>37730.870000000003</v>
      </c>
      <c r="AE9" s="136">
        <f t="shared" si="11"/>
        <v>39837.370000000003</v>
      </c>
      <c r="AF9" s="136">
        <f t="shared" si="11"/>
        <v>17046.57</v>
      </c>
      <c r="AG9" s="136">
        <f t="shared" si="11"/>
        <v>38598</v>
      </c>
      <c r="AH9" s="136">
        <f t="shared" si="11"/>
        <v>28048.58</v>
      </c>
      <c r="AI9" s="136">
        <f t="shared" si="11"/>
        <v>10488.08</v>
      </c>
      <c r="AJ9" s="136">
        <f t="shared" si="11"/>
        <v>42404.93</v>
      </c>
      <c r="AK9" s="136">
        <f t="shared" si="11"/>
        <v>35156.959999999999</v>
      </c>
      <c r="AL9" s="136">
        <f t="shared" si="11"/>
        <v>43035.18</v>
      </c>
      <c r="AM9" s="136">
        <f t="shared" si="11"/>
        <v>35518.620000000003</v>
      </c>
      <c r="AN9" s="136">
        <f t="shared" ref="AN9:BR9" si="12">IF(AJ9&lt;&gt;"",ROUND(AN4*IF($G$1&gt;=DATEVALUE("22/11/2019"),$C$9/365)*$F$9,IF(FALSE,-3,2)),"")</f>
        <v>13499.78</v>
      </c>
      <c r="AO9" s="136">
        <f t="shared" si="12"/>
        <v>30831.87</v>
      </c>
      <c r="AP9" s="136">
        <f t="shared" si="12"/>
        <v>15650.7</v>
      </c>
      <c r="AQ9" s="136">
        <f t="shared" si="12"/>
        <v>39826.79</v>
      </c>
      <c r="AR9" s="136">
        <f t="shared" si="12"/>
        <v>38521.86</v>
      </c>
      <c r="AS9" s="136">
        <f t="shared" si="12"/>
        <v>26458.14</v>
      </c>
      <c r="AT9" s="136">
        <f t="shared" si="12"/>
        <v>40105.97</v>
      </c>
      <c r="AU9" s="136">
        <f t="shared" si="12"/>
        <v>20335.330000000002</v>
      </c>
      <c r="AV9" s="136">
        <f t="shared" si="12"/>
        <v>26931.89</v>
      </c>
      <c r="AW9" s="136">
        <f t="shared" si="12"/>
        <v>26284.71</v>
      </c>
      <c r="AX9" s="136">
        <f t="shared" si="12"/>
        <v>23399.91</v>
      </c>
      <c r="AY9" s="136">
        <f t="shared" si="12"/>
        <v>24197.24</v>
      </c>
      <c r="AZ9" s="136">
        <f t="shared" si="12"/>
        <v>338393.42</v>
      </c>
      <c r="BA9" s="136">
        <f t="shared" si="12"/>
        <v>84598.36</v>
      </c>
      <c r="BB9" s="136">
        <f t="shared" si="12"/>
        <v>17406.11</v>
      </c>
      <c r="BC9" s="136">
        <f t="shared" si="12"/>
        <v>21191.89</v>
      </c>
      <c r="BD9" s="136">
        <f t="shared" si="12"/>
        <v>21234.19</v>
      </c>
      <c r="BE9" s="136">
        <f t="shared" si="12"/>
        <v>77599.960000000006</v>
      </c>
      <c r="BF9" s="136">
        <f t="shared" si="12"/>
        <v>32760.71</v>
      </c>
      <c r="BG9" s="136">
        <f t="shared" si="12"/>
        <v>2097870.33</v>
      </c>
      <c r="BH9" s="136">
        <f>IF(BD9&lt;&gt;"",ROUND(BH4*IF($G$1&gt;=DATEVALUE("22/11/2019"),$C$9/365)*$F$9,IF(FALSE,-3,2)),"")</f>
        <v>1264175.3600000001</v>
      </c>
      <c r="BI9" s="136">
        <f t="shared" si="12"/>
        <v>266484.82</v>
      </c>
      <c r="BJ9" s="136">
        <f t="shared" si="12"/>
        <v>32265688.510000002</v>
      </c>
      <c r="BK9" s="136" t="e">
        <f t="shared" si="12"/>
        <v>#N/A</v>
      </c>
      <c r="BL9" s="136" t="e">
        <f t="shared" si="12"/>
        <v>#N/A</v>
      </c>
      <c r="BM9" s="136" t="e">
        <f t="shared" si="12"/>
        <v>#N/A</v>
      </c>
      <c r="BN9" s="136" t="e">
        <f t="shared" si="12"/>
        <v>#N/A</v>
      </c>
      <c r="BO9" s="136" t="e">
        <f t="shared" si="12"/>
        <v>#N/A</v>
      </c>
      <c r="BP9" s="136" t="e">
        <f t="shared" si="12"/>
        <v>#N/A</v>
      </c>
      <c r="BQ9" s="136" t="e">
        <f t="shared" si="12"/>
        <v>#N/A</v>
      </c>
      <c r="BR9" s="136" t="e">
        <f t="shared" si="12"/>
        <v>#N/A</v>
      </c>
    </row>
    <row r="10" spans="1:70">
      <c r="A10" s="133">
        <f>IFERROR(IF(IF(AND(ROW(A10)=ROW($A$6),$G$2&lt;DATEVALUE("28/07/2006")),$G$2+1,INDEX('Intereses moratorios'!$A$7:$A$299,MATCH($G$2,'Intereses moratorios'!$A$7:$A$299,1)+ROW(A10)-ROW($A$6)))=0,"",IF(AND(ROW(A10)=ROW($A$6),$G$2&lt;DATEVALUE("28/07/2006")),$G$2+1,INDEX('Intereses moratorios'!$A$7:$A$299,MATCH($G$2,'Intereses moratorios'!$A$7:$A$299,1)+ROW(A10)-ROW($A$6)))),"")</f>
        <v>39139</v>
      </c>
      <c r="B10" s="133">
        <f>IFERROR(INDEX('Intereses moratorios'!$B$7:$B$299,MATCH(A10,'Intereses moratorios'!$A$7:$A$299,0)),"")</f>
        <v>39172</v>
      </c>
      <c r="C10" s="134">
        <f>IF(A10="","",IFERROR(IF($G$1&gt;=DATEVALUE("22/11/2019"),$E$4,INDEX('Intereses moratorios'!$D$7:$D$299,MATCH(A10,'Intereses moratorios'!$A$7:$A$299,0))),""))</f>
        <v>0.2757</v>
      </c>
      <c r="D10" s="133">
        <f t="shared" si="7"/>
        <v>39139</v>
      </c>
      <c r="E10" s="133">
        <f t="shared" si="8"/>
        <v>39172</v>
      </c>
      <c r="F10" s="135">
        <f t="shared" si="3"/>
        <v>34</v>
      </c>
      <c r="G10" s="136">
        <f t="shared" si="4"/>
        <v>1027265.75</v>
      </c>
      <c r="H10" s="136">
        <f t="shared" ref="H10:AM10" si="13">IF(D10&lt;&gt;"",ROUND(H4*IF($G$1&gt;=DATEVALUE("22/11/2019"),$C$10/365)*$F$10,IF(FALSE,-3,2)),"")</f>
        <v>64204.11</v>
      </c>
      <c r="I10" s="136">
        <f t="shared" si="13"/>
        <v>454591.63</v>
      </c>
      <c r="J10" s="136">
        <f t="shared" si="13"/>
        <v>179106.87</v>
      </c>
      <c r="K10" s="136">
        <f t="shared" si="13"/>
        <v>154089.85999999999</v>
      </c>
      <c r="L10" s="136">
        <f t="shared" si="13"/>
        <v>102726.58</v>
      </c>
      <c r="M10" s="136">
        <f t="shared" si="13"/>
        <v>256816.44</v>
      </c>
      <c r="N10" s="136">
        <f t="shared" si="13"/>
        <v>256816.44</v>
      </c>
      <c r="O10" s="136">
        <f t="shared" si="13"/>
        <v>167084.76999999999</v>
      </c>
      <c r="P10" s="136">
        <f t="shared" si="13"/>
        <v>191199.84</v>
      </c>
      <c r="Q10" s="136">
        <f t="shared" si="13"/>
        <v>52390.55</v>
      </c>
      <c r="R10" s="136">
        <f t="shared" si="13"/>
        <v>11212.61</v>
      </c>
      <c r="S10" s="136">
        <f t="shared" si="13"/>
        <v>11805.85</v>
      </c>
      <c r="T10" s="136">
        <f t="shared" si="13"/>
        <v>21973.21</v>
      </c>
      <c r="U10" s="136">
        <f t="shared" si="13"/>
        <v>13059.12</v>
      </c>
      <c r="V10" s="136">
        <f t="shared" si="13"/>
        <v>23506.41</v>
      </c>
      <c r="W10" s="136">
        <f t="shared" si="13"/>
        <v>18963.330000000002</v>
      </c>
      <c r="X10" s="136">
        <f t="shared" si="13"/>
        <v>13363.44</v>
      </c>
      <c r="Y10" s="136">
        <f t="shared" si="13"/>
        <v>5480.46</v>
      </c>
      <c r="Z10" s="136">
        <f t="shared" si="13"/>
        <v>22349.45</v>
      </c>
      <c r="AA10" s="136">
        <f t="shared" si="13"/>
        <v>15548.95</v>
      </c>
      <c r="AB10" s="136">
        <f t="shared" si="13"/>
        <v>5362.33</v>
      </c>
      <c r="AC10" s="136">
        <f t="shared" si="13"/>
        <v>16659.68</v>
      </c>
      <c r="AD10" s="136">
        <f t="shared" si="13"/>
        <v>22908.03</v>
      </c>
      <c r="AE10" s="136">
        <f t="shared" si="13"/>
        <v>24186.97</v>
      </c>
      <c r="AF10" s="136">
        <f t="shared" si="13"/>
        <v>10349.700000000001</v>
      </c>
      <c r="AG10" s="136">
        <f t="shared" si="13"/>
        <v>23434.5</v>
      </c>
      <c r="AH10" s="136">
        <f t="shared" si="13"/>
        <v>17029.5</v>
      </c>
      <c r="AI10" s="136">
        <f t="shared" si="13"/>
        <v>6367.76</v>
      </c>
      <c r="AJ10" s="136">
        <f t="shared" si="13"/>
        <v>25745.85</v>
      </c>
      <c r="AK10" s="136">
        <f t="shared" si="13"/>
        <v>21345.3</v>
      </c>
      <c r="AL10" s="136">
        <f t="shared" si="13"/>
        <v>26128.5</v>
      </c>
      <c r="AM10" s="136">
        <f t="shared" si="13"/>
        <v>21564.880000000001</v>
      </c>
      <c r="AN10" s="136">
        <f t="shared" ref="AN10:BR10" si="14">IF(AJ10&lt;&gt;"",ROUND(AN4*IF($G$1&gt;=DATEVALUE("22/11/2019"),$C$10/365)*$F$10,IF(FALSE,-3,2)),"")</f>
        <v>8196.2999999999993</v>
      </c>
      <c r="AO10" s="136">
        <f t="shared" si="14"/>
        <v>18719.349999999999</v>
      </c>
      <c r="AP10" s="136">
        <f t="shared" si="14"/>
        <v>9502.2099999999991</v>
      </c>
      <c r="AQ10" s="136">
        <f t="shared" si="14"/>
        <v>24180.55</v>
      </c>
      <c r="AR10" s="136">
        <f t="shared" si="14"/>
        <v>23388.27</v>
      </c>
      <c r="AS10" s="136">
        <f t="shared" si="14"/>
        <v>16063.87</v>
      </c>
      <c r="AT10" s="136">
        <f t="shared" si="14"/>
        <v>24350.05</v>
      </c>
      <c r="AU10" s="136">
        <f t="shared" si="14"/>
        <v>12346.45</v>
      </c>
      <c r="AV10" s="136">
        <f t="shared" si="14"/>
        <v>16351.5</v>
      </c>
      <c r="AW10" s="136">
        <f t="shared" si="14"/>
        <v>15958.57</v>
      </c>
      <c r="AX10" s="136">
        <f t="shared" si="14"/>
        <v>14207.09</v>
      </c>
      <c r="AY10" s="136">
        <f t="shared" si="14"/>
        <v>14691.18</v>
      </c>
      <c r="AZ10" s="136">
        <f t="shared" si="14"/>
        <v>205453.15</v>
      </c>
      <c r="BA10" s="136">
        <f t="shared" si="14"/>
        <v>51363.29</v>
      </c>
      <c r="BB10" s="136">
        <f t="shared" si="14"/>
        <v>10568</v>
      </c>
      <c r="BC10" s="136">
        <f t="shared" si="14"/>
        <v>12866.5</v>
      </c>
      <c r="BD10" s="136">
        <f t="shared" si="14"/>
        <v>12892.19</v>
      </c>
      <c r="BE10" s="136">
        <f t="shared" si="14"/>
        <v>47114.26</v>
      </c>
      <c r="BF10" s="136">
        <f t="shared" si="14"/>
        <v>19890.43</v>
      </c>
      <c r="BG10" s="136">
        <f t="shared" si="14"/>
        <v>1273706.99</v>
      </c>
      <c r="BH10" s="136">
        <f t="shared" si="14"/>
        <v>767535.04</v>
      </c>
      <c r="BI10" s="136">
        <f t="shared" si="14"/>
        <v>161794.35999999999</v>
      </c>
      <c r="BJ10" s="136">
        <f t="shared" si="14"/>
        <v>19589882.309999999</v>
      </c>
      <c r="BK10" s="136" t="e">
        <f t="shared" si="14"/>
        <v>#N/A</v>
      </c>
      <c r="BL10" s="136" t="e">
        <f t="shared" si="14"/>
        <v>#N/A</v>
      </c>
      <c r="BM10" s="136" t="e">
        <f t="shared" si="14"/>
        <v>#N/A</v>
      </c>
      <c r="BN10" s="136" t="e">
        <f t="shared" si="14"/>
        <v>#N/A</v>
      </c>
      <c r="BO10" s="136" t="e">
        <f t="shared" si="14"/>
        <v>#N/A</v>
      </c>
      <c r="BP10" s="136" t="e">
        <f t="shared" si="14"/>
        <v>#N/A</v>
      </c>
      <c r="BQ10" s="136" t="e">
        <f t="shared" si="14"/>
        <v>#N/A</v>
      </c>
      <c r="BR10" s="136" t="e">
        <f t="shared" si="14"/>
        <v>#N/A</v>
      </c>
    </row>
    <row r="11" spans="1:70">
      <c r="A11" s="133">
        <f>IFERROR(IF(IF(AND(ROW(A11)=ROW($A$6),$G$2&lt;DATEVALUE("28/07/2006")),$G$2+1,INDEX('Intereses moratorios'!$A$7:$A$299,MATCH($G$2,'Intereses moratorios'!$A$7:$A$299,1)+ROW(A11)-ROW($A$6)))=0,"",IF(AND(ROW(A11)=ROW($A$6),$G$2&lt;DATEVALUE("28/07/2006")),$G$2+1,INDEX('Intereses moratorios'!$A$7:$A$299,MATCH($G$2,'Intereses moratorios'!$A$7:$A$299,1)+ROW(A11)-ROW($A$6)))),"")</f>
        <v>39173</v>
      </c>
      <c r="B11" s="133">
        <f>IFERROR(INDEX('Intereses moratorios'!$B$7:$B$299,MATCH(A11,'Intereses moratorios'!$A$7:$A$299,0)),"")</f>
        <v>39263</v>
      </c>
      <c r="C11" s="134">
        <f>IF(A11="","",IFERROR(IF($G$1&gt;=DATEVALUE("22/11/2019"),$E$4,INDEX('Intereses moratorios'!$D$7:$D$299,MATCH(A11,'Intereses moratorios'!$A$7:$A$299,0))),""))</f>
        <v>0.2757</v>
      </c>
      <c r="D11" s="133">
        <f t="shared" si="7"/>
        <v>39173</v>
      </c>
      <c r="E11" s="133">
        <f t="shared" si="8"/>
        <v>39263</v>
      </c>
      <c r="F11" s="135">
        <f t="shared" si="3"/>
        <v>91</v>
      </c>
      <c r="G11" s="136">
        <f t="shared" si="4"/>
        <v>2749446.58</v>
      </c>
      <c r="H11" s="136">
        <f t="shared" ref="H11:AM11" si="15">IF(D11&lt;&gt;"",ROUND(H4*IF($G$1&gt;=DATEVALUE("22/11/2019"),$C$11/365)*$F$11,IF(FALSE,-3,2)),"")</f>
        <v>171840.41</v>
      </c>
      <c r="I11" s="136">
        <f t="shared" si="15"/>
        <v>1216701.1100000001</v>
      </c>
      <c r="J11" s="136">
        <f t="shared" si="15"/>
        <v>479374.26</v>
      </c>
      <c r="K11" s="136">
        <f t="shared" si="15"/>
        <v>412416.99</v>
      </c>
      <c r="L11" s="136">
        <f t="shared" si="15"/>
        <v>274944.65999999997</v>
      </c>
      <c r="M11" s="136">
        <f t="shared" si="15"/>
        <v>687361.64</v>
      </c>
      <c r="N11" s="136">
        <f t="shared" si="15"/>
        <v>687361.64</v>
      </c>
      <c r="O11" s="136">
        <f t="shared" si="15"/>
        <v>447197.49</v>
      </c>
      <c r="P11" s="136">
        <f t="shared" si="15"/>
        <v>511740.74</v>
      </c>
      <c r="Q11" s="136">
        <f t="shared" si="15"/>
        <v>140221.78</v>
      </c>
      <c r="R11" s="136">
        <f t="shared" si="15"/>
        <v>30010.21</v>
      </c>
      <c r="S11" s="136">
        <f t="shared" si="15"/>
        <v>31598.01</v>
      </c>
      <c r="T11" s="136">
        <f t="shared" si="15"/>
        <v>58810.66</v>
      </c>
      <c r="U11" s="136">
        <f t="shared" si="15"/>
        <v>34952.339999999997</v>
      </c>
      <c r="V11" s="136">
        <f t="shared" si="15"/>
        <v>62914.21</v>
      </c>
      <c r="W11" s="136">
        <f t="shared" si="15"/>
        <v>50754.78</v>
      </c>
      <c r="X11" s="136">
        <f t="shared" si="15"/>
        <v>35766.86</v>
      </c>
      <c r="Y11" s="136">
        <f t="shared" si="15"/>
        <v>14668.3</v>
      </c>
      <c r="Z11" s="136">
        <f t="shared" si="15"/>
        <v>59817.65</v>
      </c>
      <c r="AA11" s="136">
        <f t="shared" si="15"/>
        <v>41616.31</v>
      </c>
      <c r="AB11" s="136">
        <f t="shared" si="15"/>
        <v>14352.11</v>
      </c>
      <c r="AC11" s="136">
        <f t="shared" si="15"/>
        <v>44589.15</v>
      </c>
      <c r="AD11" s="136">
        <f t="shared" si="15"/>
        <v>61312.66</v>
      </c>
      <c r="AE11" s="136">
        <f t="shared" si="15"/>
        <v>64735.72</v>
      </c>
      <c r="AF11" s="136">
        <f t="shared" si="15"/>
        <v>27700.67</v>
      </c>
      <c r="AG11" s="136">
        <f t="shared" si="15"/>
        <v>62721.75</v>
      </c>
      <c r="AH11" s="136">
        <f t="shared" si="15"/>
        <v>45578.95</v>
      </c>
      <c r="AI11" s="136">
        <f t="shared" si="15"/>
        <v>17043.13</v>
      </c>
      <c r="AJ11" s="136">
        <f t="shared" si="15"/>
        <v>68908</v>
      </c>
      <c r="AK11" s="136">
        <f t="shared" si="15"/>
        <v>57130.06</v>
      </c>
      <c r="AL11" s="136">
        <f t="shared" si="15"/>
        <v>69932.17</v>
      </c>
      <c r="AM11" s="136">
        <f t="shared" si="15"/>
        <v>57717.760000000002</v>
      </c>
      <c r="AN11" s="136">
        <f t="shared" ref="AN11:BR11" si="16">IF(AJ11&lt;&gt;"",ROUND(AN4*IF($G$1&gt;=DATEVALUE("22/11/2019"),$C$11/365)*$F$11,IF(FALSE,-3,2)),"")</f>
        <v>21937.15</v>
      </c>
      <c r="AO11" s="136">
        <f t="shared" si="16"/>
        <v>50101.79</v>
      </c>
      <c r="AP11" s="136">
        <f t="shared" si="16"/>
        <v>25432.38</v>
      </c>
      <c r="AQ11" s="136">
        <f t="shared" si="16"/>
        <v>64718.54</v>
      </c>
      <c r="AR11" s="136">
        <f t="shared" si="16"/>
        <v>62598.02</v>
      </c>
      <c r="AS11" s="136">
        <f t="shared" si="16"/>
        <v>42994.47</v>
      </c>
      <c r="AT11" s="136">
        <f t="shared" si="16"/>
        <v>65172.19</v>
      </c>
      <c r="AU11" s="136">
        <f t="shared" si="16"/>
        <v>33044.910000000003</v>
      </c>
      <c r="AV11" s="136">
        <f t="shared" si="16"/>
        <v>43764.32</v>
      </c>
      <c r="AW11" s="136">
        <f t="shared" si="16"/>
        <v>42712.65</v>
      </c>
      <c r="AX11" s="136">
        <f t="shared" si="16"/>
        <v>38024.85</v>
      </c>
      <c r="AY11" s="136">
        <f t="shared" si="16"/>
        <v>39320.519999999997</v>
      </c>
      <c r="AZ11" s="136">
        <f t="shared" si="16"/>
        <v>549889.31999999995</v>
      </c>
      <c r="BA11" s="136">
        <f t="shared" si="16"/>
        <v>137472.32999999999</v>
      </c>
      <c r="BB11" s="136">
        <f t="shared" si="16"/>
        <v>28284.93</v>
      </c>
      <c r="BC11" s="136">
        <f t="shared" si="16"/>
        <v>34436.82</v>
      </c>
      <c r="BD11" s="136">
        <f t="shared" si="16"/>
        <v>34505.550000000003</v>
      </c>
      <c r="BE11" s="136">
        <f t="shared" si="16"/>
        <v>126099.93</v>
      </c>
      <c r="BF11" s="136">
        <f t="shared" si="16"/>
        <v>53236.160000000003</v>
      </c>
      <c r="BG11" s="136">
        <f t="shared" si="16"/>
        <v>3409039.29</v>
      </c>
      <c r="BH11" s="136">
        <f t="shared" si="16"/>
        <v>2054284.96</v>
      </c>
      <c r="BI11" s="136">
        <f t="shared" si="16"/>
        <v>433037.84</v>
      </c>
      <c r="BJ11" s="136">
        <f t="shared" si="16"/>
        <v>52431743.829999998</v>
      </c>
      <c r="BK11" s="136" t="e">
        <f t="shared" si="16"/>
        <v>#N/A</v>
      </c>
      <c r="BL11" s="136" t="e">
        <f t="shared" si="16"/>
        <v>#N/A</v>
      </c>
      <c r="BM11" s="136" t="e">
        <f t="shared" si="16"/>
        <v>#N/A</v>
      </c>
      <c r="BN11" s="136" t="e">
        <f t="shared" si="16"/>
        <v>#N/A</v>
      </c>
      <c r="BO11" s="136" t="e">
        <f t="shared" si="16"/>
        <v>#N/A</v>
      </c>
      <c r="BP11" s="136" t="e">
        <f t="shared" si="16"/>
        <v>#N/A</v>
      </c>
      <c r="BQ11" s="136" t="e">
        <f t="shared" si="16"/>
        <v>#N/A</v>
      </c>
      <c r="BR11" s="136" t="e">
        <f t="shared" si="16"/>
        <v>#N/A</v>
      </c>
    </row>
    <row r="12" spans="1:70">
      <c r="A12" s="133">
        <f>IFERROR(IF(IF(AND(ROW(A12)=ROW($A$6),$G$2&lt;DATEVALUE("28/07/2006")),$G$2+1,INDEX('Intereses moratorios'!$A$7:$A$299,MATCH($G$2,'Intereses moratorios'!$A$7:$A$299,1)+ROW(A12)-ROW($A$6)))=0,"",IF(AND(ROW(A12)=ROW($A$6),$G$2&lt;DATEVALUE("28/07/2006")),$G$2+1,INDEX('Intereses moratorios'!$A$7:$A$299,MATCH($G$2,'Intereses moratorios'!$A$7:$A$299,1)+ROW(A12)-ROW($A$6)))),"")</f>
        <v>39264</v>
      </c>
      <c r="B12" s="133">
        <f>IFERROR(INDEX('Intereses moratorios'!$B$7:$B$299,MATCH(A12,'Intereses moratorios'!$A$7:$A$299,0)),"")</f>
        <v>39355</v>
      </c>
      <c r="C12" s="134">
        <f>IF(A12="","",IFERROR(IF($G$1&gt;=DATEVALUE("22/11/2019"),$E$4,INDEX('Intereses moratorios'!$D$7:$D$299,MATCH(A12,'Intereses moratorios'!$A$7:$A$299,0))),""))</f>
        <v>0.2757</v>
      </c>
      <c r="D12" s="133">
        <f t="shared" si="7"/>
        <v>39264</v>
      </c>
      <c r="E12" s="133">
        <f t="shared" si="8"/>
        <v>39355</v>
      </c>
      <c r="F12" s="135">
        <f t="shared" si="3"/>
        <v>92</v>
      </c>
      <c r="G12" s="136">
        <f t="shared" si="4"/>
        <v>2779660.27</v>
      </c>
      <c r="H12" s="136">
        <f t="shared" ref="H12:AM12" si="17">IF(D12&lt;&gt;"",ROUND(H4*IF($G$1&gt;=DATEVALUE("22/11/2019"),$C$12/365)*$F$12,IF(FALSE,-3,2)),"")</f>
        <v>173728.77</v>
      </c>
      <c r="I12" s="136">
        <f t="shared" si="17"/>
        <v>1230071.46</v>
      </c>
      <c r="J12" s="136">
        <f t="shared" si="17"/>
        <v>484642.11</v>
      </c>
      <c r="K12" s="136">
        <f t="shared" si="17"/>
        <v>416949.04</v>
      </c>
      <c r="L12" s="136">
        <f t="shared" si="17"/>
        <v>277966.03000000003</v>
      </c>
      <c r="M12" s="136">
        <f t="shared" si="17"/>
        <v>694915.07</v>
      </c>
      <c r="N12" s="136">
        <f t="shared" si="17"/>
        <v>694915.07</v>
      </c>
      <c r="O12" s="136">
        <f t="shared" si="17"/>
        <v>452111.74</v>
      </c>
      <c r="P12" s="136">
        <f t="shared" si="17"/>
        <v>517364.27</v>
      </c>
      <c r="Q12" s="136">
        <f t="shared" si="17"/>
        <v>141762.67000000001</v>
      </c>
      <c r="R12" s="136">
        <f t="shared" si="17"/>
        <v>30339.99</v>
      </c>
      <c r="S12" s="136">
        <f t="shared" si="17"/>
        <v>31945.25</v>
      </c>
      <c r="T12" s="136">
        <f t="shared" si="17"/>
        <v>59456.93</v>
      </c>
      <c r="U12" s="136">
        <f t="shared" si="17"/>
        <v>35336.43</v>
      </c>
      <c r="V12" s="136">
        <f t="shared" si="17"/>
        <v>63605.58</v>
      </c>
      <c r="W12" s="136">
        <f t="shared" si="17"/>
        <v>51312.53</v>
      </c>
      <c r="X12" s="136">
        <f t="shared" si="17"/>
        <v>36159.910000000003</v>
      </c>
      <c r="Y12" s="136">
        <f t="shared" si="17"/>
        <v>14829.49</v>
      </c>
      <c r="Z12" s="136">
        <f t="shared" si="17"/>
        <v>60474.98</v>
      </c>
      <c r="AA12" s="136">
        <f t="shared" si="17"/>
        <v>42073.63</v>
      </c>
      <c r="AB12" s="136">
        <f t="shared" si="17"/>
        <v>14509.83</v>
      </c>
      <c r="AC12" s="136">
        <f t="shared" si="17"/>
        <v>45079.14</v>
      </c>
      <c r="AD12" s="136">
        <f t="shared" si="17"/>
        <v>61986.42</v>
      </c>
      <c r="AE12" s="136">
        <f t="shared" si="17"/>
        <v>65447.1</v>
      </c>
      <c r="AF12" s="136">
        <f t="shared" si="17"/>
        <v>28005.08</v>
      </c>
      <c r="AG12" s="136">
        <f t="shared" si="17"/>
        <v>63411</v>
      </c>
      <c r="AH12" s="136">
        <f t="shared" si="17"/>
        <v>46079.82</v>
      </c>
      <c r="AI12" s="136">
        <f t="shared" si="17"/>
        <v>17230.419999999998</v>
      </c>
      <c r="AJ12" s="136">
        <f t="shared" si="17"/>
        <v>69665.240000000005</v>
      </c>
      <c r="AK12" s="136">
        <f t="shared" si="17"/>
        <v>57757.87</v>
      </c>
      <c r="AL12" s="136">
        <f t="shared" si="17"/>
        <v>70700.66</v>
      </c>
      <c r="AM12" s="136">
        <f t="shared" si="17"/>
        <v>58352.02</v>
      </c>
      <c r="AN12" s="136">
        <f t="shared" ref="AN12:BR12" si="18">IF(AJ12&lt;&gt;"",ROUND(AN4*IF($G$1&gt;=DATEVALUE("22/11/2019"),$C$12/365)*$F$12,IF(FALSE,-3,2)),"")</f>
        <v>22178.21</v>
      </c>
      <c r="AO12" s="136">
        <f t="shared" si="18"/>
        <v>50652.36</v>
      </c>
      <c r="AP12" s="136">
        <f t="shared" si="18"/>
        <v>25711.86</v>
      </c>
      <c r="AQ12" s="136">
        <f t="shared" si="18"/>
        <v>65429.73</v>
      </c>
      <c r="AR12" s="136">
        <f t="shared" si="18"/>
        <v>63285.919999999998</v>
      </c>
      <c r="AS12" s="136">
        <f t="shared" si="18"/>
        <v>43466.94</v>
      </c>
      <c r="AT12" s="136">
        <f t="shared" si="18"/>
        <v>65888.37</v>
      </c>
      <c r="AU12" s="136">
        <f t="shared" si="18"/>
        <v>33408.04</v>
      </c>
      <c r="AV12" s="136">
        <f t="shared" si="18"/>
        <v>44245.24</v>
      </c>
      <c r="AW12" s="136">
        <f t="shared" si="18"/>
        <v>43182.02</v>
      </c>
      <c r="AX12" s="136">
        <f t="shared" si="18"/>
        <v>38442.699999999997</v>
      </c>
      <c r="AY12" s="136">
        <f t="shared" si="18"/>
        <v>39752.620000000003</v>
      </c>
      <c r="AZ12" s="136">
        <f t="shared" si="18"/>
        <v>555932.05000000005</v>
      </c>
      <c r="BA12" s="136">
        <f t="shared" si="18"/>
        <v>138983.01</v>
      </c>
      <c r="BB12" s="136">
        <f t="shared" si="18"/>
        <v>28595.759999999998</v>
      </c>
      <c r="BC12" s="136">
        <f t="shared" si="18"/>
        <v>34815.24</v>
      </c>
      <c r="BD12" s="136">
        <f t="shared" si="18"/>
        <v>34884.74</v>
      </c>
      <c r="BE12" s="136">
        <f t="shared" si="18"/>
        <v>127485.64</v>
      </c>
      <c r="BF12" s="136">
        <f t="shared" si="18"/>
        <v>53821.17</v>
      </c>
      <c r="BG12" s="136">
        <f t="shared" si="18"/>
        <v>3446501.26</v>
      </c>
      <c r="BH12" s="136">
        <f t="shared" si="18"/>
        <v>2076859.52</v>
      </c>
      <c r="BI12" s="136">
        <f t="shared" si="18"/>
        <v>437796.49</v>
      </c>
      <c r="BJ12" s="136">
        <f t="shared" si="18"/>
        <v>53007916.829999998</v>
      </c>
      <c r="BK12" s="136" t="e">
        <f t="shared" si="18"/>
        <v>#N/A</v>
      </c>
      <c r="BL12" s="136" t="e">
        <f t="shared" si="18"/>
        <v>#N/A</v>
      </c>
      <c r="BM12" s="136" t="e">
        <f t="shared" si="18"/>
        <v>#N/A</v>
      </c>
      <c r="BN12" s="136" t="e">
        <f t="shared" si="18"/>
        <v>#N/A</v>
      </c>
      <c r="BO12" s="136" t="e">
        <f t="shared" si="18"/>
        <v>#N/A</v>
      </c>
      <c r="BP12" s="136" t="e">
        <f t="shared" si="18"/>
        <v>#N/A</v>
      </c>
      <c r="BQ12" s="136" t="e">
        <f t="shared" si="18"/>
        <v>#N/A</v>
      </c>
      <c r="BR12" s="136" t="e">
        <f t="shared" si="18"/>
        <v>#N/A</v>
      </c>
    </row>
    <row r="13" spans="1:70">
      <c r="A13" s="133">
        <f>IFERROR(IF(IF(AND(ROW(A13)=ROW($A$6),$G$2&lt;DATEVALUE("28/07/2006")),$G$2+1,INDEX('Intereses moratorios'!$A$7:$A$299,MATCH($G$2,'Intereses moratorios'!$A$7:$A$299,1)+ROW(A13)-ROW($A$6)))=0,"",IF(AND(ROW(A13)=ROW($A$6),$G$2&lt;DATEVALUE("28/07/2006")),$G$2+1,INDEX('Intereses moratorios'!$A$7:$A$299,MATCH($G$2,'Intereses moratorios'!$A$7:$A$299,1)+ROW(A13)-ROW($A$6)))),"")</f>
        <v>39356</v>
      </c>
      <c r="B13" s="133">
        <f>IFERROR(INDEX('Intereses moratorios'!$B$7:$B$299,MATCH(A13,'Intereses moratorios'!$A$7:$A$299,0)),"")</f>
        <v>39447</v>
      </c>
      <c r="C13" s="134">
        <f>IF(A13="","",IFERROR(IF($G$1&gt;=DATEVALUE("22/11/2019"),$E$4,INDEX('Intereses moratorios'!$D$7:$D$299,MATCH(A13,'Intereses moratorios'!$A$7:$A$299,0))),""))</f>
        <v>0.2757</v>
      </c>
      <c r="D13" s="133">
        <f t="shared" si="7"/>
        <v>39356</v>
      </c>
      <c r="E13" s="133">
        <f t="shared" si="8"/>
        <v>39447</v>
      </c>
      <c r="F13" s="135">
        <f t="shared" si="3"/>
        <v>92</v>
      </c>
      <c r="G13" s="136">
        <f t="shared" si="4"/>
        <v>2779660.27</v>
      </c>
      <c r="H13" s="136">
        <f t="shared" ref="H13:AM13" si="19">IF(D13&lt;&gt;"",ROUND(H4*IF($G$1&gt;=DATEVALUE("22/11/2019"),$C$13/365)*$F$13,IF(FALSE,-3,2)),"")</f>
        <v>173728.77</v>
      </c>
      <c r="I13" s="136">
        <f t="shared" si="19"/>
        <v>1230071.46</v>
      </c>
      <c r="J13" s="136">
        <f t="shared" si="19"/>
        <v>484642.11</v>
      </c>
      <c r="K13" s="136">
        <f t="shared" si="19"/>
        <v>416949.04</v>
      </c>
      <c r="L13" s="136">
        <f t="shared" si="19"/>
        <v>277966.03000000003</v>
      </c>
      <c r="M13" s="136">
        <f t="shared" si="19"/>
        <v>694915.07</v>
      </c>
      <c r="N13" s="136">
        <f t="shared" si="19"/>
        <v>694915.07</v>
      </c>
      <c r="O13" s="136">
        <f t="shared" si="19"/>
        <v>452111.74</v>
      </c>
      <c r="P13" s="136">
        <f t="shared" si="19"/>
        <v>517364.27</v>
      </c>
      <c r="Q13" s="136">
        <f t="shared" si="19"/>
        <v>141762.67000000001</v>
      </c>
      <c r="R13" s="136">
        <f t="shared" si="19"/>
        <v>30339.99</v>
      </c>
      <c r="S13" s="136">
        <f t="shared" si="19"/>
        <v>31945.25</v>
      </c>
      <c r="T13" s="136">
        <f t="shared" si="19"/>
        <v>59456.93</v>
      </c>
      <c r="U13" s="136">
        <f t="shared" si="19"/>
        <v>35336.43</v>
      </c>
      <c r="V13" s="136">
        <f t="shared" si="19"/>
        <v>63605.58</v>
      </c>
      <c r="W13" s="136">
        <f t="shared" si="19"/>
        <v>51312.53</v>
      </c>
      <c r="X13" s="136">
        <f t="shared" si="19"/>
        <v>36159.910000000003</v>
      </c>
      <c r="Y13" s="136">
        <f t="shared" si="19"/>
        <v>14829.49</v>
      </c>
      <c r="Z13" s="136">
        <f t="shared" si="19"/>
        <v>60474.98</v>
      </c>
      <c r="AA13" s="136">
        <f t="shared" si="19"/>
        <v>42073.63</v>
      </c>
      <c r="AB13" s="136">
        <f t="shared" si="19"/>
        <v>14509.83</v>
      </c>
      <c r="AC13" s="136">
        <f t="shared" si="19"/>
        <v>45079.14</v>
      </c>
      <c r="AD13" s="136">
        <f t="shared" si="19"/>
        <v>61986.42</v>
      </c>
      <c r="AE13" s="136">
        <f t="shared" si="19"/>
        <v>65447.1</v>
      </c>
      <c r="AF13" s="136">
        <f t="shared" si="19"/>
        <v>28005.08</v>
      </c>
      <c r="AG13" s="136">
        <f t="shared" si="19"/>
        <v>63411</v>
      </c>
      <c r="AH13" s="136">
        <f t="shared" si="19"/>
        <v>46079.82</v>
      </c>
      <c r="AI13" s="136">
        <f t="shared" si="19"/>
        <v>17230.419999999998</v>
      </c>
      <c r="AJ13" s="136">
        <f t="shared" si="19"/>
        <v>69665.240000000005</v>
      </c>
      <c r="AK13" s="136">
        <f t="shared" si="19"/>
        <v>57757.87</v>
      </c>
      <c r="AL13" s="136">
        <f t="shared" si="19"/>
        <v>70700.66</v>
      </c>
      <c r="AM13" s="136">
        <f t="shared" si="19"/>
        <v>58352.02</v>
      </c>
      <c r="AN13" s="136">
        <f t="shared" ref="AN13:BR13" si="20">IF(AJ13&lt;&gt;"",ROUND(AN4*IF($G$1&gt;=DATEVALUE("22/11/2019"),$C$13/365)*$F$13,IF(FALSE,-3,2)),"")</f>
        <v>22178.21</v>
      </c>
      <c r="AO13" s="136">
        <f t="shared" si="20"/>
        <v>50652.36</v>
      </c>
      <c r="AP13" s="136">
        <f t="shared" si="20"/>
        <v>25711.86</v>
      </c>
      <c r="AQ13" s="136">
        <f t="shared" si="20"/>
        <v>65429.73</v>
      </c>
      <c r="AR13" s="136">
        <f t="shared" si="20"/>
        <v>63285.919999999998</v>
      </c>
      <c r="AS13" s="136">
        <f t="shared" si="20"/>
        <v>43466.94</v>
      </c>
      <c r="AT13" s="136">
        <f t="shared" si="20"/>
        <v>65888.37</v>
      </c>
      <c r="AU13" s="136">
        <f t="shared" si="20"/>
        <v>33408.04</v>
      </c>
      <c r="AV13" s="136">
        <f t="shared" si="20"/>
        <v>44245.24</v>
      </c>
      <c r="AW13" s="136">
        <f t="shared" si="20"/>
        <v>43182.02</v>
      </c>
      <c r="AX13" s="136">
        <f t="shared" si="20"/>
        <v>38442.699999999997</v>
      </c>
      <c r="AY13" s="136">
        <f t="shared" si="20"/>
        <v>39752.620000000003</v>
      </c>
      <c r="AZ13" s="136">
        <f t="shared" si="20"/>
        <v>555932.05000000005</v>
      </c>
      <c r="BA13" s="136">
        <f t="shared" si="20"/>
        <v>138983.01</v>
      </c>
      <c r="BB13" s="136">
        <f t="shared" si="20"/>
        <v>28595.759999999998</v>
      </c>
      <c r="BC13" s="136">
        <f t="shared" si="20"/>
        <v>34815.24</v>
      </c>
      <c r="BD13" s="136">
        <f t="shared" si="20"/>
        <v>34884.74</v>
      </c>
      <c r="BE13" s="136">
        <f t="shared" si="20"/>
        <v>127485.64</v>
      </c>
      <c r="BF13" s="136">
        <f t="shared" si="20"/>
        <v>53821.17</v>
      </c>
      <c r="BG13" s="136">
        <f t="shared" si="20"/>
        <v>3446501.26</v>
      </c>
      <c r="BH13" s="136">
        <f t="shared" si="20"/>
        <v>2076859.52</v>
      </c>
      <c r="BI13" s="136">
        <f t="shared" si="20"/>
        <v>437796.49</v>
      </c>
      <c r="BJ13" s="136">
        <f t="shared" si="20"/>
        <v>53007916.829999998</v>
      </c>
      <c r="BK13" s="136" t="e">
        <f t="shared" si="20"/>
        <v>#N/A</v>
      </c>
      <c r="BL13" s="136" t="e">
        <f t="shared" si="20"/>
        <v>#N/A</v>
      </c>
      <c r="BM13" s="136" t="e">
        <f t="shared" si="20"/>
        <v>#N/A</v>
      </c>
      <c r="BN13" s="136" t="e">
        <f t="shared" si="20"/>
        <v>#N/A</v>
      </c>
      <c r="BO13" s="136" t="e">
        <f t="shared" si="20"/>
        <v>#N/A</v>
      </c>
      <c r="BP13" s="136" t="e">
        <f t="shared" si="20"/>
        <v>#N/A</v>
      </c>
      <c r="BQ13" s="136" t="e">
        <f t="shared" si="20"/>
        <v>#N/A</v>
      </c>
      <c r="BR13" s="136" t="e">
        <f t="shared" si="20"/>
        <v>#N/A</v>
      </c>
    </row>
    <row r="14" spans="1:70">
      <c r="A14" s="133">
        <f>IFERROR(IF(IF(AND(ROW(A14)=ROW($A$6),$G$2&lt;DATEVALUE("28/07/2006")),$G$2+1,INDEX('Intereses moratorios'!$A$7:$A$299,MATCH($G$2,'Intereses moratorios'!$A$7:$A$299,1)+ROW(A14)-ROW($A$6)))=0,"",IF(AND(ROW(A14)=ROW($A$6),$G$2&lt;DATEVALUE("28/07/2006")),$G$2+1,INDEX('Intereses moratorios'!$A$7:$A$299,MATCH($G$2,'Intereses moratorios'!$A$7:$A$299,1)+ROW(A14)-ROW($A$6)))),"")</f>
        <v>39448</v>
      </c>
      <c r="B14" s="133">
        <f>IFERROR(INDEX('Intereses moratorios'!$B$7:$B$299,MATCH(A14,'Intereses moratorios'!$A$7:$A$299,0)),"")</f>
        <v>39538</v>
      </c>
      <c r="C14" s="134">
        <f>IF(A14="","",IFERROR(IF($G$1&gt;=DATEVALUE("22/11/2019"),$E$4,INDEX('Intereses moratorios'!$D$7:$D$299,MATCH(A14,'Intereses moratorios'!$A$7:$A$299,0))),""))</f>
        <v>0.2757</v>
      </c>
      <c r="D14" s="133">
        <f t="shared" si="7"/>
        <v>39448</v>
      </c>
      <c r="E14" s="133">
        <f t="shared" si="8"/>
        <v>39538</v>
      </c>
      <c r="F14" s="135">
        <f t="shared" si="3"/>
        <v>91</v>
      </c>
      <c r="G14" s="136">
        <f t="shared" si="4"/>
        <v>2749446.58</v>
      </c>
      <c r="H14" s="136">
        <f t="shared" ref="H14:AM14" si="21">IF(D14&lt;&gt;"",ROUND(H4*IF($G$1&gt;=DATEVALUE("22/11/2019"),$C$14/365)*$F$14,IF(FALSE,-3,2)),"")</f>
        <v>171840.41</v>
      </c>
      <c r="I14" s="136">
        <f t="shared" si="21"/>
        <v>1216701.1100000001</v>
      </c>
      <c r="J14" s="136">
        <f t="shared" si="21"/>
        <v>479374.26</v>
      </c>
      <c r="K14" s="136">
        <f t="shared" si="21"/>
        <v>412416.99</v>
      </c>
      <c r="L14" s="136">
        <f t="shared" si="21"/>
        <v>274944.65999999997</v>
      </c>
      <c r="M14" s="136">
        <f t="shared" si="21"/>
        <v>687361.64</v>
      </c>
      <c r="N14" s="136">
        <f t="shared" si="21"/>
        <v>687361.64</v>
      </c>
      <c r="O14" s="136">
        <f t="shared" si="21"/>
        <v>447197.49</v>
      </c>
      <c r="P14" s="136">
        <f t="shared" si="21"/>
        <v>511740.74</v>
      </c>
      <c r="Q14" s="136">
        <f t="shared" si="21"/>
        <v>140221.78</v>
      </c>
      <c r="R14" s="136">
        <f t="shared" si="21"/>
        <v>30010.21</v>
      </c>
      <c r="S14" s="136">
        <f t="shared" si="21"/>
        <v>31598.01</v>
      </c>
      <c r="T14" s="136">
        <f t="shared" si="21"/>
        <v>58810.66</v>
      </c>
      <c r="U14" s="136">
        <f t="shared" si="21"/>
        <v>34952.339999999997</v>
      </c>
      <c r="V14" s="136">
        <f t="shared" si="21"/>
        <v>62914.21</v>
      </c>
      <c r="W14" s="136">
        <f t="shared" si="21"/>
        <v>50754.78</v>
      </c>
      <c r="X14" s="136">
        <f t="shared" si="21"/>
        <v>35766.86</v>
      </c>
      <c r="Y14" s="136">
        <f t="shared" si="21"/>
        <v>14668.3</v>
      </c>
      <c r="Z14" s="136">
        <f t="shared" si="21"/>
        <v>59817.65</v>
      </c>
      <c r="AA14" s="136">
        <f t="shared" si="21"/>
        <v>41616.31</v>
      </c>
      <c r="AB14" s="136">
        <f t="shared" si="21"/>
        <v>14352.11</v>
      </c>
      <c r="AC14" s="136">
        <f t="shared" si="21"/>
        <v>44589.15</v>
      </c>
      <c r="AD14" s="136">
        <f t="shared" si="21"/>
        <v>61312.66</v>
      </c>
      <c r="AE14" s="136">
        <f t="shared" si="21"/>
        <v>64735.72</v>
      </c>
      <c r="AF14" s="136">
        <f t="shared" si="21"/>
        <v>27700.67</v>
      </c>
      <c r="AG14" s="136">
        <f t="shared" si="21"/>
        <v>62721.75</v>
      </c>
      <c r="AH14" s="136">
        <f t="shared" si="21"/>
        <v>45578.95</v>
      </c>
      <c r="AI14" s="136">
        <f t="shared" si="21"/>
        <v>17043.13</v>
      </c>
      <c r="AJ14" s="136">
        <f t="shared" si="21"/>
        <v>68908</v>
      </c>
      <c r="AK14" s="136">
        <f t="shared" si="21"/>
        <v>57130.06</v>
      </c>
      <c r="AL14" s="136">
        <f t="shared" si="21"/>
        <v>69932.17</v>
      </c>
      <c r="AM14" s="136">
        <f t="shared" si="21"/>
        <v>57717.760000000002</v>
      </c>
      <c r="AN14" s="136">
        <f t="shared" ref="AN14:BR14" si="22">IF(AJ14&lt;&gt;"",ROUND(AN4*IF($G$1&gt;=DATEVALUE("22/11/2019"),$C$14/365)*$F$14,IF(FALSE,-3,2)),"")</f>
        <v>21937.15</v>
      </c>
      <c r="AO14" s="136">
        <f t="shared" si="22"/>
        <v>50101.79</v>
      </c>
      <c r="AP14" s="136">
        <f t="shared" si="22"/>
        <v>25432.38</v>
      </c>
      <c r="AQ14" s="136">
        <f t="shared" si="22"/>
        <v>64718.54</v>
      </c>
      <c r="AR14" s="136">
        <f t="shared" si="22"/>
        <v>62598.02</v>
      </c>
      <c r="AS14" s="136">
        <f t="shared" si="22"/>
        <v>42994.47</v>
      </c>
      <c r="AT14" s="136">
        <f t="shared" si="22"/>
        <v>65172.19</v>
      </c>
      <c r="AU14" s="136">
        <f t="shared" si="22"/>
        <v>33044.910000000003</v>
      </c>
      <c r="AV14" s="136">
        <f t="shared" si="22"/>
        <v>43764.32</v>
      </c>
      <c r="AW14" s="136">
        <f t="shared" si="22"/>
        <v>42712.65</v>
      </c>
      <c r="AX14" s="136">
        <f t="shared" si="22"/>
        <v>38024.85</v>
      </c>
      <c r="AY14" s="136">
        <f t="shared" si="22"/>
        <v>39320.519999999997</v>
      </c>
      <c r="AZ14" s="136">
        <f t="shared" si="22"/>
        <v>549889.31999999995</v>
      </c>
      <c r="BA14" s="136">
        <f t="shared" si="22"/>
        <v>137472.32999999999</v>
      </c>
      <c r="BB14" s="136">
        <f t="shared" si="22"/>
        <v>28284.93</v>
      </c>
      <c r="BC14" s="136">
        <f t="shared" si="22"/>
        <v>34436.82</v>
      </c>
      <c r="BD14" s="136">
        <f t="shared" si="22"/>
        <v>34505.550000000003</v>
      </c>
      <c r="BE14" s="136">
        <f t="shared" si="22"/>
        <v>126099.93</v>
      </c>
      <c r="BF14" s="136">
        <f t="shared" si="22"/>
        <v>53236.160000000003</v>
      </c>
      <c r="BG14" s="136">
        <f t="shared" si="22"/>
        <v>3409039.29</v>
      </c>
      <c r="BH14" s="136">
        <f t="shared" si="22"/>
        <v>2054284.96</v>
      </c>
      <c r="BI14" s="136">
        <f t="shared" si="22"/>
        <v>433037.84</v>
      </c>
      <c r="BJ14" s="136">
        <f t="shared" si="22"/>
        <v>52431743.829999998</v>
      </c>
      <c r="BK14" s="136" t="e">
        <f t="shared" si="22"/>
        <v>#N/A</v>
      </c>
      <c r="BL14" s="136" t="e">
        <f t="shared" si="22"/>
        <v>#N/A</v>
      </c>
      <c r="BM14" s="136" t="e">
        <f t="shared" si="22"/>
        <v>#N/A</v>
      </c>
      <c r="BN14" s="136" t="e">
        <f t="shared" si="22"/>
        <v>#N/A</v>
      </c>
      <c r="BO14" s="136" t="e">
        <f t="shared" si="22"/>
        <v>#N/A</v>
      </c>
      <c r="BP14" s="136" t="e">
        <f t="shared" si="22"/>
        <v>#N/A</v>
      </c>
      <c r="BQ14" s="136" t="e">
        <f t="shared" si="22"/>
        <v>#N/A</v>
      </c>
      <c r="BR14" s="136" t="e">
        <f t="shared" si="22"/>
        <v>#N/A</v>
      </c>
    </row>
    <row r="15" spans="1:70">
      <c r="A15" s="133">
        <f>IFERROR(IF(IF(AND(ROW(A15)=ROW($A$6),$G$2&lt;DATEVALUE("28/07/2006")),$G$2+1,INDEX('Intereses moratorios'!$A$7:$A$299,MATCH($G$2,'Intereses moratorios'!$A$7:$A$299,1)+ROW(A15)-ROW($A$6)))=0,"",IF(AND(ROW(A15)=ROW($A$6),$G$2&lt;DATEVALUE("28/07/2006")),$G$2+1,INDEX('Intereses moratorios'!$A$7:$A$299,MATCH($G$2,'Intereses moratorios'!$A$7:$A$299,1)+ROW(A15)-ROW($A$6)))),"")</f>
        <v>39539</v>
      </c>
      <c r="B15" s="133">
        <f>IFERROR(INDEX('Intereses moratorios'!$B$7:$B$299,MATCH(A15,'Intereses moratorios'!$A$7:$A$299,0)),"")</f>
        <v>39629</v>
      </c>
      <c r="C15" s="134">
        <f>IF(A15="","",IFERROR(IF($G$1&gt;=DATEVALUE("22/11/2019"),$E$4,INDEX('Intereses moratorios'!$D$7:$D$299,MATCH(A15,'Intereses moratorios'!$A$7:$A$299,0))),""))</f>
        <v>0.2757</v>
      </c>
      <c r="D15" s="133">
        <f t="shared" si="7"/>
        <v>39539</v>
      </c>
      <c r="E15" s="133">
        <f t="shared" si="8"/>
        <v>39629</v>
      </c>
      <c r="F15" s="135">
        <f t="shared" si="3"/>
        <v>91</v>
      </c>
      <c r="G15" s="136">
        <f t="shared" si="4"/>
        <v>2749446.58</v>
      </c>
      <c r="H15" s="136">
        <f t="shared" ref="H15:AM15" si="23">IF(D15&lt;&gt;"",ROUND(H4*IF($G$1&gt;=DATEVALUE("22/11/2019"),$C$15/365)*$F$15,IF(FALSE,-3,2)),"")</f>
        <v>171840.41</v>
      </c>
      <c r="I15" s="136">
        <f t="shared" si="23"/>
        <v>1216701.1100000001</v>
      </c>
      <c r="J15" s="136">
        <f t="shared" si="23"/>
        <v>479374.26</v>
      </c>
      <c r="K15" s="136">
        <f t="shared" si="23"/>
        <v>412416.99</v>
      </c>
      <c r="L15" s="136">
        <f t="shared" si="23"/>
        <v>274944.65999999997</v>
      </c>
      <c r="M15" s="136">
        <f t="shared" si="23"/>
        <v>687361.64</v>
      </c>
      <c r="N15" s="136">
        <f t="shared" si="23"/>
        <v>687361.64</v>
      </c>
      <c r="O15" s="136">
        <f t="shared" si="23"/>
        <v>447197.49</v>
      </c>
      <c r="P15" s="136">
        <f t="shared" si="23"/>
        <v>511740.74</v>
      </c>
      <c r="Q15" s="136">
        <f t="shared" si="23"/>
        <v>140221.78</v>
      </c>
      <c r="R15" s="136">
        <f t="shared" si="23"/>
        <v>30010.21</v>
      </c>
      <c r="S15" s="136">
        <f t="shared" si="23"/>
        <v>31598.01</v>
      </c>
      <c r="T15" s="136">
        <f t="shared" si="23"/>
        <v>58810.66</v>
      </c>
      <c r="U15" s="136">
        <f t="shared" si="23"/>
        <v>34952.339999999997</v>
      </c>
      <c r="V15" s="136">
        <f t="shared" si="23"/>
        <v>62914.21</v>
      </c>
      <c r="W15" s="136">
        <f t="shared" si="23"/>
        <v>50754.78</v>
      </c>
      <c r="X15" s="136">
        <f t="shared" si="23"/>
        <v>35766.86</v>
      </c>
      <c r="Y15" s="136">
        <f t="shared" si="23"/>
        <v>14668.3</v>
      </c>
      <c r="Z15" s="136">
        <f t="shared" si="23"/>
        <v>59817.65</v>
      </c>
      <c r="AA15" s="136">
        <f t="shared" si="23"/>
        <v>41616.31</v>
      </c>
      <c r="AB15" s="136">
        <f t="shared" si="23"/>
        <v>14352.11</v>
      </c>
      <c r="AC15" s="136">
        <f t="shared" si="23"/>
        <v>44589.15</v>
      </c>
      <c r="AD15" s="136">
        <f t="shared" si="23"/>
        <v>61312.66</v>
      </c>
      <c r="AE15" s="136">
        <f t="shared" si="23"/>
        <v>64735.72</v>
      </c>
      <c r="AF15" s="136">
        <f t="shared" si="23"/>
        <v>27700.67</v>
      </c>
      <c r="AG15" s="136">
        <f t="shared" si="23"/>
        <v>62721.75</v>
      </c>
      <c r="AH15" s="136">
        <f t="shared" si="23"/>
        <v>45578.95</v>
      </c>
      <c r="AI15" s="136">
        <f t="shared" si="23"/>
        <v>17043.13</v>
      </c>
      <c r="AJ15" s="136">
        <f t="shared" si="23"/>
        <v>68908</v>
      </c>
      <c r="AK15" s="136">
        <f t="shared" si="23"/>
        <v>57130.06</v>
      </c>
      <c r="AL15" s="136">
        <f t="shared" si="23"/>
        <v>69932.17</v>
      </c>
      <c r="AM15" s="136">
        <f t="shared" si="23"/>
        <v>57717.760000000002</v>
      </c>
      <c r="AN15" s="136">
        <f t="shared" ref="AN15:BR15" si="24">IF(AJ15&lt;&gt;"",ROUND(AN4*IF($G$1&gt;=DATEVALUE("22/11/2019"),$C$15/365)*$F$15,IF(FALSE,-3,2)),"")</f>
        <v>21937.15</v>
      </c>
      <c r="AO15" s="136">
        <f t="shared" si="24"/>
        <v>50101.79</v>
      </c>
      <c r="AP15" s="136">
        <f t="shared" si="24"/>
        <v>25432.38</v>
      </c>
      <c r="AQ15" s="136">
        <f t="shared" si="24"/>
        <v>64718.54</v>
      </c>
      <c r="AR15" s="136">
        <f t="shared" si="24"/>
        <v>62598.02</v>
      </c>
      <c r="AS15" s="136">
        <f t="shared" si="24"/>
        <v>42994.47</v>
      </c>
      <c r="AT15" s="136">
        <f t="shared" si="24"/>
        <v>65172.19</v>
      </c>
      <c r="AU15" s="136">
        <f t="shared" si="24"/>
        <v>33044.910000000003</v>
      </c>
      <c r="AV15" s="136">
        <f t="shared" si="24"/>
        <v>43764.32</v>
      </c>
      <c r="AW15" s="136">
        <f t="shared" si="24"/>
        <v>42712.65</v>
      </c>
      <c r="AX15" s="136">
        <f t="shared" si="24"/>
        <v>38024.85</v>
      </c>
      <c r="AY15" s="136">
        <f t="shared" si="24"/>
        <v>39320.519999999997</v>
      </c>
      <c r="AZ15" s="136">
        <f t="shared" si="24"/>
        <v>549889.31999999995</v>
      </c>
      <c r="BA15" s="136">
        <f t="shared" si="24"/>
        <v>137472.32999999999</v>
      </c>
      <c r="BB15" s="136">
        <f t="shared" si="24"/>
        <v>28284.93</v>
      </c>
      <c r="BC15" s="136">
        <f t="shared" si="24"/>
        <v>34436.82</v>
      </c>
      <c r="BD15" s="136">
        <f t="shared" si="24"/>
        <v>34505.550000000003</v>
      </c>
      <c r="BE15" s="136">
        <f t="shared" si="24"/>
        <v>126099.93</v>
      </c>
      <c r="BF15" s="136">
        <f t="shared" si="24"/>
        <v>53236.160000000003</v>
      </c>
      <c r="BG15" s="136">
        <f t="shared" si="24"/>
        <v>3409039.29</v>
      </c>
      <c r="BH15" s="136">
        <f t="shared" si="24"/>
        <v>2054284.96</v>
      </c>
      <c r="BI15" s="136">
        <f t="shared" si="24"/>
        <v>433037.84</v>
      </c>
      <c r="BJ15" s="136">
        <f t="shared" si="24"/>
        <v>52431743.829999998</v>
      </c>
      <c r="BK15" s="136" t="e">
        <f t="shared" si="24"/>
        <v>#N/A</v>
      </c>
      <c r="BL15" s="136" t="e">
        <f t="shared" si="24"/>
        <v>#N/A</v>
      </c>
      <c r="BM15" s="136" t="e">
        <f t="shared" si="24"/>
        <v>#N/A</v>
      </c>
      <c r="BN15" s="136" t="e">
        <f t="shared" si="24"/>
        <v>#N/A</v>
      </c>
      <c r="BO15" s="136" t="e">
        <f t="shared" si="24"/>
        <v>#N/A</v>
      </c>
      <c r="BP15" s="136" t="e">
        <f t="shared" si="24"/>
        <v>#N/A</v>
      </c>
      <c r="BQ15" s="136" t="e">
        <f t="shared" si="24"/>
        <v>#N/A</v>
      </c>
      <c r="BR15" s="136" t="e">
        <f t="shared" si="24"/>
        <v>#N/A</v>
      </c>
    </row>
    <row r="16" spans="1:70">
      <c r="A16" s="133">
        <f>IFERROR(IF(IF(AND(ROW(A16)=ROW($A$6),$G$2&lt;DATEVALUE("28/07/2006")),$G$2+1,INDEX('Intereses moratorios'!$A$7:$A$299,MATCH($G$2,'Intereses moratorios'!$A$7:$A$299,1)+ROW(A16)-ROW($A$6)))=0,"",IF(AND(ROW(A16)=ROW($A$6),$G$2&lt;DATEVALUE("28/07/2006")),$G$2+1,INDEX('Intereses moratorios'!$A$7:$A$299,MATCH($G$2,'Intereses moratorios'!$A$7:$A$299,1)+ROW(A16)-ROW($A$6)))),"")</f>
        <v>39630</v>
      </c>
      <c r="B16" s="133">
        <f>IFERROR(INDEX('Intereses moratorios'!$B$7:$B$299,MATCH(A16,'Intereses moratorios'!$A$7:$A$299,0)),"")</f>
        <v>39721</v>
      </c>
      <c r="C16" s="134">
        <f>IF(A16="","",IFERROR(IF($G$1&gt;=DATEVALUE("22/11/2019"),$E$4,INDEX('Intereses moratorios'!$D$7:$D$299,MATCH(A16,'Intereses moratorios'!$A$7:$A$299,0))),""))</f>
        <v>0.2757</v>
      </c>
      <c r="D16" s="133">
        <f t="shared" si="7"/>
        <v>39630</v>
      </c>
      <c r="E16" s="133">
        <f t="shared" si="8"/>
        <v>39721</v>
      </c>
      <c r="F16" s="135">
        <f t="shared" si="3"/>
        <v>92</v>
      </c>
      <c r="G16" s="136">
        <f t="shared" si="4"/>
        <v>2779660.27</v>
      </c>
      <c r="H16" s="136">
        <f t="shared" ref="H16:AM16" si="25">IF(D16&lt;&gt;"",ROUND(H4*IF($G$1&gt;=DATEVALUE("22/11/2019"),$C$16/365)*$F$16,IF(FALSE,-3,2)),"")</f>
        <v>173728.77</v>
      </c>
      <c r="I16" s="136">
        <f t="shared" si="25"/>
        <v>1230071.46</v>
      </c>
      <c r="J16" s="136">
        <f t="shared" si="25"/>
        <v>484642.11</v>
      </c>
      <c r="K16" s="136">
        <f t="shared" si="25"/>
        <v>416949.04</v>
      </c>
      <c r="L16" s="136">
        <f t="shared" si="25"/>
        <v>277966.03000000003</v>
      </c>
      <c r="M16" s="136">
        <f t="shared" si="25"/>
        <v>694915.07</v>
      </c>
      <c r="N16" s="136">
        <f t="shared" si="25"/>
        <v>694915.07</v>
      </c>
      <c r="O16" s="136">
        <f t="shared" si="25"/>
        <v>452111.74</v>
      </c>
      <c r="P16" s="136">
        <f t="shared" si="25"/>
        <v>517364.27</v>
      </c>
      <c r="Q16" s="136">
        <f t="shared" si="25"/>
        <v>141762.67000000001</v>
      </c>
      <c r="R16" s="136">
        <f t="shared" si="25"/>
        <v>30339.99</v>
      </c>
      <c r="S16" s="136">
        <f t="shared" si="25"/>
        <v>31945.25</v>
      </c>
      <c r="T16" s="136">
        <f t="shared" si="25"/>
        <v>59456.93</v>
      </c>
      <c r="U16" s="136">
        <f t="shared" si="25"/>
        <v>35336.43</v>
      </c>
      <c r="V16" s="136">
        <f t="shared" si="25"/>
        <v>63605.58</v>
      </c>
      <c r="W16" s="136">
        <f t="shared" si="25"/>
        <v>51312.53</v>
      </c>
      <c r="X16" s="136">
        <f t="shared" si="25"/>
        <v>36159.910000000003</v>
      </c>
      <c r="Y16" s="136">
        <f t="shared" si="25"/>
        <v>14829.49</v>
      </c>
      <c r="Z16" s="136">
        <f t="shared" si="25"/>
        <v>60474.98</v>
      </c>
      <c r="AA16" s="136">
        <f t="shared" si="25"/>
        <v>42073.63</v>
      </c>
      <c r="AB16" s="136">
        <f t="shared" si="25"/>
        <v>14509.83</v>
      </c>
      <c r="AC16" s="136">
        <f t="shared" si="25"/>
        <v>45079.14</v>
      </c>
      <c r="AD16" s="136">
        <f t="shared" si="25"/>
        <v>61986.42</v>
      </c>
      <c r="AE16" s="136">
        <f t="shared" si="25"/>
        <v>65447.1</v>
      </c>
      <c r="AF16" s="136">
        <f t="shared" si="25"/>
        <v>28005.08</v>
      </c>
      <c r="AG16" s="136">
        <f t="shared" si="25"/>
        <v>63411</v>
      </c>
      <c r="AH16" s="136">
        <f t="shared" si="25"/>
        <v>46079.82</v>
      </c>
      <c r="AI16" s="136">
        <f t="shared" si="25"/>
        <v>17230.419999999998</v>
      </c>
      <c r="AJ16" s="136">
        <f t="shared" si="25"/>
        <v>69665.240000000005</v>
      </c>
      <c r="AK16" s="136">
        <f t="shared" si="25"/>
        <v>57757.87</v>
      </c>
      <c r="AL16" s="136">
        <f t="shared" si="25"/>
        <v>70700.66</v>
      </c>
      <c r="AM16" s="136">
        <f t="shared" si="25"/>
        <v>58352.02</v>
      </c>
      <c r="AN16" s="136">
        <f t="shared" ref="AN16:BR16" si="26">IF(AJ16&lt;&gt;"",ROUND(AN4*IF($G$1&gt;=DATEVALUE("22/11/2019"),$C$16/365)*$F$16,IF(FALSE,-3,2)),"")</f>
        <v>22178.21</v>
      </c>
      <c r="AO16" s="136">
        <f t="shared" si="26"/>
        <v>50652.36</v>
      </c>
      <c r="AP16" s="136">
        <f t="shared" si="26"/>
        <v>25711.86</v>
      </c>
      <c r="AQ16" s="136">
        <f t="shared" si="26"/>
        <v>65429.73</v>
      </c>
      <c r="AR16" s="136">
        <f t="shared" si="26"/>
        <v>63285.919999999998</v>
      </c>
      <c r="AS16" s="136">
        <f t="shared" si="26"/>
        <v>43466.94</v>
      </c>
      <c r="AT16" s="136">
        <f t="shared" si="26"/>
        <v>65888.37</v>
      </c>
      <c r="AU16" s="136">
        <f t="shared" si="26"/>
        <v>33408.04</v>
      </c>
      <c r="AV16" s="136">
        <f t="shared" si="26"/>
        <v>44245.24</v>
      </c>
      <c r="AW16" s="136">
        <f t="shared" si="26"/>
        <v>43182.02</v>
      </c>
      <c r="AX16" s="136">
        <f t="shared" si="26"/>
        <v>38442.699999999997</v>
      </c>
      <c r="AY16" s="136">
        <f t="shared" si="26"/>
        <v>39752.620000000003</v>
      </c>
      <c r="AZ16" s="136">
        <f t="shared" si="26"/>
        <v>555932.05000000005</v>
      </c>
      <c r="BA16" s="136">
        <f t="shared" si="26"/>
        <v>138983.01</v>
      </c>
      <c r="BB16" s="136">
        <f t="shared" si="26"/>
        <v>28595.759999999998</v>
      </c>
      <c r="BC16" s="136">
        <f t="shared" si="26"/>
        <v>34815.24</v>
      </c>
      <c r="BD16" s="136">
        <f t="shared" si="26"/>
        <v>34884.74</v>
      </c>
      <c r="BE16" s="136">
        <f t="shared" si="26"/>
        <v>127485.64</v>
      </c>
      <c r="BF16" s="136">
        <f t="shared" si="26"/>
        <v>53821.17</v>
      </c>
      <c r="BG16" s="136">
        <f t="shared" si="26"/>
        <v>3446501.26</v>
      </c>
      <c r="BH16" s="136">
        <f t="shared" si="26"/>
        <v>2076859.52</v>
      </c>
      <c r="BI16" s="136">
        <f t="shared" si="26"/>
        <v>437796.49</v>
      </c>
      <c r="BJ16" s="136">
        <f t="shared" si="26"/>
        <v>53007916.829999998</v>
      </c>
      <c r="BK16" s="136" t="e">
        <f t="shared" si="26"/>
        <v>#N/A</v>
      </c>
      <c r="BL16" s="136" t="e">
        <f t="shared" si="26"/>
        <v>#N/A</v>
      </c>
      <c r="BM16" s="136" t="e">
        <f t="shared" si="26"/>
        <v>#N/A</v>
      </c>
      <c r="BN16" s="136" t="e">
        <f t="shared" si="26"/>
        <v>#N/A</v>
      </c>
      <c r="BO16" s="136" t="e">
        <f t="shared" si="26"/>
        <v>#N/A</v>
      </c>
      <c r="BP16" s="136" t="e">
        <f t="shared" si="26"/>
        <v>#N/A</v>
      </c>
      <c r="BQ16" s="136" t="e">
        <f t="shared" si="26"/>
        <v>#N/A</v>
      </c>
      <c r="BR16" s="136" t="e">
        <f t="shared" si="26"/>
        <v>#N/A</v>
      </c>
    </row>
    <row r="17" spans="1:70">
      <c r="A17" s="133">
        <f>IFERROR(IF(IF(AND(ROW(A17)=ROW($A$6),$G$2&lt;DATEVALUE("28/07/2006")),$G$2+1,INDEX('Intereses moratorios'!$A$7:$A$299,MATCH($G$2,'Intereses moratorios'!$A$7:$A$299,1)+ROW(A17)-ROW($A$6)))=0,"",IF(AND(ROW(A17)=ROW($A$6),$G$2&lt;DATEVALUE("28/07/2006")),$G$2+1,INDEX('Intereses moratorios'!$A$7:$A$299,MATCH($G$2,'Intereses moratorios'!$A$7:$A$299,1)+ROW(A17)-ROW($A$6)))),"")</f>
        <v>39722</v>
      </c>
      <c r="B17" s="133">
        <f>IFERROR(INDEX('Intereses moratorios'!$B$7:$B$299,MATCH(A17,'Intereses moratorios'!$A$7:$A$299,0)),"")</f>
        <v>39813</v>
      </c>
      <c r="C17" s="134">
        <f>IF(A17="","",IFERROR(IF($G$1&gt;=DATEVALUE("22/11/2019"),$E$4,INDEX('Intereses moratorios'!$D$7:$D$299,MATCH(A17,'Intereses moratorios'!$A$7:$A$299,0))),""))</f>
        <v>0.2757</v>
      </c>
      <c r="D17" s="133">
        <f t="shared" si="7"/>
        <v>39722</v>
      </c>
      <c r="E17" s="133">
        <f t="shared" si="8"/>
        <v>39813</v>
      </c>
      <c r="F17" s="135">
        <f t="shared" si="3"/>
        <v>92</v>
      </c>
      <c r="G17" s="136">
        <f t="shared" si="4"/>
        <v>2779660.27</v>
      </c>
      <c r="H17" s="136">
        <f t="shared" ref="H17:AM17" si="27">IF(D17&lt;&gt;"",ROUND(H4*IF($G$1&gt;=DATEVALUE("22/11/2019"),$C$17/365)*$F$17,IF(FALSE,-3,2)),"")</f>
        <v>173728.77</v>
      </c>
      <c r="I17" s="136">
        <f t="shared" si="27"/>
        <v>1230071.46</v>
      </c>
      <c r="J17" s="136">
        <f t="shared" si="27"/>
        <v>484642.11</v>
      </c>
      <c r="K17" s="136">
        <f t="shared" si="27"/>
        <v>416949.04</v>
      </c>
      <c r="L17" s="136">
        <f t="shared" si="27"/>
        <v>277966.03000000003</v>
      </c>
      <c r="M17" s="136">
        <f t="shared" si="27"/>
        <v>694915.07</v>
      </c>
      <c r="N17" s="136">
        <f t="shared" si="27"/>
        <v>694915.07</v>
      </c>
      <c r="O17" s="136">
        <f t="shared" si="27"/>
        <v>452111.74</v>
      </c>
      <c r="P17" s="136">
        <f t="shared" si="27"/>
        <v>517364.27</v>
      </c>
      <c r="Q17" s="136">
        <f t="shared" si="27"/>
        <v>141762.67000000001</v>
      </c>
      <c r="R17" s="136">
        <f t="shared" si="27"/>
        <v>30339.99</v>
      </c>
      <c r="S17" s="136">
        <f t="shared" si="27"/>
        <v>31945.25</v>
      </c>
      <c r="T17" s="136">
        <f t="shared" si="27"/>
        <v>59456.93</v>
      </c>
      <c r="U17" s="136">
        <f t="shared" si="27"/>
        <v>35336.43</v>
      </c>
      <c r="V17" s="136">
        <f t="shared" si="27"/>
        <v>63605.58</v>
      </c>
      <c r="W17" s="136">
        <f t="shared" si="27"/>
        <v>51312.53</v>
      </c>
      <c r="X17" s="136">
        <f t="shared" si="27"/>
        <v>36159.910000000003</v>
      </c>
      <c r="Y17" s="136">
        <f t="shared" si="27"/>
        <v>14829.49</v>
      </c>
      <c r="Z17" s="136">
        <f t="shared" si="27"/>
        <v>60474.98</v>
      </c>
      <c r="AA17" s="136">
        <f t="shared" si="27"/>
        <v>42073.63</v>
      </c>
      <c r="AB17" s="136">
        <f t="shared" si="27"/>
        <v>14509.83</v>
      </c>
      <c r="AC17" s="136">
        <f t="shared" si="27"/>
        <v>45079.14</v>
      </c>
      <c r="AD17" s="136">
        <f t="shared" si="27"/>
        <v>61986.42</v>
      </c>
      <c r="AE17" s="136">
        <f t="shared" si="27"/>
        <v>65447.1</v>
      </c>
      <c r="AF17" s="136">
        <f t="shared" si="27"/>
        <v>28005.08</v>
      </c>
      <c r="AG17" s="136">
        <f t="shared" si="27"/>
        <v>63411</v>
      </c>
      <c r="AH17" s="136">
        <f t="shared" si="27"/>
        <v>46079.82</v>
      </c>
      <c r="AI17" s="136">
        <f t="shared" si="27"/>
        <v>17230.419999999998</v>
      </c>
      <c r="AJ17" s="136">
        <f t="shared" si="27"/>
        <v>69665.240000000005</v>
      </c>
      <c r="AK17" s="136">
        <f t="shared" si="27"/>
        <v>57757.87</v>
      </c>
      <c r="AL17" s="136">
        <f t="shared" si="27"/>
        <v>70700.66</v>
      </c>
      <c r="AM17" s="136">
        <f t="shared" si="27"/>
        <v>58352.02</v>
      </c>
      <c r="AN17" s="136">
        <f t="shared" ref="AN17:BR17" si="28">IF(AJ17&lt;&gt;"",ROUND(AN4*IF($G$1&gt;=DATEVALUE("22/11/2019"),$C$17/365)*$F$17,IF(FALSE,-3,2)),"")</f>
        <v>22178.21</v>
      </c>
      <c r="AO17" s="136">
        <f t="shared" si="28"/>
        <v>50652.36</v>
      </c>
      <c r="AP17" s="136">
        <f t="shared" si="28"/>
        <v>25711.86</v>
      </c>
      <c r="AQ17" s="136">
        <f t="shared" si="28"/>
        <v>65429.73</v>
      </c>
      <c r="AR17" s="136">
        <f t="shared" si="28"/>
        <v>63285.919999999998</v>
      </c>
      <c r="AS17" s="136">
        <f t="shared" si="28"/>
        <v>43466.94</v>
      </c>
      <c r="AT17" s="136">
        <f t="shared" si="28"/>
        <v>65888.37</v>
      </c>
      <c r="AU17" s="136">
        <f t="shared" si="28"/>
        <v>33408.04</v>
      </c>
      <c r="AV17" s="136">
        <f t="shared" si="28"/>
        <v>44245.24</v>
      </c>
      <c r="AW17" s="136">
        <f t="shared" si="28"/>
        <v>43182.02</v>
      </c>
      <c r="AX17" s="136">
        <f t="shared" si="28"/>
        <v>38442.699999999997</v>
      </c>
      <c r="AY17" s="136">
        <f t="shared" si="28"/>
        <v>39752.620000000003</v>
      </c>
      <c r="AZ17" s="136">
        <f t="shared" si="28"/>
        <v>555932.05000000005</v>
      </c>
      <c r="BA17" s="136">
        <f t="shared" si="28"/>
        <v>138983.01</v>
      </c>
      <c r="BB17" s="136">
        <f t="shared" si="28"/>
        <v>28595.759999999998</v>
      </c>
      <c r="BC17" s="136">
        <f t="shared" si="28"/>
        <v>34815.24</v>
      </c>
      <c r="BD17" s="136">
        <f t="shared" si="28"/>
        <v>34884.74</v>
      </c>
      <c r="BE17" s="136">
        <f t="shared" si="28"/>
        <v>127485.64</v>
      </c>
      <c r="BF17" s="136">
        <f t="shared" si="28"/>
        <v>53821.17</v>
      </c>
      <c r="BG17" s="136">
        <f t="shared" si="28"/>
        <v>3446501.26</v>
      </c>
      <c r="BH17" s="136">
        <f t="shared" si="28"/>
        <v>2076859.52</v>
      </c>
      <c r="BI17" s="136">
        <f t="shared" si="28"/>
        <v>437796.49</v>
      </c>
      <c r="BJ17" s="136">
        <f t="shared" si="28"/>
        <v>53007916.829999998</v>
      </c>
      <c r="BK17" s="136" t="e">
        <f t="shared" si="28"/>
        <v>#N/A</v>
      </c>
      <c r="BL17" s="136" t="e">
        <f t="shared" si="28"/>
        <v>#N/A</v>
      </c>
      <c r="BM17" s="136" t="e">
        <f t="shared" si="28"/>
        <v>#N/A</v>
      </c>
      <c r="BN17" s="136" t="e">
        <f t="shared" si="28"/>
        <v>#N/A</v>
      </c>
      <c r="BO17" s="136" t="e">
        <f t="shared" si="28"/>
        <v>#N/A</v>
      </c>
      <c r="BP17" s="136" t="e">
        <f t="shared" si="28"/>
        <v>#N/A</v>
      </c>
      <c r="BQ17" s="136" t="e">
        <f t="shared" si="28"/>
        <v>#N/A</v>
      </c>
      <c r="BR17" s="136" t="e">
        <f t="shared" si="28"/>
        <v>#N/A</v>
      </c>
    </row>
    <row r="18" spans="1:70">
      <c r="A18" s="133">
        <f>IFERROR(IF(IF(AND(ROW(A18)=ROW($A$6),$G$2&lt;DATEVALUE("28/07/2006")),$G$2+1,INDEX('Intereses moratorios'!$A$7:$A$299,MATCH($G$2,'Intereses moratorios'!$A$7:$A$299,1)+ROW(A18)-ROW($A$6)))=0,"",IF(AND(ROW(A18)=ROW($A$6),$G$2&lt;DATEVALUE("28/07/2006")),$G$2+1,INDEX('Intereses moratorios'!$A$7:$A$299,MATCH($G$2,'Intereses moratorios'!$A$7:$A$299,1)+ROW(A18)-ROW($A$6)))),"")</f>
        <v>39814</v>
      </c>
      <c r="B18" s="133">
        <f>IFERROR(INDEX('Intereses moratorios'!$B$7:$B$299,MATCH(A18,'Intereses moratorios'!$A$7:$A$299,0)),"")</f>
        <v>39903</v>
      </c>
      <c r="C18" s="134">
        <f>IF(A18="","",IFERROR(IF($G$1&gt;=DATEVALUE("22/11/2019"),$E$4,INDEX('Intereses moratorios'!$D$7:$D$299,MATCH(A18,'Intereses moratorios'!$A$7:$A$299,0))),""))</f>
        <v>0.2757</v>
      </c>
      <c r="D18" s="133">
        <f t="shared" si="7"/>
        <v>39814</v>
      </c>
      <c r="E18" s="133">
        <f t="shared" si="8"/>
        <v>39903</v>
      </c>
      <c r="F18" s="135">
        <f t="shared" si="3"/>
        <v>90</v>
      </c>
      <c r="G18" s="136">
        <f t="shared" si="4"/>
        <v>2719232.88</v>
      </c>
      <c r="H18" s="136">
        <f t="shared" ref="H18:AM18" si="29">IF(D18&lt;&gt;"",ROUND(H4*IF($G$1&gt;=DATEVALUE("22/11/2019"),$C$18/365)*$F$18,IF(FALSE,-3,2)),"")</f>
        <v>169952.05</v>
      </c>
      <c r="I18" s="136">
        <f t="shared" si="29"/>
        <v>1203330.77</v>
      </c>
      <c r="J18" s="136">
        <f t="shared" si="29"/>
        <v>474106.41</v>
      </c>
      <c r="K18" s="136">
        <f t="shared" si="29"/>
        <v>407884.93</v>
      </c>
      <c r="L18" s="136">
        <f t="shared" si="29"/>
        <v>271923.28999999998</v>
      </c>
      <c r="M18" s="136">
        <f t="shared" si="29"/>
        <v>679808.22</v>
      </c>
      <c r="N18" s="136">
        <f t="shared" si="29"/>
        <v>679808.22</v>
      </c>
      <c r="O18" s="136">
        <f t="shared" si="29"/>
        <v>442283.23</v>
      </c>
      <c r="P18" s="136">
        <f t="shared" si="29"/>
        <v>506117.22</v>
      </c>
      <c r="Q18" s="136">
        <f t="shared" si="29"/>
        <v>138680.88</v>
      </c>
      <c r="R18" s="136">
        <f t="shared" si="29"/>
        <v>29680.43</v>
      </c>
      <c r="S18" s="136">
        <f t="shared" si="29"/>
        <v>31250.78</v>
      </c>
      <c r="T18" s="136">
        <f t="shared" si="29"/>
        <v>58164.39</v>
      </c>
      <c r="U18" s="136">
        <f t="shared" si="29"/>
        <v>34568.25</v>
      </c>
      <c r="V18" s="136">
        <f t="shared" si="29"/>
        <v>62222.85</v>
      </c>
      <c r="W18" s="136">
        <f t="shared" si="29"/>
        <v>50197.04</v>
      </c>
      <c r="X18" s="136">
        <f t="shared" si="29"/>
        <v>35373.82</v>
      </c>
      <c r="Y18" s="136">
        <f t="shared" si="29"/>
        <v>14507.11</v>
      </c>
      <c r="Z18" s="136">
        <f t="shared" si="29"/>
        <v>59160.31</v>
      </c>
      <c r="AA18" s="136">
        <f t="shared" si="29"/>
        <v>41158.99</v>
      </c>
      <c r="AB18" s="136">
        <f t="shared" si="29"/>
        <v>14194.4</v>
      </c>
      <c r="AC18" s="136">
        <f t="shared" si="29"/>
        <v>44099.16</v>
      </c>
      <c r="AD18" s="136">
        <f t="shared" si="29"/>
        <v>60638.89</v>
      </c>
      <c r="AE18" s="136">
        <f t="shared" si="29"/>
        <v>64024.34</v>
      </c>
      <c r="AF18" s="136">
        <f t="shared" si="29"/>
        <v>27396.27</v>
      </c>
      <c r="AG18" s="136">
        <f t="shared" si="29"/>
        <v>62032.5</v>
      </c>
      <c r="AH18" s="136">
        <f t="shared" si="29"/>
        <v>45078.080000000002</v>
      </c>
      <c r="AI18" s="136">
        <f t="shared" si="29"/>
        <v>16855.84</v>
      </c>
      <c r="AJ18" s="136">
        <f t="shared" si="29"/>
        <v>68150.77</v>
      </c>
      <c r="AK18" s="136">
        <f t="shared" si="29"/>
        <v>56502.26</v>
      </c>
      <c r="AL18" s="136">
        <f t="shared" si="29"/>
        <v>69163.69</v>
      </c>
      <c r="AM18" s="136">
        <f t="shared" si="29"/>
        <v>57083.5</v>
      </c>
      <c r="AN18" s="136">
        <f t="shared" ref="AN18:BR18" si="30">IF(AJ18&lt;&gt;"",ROUND(AN4*IF($G$1&gt;=DATEVALUE("22/11/2019"),$C$18/365)*$F$18,IF(FALSE,-3,2)),"")</f>
        <v>21696.080000000002</v>
      </c>
      <c r="AO18" s="136">
        <f t="shared" si="30"/>
        <v>49551.22</v>
      </c>
      <c r="AP18" s="136">
        <f t="shared" si="30"/>
        <v>25152.9</v>
      </c>
      <c r="AQ18" s="136">
        <f t="shared" si="30"/>
        <v>64007.34</v>
      </c>
      <c r="AR18" s="136">
        <f t="shared" si="30"/>
        <v>61910.13</v>
      </c>
      <c r="AS18" s="136">
        <f t="shared" si="30"/>
        <v>42522</v>
      </c>
      <c r="AT18" s="136">
        <f t="shared" si="30"/>
        <v>64456.02</v>
      </c>
      <c r="AU18" s="136">
        <f t="shared" si="30"/>
        <v>32681.78</v>
      </c>
      <c r="AV18" s="136">
        <f t="shared" si="30"/>
        <v>43283.39</v>
      </c>
      <c r="AW18" s="136">
        <f t="shared" si="30"/>
        <v>42243.28</v>
      </c>
      <c r="AX18" s="136">
        <f t="shared" si="30"/>
        <v>37606.99</v>
      </c>
      <c r="AY18" s="136">
        <f t="shared" si="30"/>
        <v>38888.43</v>
      </c>
      <c r="AZ18" s="136">
        <f t="shared" si="30"/>
        <v>543846.57999999996</v>
      </c>
      <c r="BA18" s="136">
        <f t="shared" si="30"/>
        <v>135961.64000000001</v>
      </c>
      <c r="BB18" s="136">
        <f t="shared" si="30"/>
        <v>27974.11</v>
      </c>
      <c r="BC18" s="136">
        <f t="shared" si="30"/>
        <v>34058.39</v>
      </c>
      <c r="BD18" s="136">
        <f t="shared" si="30"/>
        <v>34126.370000000003</v>
      </c>
      <c r="BE18" s="136">
        <f t="shared" si="30"/>
        <v>124714.22</v>
      </c>
      <c r="BF18" s="136">
        <f t="shared" si="30"/>
        <v>52651.15</v>
      </c>
      <c r="BG18" s="136">
        <f t="shared" si="30"/>
        <v>3371577.32</v>
      </c>
      <c r="BH18" s="136">
        <f t="shared" si="30"/>
        <v>2031710.4</v>
      </c>
      <c r="BI18" s="136">
        <f t="shared" si="30"/>
        <v>428279.18</v>
      </c>
      <c r="BJ18" s="136">
        <f t="shared" si="30"/>
        <v>51855570.82</v>
      </c>
      <c r="BK18" s="136" t="e">
        <f t="shared" si="30"/>
        <v>#N/A</v>
      </c>
      <c r="BL18" s="136" t="e">
        <f t="shared" si="30"/>
        <v>#N/A</v>
      </c>
      <c r="BM18" s="136" t="e">
        <f t="shared" si="30"/>
        <v>#N/A</v>
      </c>
      <c r="BN18" s="136" t="e">
        <f t="shared" si="30"/>
        <v>#N/A</v>
      </c>
      <c r="BO18" s="136" t="e">
        <f t="shared" si="30"/>
        <v>#N/A</v>
      </c>
      <c r="BP18" s="136" t="e">
        <f t="shared" si="30"/>
        <v>#N/A</v>
      </c>
      <c r="BQ18" s="136" t="e">
        <f t="shared" si="30"/>
        <v>#N/A</v>
      </c>
      <c r="BR18" s="136" t="e">
        <f t="shared" si="30"/>
        <v>#N/A</v>
      </c>
    </row>
    <row r="19" spans="1:70">
      <c r="A19" s="133">
        <f>IFERROR(IF(IF(AND(ROW(A19)=ROW($A$6),$G$2&lt;DATEVALUE("28/07/2006")),$G$2+1,INDEX('Intereses moratorios'!$A$7:$A$299,MATCH($G$2,'Intereses moratorios'!$A$7:$A$299,1)+ROW(A19)-ROW($A$6)))=0,"",IF(AND(ROW(A19)=ROW($A$6),$G$2&lt;DATEVALUE("28/07/2006")),$G$2+1,INDEX('Intereses moratorios'!$A$7:$A$299,MATCH($G$2,'Intereses moratorios'!$A$7:$A$299,1)+ROW(A19)-ROW($A$6)))),"")</f>
        <v>39904</v>
      </c>
      <c r="B19" s="133">
        <f>IFERROR(INDEX('Intereses moratorios'!$B$7:$B$299,MATCH(A19,'Intereses moratorios'!$A$7:$A$299,0)),"")</f>
        <v>39994</v>
      </c>
      <c r="C19" s="134">
        <f>IF(A19="","",IFERROR(IF($G$1&gt;=DATEVALUE("22/11/2019"),$E$4,INDEX('Intereses moratorios'!$D$7:$D$299,MATCH(A19,'Intereses moratorios'!$A$7:$A$299,0))),""))</f>
        <v>0.2757</v>
      </c>
      <c r="D19" s="133">
        <f t="shared" si="7"/>
        <v>39904</v>
      </c>
      <c r="E19" s="133">
        <f t="shared" si="8"/>
        <v>39994</v>
      </c>
      <c r="F19" s="135">
        <f t="shared" si="3"/>
        <v>91</v>
      </c>
      <c r="G19" s="136">
        <f t="shared" si="4"/>
        <v>2749446.58</v>
      </c>
      <c r="H19" s="136">
        <f t="shared" ref="H19:AM19" si="31">IF(D19&lt;&gt;"",ROUND(H4*IF($G$1&gt;=DATEVALUE("22/11/2019"),$C$19/365)*$F$19,IF(FALSE,-3,2)),"")</f>
        <v>171840.41</v>
      </c>
      <c r="I19" s="136">
        <f t="shared" si="31"/>
        <v>1216701.1100000001</v>
      </c>
      <c r="J19" s="136">
        <f t="shared" si="31"/>
        <v>479374.26</v>
      </c>
      <c r="K19" s="136">
        <f t="shared" si="31"/>
        <v>412416.99</v>
      </c>
      <c r="L19" s="136">
        <f t="shared" si="31"/>
        <v>274944.65999999997</v>
      </c>
      <c r="M19" s="136">
        <f t="shared" si="31"/>
        <v>687361.64</v>
      </c>
      <c r="N19" s="136">
        <f t="shared" si="31"/>
        <v>687361.64</v>
      </c>
      <c r="O19" s="136">
        <f t="shared" si="31"/>
        <v>447197.49</v>
      </c>
      <c r="P19" s="136">
        <f t="shared" si="31"/>
        <v>511740.74</v>
      </c>
      <c r="Q19" s="136">
        <f t="shared" si="31"/>
        <v>140221.78</v>
      </c>
      <c r="R19" s="136">
        <f t="shared" si="31"/>
        <v>30010.21</v>
      </c>
      <c r="S19" s="136">
        <f t="shared" si="31"/>
        <v>31598.01</v>
      </c>
      <c r="T19" s="136">
        <f t="shared" si="31"/>
        <v>58810.66</v>
      </c>
      <c r="U19" s="136">
        <f t="shared" si="31"/>
        <v>34952.339999999997</v>
      </c>
      <c r="V19" s="136">
        <f t="shared" si="31"/>
        <v>62914.21</v>
      </c>
      <c r="W19" s="136">
        <f t="shared" si="31"/>
        <v>50754.78</v>
      </c>
      <c r="X19" s="136">
        <f t="shared" si="31"/>
        <v>35766.86</v>
      </c>
      <c r="Y19" s="136">
        <f t="shared" si="31"/>
        <v>14668.3</v>
      </c>
      <c r="Z19" s="136">
        <f t="shared" si="31"/>
        <v>59817.65</v>
      </c>
      <c r="AA19" s="136">
        <f t="shared" si="31"/>
        <v>41616.31</v>
      </c>
      <c r="AB19" s="136">
        <f t="shared" si="31"/>
        <v>14352.11</v>
      </c>
      <c r="AC19" s="136">
        <f t="shared" si="31"/>
        <v>44589.15</v>
      </c>
      <c r="AD19" s="136">
        <f t="shared" si="31"/>
        <v>61312.66</v>
      </c>
      <c r="AE19" s="136">
        <f t="shared" si="31"/>
        <v>64735.72</v>
      </c>
      <c r="AF19" s="136">
        <f t="shared" si="31"/>
        <v>27700.67</v>
      </c>
      <c r="AG19" s="136">
        <f t="shared" si="31"/>
        <v>62721.75</v>
      </c>
      <c r="AH19" s="136">
        <f t="shared" si="31"/>
        <v>45578.95</v>
      </c>
      <c r="AI19" s="136">
        <f t="shared" si="31"/>
        <v>17043.13</v>
      </c>
      <c r="AJ19" s="136">
        <f t="shared" si="31"/>
        <v>68908</v>
      </c>
      <c r="AK19" s="136">
        <f t="shared" si="31"/>
        <v>57130.06</v>
      </c>
      <c r="AL19" s="136">
        <f t="shared" si="31"/>
        <v>69932.17</v>
      </c>
      <c r="AM19" s="136">
        <f t="shared" si="31"/>
        <v>57717.760000000002</v>
      </c>
      <c r="AN19" s="136">
        <f t="shared" ref="AN19:BR19" si="32">IF(AJ19&lt;&gt;"",ROUND(AN4*IF($G$1&gt;=DATEVALUE("22/11/2019"),$C$19/365)*$F$19,IF(FALSE,-3,2)),"")</f>
        <v>21937.15</v>
      </c>
      <c r="AO19" s="136">
        <f t="shared" si="32"/>
        <v>50101.79</v>
      </c>
      <c r="AP19" s="136">
        <f t="shared" si="32"/>
        <v>25432.38</v>
      </c>
      <c r="AQ19" s="136">
        <f t="shared" si="32"/>
        <v>64718.54</v>
      </c>
      <c r="AR19" s="136">
        <f t="shared" si="32"/>
        <v>62598.02</v>
      </c>
      <c r="AS19" s="136">
        <f t="shared" si="32"/>
        <v>42994.47</v>
      </c>
      <c r="AT19" s="136">
        <f t="shared" si="32"/>
        <v>65172.19</v>
      </c>
      <c r="AU19" s="136">
        <f t="shared" si="32"/>
        <v>33044.910000000003</v>
      </c>
      <c r="AV19" s="136">
        <f t="shared" si="32"/>
        <v>43764.32</v>
      </c>
      <c r="AW19" s="136">
        <f t="shared" si="32"/>
        <v>42712.65</v>
      </c>
      <c r="AX19" s="136">
        <f t="shared" si="32"/>
        <v>38024.85</v>
      </c>
      <c r="AY19" s="136">
        <f t="shared" si="32"/>
        <v>39320.519999999997</v>
      </c>
      <c r="AZ19" s="136">
        <f t="shared" si="32"/>
        <v>549889.31999999995</v>
      </c>
      <c r="BA19" s="136">
        <f t="shared" si="32"/>
        <v>137472.32999999999</v>
      </c>
      <c r="BB19" s="136">
        <f t="shared" si="32"/>
        <v>28284.93</v>
      </c>
      <c r="BC19" s="136">
        <f t="shared" si="32"/>
        <v>34436.82</v>
      </c>
      <c r="BD19" s="136">
        <f t="shared" si="32"/>
        <v>34505.550000000003</v>
      </c>
      <c r="BE19" s="136">
        <f t="shared" si="32"/>
        <v>126099.93</v>
      </c>
      <c r="BF19" s="136">
        <f t="shared" si="32"/>
        <v>53236.160000000003</v>
      </c>
      <c r="BG19" s="136">
        <f t="shared" si="32"/>
        <v>3409039.29</v>
      </c>
      <c r="BH19" s="136">
        <f t="shared" si="32"/>
        <v>2054284.96</v>
      </c>
      <c r="BI19" s="136">
        <f t="shared" si="32"/>
        <v>433037.84</v>
      </c>
      <c r="BJ19" s="136">
        <f t="shared" si="32"/>
        <v>52431743.829999998</v>
      </c>
      <c r="BK19" s="136" t="e">
        <f t="shared" si="32"/>
        <v>#N/A</v>
      </c>
      <c r="BL19" s="136" t="e">
        <f t="shared" si="32"/>
        <v>#N/A</v>
      </c>
      <c r="BM19" s="136" t="e">
        <f t="shared" si="32"/>
        <v>#N/A</v>
      </c>
      <c r="BN19" s="136" t="e">
        <f t="shared" si="32"/>
        <v>#N/A</v>
      </c>
      <c r="BO19" s="136" t="e">
        <f t="shared" si="32"/>
        <v>#N/A</v>
      </c>
      <c r="BP19" s="136" t="e">
        <f t="shared" si="32"/>
        <v>#N/A</v>
      </c>
      <c r="BQ19" s="136" t="e">
        <f t="shared" si="32"/>
        <v>#N/A</v>
      </c>
      <c r="BR19" s="136" t="e">
        <f t="shared" si="32"/>
        <v>#N/A</v>
      </c>
    </row>
    <row r="20" spans="1:70">
      <c r="A20" s="133">
        <f>IFERROR(IF(IF(AND(ROW(A20)=ROW($A$6),$G$2&lt;DATEVALUE("28/07/2006")),$G$2+1,INDEX('Intereses moratorios'!$A$7:$A$299,MATCH($G$2,'Intereses moratorios'!$A$7:$A$299,1)+ROW(A20)-ROW($A$6)))=0,"",IF(AND(ROW(A20)=ROW($A$6),$G$2&lt;DATEVALUE("28/07/2006")),$G$2+1,INDEX('Intereses moratorios'!$A$7:$A$299,MATCH($G$2,'Intereses moratorios'!$A$7:$A$299,1)+ROW(A20)-ROW($A$6)))),"")</f>
        <v>39995</v>
      </c>
      <c r="B20" s="133">
        <f>IFERROR(INDEX('Intereses moratorios'!$B$7:$B$299,MATCH(A20,'Intereses moratorios'!$A$7:$A$299,0)),"")</f>
        <v>40086</v>
      </c>
      <c r="C20" s="134">
        <f>IF(A20="","",IFERROR(IF($G$1&gt;=DATEVALUE("22/11/2019"),$E$4,INDEX('Intereses moratorios'!$D$7:$D$299,MATCH(A20,'Intereses moratorios'!$A$7:$A$299,0))),""))</f>
        <v>0.2757</v>
      </c>
      <c r="D20" s="133">
        <f t="shared" si="7"/>
        <v>39995</v>
      </c>
      <c r="E20" s="133">
        <f t="shared" si="8"/>
        <v>40086</v>
      </c>
      <c r="F20" s="135">
        <f t="shared" si="3"/>
        <v>92</v>
      </c>
      <c r="G20" s="136">
        <f t="shared" si="4"/>
        <v>2779660.27</v>
      </c>
      <c r="H20" s="136">
        <f t="shared" ref="H20:AM20" si="33">IF(D20&lt;&gt;"",ROUND(H4*IF($G$1&gt;=DATEVALUE("22/11/2019"),$C$20/365)*$F$20,IF(FALSE,-3,2)),"")</f>
        <v>173728.77</v>
      </c>
      <c r="I20" s="136">
        <f t="shared" si="33"/>
        <v>1230071.46</v>
      </c>
      <c r="J20" s="136">
        <f t="shared" si="33"/>
        <v>484642.11</v>
      </c>
      <c r="K20" s="136">
        <f t="shared" si="33"/>
        <v>416949.04</v>
      </c>
      <c r="L20" s="136">
        <f t="shared" si="33"/>
        <v>277966.03000000003</v>
      </c>
      <c r="M20" s="136">
        <f t="shared" si="33"/>
        <v>694915.07</v>
      </c>
      <c r="N20" s="136">
        <f t="shared" si="33"/>
        <v>694915.07</v>
      </c>
      <c r="O20" s="136">
        <f t="shared" si="33"/>
        <v>452111.74</v>
      </c>
      <c r="P20" s="136">
        <f t="shared" si="33"/>
        <v>517364.27</v>
      </c>
      <c r="Q20" s="136">
        <f t="shared" si="33"/>
        <v>141762.67000000001</v>
      </c>
      <c r="R20" s="136">
        <f t="shared" si="33"/>
        <v>30339.99</v>
      </c>
      <c r="S20" s="136">
        <f t="shared" si="33"/>
        <v>31945.25</v>
      </c>
      <c r="T20" s="136">
        <f t="shared" si="33"/>
        <v>59456.93</v>
      </c>
      <c r="U20" s="136">
        <f t="shared" si="33"/>
        <v>35336.43</v>
      </c>
      <c r="V20" s="136">
        <f t="shared" si="33"/>
        <v>63605.58</v>
      </c>
      <c r="W20" s="136">
        <f t="shared" si="33"/>
        <v>51312.53</v>
      </c>
      <c r="X20" s="136">
        <f t="shared" si="33"/>
        <v>36159.910000000003</v>
      </c>
      <c r="Y20" s="136">
        <f t="shared" si="33"/>
        <v>14829.49</v>
      </c>
      <c r="Z20" s="136">
        <f t="shared" si="33"/>
        <v>60474.98</v>
      </c>
      <c r="AA20" s="136">
        <f t="shared" si="33"/>
        <v>42073.63</v>
      </c>
      <c r="AB20" s="136">
        <f t="shared" si="33"/>
        <v>14509.83</v>
      </c>
      <c r="AC20" s="136">
        <f t="shared" si="33"/>
        <v>45079.14</v>
      </c>
      <c r="AD20" s="136">
        <f t="shared" si="33"/>
        <v>61986.42</v>
      </c>
      <c r="AE20" s="136">
        <f t="shared" si="33"/>
        <v>65447.1</v>
      </c>
      <c r="AF20" s="136">
        <f t="shared" si="33"/>
        <v>28005.08</v>
      </c>
      <c r="AG20" s="136">
        <f t="shared" si="33"/>
        <v>63411</v>
      </c>
      <c r="AH20" s="136">
        <f t="shared" si="33"/>
        <v>46079.82</v>
      </c>
      <c r="AI20" s="136">
        <f t="shared" si="33"/>
        <v>17230.419999999998</v>
      </c>
      <c r="AJ20" s="136">
        <f t="shared" si="33"/>
        <v>69665.240000000005</v>
      </c>
      <c r="AK20" s="136">
        <f t="shared" si="33"/>
        <v>57757.87</v>
      </c>
      <c r="AL20" s="136">
        <f t="shared" si="33"/>
        <v>70700.66</v>
      </c>
      <c r="AM20" s="136">
        <f t="shared" si="33"/>
        <v>58352.02</v>
      </c>
      <c r="AN20" s="136">
        <f t="shared" ref="AN20:BR20" si="34">IF(AJ20&lt;&gt;"",ROUND(AN4*IF($G$1&gt;=DATEVALUE("22/11/2019"),$C$20/365)*$F$20,IF(FALSE,-3,2)),"")</f>
        <v>22178.21</v>
      </c>
      <c r="AO20" s="136">
        <f t="shared" si="34"/>
        <v>50652.36</v>
      </c>
      <c r="AP20" s="136">
        <f t="shared" si="34"/>
        <v>25711.86</v>
      </c>
      <c r="AQ20" s="136">
        <f t="shared" si="34"/>
        <v>65429.73</v>
      </c>
      <c r="AR20" s="136">
        <f t="shared" si="34"/>
        <v>63285.919999999998</v>
      </c>
      <c r="AS20" s="136">
        <f t="shared" si="34"/>
        <v>43466.94</v>
      </c>
      <c r="AT20" s="136">
        <f t="shared" si="34"/>
        <v>65888.37</v>
      </c>
      <c r="AU20" s="136">
        <f t="shared" si="34"/>
        <v>33408.04</v>
      </c>
      <c r="AV20" s="136">
        <f t="shared" si="34"/>
        <v>44245.24</v>
      </c>
      <c r="AW20" s="136">
        <f t="shared" si="34"/>
        <v>43182.02</v>
      </c>
      <c r="AX20" s="136">
        <f t="shared" si="34"/>
        <v>38442.699999999997</v>
      </c>
      <c r="AY20" s="136">
        <f t="shared" si="34"/>
        <v>39752.620000000003</v>
      </c>
      <c r="AZ20" s="136">
        <f t="shared" si="34"/>
        <v>555932.05000000005</v>
      </c>
      <c r="BA20" s="136">
        <f t="shared" si="34"/>
        <v>138983.01</v>
      </c>
      <c r="BB20" s="136">
        <f t="shared" si="34"/>
        <v>28595.759999999998</v>
      </c>
      <c r="BC20" s="136">
        <f t="shared" si="34"/>
        <v>34815.24</v>
      </c>
      <c r="BD20" s="136">
        <f t="shared" si="34"/>
        <v>34884.74</v>
      </c>
      <c r="BE20" s="136">
        <f t="shared" si="34"/>
        <v>127485.64</v>
      </c>
      <c r="BF20" s="136">
        <f t="shared" si="34"/>
        <v>53821.17</v>
      </c>
      <c r="BG20" s="136">
        <f t="shared" si="34"/>
        <v>3446501.26</v>
      </c>
      <c r="BH20" s="136">
        <f t="shared" si="34"/>
        <v>2076859.52</v>
      </c>
      <c r="BI20" s="136">
        <f t="shared" si="34"/>
        <v>437796.49</v>
      </c>
      <c r="BJ20" s="136">
        <f t="shared" si="34"/>
        <v>53007916.829999998</v>
      </c>
      <c r="BK20" s="136" t="e">
        <f t="shared" si="34"/>
        <v>#N/A</v>
      </c>
      <c r="BL20" s="136" t="e">
        <f t="shared" si="34"/>
        <v>#N/A</v>
      </c>
      <c r="BM20" s="136" t="e">
        <f t="shared" si="34"/>
        <v>#N/A</v>
      </c>
      <c r="BN20" s="136" t="e">
        <f t="shared" si="34"/>
        <v>#N/A</v>
      </c>
      <c r="BO20" s="136" t="e">
        <f t="shared" si="34"/>
        <v>#N/A</v>
      </c>
      <c r="BP20" s="136" t="e">
        <f t="shared" si="34"/>
        <v>#N/A</v>
      </c>
      <c r="BQ20" s="136" t="e">
        <f t="shared" si="34"/>
        <v>#N/A</v>
      </c>
      <c r="BR20" s="136" t="e">
        <f t="shared" si="34"/>
        <v>#N/A</v>
      </c>
    </row>
    <row r="21" spans="1:70">
      <c r="A21" s="133">
        <f>IFERROR(IF(IF(AND(ROW(A21)=ROW($A$6),$G$2&lt;DATEVALUE("28/07/2006")),$G$2+1,INDEX('Intereses moratorios'!$A$7:$A$299,MATCH($G$2,'Intereses moratorios'!$A$7:$A$299,1)+ROW(A21)-ROW($A$6)))=0,"",IF(AND(ROW(A21)=ROW($A$6),$G$2&lt;DATEVALUE("28/07/2006")),$G$2+1,INDEX('Intereses moratorios'!$A$7:$A$299,MATCH($G$2,'Intereses moratorios'!$A$7:$A$299,1)+ROW(A21)-ROW($A$6)))),"")</f>
        <v>40087</v>
      </c>
      <c r="B21" s="133">
        <f>IFERROR(INDEX('Intereses moratorios'!$B$7:$B$299,MATCH(A21,'Intereses moratorios'!$A$7:$A$299,0)),"")</f>
        <v>40178</v>
      </c>
      <c r="C21" s="134">
        <f>IF(A21="","",IFERROR(IF($G$1&gt;=DATEVALUE("22/11/2019"),$E$4,INDEX('Intereses moratorios'!$D$7:$D$299,MATCH(A21,'Intereses moratorios'!$A$7:$A$299,0))),""))</f>
        <v>0.2757</v>
      </c>
      <c r="D21" s="133">
        <f t="shared" si="7"/>
        <v>40087</v>
      </c>
      <c r="E21" s="133">
        <f t="shared" si="8"/>
        <v>40178</v>
      </c>
      <c r="F21" s="135">
        <f t="shared" si="3"/>
        <v>92</v>
      </c>
      <c r="G21" s="136">
        <f t="shared" si="4"/>
        <v>2779660.27</v>
      </c>
      <c r="H21" s="136">
        <f t="shared" ref="H21:AM21" si="35">IF(D21&lt;&gt;"",ROUND(H4*IF($G$1&gt;=DATEVALUE("22/11/2019"),$C$21/365)*$F$21,IF(FALSE,-3,2)),"")</f>
        <v>173728.77</v>
      </c>
      <c r="I21" s="136">
        <f t="shared" si="35"/>
        <v>1230071.46</v>
      </c>
      <c r="J21" s="136">
        <f t="shared" si="35"/>
        <v>484642.11</v>
      </c>
      <c r="K21" s="136">
        <f t="shared" si="35"/>
        <v>416949.04</v>
      </c>
      <c r="L21" s="136">
        <f t="shared" si="35"/>
        <v>277966.03000000003</v>
      </c>
      <c r="M21" s="136">
        <f t="shared" si="35"/>
        <v>694915.07</v>
      </c>
      <c r="N21" s="136">
        <f t="shared" si="35"/>
        <v>694915.07</v>
      </c>
      <c r="O21" s="136">
        <f t="shared" si="35"/>
        <v>452111.74</v>
      </c>
      <c r="P21" s="136">
        <f t="shared" si="35"/>
        <v>517364.27</v>
      </c>
      <c r="Q21" s="136">
        <f t="shared" si="35"/>
        <v>141762.67000000001</v>
      </c>
      <c r="R21" s="136">
        <f t="shared" si="35"/>
        <v>30339.99</v>
      </c>
      <c r="S21" s="136">
        <f t="shared" si="35"/>
        <v>31945.25</v>
      </c>
      <c r="T21" s="136">
        <f t="shared" si="35"/>
        <v>59456.93</v>
      </c>
      <c r="U21" s="136">
        <f t="shared" si="35"/>
        <v>35336.43</v>
      </c>
      <c r="V21" s="136">
        <f t="shared" si="35"/>
        <v>63605.58</v>
      </c>
      <c r="W21" s="136">
        <f t="shared" si="35"/>
        <v>51312.53</v>
      </c>
      <c r="X21" s="136">
        <f t="shared" si="35"/>
        <v>36159.910000000003</v>
      </c>
      <c r="Y21" s="136">
        <f t="shared" si="35"/>
        <v>14829.49</v>
      </c>
      <c r="Z21" s="136">
        <f t="shared" si="35"/>
        <v>60474.98</v>
      </c>
      <c r="AA21" s="136">
        <f t="shared" si="35"/>
        <v>42073.63</v>
      </c>
      <c r="AB21" s="136">
        <f t="shared" si="35"/>
        <v>14509.83</v>
      </c>
      <c r="AC21" s="136">
        <f t="shared" si="35"/>
        <v>45079.14</v>
      </c>
      <c r="AD21" s="136">
        <f t="shared" si="35"/>
        <v>61986.42</v>
      </c>
      <c r="AE21" s="136">
        <f t="shared" si="35"/>
        <v>65447.1</v>
      </c>
      <c r="AF21" s="136">
        <f t="shared" si="35"/>
        <v>28005.08</v>
      </c>
      <c r="AG21" s="136">
        <f t="shared" si="35"/>
        <v>63411</v>
      </c>
      <c r="AH21" s="136">
        <f t="shared" si="35"/>
        <v>46079.82</v>
      </c>
      <c r="AI21" s="136">
        <f t="shared" si="35"/>
        <v>17230.419999999998</v>
      </c>
      <c r="AJ21" s="136">
        <f t="shared" si="35"/>
        <v>69665.240000000005</v>
      </c>
      <c r="AK21" s="136">
        <f t="shared" si="35"/>
        <v>57757.87</v>
      </c>
      <c r="AL21" s="136">
        <f t="shared" si="35"/>
        <v>70700.66</v>
      </c>
      <c r="AM21" s="136">
        <f t="shared" si="35"/>
        <v>58352.02</v>
      </c>
      <c r="AN21" s="136">
        <f t="shared" ref="AN21:BR21" si="36">IF(AJ21&lt;&gt;"",ROUND(AN4*IF($G$1&gt;=DATEVALUE("22/11/2019"),$C$21/365)*$F$21,IF(FALSE,-3,2)),"")</f>
        <v>22178.21</v>
      </c>
      <c r="AO21" s="136">
        <f t="shared" si="36"/>
        <v>50652.36</v>
      </c>
      <c r="AP21" s="136">
        <f t="shared" si="36"/>
        <v>25711.86</v>
      </c>
      <c r="AQ21" s="136">
        <f t="shared" si="36"/>
        <v>65429.73</v>
      </c>
      <c r="AR21" s="136">
        <f t="shared" si="36"/>
        <v>63285.919999999998</v>
      </c>
      <c r="AS21" s="136">
        <f t="shared" si="36"/>
        <v>43466.94</v>
      </c>
      <c r="AT21" s="136">
        <f t="shared" si="36"/>
        <v>65888.37</v>
      </c>
      <c r="AU21" s="136">
        <f t="shared" si="36"/>
        <v>33408.04</v>
      </c>
      <c r="AV21" s="136">
        <f t="shared" si="36"/>
        <v>44245.24</v>
      </c>
      <c r="AW21" s="136">
        <f t="shared" si="36"/>
        <v>43182.02</v>
      </c>
      <c r="AX21" s="136">
        <f t="shared" si="36"/>
        <v>38442.699999999997</v>
      </c>
      <c r="AY21" s="136">
        <f t="shared" si="36"/>
        <v>39752.620000000003</v>
      </c>
      <c r="AZ21" s="136">
        <f t="shared" si="36"/>
        <v>555932.05000000005</v>
      </c>
      <c r="BA21" s="136">
        <f t="shared" si="36"/>
        <v>138983.01</v>
      </c>
      <c r="BB21" s="136">
        <f t="shared" si="36"/>
        <v>28595.759999999998</v>
      </c>
      <c r="BC21" s="136">
        <f t="shared" si="36"/>
        <v>34815.24</v>
      </c>
      <c r="BD21" s="136">
        <f t="shared" si="36"/>
        <v>34884.74</v>
      </c>
      <c r="BE21" s="136">
        <f t="shared" si="36"/>
        <v>127485.64</v>
      </c>
      <c r="BF21" s="136">
        <f t="shared" si="36"/>
        <v>53821.17</v>
      </c>
      <c r="BG21" s="136">
        <f t="shared" si="36"/>
        <v>3446501.26</v>
      </c>
      <c r="BH21" s="136">
        <f t="shared" si="36"/>
        <v>2076859.52</v>
      </c>
      <c r="BI21" s="136">
        <f t="shared" si="36"/>
        <v>437796.49</v>
      </c>
      <c r="BJ21" s="136">
        <f t="shared" si="36"/>
        <v>53007916.829999998</v>
      </c>
      <c r="BK21" s="136" t="e">
        <f t="shared" si="36"/>
        <v>#N/A</v>
      </c>
      <c r="BL21" s="136" t="e">
        <f t="shared" si="36"/>
        <v>#N/A</v>
      </c>
      <c r="BM21" s="136" t="e">
        <f t="shared" si="36"/>
        <v>#N/A</v>
      </c>
      <c r="BN21" s="136" t="e">
        <f t="shared" si="36"/>
        <v>#N/A</v>
      </c>
      <c r="BO21" s="136" t="e">
        <f t="shared" si="36"/>
        <v>#N/A</v>
      </c>
      <c r="BP21" s="136" t="e">
        <f t="shared" si="36"/>
        <v>#N/A</v>
      </c>
      <c r="BQ21" s="136" t="e">
        <f t="shared" si="36"/>
        <v>#N/A</v>
      </c>
      <c r="BR21" s="136" t="e">
        <f t="shared" si="36"/>
        <v>#N/A</v>
      </c>
    </row>
    <row r="22" spans="1:70">
      <c r="A22" s="133">
        <f>IFERROR(IF(IF(AND(ROW(A22)=ROW($A$6),$G$2&lt;DATEVALUE("28/07/2006")),$G$2+1,INDEX('Intereses moratorios'!$A$7:$A$299,MATCH($G$2,'Intereses moratorios'!$A$7:$A$299,1)+ROW(A22)-ROW($A$6)))=0,"",IF(AND(ROW(A22)=ROW($A$6),$G$2&lt;DATEVALUE("28/07/2006")),$G$2+1,INDEX('Intereses moratorios'!$A$7:$A$299,MATCH($G$2,'Intereses moratorios'!$A$7:$A$299,1)+ROW(A22)-ROW($A$6)))),"")</f>
        <v>40179</v>
      </c>
      <c r="B22" s="133">
        <f>IFERROR(INDEX('Intereses moratorios'!$B$7:$B$299,MATCH(A22,'Intereses moratorios'!$A$7:$A$299,0)),"")</f>
        <v>40268</v>
      </c>
      <c r="C22" s="134">
        <f>IF(A22="","",IFERROR(IF($G$1&gt;=DATEVALUE("22/11/2019"),$E$4,INDEX('Intereses moratorios'!$D$7:$D$299,MATCH(A22,'Intereses moratorios'!$A$7:$A$299,0))),""))</f>
        <v>0.2757</v>
      </c>
      <c r="D22" s="133">
        <f t="shared" si="7"/>
        <v>40179</v>
      </c>
      <c r="E22" s="133">
        <f t="shared" si="8"/>
        <v>40268</v>
      </c>
      <c r="F22" s="135">
        <f t="shared" si="3"/>
        <v>90</v>
      </c>
      <c r="G22" s="136">
        <f t="shared" si="4"/>
        <v>2719232.88</v>
      </c>
      <c r="H22" s="136">
        <f t="shared" ref="H22:AM22" si="37">IF(D22&lt;&gt;"",ROUND(H4*IF($G$1&gt;=DATEVALUE("22/11/2019"),$C$22/365)*$F$22,IF(FALSE,-3,2)),"")</f>
        <v>169952.05</v>
      </c>
      <c r="I22" s="136">
        <f t="shared" si="37"/>
        <v>1203330.77</v>
      </c>
      <c r="J22" s="136">
        <f t="shared" si="37"/>
        <v>474106.41</v>
      </c>
      <c r="K22" s="136">
        <f t="shared" si="37"/>
        <v>407884.93</v>
      </c>
      <c r="L22" s="136">
        <f t="shared" si="37"/>
        <v>271923.28999999998</v>
      </c>
      <c r="M22" s="136">
        <f t="shared" si="37"/>
        <v>679808.22</v>
      </c>
      <c r="N22" s="136">
        <f t="shared" si="37"/>
        <v>679808.22</v>
      </c>
      <c r="O22" s="136">
        <f t="shared" si="37"/>
        <v>442283.23</v>
      </c>
      <c r="P22" s="136">
        <f t="shared" si="37"/>
        <v>506117.22</v>
      </c>
      <c r="Q22" s="136">
        <f t="shared" si="37"/>
        <v>138680.88</v>
      </c>
      <c r="R22" s="136">
        <f t="shared" si="37"/>
        <v>29680.43</v>
      </c>
      <c r="S22" s="136">
        <f t="shared" si="37"/>
        <v>31250.78</v>
      </c>
      <c r="T22" s="136">
        <f t="shared" si="37"/>
        <v>58164.39</v>
      </c>
      <c r="U22" s="136">
        <f t="shared" si="37"/>
        <v>34568.25</v>
      </c>
      <c r="V22" s="136">
        <f t="shared" si="37"/>
        <v>62222.85</v>
      </c>
      <c r="W22" s="136">
        <f t="shared" si="37"/>
        <v>50197.04</v>
      </c>
      <c r="X22" s="136">
        <f t="shared" si="37"/>
        <v>35373.82</v>
      </c>
      <c r="Y22" s="136">
        <f t="shared" si="37"/>
        <v>14507.11</v>
      </c>
      <c r="Z22" s="136">
        <f t="shared" si="37"/>
        <v>59160.31</v>
      </c>
      <c r="AA22" s="136">
        <f t="shared" si="37"/>
        <v>41158.99</v>
      </c>
      <c r="AB22" s="136">
        <f t="shared" si="37"/>
        <v>14194.4</v>
      </c>
      <c r="AC22" s="136">
        <f t="shared" si="37"/>
        <v>44099.16</v>
      </c>
      <c r="AD22" s="136">
        <f t="shared" si="37"/>
        <v>60638.89</v>
      </c>
      <c r="AE22" s="136">
        <f t="shared" si="37"/>
        <v>64024.34</v>
      </c>
      <c r="AF22" s="136">
        <f t="shared" si="37"/>
        <v>27396.27</v>
      </c>
      <c r="AG22" s="136">
        <f t="shared" si="37"/>
        <v>62032.5</v>
      </c>
      <c r="AH22" s="136">
        <f t="shared" si="37"/>
        <v>45078.080000000002</v>
      </c>
      <c r="AI22" s="136">
        <f t="shared" si="37"/>
        <v>16855.84</v>
      </c>
      <c r="AJ22" s="136">
        <f t="shared" si="37"/>
        <v>68150.77</v>
      </c>
      <c r="AK22" s="136">
        <f t="shared" si="37"/>
        <v>56502.26</v>
      </c>
      <c r="AL22" s="136">
        <f t="shared" si="37"/>
        <v>69163.69</v>
      </c>
      <c r="AM22" s="136">
        <f t="shared" si="37"/>
        <v>57083.5</v>
      </c>
      <c r="AN22" s="136">
        <f t="shared" ref="AN22:BR22" si="38">IF(AJ22&lt;&gt;"",ROUND(AN4*IF($G$1&gt;=DATEVALUE("22/11/2019"),$C$22/365)*$F$22,IF(FALSE,-3,2)),"")</f>
        <v>21696.080000000002</v>
      </c>
      <c r="AO22" s="136">
        <f t="shared" si="38"/>
        <v>49551.22</v>
      </c>
      <c r="AP22" s="136">
        <f t="shared" si="38"/>
        <v>25152.9</v>
      </c>
      <c r="AQ22" s="136">
        <f t="shared" si="38"/>
        <v>64007.34</v>
      </c>
      <c r="AR22" s="136">
        <f t="shared" si="38"/>
        <v>61910.13</v>
      </c>
      <c r="AS22" s="136">
        <f t="shared" si="38"/>
        <v>42522</v>
      </c>
      <c r="AT22" s="136">
        <f t="shared" si="38"/>
        <v>64456.02</v>
      </c>
      <c r="AU22" s="136">
        <f t="shared" si="38"/>
        <v>32681.78</v>
      </c>
      <c r="AV22" s="136">
        <f t="shared" si="38"/>
        <v>43283.39</v>
      </c>
      <c r="AW22" s="136">
        <f t="shared" si="38"/>
        <v>42243.28</v>
      </c>
      <c r="AX22" s="136">
        <f t="shared" si="38"/>
        <v>37606.99</v>
      </c>
      <c r="AY22" s="136">
        <f t="shared" si="38"/>
        <v>38888.43</v>
      </c>
      <c r="AZ22" s="136">
        <f t="shared" si="38"/>
        <v>543846.57999999996</v>
      </c>
      <c r="BA22" s="136">
        <f t="shared" si="38"/>
        <v>135961.64000000001</v>
      </c>
      <c r="BB22" s="136">
        <f t="shared" si="38"/>
        <v>27974.11</v>
      </c>
      <c r="BC22" s="136">
        <f t="shared" si="38"/>
        <v>34058.39</v>
      </c>
      <c r="BD22" s="136">
        <f t="shared" si="38"/>
        <v>34126.370000000003</v>
      </c>
      <c r="BE22" s="136">
        <f t="shared" si="38"/>
        <v>124714.22</v>
      </c>
      <c r="BF22" s="136">
        <f t="shared" si="38"/>
        <v>52651.15</v>
      </c>
      <c r="BG22" s="136">
        <f t="shared" si="38"/>
        <v>3371577.32</v>
      </c>
      <c r="BH22" s="136">
        <f t="shared" si="38"/>
        <v>2031710.4</v>
      </c>
      <c r="BI22" s="136">
        <f t="shared" si="38"/>
        <v>428279.18</v>
      </c>
      <c r="BJ22" s="136">
        <f t="shared" si="38"/>
        <v>51855570.82</v>
      </c>
      <c r="BK22" s="136" t="e">
        <f t="shared" si="38"/>
        <v>#N/A</v>
      </c>
      <c r="BL22" s="136" t="e">
        <f t="shared" si="38"/>
        <v>#N/A</v>
      </c>
      <c r="BM22" s="136" t="e">
        <f t="shared" si="38"/>
        <v>#N/A</v>
      </c>
      <c r="BN22" s="136" t="e">
        <f t="shared" si="38"/>
        <v>#N/A</v>
      </c>
      <c r="BO22" s="136" t="e">
        <f t="shared" si="38"/>
        <v>#N/A</v>
      </c>
      <c r="BP22" s="136" t="e">
        <f t="shared" si="38"/>
        <v>#N/A</v>
      </c>
      <c r="BQ22" s="136" t="e">
        <f t="shared" si="38"/>
        <v>#N/A</v>
      </c>
      <c r="BR22" s="136" t="e">
        <f t="shared" si="38"/>
        <v>#N/A</v>
      </c>
    </row>
    <row r="23" spans="1:70">
      <c r="A23" s="133">
        <f>IFERROR(IF(IF(AND(ROW(A23)=ROW($A$6),$G$2&lt;DATEVALUE("28/07/2006")),$G$2+1,INDEX('Intereses moratorios'!$A$7:$A$299,MATCH($G$2,'Intereses moratorios'!$A$7:$A$299,1)+ROW(A23)-ROW($A$6)))=0,"",IF(AND(ROW(A23)=ROW($A$6),$G$2&lt;DATEVALUE("28/07/2006")),$G$2+1,INDEX('Intereses moratorios'!$A$7:$A$299,MATCH($G$2,'Intereses moratorios'!$A$7:$A$299,1)+ROW(A23)-ROW($A$6)))),"")</f>
        <v>40269</v>
      </c>
      <c r="B23" s="133">
        <f>IFERROR(INDEX('Intereses moratorios'!$B$7:$B$299,MATCH(A23,'Intereses moratorios'!$A$7:$A$299,0)),"")</f>
        <v>40359</v>
      </c>
      <c r="C23" s="134">
        <f>IF(A23="","",IFERROR(IF($G$1&gt;=DATEVALUE("22/11/2019"),$E$4,INDEX('Intereses moratorios'!$D$7:$D$299,MATCH(A23,'Intereses moratorios'!$A$7:$A$299,0))),""))</f>
        <v>0.2757</v>
      </c>
      <c r="D23" s="133">
        <f t="shared" si="7"/>
        <v>40269</v>
      </c>
      <c r="E23" s="133">
        <f t="shared" si="8"/>
        <v>40359</v>
      </c>
      <c r="F23" s="135">
        <f t="shared" si="3"/>
        <v>91</v>
      </c>
      <c r="G23" s="136">
        <f t="shared" si="4"/>
        <v>2749446.58</v>
      </c>
      <c r="H23" s="136">
        <f t="shared" ref="H23:AM23" si="39">IF(D23&lt;&gt;"",ROUND(H4*IF($G$1&gt;=DATEVALUE("22/11/2019"),$C$23/365)*$F$23,IF(FALSE,-3,2)),"")</f>
        <v>171840.41</v>
      </c>
      <c r="I23" s="136">
        <f t="shared" si="39"/>
        <v>1216701.1100000001</v>
      </c>
      <c r="J23" s="136">
        <f t="shared" si="39"/>
        <v>479374.26</v>
      </c>
      <c r="K23" s="136">
        <f t="shared" si="39"/>
        <v>412416.99</v>
      </c>
      <c r="L23" s="136">
        <f t="shared" si="39"/>
        <v>274944.65999999997</v>
      </c>
      <c r="M23" s="136">
        <f t="shared" si="39"/>
        <v>687361.64</v>
      </c>
      <c r="N23" s="136">
        <f t="shared" si="39"/>
        <v>687361.64</v>
      </c>
      <c r="O23" s="136">
        <f t="shared" si="39"/>
        <v>447197.49</v>
      </c>
      <c r="P23" s="136">
        <f t="shared" si="39"/>
        <v>511740.74</v>
      </c>
      <c r="Q23" s="136">
        <f t="shared" si="39"/>
        <v>140221.78</v>
      </c>
      <c r="R23" s="136">
        <f t="shared" si="39"/>
        <v>30010.21</v>
      </c>
      <c r="S23" s="136">
        <f t="shared" si="39"/>
        <v>31598.01</v>
      </c>
      <c r="T23" s="136">
        <f t="shared" si="39"/>
        <v>58810.66</v>
      </c>
      <c r="U23" s="136">
        <f t="shared" si="39"/>
        <v>34952.339999999997</v>
      </c>
      <c r="V23" s="136">
        <f t="shared" si="39"/>
        <v>62914.21</v>
      </c>
      <c r="W23" s="136">
        <f t="shared" si="39"/>
        <v>50754.78</v>
      </c>
      <c r="X23" s="136">
        <f t="shared" si="39"/>
        <v>35766.86</v>
      </c>
      <c r="Y23" s="136">
        <f t="shared" si="39"/>
        <v>14668.3</v>
      </c>
      <c r="Z23" s="136">
        <f t="shared" si="39"/>
        <v>59817.65</v>
      </c>
      <c r="AA23" s="136">
        <f t="shared" si="39"/>
        <v>41616.31</v>
      </c>
      <c r="AB23" s="136">
        <f t="shared" si="39"/>
        <v>14352.11</v>
      </c>
      <c r="AC23" s="136">
        <f t="shared" si="39"/>
        <v>44589.15</v>
      </c>
      <c r="AD23" s="136">
        <f t="shared" si="39"/>
        <v>61312.66</v>
      </c>
      <c r="AE23" s="136">
        <f t="shared" si="39"/>
        <v>64735.72</v>
      </c>
      <c r="AF23" s="136">
        <f t="shared" si="39"/>
        <v>27700.67</v>
      </c>
      <c r="AG23" s="136">
        <f t="shared" si="39"/>
        <v>62721.75</v>
      </c>
      <c r="AH23" s="136">
        <f t="shared" si="39"/>
        <v>45578.95</v>
      </c>
      <c r="AI23" s="136">
        <f t="shared" si="39"/>
        <v>17043.13</v>
      </c>
      <c r="AJ23" s="136">
        <f t="shared" si="39"/>
        <v>68908</v>
      </c>
      <c r="AK23" s="136">
        <f t="shared" si="39"/>
        <v>57130.06</v>
      </c>
      <c r="AL23" s="136">
        <f t="shared" si="39"/>
        <v>69932.17</v>
      </c>
      <c r="AM23" s="136">
        <f t="shared" si="39"/>
        <v>57717.760000000002</v>
      </c>
      <c r="AN23" s="136">
        <f t="shared" ref="AN23:BR23" si="40">IF(AJ23&lt;&gt;"",ROUND(AN4*IF($G$1&gt;=DATEVALUE("22/11/2019"),$C$23/365)*$F$23,IF(FALSE,-3,2)),"")</f>
        <v>21937.15</v>
      </c>
      <c r="AO23" s="136">
        <f t="shared" si="40"/>
        <v>50101.79</v>
      </c>
      <c r="AP23" s="136">
        <f t="shared" si="40"/>
        <v>25432.38</v>
      </c>
      <c r="AQ23" s="136">
        <f t="shared" si="40"/>
        <v>64718.54</v>
      </c>
      <c r="AR23" s="136">
        <f t="shared" si="40"/>
        <v>62598.02</v>
      </c>
      <c r="AS23" s="136">
        <f t="shared" si="40"/>
        <v>42994.47</v>
      </c>
      <c r="AT23" s="136">
        <f t="shared" si="40"/>
        <v>65172.19</v>
      </c>
      <c r="AU23" s="136">
        <f t="shared" si="40"/>
        <v>33044.910000000003</v>
      </c>
      <c r="AV23" s="136">
        <f t="shared" si="40"/>
        <v>43764.32</v>
      </c>
      <c r="AW23" s="136">
        <f t="shared" si="40"/>
        <v>42712.65</v>
      </c>
      <c r="AX23" s="136">
        <f t="shared" si="40"/>
        <v>38024.85</v>
      </c>
      <c r="AY23" s="136">
        <f t="shared" si="40"/>
        <v>39320.519999999997</v>
      </c>
      <c r="AZ23" s="136">
        <f t="shared" si="40"/>
        <v>549889.31999999995</v>
      </c>
      <c r="BA23" s="136">
        <f t="shared" si="40"/>
        <v>137472.32999999999</v>
      </c>
      <c r="BB23" s="136">
        <f t="shared" si="40"/>
        <v>28284.93</v>
      </c>
      <c r="BC23" s="136">
        <f t="shared" si="40"/>
        <v>34436.82</v>
      </c>
      <c r="BD23" s="136">
        <f t="shared" si="40"/>
        <v>34505.550000000003</v>
      </c>
      <c r="BE23" s="136">
        <f t="shared" si="40"/>
        <v>126099.93</v>
      </c>
      <c r="BF23" s="136">
        <f t="shared" si="40"/>
        <v>53236.160000000003</v>
      </c>
      <c r="BG23" s="136">
        <f t="shared" si="40"/>
        <v>3409039.29</v>
      </c>
      <c r="BH23" s="136">
        <f t="shared" si="40"/>
        <v>2054284.96</v>
      </c>
      <c r="BI23" s="136">
        <f t="shared" si="40"/>
        <v>433037.84</v>
      </c>
      <c r="BJ23" s="136">
        <f t="shared" si="40"/>
        <v>52431743.829999998</v>
      </c>
      <c r="BK23" s="136" t="e">
        <f t="shared" si="40"/>
        <v>#N/A</v>
      </c>
      <c r="BL23" s="136" t="e">
        <f t="shared" si="40"/>
        <v>#N/A</v>
      </c>
      <c r="BM23" s="136" t="e">
        <f t="shared" si="40"/>
        <v>#N/A</v>
      </c>
      <c r="BN23" s="136" t="e">
        <f t="shared" si="40"/>
        <v>#N/A</v>
      </c>
      <c r="BO23" s="136" t="e">
        <f t="shared" si="40"/>
        <v>#N/A</v>
      </c>
      <c r="BP23" s="136" t="e">
        <f t="shared" si="40"/>
        <v>#N/A</v>
      </c>
      <c r="BQ23" s="136" t="e">
        <f t="shared" si="40"/>
        <v>#N/A</v>
      </c>
      <c r="BR23" s="136" t="e">
        <f t="shared" si="40"/>
        <v>#N/A</v>
      </c>
    </row>
    <row r="24" spans="1:70">
      <c r="A24" s="133">
        <f>IFERROR(IF(IF(AND(ROW(A24)=ROW($A$6),$G$2&lt;DATEVALUE("28/07/2006")),$G$2+1,INDEX('Intereses moratorios'!$A$7:$A$299,MATCH($G$2,'Intereses moratorios'!$A$7:$A$299,1)+ROW(A24)-ROW($A$6)))=0,"",IF(AND(ROW(A24)=ROW($A$6),$G$2&lt;DATEVALUE("28/07/2006")),$G$2+1,INDEX('Intereses moratorios'!$A$7:$A$299,MATCH($G$2,'Intereses moratorios'!$A$7:$A$299,1)+ROW(A24)-ROW($A$6)))),"")</f>
        <v>40360</v>
      </c>
      <c r="B24" s="133">
        <f>IFERROR(INDEX('Intereses moratorios'!$B$7:$B$299,MATCH(A24,'Intereses moratorios'!$A$7:$A$299,0)),"")</f>
        <v>40451</v>
      </c>
      <c r="C24" s="134">
        <f>IF(A24="","",IFERROR(IF($G$1&gt;=DATEVALUE("22/11/2019"),$E$4,INDEX('Intereses moratorios'!$D$7:$D$299,MATCH(A24,'Intereses moratorios'!$A$7:$A$299,0))),""))</f>
        <v>0.2757</v>
      </c>
      <c r="D24" s="133">
        <f t="shared" si="7"/>
        <v>40360</v>
      </c>
      <c r="E24" s="133">
        <f t="shared" si="8"/>
        <v>40451</v>
      </c>
      <c r="F24" s="135">
        <f t="shared" si="3"/>
        <v>92</v>
      </c>
      <c r="G24" s="136">
        <f t="shared" si="4"/>
        <v>2779660.27</v>
      </c>
      <c r="H24" s="136">
        <f t="shared" ref="H24:AM24" si="41">IF(D24&lt;&gt;"",ROUND(H4*IF($G$1&gt;=DATEVALUE("22/11/2019"),$C$24/365)*$F$24,IF(FALSE,-3,2)),"")</f>
        <v>173728.77</v>
      </c>
      <c r="I24" s="136">
        <f t="shared" si="41"/>
        <v>1230071.46</v>
      </c>
      <c r="J24" s="136">
        <f t="shared" si="41"/>
        <v>484642.11</v>
      </c>
      <c r="K24" s="136">
        <f t="shared" si="41"/>
        <v>416949.04</v>
      </c>
      <c r="L24" s="136">
        <f t="shared" si="41"/>
        <v>277966.03000000003</v>
      </c>
      <c r="M24" s="136">
        <f t="shared" si="41"/>
        <v>694915.07</v>
      </c>
      <c r="N24" s="136">
        <f t="shared" si="41"/>
        <v>694915.07</v>
      </c>
      <c r="O24" s="136">
        <f t="shared" si="41"/>
        <v>452111.74</v>
      </c>
      <c r="P24" s="136">
        <f t="shared" si="41"/>
        <v>517364.27</v>
      </c>
      <c r="Q24" s="136">
        <f t="shared" si="41"/>
        <v>141762.67000000001</v>
      </c>
      <c r="R24" s="136">
        <f t="shared" si="41"/>
        <v>30339.99</v>
      </c>
      <c r="S24" s="136">
        <f t="shared" si="41"/>
        <v>31945.25</v>
      </c>
      <c r="T24" s="136">
        <f t="shared" si="41"/>
        <v>59456.93</v>
      </c>
      <c r="U24" s="136">
        <f t="shared" si="41"/>
        <v>35336.43</v>
      </c>
      <c r="V24" s="136">
        <f t="shared" si="41"/>
        <v>63605.58</v>
      </c>
      <c r="W24" s="136">
        <f t="shared" si="41"/>
        <v>51312.53</v>
      </c>
      <c r="X24" s="136">
        <f t="shared" si="41"/>
        <v>36159.910000000003</v>
      </c>
      <c r="Y24" s="136">
        <f t="shared" si="41"/>
        <v>14829.49</v>
      </c>
      <c r="Z24" s="136">
        <f t="shared" si="41"/>
        <v>60474.98</v>
      </c>
      <c r="AA24" s="136">
        <f t="shared" si="41"/>
        <v>42073.63</v>
      </c>
      <c r="AB24" s="136">
        <f t="shared" si="41"/>
        <v>14509.83</v>
      </c>
      <c r="AC24" s="136">
        <f t="shared" si="41"/>
        <v>45079.14</v>
      </c>
      <c r="AD24" s="136">
        <f t="shared" si="41"/>
        <v>61986.42</v>
      </c>
      <c r="AE24" s="136">
        <f t="shared" si="41"/>
        <v>65447.1</v>
      </c>
      <c r="AF24" s="136">
        <f t="shared" si="41"/>
        <v>28005.08</v>
      </c>
      <c r="AG24" s="136">
        <f t="shared" si="41"/>
        <v>63411</v>
      </c>
      <c r="AH24" s="136">
        <f t="shared" si="41"/>
        <v>46079.82</v>
      </c>
      <c r="AI24" s="136">
        <f t="shared" si="41"/>
        <v>17230.419999999998</v>
      </c>
      <c r="AJ24" s="136">
        <f t="shared" si="41"/>
        <v>69665.240000000005</v>
      </c>
      <c r="AK24" s="136">
        <f t="shared" si="41"/>
        <v>57757.87</v>
      </c>
      <c r="AL24" s="136">
        <f t="shared" si="41"/>
        <v>70700.66</v>
      </c>
      <c r="AM24" s="136">
        <f t="shared" si="41"/>
        <v>58352.02</v>
      </c>
      <c r="AN24" s="136">
        <f t="shared" ref="AN24:BR24" si="42">IF(AJ24&lt;&gt;"",ROUND(AN4*IF($G$1&gt;=DATEVALUE("22/11/2019"),$C$24/365)*$F$24,IF(FALSE,-3,2)),"")</f>
        <v>22178.21</v>
      </c>
      <c r="AO24" s="136">
        <f t="shared" si="42"/>
        <v>50652.36</v>
      </c>
      <c r="AP24" s="136">
        <f t="shared" si="42"/>
        <v>25711.86</v>
      </c>
      <c r="AQ24" s="136">
        <f t="shared" si="42"/>
        <v>65429.73</v>
      </c>
      <c r="AR24" s="136">
        <f t="shared" si="42"/>
        <v>63285.919999999998</v>
      </c>
      <c r="AS24" s="136">
        <f t="shared" si="42"/>
        <v>43466.94</v>
      </c>
      <c r="AT24" s="136">
        <f t="shared" si="42"/>
        <v>65888.37</v>
      </c>
      <c r="AU24" s="136">
        <f t="shared" si="42"/>
        <v>33408.04</v>
      </c>
      <c r="AV24" s="136">
        <f t="shared" si="42"/>
        <v>44245.24</v>
      </c>
      <c r="AW24" s="136">
        <f t="shared" si="42"/>
        <v>43182.02</v>
      </c>
      <c r="AX24" s="136">
        <f t="shared" si="42"/>
        <v>38442.699999999997</v>
      </c>
      <c r="AY24" s="136">
        <f t="shared" si="42"/>
        <v>39752.620000000003</v>
      </c>
      <c r="AZ24" s="136">
        <f t="shared" si="42"/>
        <v>555932.05000000005</v>
      </c>
      <c r="BA24" s="136">
        <f t="shared" si="42"/>
        <v>138983.01</v>
      </c>
      <c r="BB24" s="136">
        <f t="shared" si="42"/>
        <v>28595.759999999998</v>
      </c>
      <c r="BC24" s="136">
        <f t="shared" si="42"/>
        <v>34815.24</v>
      </c>
      <c r="BD24" s="136">
        <f t="shared" si="42"/>
        <v>34884.74</v>
      </c>
      <c r="BE24" s="136">
        <f t="shared" si="42"/>
        <v>127485.64</v>
      </c>
      <c r="BF24" s="136">
        <f t="shared" si="42"/>
        <v>53821.17</v>
      </c>
      <c r="BG24" s="136">
        <f t="shared" si="42"/>
        <v>3446501.26</v>
      </c>
      <c r="BH24" s="136">
        <f t="shared" si="42"/>
        <v>2076859.52</v>
      </c>
      <c r="BI24" s="136">
        <f t="shared" si="42"/>
        <v>437796.49</v>
      </c>
      <c r="BJ24" s="136">
        <f t="shared" si="42"/>
        <v>53007916.829999998</v>
      </c>
      <c r="BK24" s="136" t="e">
        <f t="shared" si="42"/>
        <v>#N/A</v>
      </c>
      <c r="BL24" s="136" t="e">
        <f t="shared" si="42"/>
        <v>#N/A</v>
      </c>
      <c r="BM24" s="136" t="e">
        <f t="shared" si="42"/>
        <v>#N/A</v>
      </c>
      <c r="BN24" s="136" t="e">
        <f t="shared" si="42"/>
        <v>#N/A</v>
      </c>
      <c r="BO24" s="136" t="e">
        <f t="shared" si="42"/>
        <v>#N/A</v>
      </c>
      <c r="BP24" s="136" t="e">
        <f t="shared" si="42"/>
        <v>#N/A</v>
      </c>
      <c r="BQ24" s="136" t="e">
        <f t="shared" si="42"/>
        <v>#N/A</v>
      </c>
      <c r="BR24" s="136" t="e">
        <f t="shared" si="42"/>
        <v>#N/A</v>
      </c>
    </row>
    <row r="25" spans="1:70">
      <c r="A25" s="133">
        <f>IFERROR(IF(IF(AND(ROW(A25)=ROW($A$6),$G$2&lt;DATEVALUE("28/07/2006")),$G$2+1,INDEX('Intereses moratorios'!$A$7:$A$299,MATCH($G$2,'Intereses moratorios'!$A$7:$A$299,1)+ROW(A25)-ROW($A$6)))=0,"",IF(AND(ROW(A25)=ROW($A$6),$G$2&lt;DATEVALUE("28/07/2006")),$G$2+1,INDEX('Intereses moratorios'!$A$7:$A$299,MATCH($G$2,'Intereses moratorios'!$A$7:$A$299,1)+ROW(A25)-ROW($A$6)))),"")</f>
        <v>40452</v>
      </c>
      <c r="B25" s="133">
        <f>IFERROR(INDEX('Intereses moratorios'!$B$7:$B$299,MATCH(A25,'Intereses moratorios'!$A$7:$A$299,0)),"")</f>
        <v>40543</v>
      </c>
      <c r="C25" s="134">
        <f>IF(A25="","",IFERROR(IF($G$1&gt;=DATEVALUE("22/11/2019"),$E$4,INDEX('Intereses moratorios'!$D$7:$D$299,MATCH(A25,'Intereses moratorios'!$A$7:$A$299,0))),""))</f>
        <v>0.2757</v>
      </c>
      <c r="D25" s="133">
        <f t="shared" si="7"/>
        <v>40452</v>
      </c>
      <c r="E25" s="133">
        <f t="shared" si="8"/>
        <v>40543</v>
      </c>
      <c r="F25" s="135">
        <f t="shared" si="3"/>
        <v>92</v>
      </c>
      <c r="G25" s="136">
        <f t="shared" si="4"/>
        <v>2779660.27</v>
      </c>
      <c r="H25" s="136">
        <f t="shared" ref="H25:AM25" si="43">IF(D25&lt;&gt;"",ROUND(H4*IF($G$1&gt;=DATEVALUE("22/11/2019"),$C$25/365)*$F$25,IF(FALSE,-3,2)),"")</f>
        <v>173728.77</v>
      </c>
      <c r="I25" s="136">
        <f t="shared" si="43"/>
        <v>1230071.46</v>
      </c>
      <c r="J25" s="136">
        <f t="shared" si="43"/>
        <v>484642.11</v>
      </c>
      <c r="K25" s="136">
        <f t="shared" si="43"/>
        <v>416949.04</v>
      </c>
      <c r="L25" s="136">
        <f t="shared" si="43"/>
        <v>277966.03000000003</v>
      </c>
      <c r="M25" s="136">
        <f t="shared" si="43"/>
        <v>694915.07</v>
      </c>
      <c r="N25" s="136">
        <f t="shared" si="43"/>
        <v>694915.07</v>
      </c>
      <c r="O25" s="136">
        <f t="shared" si="43"/>
        <v>452111.74</v>
      </c>
      <c r="P25" s="136">
        <f t="shared" si="43"/>
        <v>517364.27</v>
      </c>
      <c r="Q25" s="136">
        <f t="shared" si="43"/>
        <v>141762.67000000001</v>
      </c>
      <c r="R25" s="136">
        <f t="shared" si="43"/>
        <v>30339.99</v>
      </c>
      <c r="S25" s="136">
        <f t="shared" si="43"/>
        <v>31945.25</v>
      </c>
      <c r="T25" s="136">
        <f t="shared" si="43"/>
        <v>59456.93</v>
      </c>
      <c r="U25" s="136">
        <f t="shared" si="43"/>
        <v>35336.43</v>
      </c>
      <c r="V25" s="136">
        <f t="shared" si="43"/>
        <v>63605.58</v>
      </c>
      <c r="W25" s="136">
        <f t="shared" si="43"/>
        <v>51312.53</v>
      </c>
      <c r="X25" s="136">
        <f t="shared" si="43"/>
        <v>36159.910000000003</v>
      </c>
      <c r="Y25" s="136">
        <f t="shared" si="43"/>
        <v>14829.49</v>
      </c>
      <c r="Z25" s="136">
        <f t="shared" si="43"/>
        <v>60474.98</v>
      </c>
      <c r="AA25" s="136">
        <f t="shared" si="43"/>
        <v>42073.63</v>
      </c>
      <c r="AB25" s="136">
        <f t="shared" si="43"/>
        <v>14509.83</v>
      </c>
      <c r="AC25" s="136">
        <f t="shared" si="43"/>
        <v>45079.14</v>
      </c>
      <c r="AD25" s="136">
        <f t="shared" si="43"/>
        <v>61986.42</v>
      </c>
      <c r="AE25" s="136">
        <f t="shared" si="43"/>
        <v>65447.1</v>
      </c>
      <c r="AF25" s="136">
        <f t="shared" si="43"/>
        <v>28005.08</v>
      </c>
      <c r="AG25" s="136">
        <f t="shared" si="43"/>
        <v>63411</v>
      </c>
      <c r="AH25" s="136">
        <f t="shared" si="43"/>
        <v>46079.82</v>
      </c>
      <c r="AI25" s="136">
        <f t="shared" si="43"/>
        <v>17230.419999999998</v>
      </c>
      <c r="AJ25" s="136">
        <f t="shared" si="43"/>
        <v>69665.240000000005</v>
      </c>
      <c r="AK25" s="136">
        <f t="shared" si="43"/>
        <v>57757.87</v>
      </c>
      <c r="AL25" s="136">
        <f t="shared" si="43"/>
        <v>70700.66</v>
      </c>
      <c r="AM25" s="136">
        <f t="shared" si="43"/>
        <v>58352.02</v>
      </c>
      <c r="AN25" s="136">
        <f t="shared" ref="AN25:BR25" si="44">IF(AJ25&lt;&gt;"",ROUND(AN4*IF($G$1&gt;=DATEVALUE("22/11/2019"),$C$25/365)*$F$25,IF(FALSE,-3,2)),"")</f>
        <v>22178.21</v>
      </c>
      <c r="AO25" s="136">
        <f t="shared" si="44"/>
        <v>50652.36</v>
      </c>
      <c r="AP25" s="136">
        <f t="shared" si="44"/>
        <v>25711.86</v>
      </c>
      <c r="AQ25" s="136">
        <f t="shared" si="44"/>
        <v>65429.73</v>
      </c>
      <c r="AR25" s="136">
        <f t="shared" si="44"/>
        <v>63285.919999999998</v>
      </c>
      <c r="AS25" s="136">
        <f t="shared" si="44"/>
        <v>43466.94</v>
      </c>
      <c r="AT25" s="136">
        <f t="shared" si="44"/>
        <v>65888.37</v>
      </c>
      <c r="AU25" s="136">
        <f t="shared" si="44"/>
        <v>33408.04</v>
      </c>
      <c r="AV25" s="136">
        <f t="shared" si="44"/>
        <v>44245.24</v>
      </c>
      <c r="AW25" s="136">
        <f t="shared" si="44"/>
        <v>43182.02</v>
      </c>
      <c r="AX25" s="136">
        <f t="shared" si="44"/>
        <v>38442.699999999997</v>
      </c>
      <c r="AY25" s="136">
        <f t="shared" si="44"/>
        <v>39752.620000000003</v>
      </c>
      <c r="AZ25" s="136">
        <f t="shared" si="44"/>
        <v>555932.05000000005</v>
      </c>
      <c r="BA25" s="136">
        <f t="shared" si="44"/>
        <v>138983.01</v>
      </c>
      <c r="BB25" s="136">
        <f t="shared" si="44"/>
        <v>28595.759999999998</v>
      </c>
      <c r="BC25" s="136">
        <f t="shared" si="44"/>
        <v>34815.24</v>
      </c>
      <c r="BD25" s="136">
        <f t="shared" si="44"/>
        <v>34884.74</v>
      </c>
      <c r="BE25" s="136">
        <f t="shared" si="44"/>
        <v>127485.64</v>
      </c>
      <c r="BF25" s="136">
        <f t="shared" si="44"/>
        <v>53821.17</v>
      </c>
      <c r="BG25" s="136">
        <f t="shared" si="44"/>
        <v>3446501.26</v>
      </c>
      <c r="BH25" s="136">
        <f t="shared" si="44"/>
        <v>2076859.52</v>
      </c>
      <c r="BI25" s="136">
        <f t="shared" si="44"/>
        <v>437796.49</v>
      </c>
      <c r="BJ25" s="136">
        <f t="shared" si="44"/>
        <v>53007916.829999998</v>
      </c>
      <c r="BK25" s="136" t="e">
        <f t="shared" si="44"/>
        <v>#N/A</v>
      </c>
      <c r="BL25" s="136" t="e">
        <f t="shared" si="44"/>
        <v>#N/A</v>
      </c>
      <c r="BM25" s="136" t="e">
        <f t="shared" si="44"/>
        <v>#N/A</v>
      </c>
      <c r="BN25" s="136" t="e">
        <f t="shared" si="44"/>
        <v>#N/A</v>
      </c>
      <c r="BO25" s="136" t="e">
        <f t="shared" si="44"/>
        <v>#N/A</v>
      </c>
      <c r="BP25" s="136" t="e">
        <f t="shared" si="44"/>
        <v>#N/A</v>
      </c>
      <c r="BQ25" s="136" t="e">
        <f t="shared" si="44"/>
        <v>#N/A</v>
      </c>
      <c r="BR25" s="136" t="e">
        <f t="shared" si="44"/>
        <v>#N/A</v>
      </c>
    </row>
    <row r="26" spans="1:70">
      <c r="A26" s="133">
        <f>IFERROR(IF(IF(AND(ROW(A26)=ROW($A$6),$G$2&lt;DATEVALUE("28/07/2006")),$G$2+1,INDEX('Intereses moratorios'!$A$7:$A$299,MATCH($G$2,'Intereses moratorios'!$A$7:$A$299,1)+ROW(A26)-ROW($A$6)))=0,"",IF(AND(ROW(A26)=ROW($A$6),$G$2&lt;DATEVALUE("28/07/2006")),$G$2+1,INDEX('Intereses moratorios'!$A$7:$A$299,MATCH($G$2,'Intereses moratorios'!$A$7:$A$299,1)+ROW(A26)-ROW($A$6)))),"")</f>
        <v>40544</v>
      </c>
      <c r="B26" s="133">
        <f>IFERROR(INDEX('Intereses moratorios'!$B$7:$B$299,MATCH(A26,'Intereses moratorios'!$A$7:$A$299,0)),"")</f>
        <v>40633</v>
      </c>
      <c r="C26" s="134">
        <f>IF(A26="","",IFERROR(IF($G$1&gt;=DATEVALUE("22/11/2019"),$E$4,INDEX('Intereses moratorios'!$D$7:$D$299,MATCH(A26,'Intereses moratorios'!$A$7:$A$299,0))),""))</f>
        <v>0.2757</v>
      </c>
      <c r="D26" s="133">
        <f t="shared" si="7"/>
        <v>40544</v>
      </c>
      <c r="E26" s="133">
        <f t="shared" si="8"/>
        <v>40633</v>
      </c>
      <c r="F26" s="135">
        <f t="shared" si="3"/>
        <v>90</v>
      </c>
      <c r="G26" s="136">
        <f t="shared" si="4"/>
        <v>2719232.88</v>
      </c>
      <c r="H26" s="136">
        <f t="shared" ref="H26:AM26" si="45">IF(D26&lt;&gt;"",ROUND(H4*IF($G$1&gt;=DATEVALUE("22/11/2019"),$C$26/365)*$F$26,IF(FALSE,-3,2)),"")</f>
        <v>169952.05</v>
      </c>
      <c r="I26" s="136">
        <f t="shared" si="45"/>
        <v>1203330.77</v>
      </c>
      <c r="J26" s="136">
        <f t="shared" si="45"/>
        <v>474106.41</v>
      </c>
      <c r="K26" s="136">
        <f t="shared" si="45"/>
        <v>407884.93</v>
      </c>
      <c r="L26" s="136">
        <f t="shared" si="45"/>
        <v>271923.28999999998</v>
      </c>
      <c r="M26" s="136">
        <f t="shared" si="45"/>
        <v>679808.22</v>
      </c>
      <c r="N26" s="136">
        <f t="shared" si="45"/>
        <v>679808.22</v>
      </c>
      <c r="O26" s="136">
        <f t="shared" si="45"/>
        <v>442283.23</v>
      </c>
      <c r="P26" s="136">
        <f t="shared" si="45"/>
        <v>506117.22</v>
      </c>
      <c r="Q26" s="136">
        <f t="shared" si="45"/>
        <v>138680.88</v>
      </c>
      <c r="R26" s="136">
        <f t="shared" si="45"/>
        <v>29680.43</v>
      </c>
      <c r="S26" s="136">
        <f t="shared" si="45"/>
        <v>31250.78</v>
      </c>
      <c r="T26" s="136">
        <f t="shared" si="45"/>
        <v>58164.39</v>
      </c>
      <c r="U26" s="136">
        <f t="shared" si="45"/>
        <v>34568.25</v>
      </c>
      <c r="V26" s="136">
        <f t="shared" si="45"/>
        <v>62222.85</v>
      </c>
      <c r="W26" s="136">
        <f t="shared" si="45"/>
        <v>50197.04</v>
      </c>
      <c r="X26" s="136">
        <f t="shared" si="45"/>
        <v>35373.82</v>
      </c>
      <c r="Y26" s="136">
        <f t="shared" si="45"/>
        <v>14507.11</v>
      </c>
      <c r="Z26" s="136">
        <f t="shared" si="45"/>
        <v>59160.31</v>
      </c>
      <c r="AA26" s="136">
        <f t="shared" si="45"/>
        <v>41158.99</v>
      </c>
      <c r="AB26" s="136">
        <f t="shared" si="45"/>
        <v>14194.4</v>
      </c>
      <c r="AC26" s="136">
        <f t="shared" si="45"/>
        <v>44099.16</v>
      </c>
      <c r="AD26" s="136">
        <f t="shared" si="45"/>
        <v>60638.89</v>
      </c>
      <c r="AE26" s="136">
        <f t="shared" si="45"/>
        <v>64024.34</v>
      </c>
      <c r="AF26" s="136">
        <f t="shared" si="45"/>
        <v>27396.27</v>
      </c>
      <c r="AG26" s="136">
        <f t="shared" si="45"/>
        <v>62032.5</v>
      </c>
      <c r="AH26" s="136">
        <f t="shared" si="45"/>
        <v>45078.080000000002</v>
      </c>
      <c r="AI26" s="136">
        <f t="shared" si="45"/>
        <v>16855.84</v>
      </c>
      <c r="AJ26" s="136">
        <f t="shared" si="45"/>
        <v>68150.77</v>
      </c>
      <c r="AK26" s="136">
        <f t="shared" si="45"/>
        <v>56502.26</v>
      </c>
      <c r="AL26" s="136">
        <f t="shared" si="45"/>
        <v>69163.69</v>
      </c>
      <c r="AM26" s="136">
        <f t="shared" si="45"/>
        <v>57083.5</v>
      </c>
      <c r="AN26" s="136">
        <f t="shared" ref="AN26:BR26" si="46">IF(AJ26&lt;&gt;"",ROUND(AN4*IF($G$1&gt;=DATEVALUE("22/11/2019"),$C$26/365)*$F$26,IF(FALSE,-3,2)),"")</f>
        <v>21696.080000000002</v>
      </c>
      <c r="AO26" s="136">
        <f t="shared" si="46"/>
        <v>49551.22</v>
      </c>
      <c r="AP26" s="136">
        <f t="shared" si="46"/>
        <v>25152.9</v>
      </c>
      <c r="AQ26" s="136">
        <f t="shared" si="46"/>
        <v>64007.34</v>
      </c>
      <c r="AR26" s="136">
        <f t="shared" si="46"/>
        <v>61910.13</v>
      </c>
      <c r="AS26" s="136">
        <f t="shared" si="46"/>
        <v>42522</v>
      </c>
      <c r="AT26" s="136">
        <f t="shared" si="46"/>
        <v>64456.02</v>
      </c>
      <c r="AU26" s="136">
        <f t="shared" si="46"/>
        <v>32681.78</v>
      </c>
      <c r="AV26" s="136">
        <f t="shared" si="46"/>
        <v>43283.39</v>
      </c>
      <c r="AW26" s="136">
        <f t="shared" si="46"/>
        <v>42243.28</v>
      </c>
      <c r="AX26" s="136">
        <f t="shared" si="46"/>
        <v>37606.99</v>
      </c>
      <c r="AY26" s="136">
        <f t="shared" si="46"/>
        <v>38888.43</v>
      </c>
      <c r="AZ26" s="136">
        <f t="shared" si="46"/>
        <v>543846.57999999996</v>
      </c>
      <c r="BA26" s="136">
        <f t="shared" si="46"/>
        <v>135961.64000000001</v>
      </c>
      <c r="BB26" s="136">
        <f t="shared" si="46"/>
        <v>27974.11</v>
      </c>
      <c r="BC26" s="136">
        <f t="shared" si="46"/>
        <v>34058.39</v>
      </c>
      <c r="BD26" s="136">
        <f t="shared" si="46"/>
        <v>34126.370000000003</v>
      </c>
      <c r="BE26" s="136">
        <f t="shared" si="46"/>
        <v>124714.22</v>
      </c>
      <c r="BF26" s="136">
        <f t="shared" si="46"/>
        <v>52651.15</v>
      </c>
      <c r="BG26" s="136">
        <f t="shared" si="46"/>
        <v>3371577.32</v>
      </c>
      <c r="BH26" s="136">
        <f t="shared" si="46"/>
        <v>2031710.4</v>
      </c>
      <c r="BI26" s="136">
        <f t="shared" si="46"/>
        <v>428279.18</v>
      </c>
      <c r="BJ26" s="136">
        <f t="shared" si="46"/>
        <v>51855570.82</v>
      </c>
      <c r="BK26" s="136" t="e">
        <f t="shared" si="46"/>
        <v>#N/A</v>
      </c>
      <c r="BL26" s="136" t="e">
        <f t="shared" si="46"/>
        <v>#N/A</v>
      </c>
      <c r="BM26" s="136" t="e">
        <f t="shared" si="46"/>
        <v>#N/A</v>
      </c>
      <c r="BN26" s="136" t="e">
        <f t="shared" si="46"/>
        <v>#N/A</v>
      </c>
      <c r="BO26" s="136" t="e">
        <f t="shared" si="46"/>
        <v>#N/A</v>
      </c>
      <c r="BP26" s="136" t="e">
        <f t="shared" si="46"/>
        <v>#N/A</v>
      </c>
      <c r="BQ26" s="136" t="e">
        <f t="shared" si="46"/>
        <v>#N/A</v>
      </c>
      <c r="BR26" s="136" t="e">
        <f t="shared" si="46"/>
        <v>#N/A</v>
      </c>
    </row>
    <row r="27" spans="1:70">
      <c r="A27" s="133">
        <f>IFERROR(IF(IF(AND(ROW(A27)=ROW($A$6),$G$2&lt;DATEVALUE("28/07/2006")),$G$2+1,INDEX('Intereses moratorios'!$A$7:$A$299,MATCH($G$2,'Intereses moratorios'!$A$7:$A$299,1)+ROW(A27)-ROW($A$6)))=0,"",IF(AND(ROW(A27)=ROW($A$6),$G$2&lt;DATEVALUE("28/07/2006")),$G$2+1,INDEX('Intereses moratorios'!$A$7:$A$299,MATCH($G$2,'Intereses moratorios'!$A$7:$A$299,1)+ROW(A27)-ROW($A$6)))),"")</f>
        <v>40634</v>
      </c>
      <c r="B27" s="133">
        <f>IFERROR(INDEX('Intereses moratorios'!$B$7:$B$299,MATCH(A27,'Intereses moratorios'!$A$7:$A$299,0)),"")</f>
        <v>40724</v>
      </c>
      <c r="C27" s="134">
        <f>IF(A27="","",IFERROR(IF($G$1&gt;=DATEVALUE("22/11/2019"),$E$4,INDEX('Intereses moratorios'!$D$7:$D$299,MATCH(A27,'Intereses moratorios'!$A$7:$A$299,0))),""))</f>
        <v>0.2757</v>
      </c>
      <c r="D27" s="133">
        <f t="shared" si="7"/>
        <v>40634</v>
      </c>
      <c r="E27" s="133">
        <f t="shared" si="8"/>
        <v>40724</v>
      </c>
      <c r="F27" s="135">
        <f t="shared" si="3"/>
        <v>91</v>
      </c>
      <c r="G27" s="136">
        <f t="shared" si="4"/>
        <v>2749446.58</v>
      </c>
      <c r="H27" s="136">
        <f t="shared" ref="H27:AM27" si="47">IF(D27&lt;&gt;"",ROUND(H4*IF($G$1&gt;=DATEVALUE("22/11/2019"),$C$27/365)*$F$27,IF(FALSE,-3,2)),"")</f>
        <v>171840.41</v>
      </c>
      <c r="I27" s="136">
        <f t="shared" si="47"/>
        <v>1216701.1100000001</v>
      </c>
      <c r="J27" s="136">
        <f t="shared" si="47"/>
        <v>479374.26</v>
      </c>
      <c r="K27" s="136">
        <f t="shared" si="47"/>
        <v>412416.99</v>
      </c>
      <c r="L27" s="136">
        <f t="shared" si="47"/>
        <v>274944.65999999997</v>
      </c>
      <c r="M27" s="136">
        <f t="shared" si="47"/>
        <v>687361.64</v>
      </c>
      <c r="N27" s="136">
        <f t="shared" si="47"/>
        <v>687361.64</v>
      </c>
      <c r="O27" s="136">
        <f t="shared" si="47"/>
        <v>447197.49</v>
      </c>
      <c r="P27" s="136">
        <f t="shared" si="47"/>
        <v>511740.74</v>
      </c>
      <c r="Q27" s="136">
        <f t="shared" si="47"/>
        <v>140221.78</v>
      </c>
      <c r="R27" s="136">
        <f t="shared" si="47"/>
        <v>30010.21</v>
      </c>
      <c r="S27" s="136">
        <f t="shared" si="47"/>
        <v>31598.01</v>
      </c>
      <c r="T27" s="136">
        <f t="shared" si="47"/>
        <v>58810.66</v>
      </c>
      <c r="U27" s="136">
        <f t="shared" si="47"/>
        <v>34952.339999999997</v>
      </c>
      <c r="V27" s="136">
        <f t="shared" si="47"/>
        <v>62914.21</v>
      </c>
      <c r="W27" s="136">
        <f t="shared" si="47"/>
        <v>50754.78</v>
      </c>
      <c r="X27" s="136">
        <f t="shared" si="47"/>
        <v>35766.86</v>
      </c>
      <c r="Y27" s="136">
        <f t="shared" si="47"/>
        <v>14668.3</v>
      </c>
      <c r="Z27" s="136">
        <f t="shared" si="47"/>
        <v>59817.65</v>
      </c>
      <c r="AA27" s="136">
        <f t="shared" si="47"/>
        <v>41616.31</v>
      </c>
      <c r="AB27" s="136">
        <f t="shared" si="47"/>
        <v>14352.11</v>
      </c>
      <c r="AC27" s="136">
        <f t="shared" si="47"/>
        <v>44589.15</v>
      </c>
      <c r="AD27" s="136">
        <f t="shared" si="47"/>
        <v>61312.66</v>
      </c>
      <c r="AE27" s="136">
        <f t="shared" si="47"/>
        <v>64735.72</v>
      </c>
      <c r="AF27" s="136">
        <f t="shared" si="47"/>
        <v>27700.67</v>
      </c>
      <c r="AG27" s="136">
        <f t="shared" si="47"/>
        <v>62721.75</v>
      </c>
      <c r="AH27" s="136">
        <f t="shared" si="47"/>
        <v>45578.95</v>
      </c>
      <c r="AI27" s="136">
        <f t="shared" si="47"/>
        <v>17043.13</v>
      </c>
      <c r="AJ27" s="136">
        <f t="shared" si="47"/>
        <v>68908</v>
      </c>
      <c r="AK27" s="136">
        <f t="shared" si="47"/>
        <v>57130.06</v>
      </c>
      <c r="AL27" s="136">
        <f t="shared" si="47"/>
        <v>69932.17</v>
      </c>
      <c r="AM27" s="136">
        <f t="shared" si="47"/>
        <v>57717.760000000002</v>
      </c>
      <c r="AN27" s="136">
        <f t="shared" ref="AN27:BR27" si="48">IF(AJ27&lt;&gt;"",ROUND(AN4*IF($G$1&gt;=DATEVALUE("22/11/2019"),$C$27/365)*$F$27,IF(FALSE,-3,2)),"")</f>
        <v>21937.15</v>
      </c>
      <c r="AO27" s="136">
        <f t="shared" si="48"/>
        <v>50101.79</v>
      </c>
      <c r="AP27" s="136">
        <f t="shared" si="48"/>
        <v>25432.38</v>
      </c>
      <c r="AQ27" s="136">
        <f t="shared" si="48"/>
        <v>64718.54</v>
      </c>
      <c r="AR27" s="136">
        <f t="shared" si="48"/>
        <v>62598.02</v>
      </c>
      <c r="AS27" s="136">
        <f t="shared" si="48"/>
        <v>42994.47</v>
      </c>
      <c r="AT27" s="136">
        <f t="shared" si="48"/>
        <v>65172.19</v>
      </c>
      <c r="AU27" s="136">
        <f t="shared" si="48"/>
        <v>33044.910000000003</v>
      </c>
      <c r="AV27" s="136">
        <f t="shared" si="48"/>
        <v>43764.32</v>
      </c>
      <c r="AW27" s="136">
        <f t="shared" si="48"/>
        <v>42712.65</v>
      </c>
      <c r="AX27" s="136">
        <f t="shared" si="48"/>
        <v>38024.85</v>
      </c>
      <c r="AY27" s="136">
        <f t="shared" si="48"/>
        <v>39320.519999999997</v>
      </c>
      <c r="AZ27" s="136">
        <f t="shared" si="48"/>
        <v>549889.31999999995</v>
      </c>
      <c r="BA27" s="136">
        <f t="shared" si="48"/>
        <v>137472.32999999999</v>
      </c>
      <c r="BB27" s="136">
        <f t="shared" si="48"/>
        <v>28284.93</v>
      </c>
      <c r="BC27" s="136">
        <f t="shared" si="48"/>
        <v>34436.82</v>
      </c>
      <c r="BD27" s="136">
        <f t="shared" si="48"/>
        <v>34505.550000000003</v>
      </c>
      <c r="BE27" s="136">
        <f t="shared" si="48"/>
        <v>126099.93</v>
      </c>
      <c r="BF27" s="136">
        <f t="shared" si="48"/>
        <v>53236.160000000003</v>
      </c>
      <c r="BG27" s="136">
        <f t="shared" si="48"/>
        <v>3409039.29</v>
      </c>
      <c r="BH27" s="136">
        <f t="shared" si="48"/>
        <v>2054284.96</v>
      </c>
      <c r="BI27" s="136">
        <f t="shared" si="48"/>
        <v>433037.84</v>
      </c>
      <c r="BJ27" s="136">
        <f t="shared" si="48"/>
        <v>52431743.829999998</v>
      </c>
      <c r="BK27" s="136" t="e">
        <f t="shared" si="48"/>
        <v>#N/A</v>
      </c>
      <c r="BL27" s="136" t="e">
        <f t="shared" si="48"/>
        <v>#N/A</v>
      </c>
      <c r="BM27" s="136" t="e">
        <f t="shared" si="48"/>
        <v>#N/A</v>
      </c>
      <c r="BN27" s="136" t="e">
        <f t="shared" si="48"/>
        <v>#N/A</v>
      </c>
      <c r="BO27" s="136" t="e">
        <f t="shared" si="48"/>
        <v>#N/A</v>
      </c>
      <c r="BP27" s="136" t="e">
        <f t="shared" si="48"/>
        <v>#N/A</v>
      </c>
      <c r="BQ27" s="136" t="e">
        <f t="shared" si="48"/>
        <v>#N/A</v>
      </c>
      <c r="BR27" s="136" t="e">
        <f t="shared" si="48"/>
        <v>#N/A</v>
      </c>
    </row>
    <row r="28" spans="1:70">
      <c r="A28" s="133">
        <f>IFERROR(IF(IF(AND(ROW(A28)=ROW($A$6),$G$2&lt;DATEVALUE("28/07/2006")),$G$2+1,INDEX('Intereses moratorios'!$A$7:$A$299,MATCH($G$2,'Intereses moratorios'!$A$7:$A$299,1)+ROW(A28)-ROW($A$6)))=0,"",IF(AND(ROW(A28)=ROW($A$6),$G$2&lt;DATEVALUE("28/07/2006")),$G$2+1,INDEX('Intereses moratorios'!$A$7:$A$299,MATCH($G$2,'Intereses moratorios'!$A$7:$A$299,1)+ROW(A28)-ROW($A$6)))),"")</f>
        <v>40725</v>
      </c>
      <c r="B28" s="133">
        <f>IFERROR(INDEX('Intereses moratorios'!$B$7:$B$299,MATCH(A28,'Intereses moratorios'!$A$7:$A$299,0)),"")</f>
        <v>40816</v>
      </c>
      <c r="C28" s="134">
        <f>IF(A28="","",IFERROR(IF($G$1&gt;=DATEVALUE("22/11/2019"),$E$4,INDEX('Intereses moratorios'!$D$7:$D$299,MATCH(A28,'Intereses moratorios'!$A$7:$A$299,0))),""))</f>
        <v>0.2757</v>
      </c>
      <c r="D28" s="133">
        <f t="shared" si="7"/>
        <v>40725</v>
      </c>
      <c r="E28" s="133">
        <f t="shared" si="8"/>
        <v>40816</v>
      </c>
      <c r="F28" s="135">
        <f t="shared" si="3"/>
        <v>92</v>
      </c>
      <c r="G28" s="136">
        <f t="shared" si="4"/>
        <v>2779660.27</v>
      </c>
      <c r="H28" s="136">
        <f t="shared" ref="H28:AM28" si="49">IF(D28&lt;&gt;"",ROUND(H4*IF($G$1&gt;=DATEVALUE("22/11/2019"),$C$28/365)*$F$28,IF(FALSE,-3,2)),"")</f>
        <v>173728.77</v>
      </c>
      <c r="I28" s="136">
        <f t="shared" si="49"/>
        <v>1230071.46</v>
      </c>
      <c r="J28" s="136">
        <f t="shared" si="49"/>
        <v>484642.11</v>
      </c>
      <c r="K28" s="136">
        <f t="shared" si="49"/>
        <v>416949.04</v>
      </c>
      <c r="L28" s="136">
        <f t="shared" si="49"/>
        <v>277966.03000000003</v>
      </c>
      <c r="M28" s="136">
        <f t="shared" si="49"/>
        <v>694915.07</v>
      </c>
      <c r="N28" s="136">
        <f t="shared" si="49"/>
        <v>694915.07</v>
      </c>
      <c r="O28" s="136">
        <f t="shared" si="49"/>
        <v>452111.74</v>
      </c>
      <c r="P28" s="136">
        <f t="shared" si="49"/>
        <v>517364.27</v>
      </c>
      <c r="Q28" s="136">
        <f t="shared" si="49"/>
        <v>141762.67000000001</v>
      </c>
      <c r="R28" s="136">
        <f t="shared" si="49"/>
        <v>30339.99</v>
      </c>
      <c r="S28" s="136">
        <f t="shared" si="49"/>
        <v>31945.25</v>
      </c>
      <c r="T28" s="136">
        <f t="shared" si="49"/>
        <v>59456.93</v>
      </c>
      <c r="U28" s="136">
        <f t="shared" si="49"/>
        <v>35336.43</v>
      </c>
      <c r="V28" s="136">
        <f t="shared" si="49"/>
        <v>63605.58</v>
      </c>
      <c r="W28" s="136">
        <f t="shared" si="49"/>
        <v>51312.53</v>
      </c>
      <c r="X28" s="136">
        <f t="shared" si="49"/>
        <v>36159.910000000003</v>
      </c>
      <c r="Y28" s="136">
        <f t="shared" si="49"/>
        <v>14829.49</v>
      </c>
      <c r="Z28" s="136">
        <f t="shared" si="49"/>
        <v>60474.98</v>
      </c>
      <c r="AA28" s="136">
        <f t="shared" si="49"/>
        <v>42073.63</v>
      </c>
      <c r="AB28" s="136">
        <f t="shared" si="49"/>
        <v>14509.83</v>
      </c>
      <c r="AC28" s="136">
        <f t="shared" si="49"/>
        <v>45079.14</v>
      </c>
      <c r="AD28" s="136">
        <f t="shared" si="49"/>
        <v>61986.42</v>
      </c>
      <c r="AE28" s="136">
        <f t="shared" si="49"/>
        <v>65447.1</v>
      </c>
      <c r="AF28" s="136">
        <f t="shared" si="49"/>
        <v>28005.08</v>
      </c>
      <c r="AG28" s="136">
        <f t="shared" si="49"/>
        <v>63411</v>
      </c>
      <c r="AH28" s="136">
        <f t="shared" si="49"/>
        <v>46079.82</v>
      </c>
      <c r="AI28" s="136">
        <f t="shared" si="49"/>
        <v>17230.419999999998</v>
      </c>
      <c r="AJ28" s="136">
        <f t="shared" si="49"/>
        <v>69665.240000000005</v>
      </c>
      <c r="AK28" s="136">
        <f t="shared" si="49"/>
        <v>57757.87</v>
      </c>
      <c r="AL28" s="136">
        <f t="shared" si="49"/>
        <v>70700.66</v>
      </c>
      <c r="AM28" s="136">
        <f t="shared" si="49"/>
        <v>58352.02</v>
      </c>
      <c r="AN28" s="136">
        <f t="shared" ref="AN28:BR28" si="50">IF(AJ28&lt;&gt;"",ROUND(AN4*IF($G$1&gt;=DATEVALUE("22/11/2019"),$C$28/365)*$F$28,IF(FALSE,-3,2)),"")</f>
        <v>22178.21</v>
      </c>
      <c r="AO28" s="136">
        <f t="shared" si="50"/>
        <v>50652.36</v>
      </c>
      <c r="AP28" s="136">
        <f t="shared" si="50"/>
        <v>25711.86</v>
      </c>
      <c r="AQ28" s="136">
        <f t="shared" si="50"/>
        <v>65429.73</v>
      </c>
      <c r="AR28" s="136">
        <f t="shared" si="50"/>
        <v>63285.919999999998</v>
      </c>
      <c r="AS28" s="136">
        <f t="shared" si="50"/>
        <v>43466.94</v>
      </c>
      <c r="AT28" s="136">
        <f t="shared" si="50"/>
        <v>65888.37</v>
      </c>
      <c r="AU28" s="136">
        <f t="shared" si="50"/>
        <v>33408.04</v>
      </c>
      <c r="AV28" s="136">
        <f t="shared" si="50"/>
        <v>44245.24</v>
      </c>
      <c r="AW28" s="136">
        <f t="shared" si="50"/>
        <v>43182.02</v>
      </c>
      <c r="AX28" s="136">
        <f t="shared" si="50"/>
        <v>38442.699999999997</v>
      </c>
      <c r="AY28" s="136">
        <f t="shared" si="50"/>
        <v>39752.620000000003</v>
      </c>
      <c r="AZ28" s="136">
        <f t="shared" si="50"/>
        <v>555932.05000000005</v>
      </c>
      <c r="BA28" s="136">
        <f t="shared" si="50"/>
        <v>138983.01</v>
      </c>
      <c r="BB28" s="136">
        <f t="shared" si="50"/>
        <v>28595.759999999998</v>
      </c>
      <c r="BC28" s="136">
        <f t="shared" si="50"/>
        <v>34815.24</v>
      </c>
      <c r="BD28" s="136">
        <f t="shared" si="50"/>
        <v>34884.74</v>
      </c>
      <c r="BE28" s="136">
        <f t="shared" si="50"/>
        <v>127485.64</v>
      </c>
      <c r="BF28" s="136">
        <f t="shared" si="50"/>
        <v>53821.17</v>
      </c>
      <c r="BG28" s="136">
        <f t="shared" si="50"/>
        <v>3446501.26</v>
      </c>
      <c r="BH28" s="136">
        <f t="shared" si="50"/>
        <v>2076859.52</v>
      </c>
      <c r="BI28" s="136">
        <f t="shared" si="50"/>
        <v>437796.49</v>
      </c>
      <c r="BJ28" s="136">
        <f t="shared" si="50"/>
        <v>53007916.829999998</v>
      </c>
      <c r="BK28" s="136" t="e">
        <f t="shared" si="50"/>
        <v>#N/A</v>
      </c>
      <c r="BL28" s="136" t="e">
        <f t="shared" si="50"/>
        <v>#N/A</v>
      </c>
      <c r="BM28" s="136" t="e">
        <f t="shared" si="50"/>
        <v>#N/A</v>
      </c>
      <c r="BN28" s="136" t="e">
        <f t="shared" si="50"/>
        <v>#N/A</v>
      </c>
      <c r="BO28" s="136" t="e">
        <f t="shared" si="50"/>
        <v>#N/A</v>
      </c>
      <c r="BP28" s="136" t="e">
        <f t="shared" si="50"/>
        <v>#N/A</v>
      </c>
      <c r="BQ28" s="136" t="e">
        <f t="shared" si="50"/>
        <v>#N/A</v>
      </c>
      <c r="BR28" s="136" t="e">
        <f t="shared" si="50"/>
        <v>#N/A</v>
      </c>
    </row>
    <row r="29" spans="1:70">
      <c r="A29" s="133">
        <f>IFERROR(IF(IF(AND(ROW(A29)=ROW($A$6),$G$2&lt;DATEVALUE("28/07/2006")),$G$2+1,INDEX('Intereses moratorios'!$A$7:$A$299,MATCH($G$2,'Intereses moratorios'!$A$7:$A$299,1)+ROW(A29)-ROW($A$6)))=0,"",IF(AND(ROW(A29)=ROW($A$6),$G$2&lt;DATEVALUE("28/07/2006")),$G$2+1,INDEX('Intereses moratorios'!$A$7:$A$299,MATCH($G$2,'Intereses moratorios'!$A$7:$A$299,1)+ROW(A29)-ROW($A$6)))),"")</f>
        <v>40817</v>
      </c>
      <c r="B29" s="133">
        <f>IFERROR(INDEX('Intereses moratorios'!$B$7:$B$299,MATCH(A29,'Intereses moratorios'!$A$7:$A$299,0)),"")</f>
        <v>40908</v>
      </c>
      <c r="C29" s="134">
        <f>IF(A29="","",IFERROR(IF($G$1&gt;=DATEVALUE("22/11/2019"),$E$4,INDEX('Intereses moratorios'!$D$7:$D$299,MATCH(A29,'Intereses moratorios'!$A$7:$A$299,0))),""))</f>
        <v>0.2757</v>
      </c>
      <c r="D29" s="133">
        <f t="shared" si="7"/>
        <v>40817</v>
      </c>
      <c r="E29" s="133">
        <f t="shared" si="8"/>
        <v>40908</v>
      </c>
      <c r="F29" s="135">
        <f t="shared" si="3"/>
        <v>92</v>
      </c>
      <c r="G29" s="136">
        <f t="shared" si="4"/>
        <v>2779660.27</v>
      </c>
      <c r="H29" s="136">
        <f t="shared" ref="H29:AM29" si="51">IF(D29&lt;&gt;"",ROUND(H4*IF($G$1&gt;=DATEVALUE("22/11/2019"),$C$29/365)*$F$29,IF(FALSE,-3,2)),"")</f>
        <v>173728.77</v>
      </c>
      <c r="I29" s="136">
        <f t="shared" si="51"/>
        <v>1230071.46</v>
      </c>
      <c r="J29" s="136">
        <f t="shared" si="51"/>
        <v>484642.11</v>
      </c>
      <c r="K29" s="136">
        <f t="shared" si="51"/>
        <v>416949.04</v>
      </c>
      <c r="L29" s="136">
        <f t="shared" si="51"/>
        <v>277966.03000000003</v>
      </c>
      <c r="M29" s="136">
        <f t="shared" si="51"/>
        <v>694915.07</v>
      </c>
      <c r="N29" s="136">
        <f t="shared" si="51"/>
        <v>694915.07</v>
      </c>
      <c r="O29" s="136">
        <f t="shared" si="51"/>
        <v>452111.74</v>
      </c>
      <c r="P29" s="136">
        <f t="shared" si="51"/>
        <v>517364.27</v>
      </c>
      <c r="Q29" s="136">
        <f t="shared" si="51"/>
        <v>141762.67000000001</v>
      </c>
      <c r="R29" s="136">
        <f t="shared" si="51"/>
        <v>30339.99</v>
      </c>
      <c r="S29" s="136">
        <f t="shared" si="51"/>
        <v>31945.25</v>
      </c>
      <c r="T29" s="136">
        <f t="shared" si="51"/>
        <v>59456.93</v>
      </c>
      <c r="U29" s="136">
        <f t="shared" si="51"/>
        <v>35336.43</v>
      </c>
      <c r="V29" s="136">
        <f t="shared" si="51"/>
        <v>63605.58</v>
      </c>
      <c r="W29" s="136">
        <f t="shared" si="51"/>
        <v>51312.53</v>
      </c>
      <c r="X29" s="136">
        <f t="shared" si="51"/>
        <v>36159.910000000003</v>
      </c>
      <c r="Y29" s="136">
        <f t="shared" si="51"/>
        <v>14829.49</v>
      </c>
      <c r="Z29" s="136">
        <f t="shared" si="51"/>
        <v>60474.98</v>
      </c>
      <c r="AA29" s="136">
        <f t="shared" si="51"/>
        <v>42073.63</v>
      </c>
      <c r="AB29" s="136">
        <f t="shared" si="51"/>
        <v>14509.83</v>
      </c>
      <c r="AC29" s="136">
        <f t="shared" si="51"/>
        <v>45079.14</v>
      </c>
      <c r="AD29" s="136">
        <f t="shared" si="51"/>
        <v>61986.42</v>
      </c>
      <c r="AE29" s="136">
        <f t="shared" si="51"/>
        <v>65447.1</v>
      </c>
      <c r="AF29" s="136">
        <f t="shared" si="51"/>
        <v>28005.08</v>
      </c>
      <c r="AG29" s="136">
        <f t="shared" si="51"/>
        <v>63411</v>
      </c>
      <c r="AH29" s="136">
        <f t="shared" si="51"/>
        <v>46079.82</v>
      </c>
      <c r="AI29" s="136">
        <f t="shared" si="51"/>
        <v>17230.419999999998</v>
      </c>
      <c r="AJ29" s="136">
        <f t="shared" si="51"/>
        <v>69665.240000000005</v>
      </c>
      <c r="AK29" s="136">
        <f t="shared" si="51"/>
        <v>57757.87</v>
      </c>
      <c r="AL29" s="136">
        <f t="shared" si="51"/>
        <v>70700.66</v>
      </c>
      <c r="AM29" s="136">
        <f t="shared" si="51"/>
        <v>58352.02</v>
      </c>
      <c r="AN29" s="136">
        <f t="shared" ref="AN29:BR29" si="52">IF(AJ29&lt;&gt;"",ROUND(AN4*IF($G$1&gt;=DATEVALUE("22/11/2019"),$C$29/365)*$F$29,IF(FALSE,-3,2)),"")</f>
        <v>22178.21</v>
      </c>
      <c r="AO29" s="136">
        <f t="shared" si="52"/>
        <v>50652.36</v>
      </c>
      <c r="AP29" s="136">
        <f t="shared" si="52"/>
        <v>25711.86</v>
      </c>
      <c r="AQ29" s="136">
        <f t="shared" si="52"/>
        <v>65429.73</v>
      </c>
      <c r="AR29" s="136">
        <f t="shared" si="52"/>
        <v>63285.919999999998</v>
      </c>
      <c r="AS29" s="136">
        <f t="shared" si="52"/>
        <v>43466.94</v>
      </c>
      <c r="AT29" s="136">
        <f t="shared" si="52"/>
        <v>65888.37</v>
      </c>
      <c r="AU29" s="136">
        <f t="shared" si="52"/>
        <v>33408.04</v>
      </c>
      <c r="AV29" s="136">
        <f t="shared" si="52"/>
        <v>44245.24</v>
      </c>
      <c r="AW29" s="136">
        <f t="shared" si="52"/>
        <v>43182.02</v>
      </c>
      <c r="AX29" s="136">
        <f t="shared" si="52"/>
        <v>38442.699999999997</v>
      </c>
      <c r="AY29" s="136">
        <f t="shared" si="52"/>
        <v>39752.620000000003</v>
      </c>
      <c r="AZ29" s="136">
        <f t="shared" si="52"/>
        <v>555932.05000000005</v>
      </c>
      <c r="BA29" s="136">
        <f t="shared" si="52"/>
        <v>138983.01</v>
      </c>
      <c r="BB29" s="136">
        <f t="shared" si="52"/>
        <v>28595.759999999998</v>
      </c>
      <c r="BC29" s="136">
        <f t="shared" si="52"/>
        <v>34815.24</v>
      </c>
      <c r="BD29" s="136">
        <f t="shared" si="52"/>
        <v>34884.74</v>
      </c>
      <c r="BE29" s="136">
        <f t="shared" si="52"/>
        <v>127485.64</v>
      </c>
      <c r="BF29" s="136">
        <f t="shared" si="52"/>
        <v>53821.17</v>
      </c>
      <c r="BG29" s="136">
        <f t="shared" si="52"/>
        <v>3446501.26</v>
      </c>
      <c r="BH29" s="136">
        <f t="shared" si="52"/>
        <v>2076859.52</v>
      </c>
      <c r="BI29" s="136">
        <f t="shared" si="52"/>
        <v>437796.49</v>
      </c>
      <c r="BJ29" s="136">
        <f t="shared" si="52"/>
        <v>53007916.829999998</v>
      </c>
      <c r="BK29" s="136" t="e">
        <f t="shared" si="52"/>
        <v>#N/A</v>
      </c>
      <c r="BL29" s="136" t="e">
        <f t="shared" si="52"/>
        <v>#N/A</v>
      </c>
      <c r="BM29" s="136" t="e">
        <f t="shared" si="52"/>
        <v>#N/A</v>
      </c>
      <c r="BN29" s="136" t="e">
        <f t="shared" si="52"/>
        <v>#N/A</v>
      </c>
      <c r="BO29" s="136" t="e">
        <f t="shared" si="52"/>
        <v>#N/A</v>
      </c>
      <c r="BP29" s="136" t="e">
        <f t="shared" si="52"/>
        <v>#N/A</v>
      </c>
      <c r="BQ29" s="136" t="e">
        <f t="shared" si="52"/>
        <v>#N/A</v>
      </c>
      <c r="BR29" s="136" t="e">
        <f t="shared" si="52"/>
        <v>#N/A</v>
      </c>
    </row>
    <row r="30" spans="1:70">
      <c r="A30" s="133">
        <f>IFERROR(IF(IF(AND(ROW(A30)=ROW($A$6),$G$2&lt;DATEVALUE("28/07/2006")),$G$2+1,INDEX('Intereses moratorios'!$A$7:$A$299,MATCH($G$2,'Intereses moratorios'!$A$7:$A$299,1)+ROW(A30)-ROW($A$6)))=0,"",IF(AND(ROW(A30)=ROW($A$6),$G$2&lt;DATEVALUE("28/07/2006")),$G$2+1,INDEX('Intereses moratorios'!$A$7:$A$299,MATCH($G$2,'Intereses moratorios'!$A$7:$A$299,1)+ROW(A30)-ROW($A$6)))),"")</f>
        <v>40909</v>
      </c>
      <c r="B30" s="133">
        <f>IFERROR(INDEX('Intereses moratorios'!$B$7:$B$299,MATCH(A30,'Intereses moratorios'!$A$7:$A$299,0)),"")</f>
        <v>40999</v>
      </c>
      <c r="C30" s="134">
        <f>IF(A30="","",IFERROR(IF($G$1&gt;=DATEVALUE("22/11/2019"),$E$4,INDEX('Intereses moratorios'!$D$7:$D$299,MATCH(A30,'Intereses moratorios'!$A$7:$A$299,0))),""))</f>
        <v>0.2757</v>
      </c>
      <c r="D30" s="133">
        <f t="shared" si="7"/>
        <v>40909</v>
      </c>
      <c r="E30" s="133">
        <f t="shared" si="8"/>
        <v>40999</v>
      </c>
      <c r="F30" s="135">
        <f t="shared" si="3"/>
        <v>91</v>
      </c>
      <c r="G30" s="136">
        <f t="shared" si="4"/>
        <v>2749446.58</v>
      </c>
      <c r="H30" s="136">
        <f t="shared" ref="H30:AM30" si="53">IF(D30&lt;&gt;"",ROUND(H4*IF($G$1&gt;=DATEVALUE("22/11/2019"),$C$30/365)*$F$30,IF(FALSE,-3,2)),"")</f>
        <v>171840.41</v>
      </c>
      <c r="I30" s="136">
        <f t="shared" si="53"/>
        <v>1216701.1100000001</v>
      </c>
      <c r="J30" s="136">
        <f t="shared" si="53"/>
        <v>479374.26</v>
      </c>
      <c r="K30" s="136">
        <f t="shared" si="53"/>
        <v>412416.99</v>
      </c>
      <c r="L30" s="136">
        <f t="shared" si="53"/>
        <v>274944.65999999997</v>
      </c>
      <c r="M30" s="136">
        <f t="shared" si="53"/>
        <v>687361.64</v>
      </c>
      <c r="N30" s="136">
        <f t="shared" si="53"/>
        <v>687361.64</v>
      </c>
      <c r="O30" s="136">
        <f t="shared" si="53"/>
        <v>447197.49</v>
      </c>
      <c r="P30" s="136">
        <f t="shared" si="53"/>
        <v>511740.74</v>
      </c>
      <c r="Q30" s="136">
        <f t="shared" si="53"/>
        <v>140221.78</v>
      </c>
      <c r="R30" s="136">
        <f t="shared" si="53"/>
        <v>30010.21</v>
      </c>
      <c r="S30" s="136">
        <f t="shared" si="53"/>
        <v>31598.01</v>
      </c>
      <c r="T30" s="136">
        <f t="shared" si="53"/>
        <v>58810.66</v>
      </c>
      <c r="U30" s="136">
        <f t="shared" si="53"/>
        <v>34952.339999999997</v>
      </c>
      <c r="V30" s="136">
        <f t="shared" si="53"/>
        <v>62914.21</v>
      </c>
      <c r="W30" s="136">
        <f t="shared" si="53"/>
        <v>50754.78</v>
      </c>
      <c r="X30" s="136">
        <f t="shared" si="53"/>
        <v>35766.86</v>
      </c>
      <c r="Y30" s="136">
        <f t="shared" si="53"/>
        <v>14668.3</v>
      </c>
      <c r="Z30" s="136">
        <f t="shared" si="53"/>
        <v>59817.65</v>
      </c>
      <c r="AA30" s="136">
        <f t="shared" si="53"/>
        <v>41616.31</v>
      </c>
      <c r="AB30" s="136">
        <f t="shared" si="53"/>
        <v>14352.11</v>
      </c>
      <c r="AC30" s="136">
        <f t="shared" si="53"/>
        <v>44589.15</v>
      </c>
      <c r="AD30" s="136">
        <f t="shared" si="53"/>
        <v>61312.66</v>
      </c>
      <c r="AE30" s="136">
        <f t="shared" si="53"/>
        <v>64735.72</v>
      </c>
      <c r="AF30" s="136">
        <f t="shared" si="53"/>
        <v>27700.67</v>
      </c>
      <c r="AG30" s="136">
        <f t="shared" si="53"/>
        <v>62721.75</v>
      </c>
      <c r="AH30" s="136">
        <f t="shared" si="53"/>
        <v>45578.95</v>
      </c>
      <c r="AI30" s="136">
        <f t="shared" si="53"/>
        <v>17043.13</v>
      </c>
      <c r="AJ30" s="136">
        <f t="shared" si="53"/>
        <v>68908</v>
      </c>
      <c r="AK30" s="136">
        <f t="shared" si="53"/>
        <v>57130.06</v>
      </c>
      <c r="AL30" s="136">
        <f t="shared" si="53"/>
        <v>69932.17</v>
      </c>
      <c r="AM30" s="136">
        <f t="shared" si="53"/>
        <v>57717.760000000002</v>
      </c>
      <c r="AN30" s="136">
        <f t="shared" ref="AN30:BR30" si="54">IF(AJ30&lt;&gt;"",ROUND(AN4*IF($G$1&gt;=DATEVALUE("22/11/2019"),$C$30/365)*$F$30,IF(FALSE,-3,2)),"")</f>
        <v>21937.15</v>
      </c>
      <c r="AO30" s="136">
        <f t="shared" si="54"/>
        <v>50101.79</v>
      </c>
      <c r="AP30" s="136">
        <f t="shared" si="54"/>
        <v>25432.38</v>
      </c>
      <c r="AQ30" s="136">
        <f t="shared" si="54"/>
        <v>64718.54</v>
      </c>
      <c r="AR30" s="136">
        <f t="shared" si="54"/>
        <v>62598.02</v>
      </c>
      <c r="AS30" s="136">
        <f t="shared" si="54"/>
        <v>42994.47</v>
      </c>
      <c r="AT30" s="136">
        <f t="shared" si="54"/>
        <v>65172.19</v>
      </c>
      <c r="AU30" s="136">
        <f t="shared" si="54"/>
        <v>33044.910000000003</v>
      </c>
      <c r="AV30" s="136">
        <f t="shared" si="54"/>
        <v>43764.32</v>
      </c>
      <c r="AW30" s="136">
        <f t="shared" si="54"/>
        <v>42712.65</v>
      </c>
      <c r="AX30" s="136">
        <f t="shared" si="54"/>
        <v>38024.85</v>
      </c>
      <c r="AY30" s="136">
        <f t="shared" si="54"/>
        <v>39320.519999999997</v>
      </c>
      <c r="AZ30" s="136">
        <f t="shared" si="54"/>
        <v>549889.31999999995</v>
      </c>
      <c r="BA30" s="136">
        <f t="shared" si="54"/>
        <v>137472.32999999999</v>
      </c>
      <c r="BB30" s="136">
        <f t="shared" si="54"/>
        <v>28284.93</v>
      </c>
      <c r="BC30" s="136">
        <f t="shared" si="54"/>
        <v>34436.82</v>
      </c>
      <c r="BD30" s="136">
        <f t="shared" si="54"/>
        <v>34505.550000000003</v>
      </c>
      <c r="BE30" s="136">
        <f t="shared" si="54"/>
        <v>126099.93</v>
      </c>
      <c r="BF30" s="136">
        <f t="shared" si="54"/>
        <v>53236.160000000003</v>
      </c>
      <c r="BG30" s="136">
        <f t="shared" si="54"/>
        <v>3409039.29</v>
      </c>
      <c r="BH30" s="136">
        <f t="shared" si="54"/>
        <v>2054284.96</v>
      </c>
      <c r="BI30" s="136">
        <f t="shared" si="54"/>
        <v>433037.84</v>
      </c>
      <c r="BJ30" s="136">
        <f t="shared" si="54"/>
        <v>52431743.829999998</v>
      </c>
      <c r="BK30" s="136" t="e">
        <f t="shared" si="54"/>
        <v>#N/A</v>
      </c>
      <c r="BL30" s="136" t="e">
        <f t="shared" si="54"/>
        <v>#N/A</v>
      </c>
      <c r="BM30" s="136" t="e">
        <f t="shared" si="54"/>
        <v>#N/A</v>
      </c>
      <c r="BN30" s="136" t="e">
        <f t="shared" si="54"/>
        <v>#N/A</v>
      </c>
      <c r="BO30" s="136" t="e">
        <f t="shared" si="54"/>
        <v>#N/A</v>
      </c>
      <c r="BP30" s="136" t="e">
        <f t="shared" si="54"/>
        <v>#N/A</v>
      </c>
      <c r="BQ30" s="136" t="e">
        <f t="shared" si="54"/>
        <v>#N/A</v>
      </c>
      <c r="BR30" s="136" t="e">
        <f t="shared" si="54"/>
        <v>#N/A</v>
      </c>
    </row>
    <row r="31" spans="1:70">
      <c r="A31" s="133">
        <f>IFERROR(IF(IF(AND(ROW(A31)=ROW($A$6),$G$2&lt;DATEVALUE("28/07/2006")),$G$2+1,INDEX('Intereses moratorios'!$A$7:$A$299,MATCH($G$2,'Intereses moratorios'!$A$7:$A$299,1)+ROW(A31)-ROW($A$6)))=0,"",IF(AND(ROW(A31)=ROW($A$6),$G$2&lt;DATEVALUE("28/07/2006")),$G$2+1,INDEX('Intereses moratorios'!$A$7:$A$299,MATCH($G$2,'Intereses moratorios'!$A$7:$A$299,1)+ROW(A31)-ROW($A$6)))),"")</f>
        <v>41000</v>
      </c>
      <c r="B31" s="133">
        <f>IFERROR(INDEX('Intereses moratorios'!$B$7:$B$299,MATCH(A31,'Intereses moratorios'!$A$7:$A$299,0)),"")</f>
        <v>41090</v>
      </c>
      <c r="C31" s="134">
        <f>IF(A31="","",IFERROR(IF($G$1&gt;=DATEVALUE("22/11/2019"),$E$4,INDEX('Intereses moratorios'!$D$7:$D$299,MATCH(A31,'Intereses moratorios'!$A$7:$A$299,0))),""))</f>
        <v>0.2757</v>
      </c>
      <c r="D31" s="133">
        <f t="shared" si="7"/>
        <v>41000</v>
      </c>
      <c r="E31" s="133">
        <f t="shared" si="8"/>
        <v>41090</v>
      </c>
      <c r="F31" s="135">
        <f t="shared" si="3"/>
        <v>91</v>
      </c>
      <c r="G31" s="136">
        <f t="shared" si="4"/>
        <v>2749446.58</v>
      </c>
      <c r="H31" s="136">
        <f t="shared" ref="H31:AM31" si="55">IF(D31&lt;&gt;"",ROUND(H4*IF($G$1&gt;=DATEVALUE("22/11/2019"),$C$31/365)*$F$31,IF(FALSE,-3,2)),"")</f>
        <v>171840.41</v>
      </c>
      <c r="I31" s="136">
        <f t="shared" si="55"/>
        <v>1216701.1100000001</v>
      </c>
      <c r="J31" s="136">
        <f t="shared" si="55"/>
        <v>479374.26</v>
      </c>
      <c r="K31" s="136">
        <f t="shared" si="55"/>
        <v>412416.99</v>
      </c>
      <c r="L31" s="136">
        <f t="shared" si="55"/>
        <v>274944.65999999997</v>
      </c>
      <c r="M31" s="136">
        <f t="shared" si="55"/>
        <v>687361.64</v>
      </c>
      <c r="N31" s="136">
        <f t="shared" si="55"/>
        <v>687361.64</v>
      </c>
      <c r="O31" s="136">
        <f t="shared" si="55"/>
        <v>447197.49</v>
      </c>
      <c r="P31" s="136">
        <f t="shared" si="55"/>
        <v>511740.74</v>
      </c>
      <c r="Q31" s="136">
        <f t="shared" si="55"/>
        <v>140221.78</v>
      </c>
      <c r="R31" s="136">
        <f t="shared" si="55"/>
        <v>30010.21</v>
      </c>
      <c r="S31" s="136">
        <f t="shared" si="55"/>
        <v>31598.01</v>
      </c>
      <c r="T31" s="136">
        <f t="shared" si="55"/>
        <v>58810.66</v>
      </c>
      <c r="U31" s="136">
        <f t="shared" si="55"/>
        <v>34952.339999999997</v>
      </c>
      <c r="V31" s="136">
        <f t="shared" si="55"/>
        <v>62914.21</v>
      </c>
      <c r="W31" s="136">
        <f t="shared" si="55"/>
        <v>50754.78</v>
      </c>
      <c r="X31" s="136">
        <f t="shared" si="55"/>
        <v>35766.86</v>
      </c>
      <c r="Y31" s="136">
        <f t="shared" si="55"/>
        <v>14668.3</v>
      </c>
      <c r="Z31" s="136">
        <f t="shared" si="55"/>
        <v>59817.65</v>
      </c>
      <c r="AA31" s="136">
        <f t="shared" si="55"/>
        <v>41616.31</v>
      </c>
      <c r="AB31" s="136">
        <f t="shared" si="55"/>
        <v>14352.11</v>
      </c>
      <c r="AC31" s="136">
        <f t="shared" si="55"/>
        <v>44589.15</v>
      </c>
      <c r="AD31" s="136">
        <f t="shared" si="55"/>
        <v>61312.66</v>
      </c>
      <c r="AE31" s="136">
        <f t="shared" si="55"/>
        <v>64735.72</v>
      </c>
      <c r="AF31" s="136">
        <f t="shared" si="55"/>
        <v>27700.67</v>
      </c>
      <c r="AG31" s="136">
        <f t="shared" si="55"/>
        <v>62721.75</v>
      </c>
      <c r="AH31" s="136">
        <f t="shared" si="55"/>
        <v>45578.95</v>
      </c>
      <c r="AI31" s="136">
        <f t="shared" si="55"/>
        <v>17043.13</v>
      </c>
      <c r="AJ31" s="136">
        <f t="shared" si="55"/>
        <v>68908</v>
      </c>
      <c r="AK31" s="136">
        <f t="shared" si="55"/>
        <v>57130.06</v>
      </c>
      <c r="AL31" s="136">
        <f t="shared" si="55"/>
        <v>69932.17</v>
      </c>
      <c r="AM31" s="136">
        <f t="shared" si="55"/>
        <v>57717.760000000002</v>
      </c>
      <c r="AN31" s="136">
        <f t="shared" ref="AN31:BR31" si="56">IF(AJ31&lt;&gt;"",ROUND(AN4*IF($G$1&gt;=DATEVALUE("22/11/2019"),$C$31/365)*$F$31,IF(FALSE,-3,2)),"")</f>
        <v>21937.15</v>
      </c>
      <c r="AO31" s="136">
        <f t="shared" si="56"/>
        <v>50101.79</v>
      </c>
      <c r="AP31" s="136">
        <f t="shared" si="56"/>
        <v>25432.38</v>
      </c>
      <c r="AQ31" s="136">
        <f t="shared" si="56"/>
        <v>64718.54</v>
      </c>
      <c r="AR31" s="136">
        <f t="shared" si="56"/>
        <v>62598.02</v>
      </c>
      <c r="AS31" s="136">
        <f t="shared" si="56"/>
        <v>42994.47</v>
      </c>
      <c r="AT31" s="136">
        <f t="shared" si="56"/>
        <v>65172.19</v>
      </c>
      <c r="AU31" s="136">
        <f t="shared" si="56"/>
        <v>33044.910000000003</v>
      </c>
      <c r="AV31" s="136">
        <f t="shared" si="56"/>
        <v>43764.32</v>
      </c>
      <c r="AW31" s="136">
        <f t="shared" si="56"/>
        <v>42712.65</v>
      </c>
      <c r="AX31" s="136">
        <f t="shared" si="56"/>
        <v>38024.85</v>
      </c>
      <c r="AY31" s="136">
        <f t="shared" si="56"/>
        <v>39320.519999999997</v>
      </c>
      <c r="AZ31" s="136">
        <f t="shared" si="56"/>
        <v>549889.31999999995</v>
      </c>
      <c r="BA31" s="136">
        <f t="shared" si="56"/>
        <v>137472.32999999999</v>
      </c>
      <c r="BB31" s="136">
        <f t="shared" si="56"/>
        <v>28284.93</v>
      </c>
      <c r="BC31" s="136">
        <f t="shared" si="56"/>
        <v>34436.82</v>
      </c>
      <c r="BD31" s="136">
        <f t="shared" si="56"/>
        <v>34505.550000000003</v>
      </c>
      <c r="BE31" s="136">
        <f t="shared" si="56"/>
        <v>126099.93</v>
      </c>
      <c r="BF31" s="136">
        <f t="shared" si="56"/>
        <v>53236.160000000003</v>
      </c>
      <c r="BG31" s="136">
        <f t="shared" si="56"/>
        <v>3409039.29</v>
      </c>
      <c r="BH31" s="136">
        <f t="shared" si="56"/>
        <v>2054284.96</v>
      </c>
      <c r="BI31" s="136">
        <f t="shared" si="56"/>
        <v>433037.84</v>
      </c>
      <c r="BJ31" s="136">
        <f t="shared" si="56"/>
        <v>52431743.829999998</v>
      </c>
      <c r="BK31" s="136" t="e">
        <f t="shared" si="56"/>
        <v>#N/A</v>
      </c>
      <c r="BL31" s="136" t="e">
        <f t="shared" si="56"/>
        <v>#N/A</v>
      </c>
      <c r="BM31" s="136" t="e">
        <f t="shared" si="56"/>
        <v>#N/A</v>
      </c>
      <c r="BN31" s="136" t="e">
        <f t="shared" si="56"/>
        <v>#N/A</v>
      </c>
      <c r="BO31" s="136" t="e">
        <f t="shared" si="56"/>
        <v>#N/A</v>
      </c>
      <c r="BP31" s="136" t="e">
        <f t="shared" si="56"/>
        <v>#N/A</v>
      </c>
      <c r="BQ31" s="136" t="e">
        <f t="shared" si="56"/>
        <v>#N/A</v>
      </c>
      <c r="BR31" s="136" t="e">
        <f t="shared" si="56"/>
        <v>#N/A</v>
      </c>
    </row>
    <row r="32" spans="1:70">
      <c r="A32" s="133">
        <f>IFERROR(IF(IF(AND(ROW(A32)=ROW($A$6),$G$2&lt;DATEVALUE("28/07/2006")),$G$2+1,INDEX('Intereses moratorios'!$A$7:$A$299,MATCH($G$2,'Intereses moratorios'!$A$7:$A$299,1)+ROW(A32)-ROW($A$6)))=0,"",IF(AND(ROW(A32)=ROW($A$6),$G$2&lt;DATEVALUE("28/07/2006")),$G$2+1,INDEX('Intereses moratorios'!$A$7:$A$299,MATCH($G$2,'Intereses moratorios'!$A$7:$A$299,1)+ROW(A32)-ROW($A$6)))),"")</f>
        <v>41091</v>
      </c>
      <c r="B32" s="133">
        <f>IFERROR(INDEX('Intereses moratorios'!$B$7:$B$299,MATCH(A32,'Intereses moratorios'!$A$7:$A$299,0)),"")</f>
        <v>41182</v>
      </c>
      <c r="C32" s="134">
        <f>IF(A32="","",IFERROR(IF($G$1&gt;=DATEVALUE("22/11/2019"),$E$4,INDEX('Intereses moratorios'!$D$7:$D$299,MATCH(A32,'Intereses moratorios'!$A$7:$A$299,0))),""))</f>
        <v>0.2757</v>
      </c>
      <c r="D32" s="133">
        <f t="shared" si="7"/>
        <v>41091</v>
      </c>
      <c r="E32" s="133">
        <f t="shared" si="8"/>
        <v>41182</v>
      </c>
      <c r="F32" s="135">
        <f t="shared" si="3"/>
        <v>92</v>
      </c>
      <c r="G32" s="136">
        <f t="shared" si="4"/>
        <v>2779660.27</v>
      </c>
      <c r="H32" s="136">
        <f t="shared" ref="H32:AM32" si="57">IF(D32&lt;&gt;"",ROUND(H4*IF($G$1&gt;=DATEVALUE("22/11/2019"),$C$32/365)*$F$32,IF(FALSE,-3,2)),"")</f>
        <v>173728.77</v>
      </c>
      <c r="I32" s="136">
        <f t="shared" si="57"/>
        <v>1230071.46</v>
      </c>
      <c r="J32" s="136">
        <f t="shared" si="57"/>
        <v>484642.11</v>
      </c>
      <c r="K32" s="136">
        <f t="shared" si="57"/>
        <v>416949.04</v>
      </c>
      <c r="L32" s="136">
        <f t="shared" si="57"/>
        <v>277966.03000000003</v>
      </c>
      <c r="M32" s="136">
        <f t="shared" si="57"/>
        <v>694915.07</v>
      </c>
      <c r="N32" s="136">
        <f t="shared" si="57"/>
        <v>694915.07</v>
      </c>
      <c r="O32" s="136">
        <f t="shared" si="57"/>
        <v>452111.74</v>
      </c>
      <c r="P32" s="136">
        <f t="shared" si="57"/>
        <v>517364.27</v>
      </c>
      <c r="Q32" s="136">
        <f t="shared" si="57"/>
        <v>141762.67000000001</v>
      </c>
      <c r="R32" s="136">
        <f t="shared" si="57"/>
        <v>30339.99</v>
      </c>
      <c r="S32" s="136">
        <f t="shared" si="57"/>
        <v>31945.25</v>
      </c>
      <c r="T32" s="136">
        <f t="shared" si="57"/>
        <v>59456.93</v>
      </c>
      <c r="U32" s="136">
        <f t="shared" si="57"/>
        <v>35336.43</v>
      </c>
      <c r="V32" s="136">
        <f t="shared" si="57"/>
        <v>63605.58</v>
      </c>
      <c r="W32" s="136">
        <f t="shared" si="57"/>
        <v>51312.53</v>
      </c>
      <c r="X32" s="136">
        <f t="shared" si="57"/>
        <v>36159.910000000003</v>
      </c>
      <c r="Y32" s="136">
        <f t="shared" si="57"/>
        <v>14829.49</v>
      </c>
      <c r="Z32" s="136">
        <f t="shared" si="57"/>
        <v>60474.98</v>
      </c>
      <c r="AA32" s="136">
        <f t="shared" si="57"/>
        <v>42073.63</v>
      </c>
      <c r="AB32" s="136">
        <f t="shared" si="57"/>
        <v>14509.83</v>
      </c>
      <c r="AC32" s="136">
        <f t="shared" si="57"/>
        <v>45079.14</v>
      </c>
      <c r="AD32" s="136">
        <f t="shared" si="57"/>
        <v>61986.42</v>
      </c>
      <c r="AE32" s="136">
        <f t="shared" si="57"/>
        <v>65447.1</v>
      </c>
      <c r="AF32" s="136">
        <f t="shared" si="57"/>
        <v>28005.08</v>
      </c>
      <c r="AG32" s="136">
        <f t="shared" si="57"/>
        <v>63411</v>
      </c>
      <c r="AH32" s="136">
        <f t="shared" si="57"/>
        <v>46079.82</v>
      </c>
      <c r="AI32" s="136">
        <f t="shared" si="57"/>
        <v>17230.419999999998</v>
      </c>
      <c r="AJ32" s="136">
        <f t="shared" si="57"/>
        <v>69665.240000000005</v>
      </c>
      <c r="AK32" s="136">
        <f t="shared" si="57"/>
        <v>57757.87</v>
      </c>
      <c r="AL32" s="136">
        <f t="shared" si="57"/>
        <v>70700.66</v>
      </c>
      <c r="AM32" s="136">
        <f t="shared" si="57"/>
        <v>58352.02</v>
      </c>
      <c r="AN32" s="136">
        <f t="shared" ref="AN32:BR32" si="58">IF(AJ32&lt;&gt;"",ROUND(AN4*IF($G$1&gt;=DATEVALUE("22/11/2019"),$C$32/365)*$F$32,IF(FALSE,-3,2)),"")</f>
        <v>22178.21</v>
      </c>
      <c r="AO32" s="136">
        <f t="shared" si="58"/>
        <v>50652.36</v>
      </c>
      <c r="AP32" s="136">
        <f t="shared" si="58"/>
        <v>25711.86</v>
      </c>
      <c r="AQ32" s="136">
        <f t="shared" si="58"/>
        <v>65429.73</v>
      </c>
      <c r="AR32" s="136">
        <f t="shared" si="58"/>
        <v>63285.919999999998</v>
      </c>
      <c r="AS32" s="136">
        <f t="shared" si="58"/>
        <v>43466.94</v>
      </c>
      <c r="AT32" s="136">
        <f t="shared" si="58"/>
        <v>65888.37</v>
      </c>
      <c r="AU32" s="136">
        <f t="shared" si="58"/>
        <v>33408.04</v>
      </c>
      <c r="AV32" s="136">
        <f t="shared" si="58"/>
        <v>44245.24</v>
      </c>
      <c r="AW32" s="136">
        <f t="shared" si="58"/>
        <v>43182.02</v>
      </c>
      <c r="AX32" s="136">
        <f t="shared" si="58"/>
        <v>38442.699999999997</v>
      </c>
      <c r="AY32" s="136">
        <f t="shared" si="58"/>
        <v>39752.620000000003</v>
      </c>
      <c r="AZ32" s="136">
        <f t="shared" si="58"/>
        <v>555932.05000000005</v>
      </c>
      <c r="BA32" s="136">
        <f t="shared" si="58"/>
        <v>138983.01</v>
      </c>
      <c r="BB32" s="136">
        <f t="shared" si="58"/>
        <v>28595.759999999998</v>
      </c>
      <c r="BC32" s="136">
        <f t="shared" si="58"/>
        <v>34815.24</v>
      </c>
      <c r="BD32" s="136">
        <f t="shared" si="58"/>
        <v>34884.74</v>
      </c>
      <c r="BE32" s="136">
        <f t="shared" si="58"/>
        <v>127485.64</v>
      </c>
      <c r="BF32" s="136">
        <f t="shared" si="58"/>
        <v>53821.17</v>
      </c>
      <c r="BG32" s="136">
        <f t="shared" si="58"/>
        <v>3446501.26</v>
      </c>
      <c r="BH32" s="136">
        <f t="shared" si="58"/>
        <v>2076859.52</v>
      </c>
      <c r="BI32" s="136">
        <f t="shared" si="58"/>
        <v>437796.49</v>
      </c>
      <c r="BJ32" s="136">
        <f t="shared" si="58"/>
        <v>53007916.829999998</v>
      </c>
      <c r="BK32" s="136" t="e">
        <f t="shared" si="58"/>
        <v>#N/A</v>
      </c>
      <c r="BL32" s="136" t="e">
        <f t="shared" si="58"/>
        <v>#N/A</v>
      </c>
      <c r="BM32" s="136" t="e">
        <f t="shared" si="58"/>
        <v>#N/A</v>
      </c>
      <c r="BN32" s="136" t="e">
        <f t="shared" si="58"/>
        <v>#N/A</v>
      </c>
      <c r="BO32" s="136" t="e">
        <f t="shared" si="58"/>
        <v>#N/A</v>
      </c>
      <c r="BP32" s="136" t="e">
        <f t="shared" si="58"/>
        <v>#N/A</v>
      </c>
      <c r="BQ32" s="136" t="e">
        <f t="shared" si="58"/>
        <v>#N/A</v>
      </c>
      <c r="BR32" s="136" t="e">
        <f t="shared" si="58"/>
        <v>#N/A</v>
      </c>
    </row>
    <row r="33" spans="1:70">
      <c r="A33" s="133">
        <f>IFERROR(IF(IF(AND(ROW(A33)=ROW($A$6),$G$2&lt;DATEVALUE("28/07/2006")),$G$2+1,INDEX('Intereses moratorios'!$A$7:$A$299,MATCH($G$2,'Intereses moratorios'!$A$7:$A$299,1)+ROW(A33)-ROW($A$6)))=0,"",IF(AND(ROW(A33)=ROW($A$6),$G$2&lt;DATEVALUE("28/07/2006")),$G$2+1,INDEX('Intereses moratorios'!$A$7:$A$299,MATCH($G$2,'Intereses moratorios'!$A$7:$A$299,1)+ROW(A33)-ROW($A$6)))),"")</f>
        <v>41183</v>
      </c>
      <c r="B33" s="133">
        <f>IFERROR(INDEX('Intereses moratorios'!$B$7:$B$299,MATCH(A33,'Intereses moratorios'!$A$7:$A$299,0)),"")</f>
        <v>41274</v>
      </c>
      <c r="C33" s="134">
        <f>IF(A33="","",IFERROR(IF($G$1&gt;=DATEVALUE("22/11/2019"),$E$4,INDEX('Intereses moratorios'!$D$7:$D$299,MATCH(A33,'Intereses moratorios'!$A$7:$A$299,0))),""))</f>
        <v>0.2757</v>
      </c>
      <c r="D33" s="133">
        <f t="shared" si="7"/>
        <v>41183</v>
      </c>
      <c r="E33" s="133">
        <f t="shared" si="8"/>
        <v>41274</v>
      </c>
      <c r="F33" s="135">
        <f t="shared" si="3"/>
        <v>92</v>
      </c>
      <c r="G33" s="136">
        <f t="shared" si="4"/>
        <v>2779660.27</v>
      </c>
      <c r="H33" s="136">
        <f t="shared" ref="H33:AM33" si="59">IF(D33&lt;&gt;"",ROUND(H4*IF($G$1&gt;=DATEVALUE("22/11/2019"),$C$33/365)*$F$33,IF(FALSE,-3,2)),"")</f>
        <v>173728.77</v>
      </c>
      <c r="I33" s="136">
        <f t="shared" si="59"/>
        <v>1230071.46</v>
      </c>
      <c r="J33" s="136">
        <f t="shared" si="59"/>
        <v>484642.11</v>
      </c>
      <c r="K33" s="136">
        <f t="shared" si="59"/>
        <v>416949.04</v>
      </c>
      <c r="L33" s="136">
        <f t="shared" si="59"/>
        <v>277966.03000000003</v>
      </c>
      <c r="M33" s="136">
        <f t="shared" si="59"/>
        <v>694915.07</v>
      </c>
      <c r="N33" s="136">
        <f t="shared" si="59"/>
        <v>694915.07</v>
      </c>
      <c r="O33" s="136">
        <f t="shared" si="59"/>
        <v>452111.74</v>
      </c>
      <c r="P33" s="136">
        <f t="shared" si="59"/>
        <v>517364.27</v>
      </c>
      <c r="Q33" s="136">
        <f t="shared" si="59"/>
        <v>141762.67000000001</v>
      </c>
      <c r="R33" s="136">
        <f t="shared" si="59"/>
        <v>30339.99</v>
      </c>
      <c r="S33" s="136">
        <f t="shared" si="59"/>
        <v>31945.25</v>
      </c>
      <c r="T33" s="136">
        <f t="shared" si="59"/>
        <v>59456.93</v>
      </c>
      <c r="U33" s="136">
        <f t="shared" si="59"/>
        <v>35336.43</v>
      </c>
      <c r="V33" s="136">
        <f t="shared" si="59"/>
        <v>63605.58</v>
      </c>
      <c r="W33" s="136">
        <f t="shared" si="59"/>
        <v>51312.53</v>
      </c>
      <c r="X33" s="136">
        <f t="shared" si="59"/>
        <v>36159.910000000003</v>
      </c>
      <c r="Y33" s="136">
        <f t="shared" si="59"/>
        <v>14829.49</v>
      </c>
      <c r="Z33" s="136">
        <f t="shared" si="59"/>
        <v>60474.98</v>
      </c>
      <c r="AA33" s="136">
        <f t="shared" si="59"/>
        <v>42073.63</v>
      </c>
      <c r="AB33" s="136">
        <f t="shared" si="59"/>
        <v>14509.83</v>
      </c>
      <c r="AC33" s="136">
        <f t="shared" si="59"/>
        <v>45079.14</v>
      </c>
      <c r="AD33" s="136">
        <f t="shared" si="59"/>
        <v>61986.42</v>
      </c>
      <c r="AE33" s="136">
        <f t="shared" si="59"/>
        <v>65447.1</v>
      </c>
      <c r="AF33" s="136">
        <f t="shared" si="59"/>
        <v>28005.08</v>
      </c>
      <c r="AG33" s="136">
        <f t="shared" si="59"/>
        <v>63411</v>
      </c>
      <c r="AH33" s="136">
        <f t="shared" si="59"/>
        <v>46079.82</v>
      </c>
      <c r="AI33" s="136">
        <f t="shared" si="59"/>
        <v>17230.419999999998</v>
      </c>
      <c r="AJ33" s="136">
        <f t="shared" si="59"/>
        <v>69665.240000000005</v>
      </c>
      <c r="AK33" s="136">
        <f t="shared" si="59"/>
        <v>57757.87</v>
      </c>
      <c r="AL33" s="136">
        <f t="shared" si="59"/>
        <v>70700.66</v>
      </c>
      <c r="AM33" s="136">
        <f t="shared" si="59"/>
        <v>58352.02</v>
      </c>
      <c r="AN33" s="136">
        <f t="shared" ref="AN33:BR33" si="60">IF(AJ33&lt;&gt;"",ROUND(AN4*IF($G$1&gt;=DATEVALUE("22/11/2019"),$C$33/365)*$F$33,IF(FALSE,-3,2)),"")</f>
        <v>22178.21</v>
      </c>
      <c r="AO33" s="136">
        <f t="shared" si="60"/>
        <v>50652.36</v>
      </c>
      <c r="AP33" s="136">
        <f t="shared" si="60"/>
        <v>25711.86</v>
      </c>
      <c r="AQ33" s="136">
        <f t="shared" si="60"/>
        <v>65429.73</v>
      </c>
      <c r="AR33" s="136">
        <f t="shared" si="60"/>
        <v>63285.919999999998</v>
      </c>
      <c r="AS33" s="136">
        <f t="shared" si="60"/>
        <v>43466.94</v>
      </c>
      <c r="AT33" s="136">
        <f t="shared" si="60"/>
        <v>65888.37</v>
      </c>
      <c r="AU33" s="136">
        <f t="shared" si="60"/>
        <v>33408.04</v>
      </c>
      <c r="AV33" s="136">
        <f t="shared" si="60"/>
        <v>44245.24</v>
      </c>
      <c r="AW33" s="136">
        <f t="shared" si="60"/>
        <v>43182.02</v>
      </c>
      <c r="AX33" s="136">
        <f t="shared" si="60"/>
        <v>38442.699999999997</v>
      </c>
      <c r="AY33" s="136">
        <f t="shared" si="60"/>
        <v>39752.620000000003</v>
      </c>
      <c r="AZ33" s="136">
        <f t="shared" si="60"/>
        <v>555932.05000000005</v>
      </c>
      <c r="BA33" s="136">
        <f t="shared" si="60"/>
        <v>138983.01</v>
      </c>
      <c r="BB33" s="136">
        <f t="shared" si="60"/>
        <v>28595.759999999998</v>
      </c>
      <c r="BC33" s="136">
        <f t="shared" si="60"/>
        <v>34815.24</v>
      </c>
      <c r="BD33" s="136">
        <f t="shared" si="60"/>
        <v>34884.74</v>
      </c>
      <c r="BE33" s="136">
        <f t="shared" si="60"/>
        <v>127485.64</v>
      </c>
      <c r="BF33" s="136">
        <f t="shared" si="60"/>
        <v>53821.17</v>
      </c>
      <c r="BG33" s="136">
        <f t="shared" si="60"/>
        <v>3446501.26</v>
      </c>
      <c r="BH33" s="136">
        <f t="shared" si="60"/>
        <v>2076859.52</v>
      </c>
      <c r="BI33" s="136">
        <f t="shared" si="60"/>
        <v>437796.49</v>
      </c>
      <c r="BJ33" s="136">
        <f t="shared" si="60"/>
        <v>53007916.829999998</v>
      </c>
      <c r="BK33" s="136" t="e">
        <f t="shared" si="60"/>
        <v>#N/A</v>
      </c>
      <c r="BL33" s="136" t="e">
        <f t="shared" si="60"/>
        <v>#N/A</v>
      </c>
      <c r="BM33" s="136" t="e">
        <f t="shared" si="60"/>
        <v>#N/A</v>
      </c>
      <c r="BN33" s="136" t="e">
        <f t="shared" si="60"/>
        <v>#N/A</v>
      </c>
      <c r="BO33" s="136" t="e">
        <f t="shared" si="60"/>
        <v>#N/A</v>
      </c>
      <c r="BP33" s="136" t="e">
        <f t="shared" si="60"/>
        <v>#N/A</v>
      </c>
      <c r="BQ33" s="136" t="e">
        <f t="shared" si="60"/>
        <v>#N/A</v>
      </c>
      <c r="BR33" s="136" t="e">
        <f t="shared" si="60"/>
        <v>#N/A</v>
      </c>
    </row>
    <row r="34" spans="1:70">
      <c r="A34" s="133">
        <f>IFERROR(IF(IF(AND(ROW(A34)=ROW($A$6),$G$2&lt;DATEVALUE("28/07/2006")),$G$2+1,INDEX('Intereses moratorios'!$A$7:$A$299,MATCH($G$2,'Intereses moratorios'!$A$7:$A$299,1)+ROW(A34)-ROW($A$6)))=0,"",IF(AND(ROW(A34)=ROW($A$6),$G$2&lt;DATEVALUE("28/07/2006")),$G$2+1,INDEX('Intereses moratorios'!$A$7:$A$299,MATCH($G$2,'Intereses moratorios'!$A$7:$A$299,1)+ROW(A34)-ROW($A$6)))),"")</f>
        <v>41275</v>
      </c>
      <c r="B34" s="133">
        <f>IFERROR(INDEX('Intereses moratorios'!$B$7:$B$299,MATCH(A34,'Intereses moratorios'!$A$7:$A$299,0)),"")</f>
        <v>41364</v>
      </c>
      <c r="C34" s="134">
        <f>IF(A34="","",IFERROR(IF($G$1&gt;=DATEVALUE("22/11/2019"),$E$4,INDEX('Intereses moratorios'!$D$7:$D$299,MATCH(A34,'Intereses moratorios'!$A$7:$A$299,0))),""))</f>
        <v>0.2757</v>
      </c>
      <c r="D34" s="133">
        <f t="shared" si="7"/>
        <v>41275</v>
      </c>
      <c r="E34" s="133">
        <f t="shared" si="8"/>
        <v>41364</v>
      </c>
      <c r="F34" s="135">
        <f t="shared" si="3"/>
        <v>90</v>
      </c>
      <c r="G34" s="136">
        <f t="shared" si="4"/>
        <v>2719232.88</v>
      </c>
      <c r="H34" s="136">
        <f t="shared" ref="H34:AM34" si="61">IF(D34&lt;&gt;"",ROUND(H4*IF($G$1&gt;=DATEVALUE("22/11/2019"),$C$34/365)*$F$34,IF(FALSE,-3,2)),"")</f>
        <v>169952.05</v>
      </c>
      <c r="I34" s="136">
        <f t="shared" si="61"/>
        <v>1203330.77</v>
      </c>
      <c r="J34" s="136">
        <f t="shared" si="61"/>
        <v>474106.41</v>
      </c>
      <c r="K34" s="136">
        <f t="shared" si="61"/>
        <v>407884.93</v>
      </c>
      <c r="L34" s="136">
        <f t="shared" si="61"/>
        <v>271923.28999999998</v>
      </c>
      <c r="M34" s="136">
        <f t="shared" si="61"/>
        <v>679808.22</v>
      </c>
      <c r="N34" s="136">
        <f t="shared" si="61"/>
        <v>679808.22</v>
      </c>
      <c r="O34" s="136">
        <f t="shared" si="61"/>
        <v>442283.23</v>
      </c>
      <c r="P34" s="136">
        <f t="shared" si="61"/>
        <v>506117.22</v>
      </c>
      <c r="Q34" s="136">
        <f t="shared" si="61"/>
        <v>138680.88</v>
      </c>
      <c r="R34" s="136">
        <f t="shared" si="61"/>
        <v>29680.43</v>
      </c>
      <c r="S34" s="136">
        <f t="shared" si="61"/>
        <v>31250.78</v>
      </c>
      <c r="T34" s="136">
        <f t="shared" si="61"/>
        <v>58164.39</v>
      </c>
      <c r="U34" s="136">
        <f t="shared" si="61"/>
        <v>34568.25</v>
      </c>
      <c r="V34" s="136">
        <f t="shared" si="61"/>
        <v>62222.85</v>
      </c>
      <c r="W34" s="136">
        <f t="shared" si="61"/>
        <v>50197.04</v>
      </c>
      <c r="X34" s="136">
        <f t="shared" si="61"/>
        <v>35373.82</v>
      </c>
      <c r="Y34" s="136">
        <f t="shared" si="61"/>
        <v>14507.11</v>
      </c>
      <c r="Z34" s="136">
        <f t="shared" si="61"/>
        <v>59160.31</v>
      </c>
      <c r="AA34" s="136">
        <f t="shared" si="61"/>
        <v>41158.99</v>
      </c>
      <c r="AB34" s="136">
        <f t="shared" si="61"/>
        <v>14194.4</v>
      </c>
      <c r="AC34" s="136">
        <f t="shared" si="61"/>
        <v>44099.16</v>
      </c>
      <c r="AD34" s="136">
        <f t="shared" si="61"/>
        <v>60638.89</v>
      </c>
      <c r="AE34" s="136">
        <f t="shared" si="61"/>
        <v>64024.34</v>
      </c>
      <c r="AF34" s="136">
        <f t="shared" si="61"/>
        <v>27396.27</v>
      </c>
      <c r="AG34" s="136">
        <f t="shared" si="61"/>
        <v>62032.5</v>
      </c>
      <c r="AH34" s="136">
        <f t="shared" si="61"/>
        <v>45078.080000000002</v>
      </c>
      <c r="AI34" s="136">
        <f t="shared" si="61"/>
        <v>16855.84</v>
      </c>
      <c r="AJ34" s="136">
        <f t="shared" si="61"/>
        <v>68150.77</v>
      </c>
      <c r="AK34" s="136">
        <f t="shared" si="61"/>
        <v>56502.26</v>
      </c>
      <c r="AL34" s="136">
        <f t="shared" si="61"/>
        <v>69163.69</v>
      </c>
      <c r="AM34" s="136">
        <f t="shared" si="61"/>
        <v>57083.5</v>
      </c>
      <c r="AN34" s="136">
        <f t="shared" ref="AN34:BR34" si="62">IF(AJ34&lt;&gt;"",ROUND(AN4*IF($G$1&gt;=DATEVALUE("22/11/2019"),$C$34/365)*$F$34,IF(FALSE,-3,2)),"")</f>
        <v>21696.080000000002</v>
      </c>
      <c r="AO34" s="136">
        <f t="shared" si="62"/>
        <v>49551.22</v>
      </c>
      <c r="AP34" s="136">
        <f t="shared" si="62"/>
        <v>25152.9</v>
      </c>
      <c r="AQ34" s="136">
        <f t="shared" si="62"/>
        <v>64007.34</v>
      </c>
      <c r="AR34" s="136">
        <f t="shared" si="62"/>
        <v>61910.13</v>
      </c>
      <c r="AS34" s="136">
        <f t="shared" si="62"/>
        <v>42522</v>
      </c>
      <c r="AT34" s="136">
        <f t="shared" si="62"/>
        <v>64456.02</v>
      </c>
      <c r="AU34" s="136">
        <f t="shared" si="62"/>
        <v>32681.78</v>
      </c>
      <c r="AV34" s="136">
        <f t="shared" si="62"/>
        <v>43283.39</v>
      </c>
      <c r="AW34" s="136">
        <f t="shared" si="62"/>
        <v>42243.28</v>
      </c>
      <c r="AX34" s="136">
        <f t="shared" si="62"/>
        <v>37606.99</v>
      </c>
      <c r="AY34" s="136">
        <f t="shared" si="62"/>
        <v>38888.43</v>
      </c>
      <c r="AZ34" s="136">
        <f t="shared" si="62"/>
        <v>543846.57999999996</v>
      </c>
      <c r="BA34" s="136">
        <f t="shared" si="62"/>
        <v>135961.64000000001</v>
      </c>
      <c r="BB34" s="136">
        <f t="shared" si="62"/>
        <v>27974.11</v>
      </c>
      <c r="BC34" s="136">
        <f t="shared" si="62"/>
        <v>34058.39</v>
      </c>
      <c r="BD34" s="136">
        <f t="shared" si="62"/>
        <v>34126.370000000003</v>
      </c>
      <c r="BE34" s="136">
        <f t="shared" si="62"/>
        <v>124714.22</v>
      </c>
      <c r="BF34" s="136">
        <f t="shared" si="62"/>
        <v>52651.15</v>
      </c>
      <c r="BG34" s="136">
        <f t="shared" si="62"/>
        <v>3371577.32</v>
      </c>
      <c r="BH34" s="136">
        <f t="shared" si="62"/>
        <v>2031710.4</v>
      </c>
      <c r="BI34" s="136">
        <f t="shared" si="62"/>
        <v>428279.18</v>
      </c>
      <c r="BJ34" s="136">
        <f t="shared" si="62"/>
        <v>51855570.82</v>
      </c>
      <c r="BK34" s="136" t="e">
        <f t="shared" si="62"/>
        <v>#N/A</v>
      </c>
      <c r="BL34" s="136" t="e">
        <f t="shared" si="62"/>
        <v>#N/A</v>
      </c>
      <c r="BM34" s="136" t="e">
        <f t="shared" si="62"/>
        <v>#N/A</v>
      </c>
      <c r="BN34" s="136" t="e">
        <f t="shared" si="62"/>
        <v>#N/A</v>
      </c>
      <c r="BO34" s="136" t="e">
        <f t="shared" si="62"/>
        <v>#N/A</v>
      </c>
      <c r="BP34" s="136" t="e">
        <f t="shared" si="62"/>
        <v>#N/A</v>
      </c>
      <c r="BQ34" s="136" t="e">
        <f t="shared" si="62"/>
        <v>#N/A</v>
      </c>
      <c r="BR34" s="136" t="e">
        <f t="shared" si="62"/>
        <v>#N/A</v>
      </c>
    </row>
    <row r="35" spans="1:70">
      <c r="A35" s="133">
        <f>IFERROR(IF(IF(AND(ROW(A35)=ROW($A$6),$G$2&lt;DATEVALUE("28/07/2006")),$G$2+1,INDEX('Intereses moratorios'!$A$7:$A$299,MATCH($G$2,'Intereses moratorios'!$A$7:$A$299,1)+ROW(A35)-ROW($A$6)))=0,"",IF(AND(ROW(A35)=ROW($A$6),$G$2&lt;DATEVALUE("28/07/2006")),$G$2+1,INDEX('Intereses moratorios'!$A$7:$A$299,MATCH($G$2,'Intereses moratorios'!$A$7:$A$299,1)+ROW(A35)-ROW($A$6)))),"")</f>
        <v>41365</v>
      </c>
      <c r="B35" s="133">
        <f>IFERROR(INDEX('Intereses moratorios'!$B$7:$B$299,MATCH(A35,'Intereses moratorios'!$A$7:$A$299,0)),"")</f>
        <v>41455</v>
      </c>
      <c r="C35" s="134">
        <f>IF(A35="","",IFERROR(IF($G$1&gt;=DATEVALUE("22/11/2019"),$E$4,INDEX('Intereses moratorios'!$D$7:$D$299,MATCH(A35,'Intereses moratorios'!$A$7:$A$299,0))),""))</f>
        <v>0.2757</v>
      </c>
      <c r="D35" s="133">
        <f t="shared" si="7"/>
        <v>41365</v>
      </c>
      <c r="E35" s="133">
        <f t="shared" si="8"/>
        <v>41455</v>
      </c>
      <c r="F35" s="135">
        <f t="shared" si="3"/>
        <v>91</v>
      </c>
      <c r="G35" s="136">
        <f t="shared" si="4"/>
        <v>2749446.58</v>
      </c>
      <c r="H35" s="136">
        <f t="shared" ref="H35:AM35" si="63">IF(D35&lt;&gt;"",ROUND(H4*IF($G$1&gt;=DATEVALUE("22/11/2019"),$C$35/365)*$F$35,IF(FALSE,-3,2)),"")</f>
        <v>171840.41</v>
      </c>
      <c r="I35" s="136">
        <f t="shared" si="63"/>
        <v>1216701.1100000001</v>
      </c>
      <c r="J35" s="136">
        <f t="shared" si="63"/>
        <v>479374.26</v>
      </c>
      <c r="K35" s="136">
        <f t="shared" si="63"/>
        <v>412416.99</v>
      </c>
      <c r="L35" s="136">
        <f t="shared" si="63"/>
        <v>274944.65999999997</v>
      </c>
      <c r="M35" s="136">
        <f t="shared" si="63"/>
        <v>687361.64</v>
      </c>
      <c r="N35" s="136">
        <f t="shared" si="63"/>
        <v>687361.64</v>
      </c>
      <c r="O35" s="136">
        <f t="shared" si="63"/>
        <v>447197.49</v>
      </c>
      <c r="P35" s="136">
        <f t="shared" si="63"/>
        <v>511740.74</v>
      </c>
      <c r="Q35" s="136">
        <f t="shared" si="63"/>
        <v>140221.78</v>
      </c>
      <c r="R35" s="136">
        <f t="shared" si="63"/>
        <v>30010.21</v>
      </c>
      <c r="S35" s="136">
        <f t="shared" si="63"/>
        <v>31598.01</v>
      </c>
      <c r="T35" s="136">
        <f t="shared" si="63"/>
        <v>58810.66</v>
      </c>
      <c r="U35" s="136">
        <f t="shared" si="63"/>
        <v>34952.339999999997</v>
      </c>
      <c r="V35" s="136">
        <f t="shared" si="63"/>
        <v>62914.21</v>
      </c>
      <c r="W35" s="136">
        <f t="shared" si="63"/>
        <v>50754.78</v>
      </c>
      <c r="X35" s="136">
        <f t="shared" si="63"/>
        <v>35766.86</v>
      </c>
      <c r="Y35" s="136">
        <f t="shared" si="63"/>
        <v>14668.3</v>
      </c>
      <c r="Z35" s="136">
        <f t="shared" si="63"/>
        <v>59817.65</v>
      </c>
      <c r="AA35" s="136">
        <f t="shared" si="63"/>
        <v>41616.31</v>
      </c>
      <c r="AB35" s="136">
        <f t="shared" si="63"/>
        <v>14352.11</v>
      </c>
      <c r="AC35" s="136">
        <f t="shared" si="63"/>
        <v>44589.15</v>
      </c>
      <c r="AD35" s="136">
        <f t="shared" si="63"/>
        <v>61312.66</v>
      </c>
      <c r="AE35" s="136">
        <f t="shared" si="63"/>
        <v>64735.72</v>
      </c>
      <c r="AF35" s="136">
        <f t="shared" si="63"/>
        <v>27700.67</v>
      </c>
      <c r="AG35" s="136">
        <f t="shared" si="63"/>
        <v>62721.75</v>
      </c>
      <c r="AH35" s="136">
        <f t="shared" si="63"/>
        <v>45578.95</v>
      </c>
      <c r="AI35" s="136">
        <f t="shared" si="63"/>
        <v>17043.13</v>
      </c>
      <c r="AJ35" s="136">
        <f t="shared" si="63"/>
        <v>68908</v>
      </c>
      <c r="AK35" s="136">
        <f t="shared" si="63"/>
        <v>57130.06</v>
      </c>
      <c r="AL35" s="136">
        <f t="shared" si="63"/>
        <v>69932.17</v>
      </c>
      <c r="AM35" s="136">
        <f t="shared" si="63"/>
        <v>57717.760000000002</v>
      </c>
      <c r="AN35" s="136">
        <f t="shared" ref="AN35:BR35" si="64">IF(AJ35&lt;&gt;"",ROUND(AN4*IF($G$1&gt;=DATEVALUE("22/11/2019"),$C$35/365)*$F$35,IF(FALSE,-3,2)),"")</f>
        <v>21937.15</v>
      </c>
      <c r="AO35" s="136">
        <f t="shared" si="64"/>
        <v>50101.79</v>
      </c>
      <c r="AP35" s="136">
        <f t="shared" si="64"/>
        <v>25432.38</v>
      </c>
      <c r="AQ35" s="136">
        <f t="shared" si="64"/>
        <v>64718.54</v>
      </c>
      <c r="AR35" s="136">
        <f t="shared" si="64"/>
        <v>62598.02</v>
      </c>
      <c r="AS35" s="136">
        <f t="shared" si="64"/>
        <v>42994.47</v>
      </c>
      <c r="AT35" s="136">
        <f t="shared" si="64"/>
        <v>65172.19</v>
      </c>
      <c r="AU35" s="136">
        <f t="shared" si="64"/>
        <v>33044.910000000003</v>
      </c>
      <c r="AV35" s="136">
        <f t="shared" si="64"/>
        <v>43764.32</v>
      </c>
      <c r="AW35" s="136">
        <f t="shared" si="64"/>
        <v>42712.65</v>
      </c>
      <c r="AX35" s="136">
        <f t="shared" si="64"/>
        <v>38024.85</v>
      </c>
      <c r="AY35" s="136">
        <f t="shared" si="64"/>
        <v>39320.519999999997</v>
      </c>
      <c r="AZ35" s="136">
        <f t="shared" si="64"/>
        <v>549889.31999999995</v>
      </c>
      <c r="BA35" s="136">
        <f t="shared" si="64"/>
        <v>137472.32999999999</v>
      </c>
      <c r="BB35" s="136">
        <f t="shared" si="64"/>
        <v>28284.93</v>
      </c>
      <c r="BC35" s="136">
        <f t="shared" si="64"/>
        <v>34436.82</v>
      </c>
      <c r="BD35" s="136">
        <f t="shared" si="64"/>
        <v>34505.550000000003</v>
      </c>
      <c r="BE35" s="136">
        <f t="shared" si="64"/>
        <v>126099.93</v>
      </c>
      <c r="BF35" s="136">
        <f t="shared" si="64"/>
        <v>53236.160000000003</v>
      </c>
      <c r="BG35" s="136">
        <f t="shared" si="64"/>
        <v>3409039.29</v>
      </c>
      <c r="BH35" s="136">
        <f t="shared" si="64"/>
        <v>2054284.96</v>
      </c>
      <c r="BI35" s="136">
        <f t="shared" si="64"/>
        <v>433037.84</v>
      </c>
      <c r="BJ35" s="136">
        <f t="shared" si="64"/>
        <v>52431743.829999998</v>
      </c>
      <c r="BK35" s="136" t="e">
        <f t="shared" si="64"/>
        <v>#N/A</v>
      </c>
      <c r="BL35" s="136" t="e">
        <f t="shared" si="64"/>
        <v>#N/A</v>
      </c>
      <c r="BM35" s="136" t="e">
        <f t="shared" si="64"/>
        <v>#N/A</v>
      </c>
      <c r="BN35" s="136" t="e">
        <f t="shared" si="64"/>
        <v>#N/A</v>
      </c>
      <c r="BO35" s="136" t="e">
        <f t="shared" si="64"/>
        <v>#N/A</v>
      </c>
      <c r="BP35" s="136" t="e">
        <f t="shared" si="64"/>
        <v>#N/A</v>
      </c>
      <c r="BQ35" s="136" t="e">
        <f t="shared" si="64"/>
        <v>#N/A</v>
      </c>
      <c r="BR35" s="136" t="e">
        <f t="shared" si="64"/>
        <v>#N/A</v>
      </c>
    </row>
    <row r="36" spans="1:70">
      <c r="A36" s="133">
        <f>IFERROR(IF(IF(AND(ROW(A36)=ROW($A$6),$G$2&lt;DATEVALUE("28/07/2006")),$G$2+1,INDEX('Intereses moratorios'!$A$7:$A$299,MATCH($G$2,'Intereses moratorios'!$A$7:$A$299,1)+ROW(A36)-ROW($A$6)))=0,"",IF(AND(ROW(A36)=ROW($A$6),$G$2&lt;DATEVALUE("28/07/2006")),$G$2+1,INDEX('Intereses moratorios'!$A$7:$A$299,MATCH($G$2,'Intereses moratorios'!$A$7:$A$299,1)+ROW(A36)-ROW($A$6)))),"")</f>
        <v>41456</v>
      </c>
      <c r="B36" s="133">
        <f>IFERROR(INDEX('Intereses moratorios'!$B$7:$B$299,MATCH(A36,'Intereses moratorios'!$A$7:$A$299,0)),"")</f>
        <v>41547</v>
      </c>
      <c r="C36" s="134">
        <f>IF(A36="","",IFERROR(IF($G$1&gt;=DATEVALUE("22/11/2019"),$E$4,INDEX('Intereses moratorios'!$D$7:$D$299,MATCH(A36,'Intereses moratorios'!$A$7:$A$299,0))),""))</f>
        <v>0.2757</v>
      </c>
      <c r="D36" s="133">
        <f t="shared" si="7"/>
        <v>41456</v>
      </c>
      <c r="E36" s="133">
        <f t="shared" si="8"/>
        <v>41547</v>
      </c>
      <c r="F36" s="135">
        <f t="shared" si="3"/>
        <v>92</v>
      </c>
      <c r="G36" s="136">
        <f t="shared" si="4"/>
        <v>2779660.27</v>
      </c>
      <c r="H36" s="136">
        <f t="shared" ref="H36:AM36" si="65">IF(D36&lt;&gt;"",ROUND(H4*IF($G$1&gt;=DATEVALUE("22/11/2019"),$C$36/365)*$F$36,IF(FALSE,-3,2)),"")</f>
        <v>173728.77</v>
      </c>
      <c r="I36" s="136">
        <f t="shared" si="65"/>
        <v>1230071.46</v>
      </c>
      <c r="J36" s="136">
        <f t="shared" si="65"/>
        <v>484642.11</v>
      </c>
      <c r="K36" s="136">
        <f t="shared" si="65"/>
        <v>416949.04</v>
      </c>
      <c r="L36" s="136">
        <f t="shared" si="65"/>
        <v>277966.03000000003</v>
      </c>
      <c r="M36" s="136">
        <f t="shared" si="65"/>
        <v>694915.07</v>
      </c>
      <c r="N36" s="136">
        <f t="shared" si="65"/>
        <v>694915.07</v>
      </c>
      <c r="O36" s="136">
        <f t="shared" si="65"/>
        <v>452111.74</v>
      </c>
      <c r="P36" s="136">
        <f t="shared" si="65"/>
        <v>517364.27</v>
      </c>
      <c r="Q36" s="136">
        <f t="shared" si="65"/>
        <v>141762.67000000001</v>
      </c>
      <c r="R36" s="136">
        <f t="shared" si="65"/>
        <v>30339.99</v>
      </c>
      <c r="S36" s="136">
        <f t="shared" si="65"/>
        <v>31945.25</v>
      </c>
      <c r="T36" s="136">
        <f t="shared" si="65"/>
        <v>59456.93</v>
      </c>
      <c r="U36" s="136">
        <f t="shared" si="65"/>
        <v>35336.43</v>
      </c>
      <c r="V36" s="136">
        <f t="shared" si="65"/>
        <v>63605.58</v>
      </c>
      <c r="W36" s="136">
        <f t="shared" si="65"/>
        <v>51312.53</v>
      </c>
      <c r="X36" s="136">
        <f t="shared" si="65"/>
        <v>36159.910000000003</v>
      </c>
      <c r="Y36" s="136">
        <f t="shared" si="65"/>
        <v>14829.49</v>
      </c>
      <c r="Z36" s="136">
        <f t="shared" si="65"/>
        <v>60474.98</v>
      </c>
      <c r="AA36" s="136">
        <f t="shared" si="65"/>
        <v>42073.63</v>
      </c>
      <c r="AB36" s="136">
        <f t="shared" si="65"/>
        <v>14509.83</v>
      </c>
      <c r="AC36" s="136">
        <f t="shared" si="65"/>
        <v>45079.14</v>
      </c>
      <c r="AD36" s="136">
        <f t="shared" si="65"/>
        <v>61986.42</v>
      </c>
      <c r="AE36" s="136">
        <f t="shared" si="65"/>
        <v>65447.1</v>
      </c>
      <c r="AF36" s="136">
        <f t="shared" si="65"/>
        <v>28005.08</v>
      </c>
      <c r="AG36" s="136">
        <f t="shared" si="65"/>
        <v>63411</v>
      </c>
      <c r="AH36" s="136">
        <f t="shared" si="65"/>
        <v>46079.82</v>
      </c>
      <c r="AI36" s="136">
        <f t="shared" si="65"/>
        <v>17230.419999999998</v>
      </c>
      <c r="AJ36" s="136">
        <f t="shared" si="65"/>
        <v>69665.240000000005</v>
      </c>
      <c r="AK36" s="136">
        <f t="shared" si="65"/>
        <v>57757.87</v>
      </c>
      <c r="AL36" s="136">
        <f t="shared" si="65"/>
        <v>70700.66</v>
      </c>
      <c r="AM36" s="136">
        <f t="shared" si="65"/>
        <v>58352.02</v>
      </c>
      <c r="AN36" s="136">
        <f t="shared" ref="AN36:BR36" si="66">IF(AJ36&lt;&gt;"",ROUND(AN4*IF($G$1&gt;=DATEVALUE("22/11/2019"),$C$36/365)*$F$36,IF(FALSE,-3,2)),"")</f>
        <v>22178.21</v>
      </c>
      <c r="AO36" s="136">
        <f t="shared" si="66"/>
        <v>50652.36</v>
      </c>
      <c r="AP36" s="136">
        <f t="shared" si="66"/>
        <v>25711.86</v>
      </c>
      <c r="AQ36" s="136">
        <f t="shared" si="66"/>
        <v>65429.73</v>
      </c>
      <c r="AR36" s="136">
        <f t="shared" si="66"/>
        <v>63285.919999999998</v>
      </c>
      <c r="AS36" s="136">
        <f t="shared" si="66"/>
        <v>43466.94</v>
      </c>
      <c r="AT36" s="136">
        <f t="shared" si="66"/>
        <v>65888.37</v>
      </c>
      <c r="AU36" s="136">
        <f t="shared" si="66"/>
        <v>33408.04</v>
      </c>
      <c r="AV36" s="136">
        <f t="shared" si="66"/>
        <v>44245.24</v>
      </c>
      <c r="AW36" s="136">
        <f t="shared" si="66"/>
        <v>43182.02</v>
      </c>
      <c r="AX36" s="136">
        <f t="shared" si="66"/>
        <v>38442.699999999997</v>
      </c>
      <c r="AY36" s="136">
        <f t="shared" si="66"/>
        <v>39752.620000000003</v>
      </c>
      <c r="AZ36" s="136">
        <f t="shared" si="66"/>
        <v>555932.05000000005</v>
      </c>
      <c r="BA36" s="136">
        <f t="shared" si="66"/>
        <v>138983.01</v>
      </c>
      <c r="BB36" s="136">
        <f t="shared" si="66"/>
        <v>28595.759999999998</v>
      </c>
      <c r="BC36" s="136">
        <f t="shared" si="66"/>
        <v>34815.24</v>
      </c>
      <c r="BD36" s="136">
        <f t="shared" si="66"/>
        <v>34884.74</v>
      </c>
      <c r="BE36" s="136">
        <f t="shared" si="66"/>
        <v>127485.64</v>
      </c>
      <c r="BF36" s="136">
        <f t="shared" si="66"/>
        <v>53821.17</v>
      </c>
      <c r="BG36" s="136">
        <f t="shared" si="66"/>
        <v>3446501.26</v>
      </c>
      <c r="BH36" s="136">
        <f t="shared" si="66"/>
        <v>2076859.52</v>
      </c>
      <c r="BI36" s="136">
        <f t="shared" si="66"/>
        <v>437796.49</v>
      </c>
      <c r="BJ36" s="136">
        <f t="shared" si="66"/>
        <v>53007916.829999998</v>
      </c>
      <c r="BK36" s="136" t="e">
        <f t="shared" si="66"/>
        <v>#N/A</v>
      </c>
      <c r="BL36" s="136" t="e">
        <f t="shared" si="66"/>
        <v>#N/A</v>
      </c>
      <c r="BM36" s="136" t="e">
        <f t="shared" si="66"/>
        <v>#N/A</v>
      </c>
      <c r="BN36" s="136" t="e">
        <f t="shared" si="66"/>
        <v>#N/A</v>
      </c>
      <c r="BO36" s="136" t="e">
        <f t="shared" si="66"/>
        <v>#N/A</v>
      </c>
      <c r="BP36" s="136" t="e">
        <f t="shared" si="66"/>
        <v>#N/A</v>
      </c>
      <c r="BQ36" s="136" t="e">
        <f t="shared" si="66"/>
        <v>#N/A</v>
      </c>
      <c r="BR36" s="136" t="e">
        <f t="shared" si="66"/>
        <v>#N/A</v>
      </c>
    </row>
    <row r="37" spans="1:70">
      <c r="A37" s="133">
        <f>IFERROR(IF(IF(AND(ROW(A37)=ROW($A$6),$G$2&lt;DATEVALUE("28/07/2006")),$G$2+1,INDEX('Intereses moratorios'!$A$7:$A$299,MATCH($G$2,'Intereses moratorios'!$A$7:$A$299,1)+ROW(A37)-ROW($A$6)))=0,"",IF(AND(ROW(A37)=ROW($A$6),$G$2&lt;DATEVALUE("28/07/2006")),$G$2+1,INDEX('Intereses moratorios'!$A$7:$A$299,MATCH($G$2,'Intereses moratorios'!$A$7:$A$299,1)+ROW(A37)-ROW($A$6)))),"")</f>
        <v>41548</v>
      </c>
      <c r="B37" s="133">
        <f>IFERROR(INDEX('Intereses moratorios'!$B$7:$B$299,MATCH(A37,'Intereses moratorios'!$A$7:$A$299,0)),"")</f>
        <v>41639</v>
      </c>
      <c r="C37" s="134">
        <f>IF(A37="","",IFERROR(IF($G$1&gt;=DATEVALUE("22/11/2019"),$E$4,INDEX('Intereses moratorios'!$D$7:$D$299,MATCH(A37,'Intereses moratorios'!$A$7:$A$299,0))),""))</f>
        <v>0.2757</v>
      </c>
      <c r="D37" s="133">
        <f t="shared" si="7"/>
        <v>41548</v>
      </c>
      <c r="E37" s="133">
        <f t="shared" si="8"/>
        <v>41639</v>
      </c>
      <c r="F37" s="135">
        <f t="shared" si="3"/>
        <v>92</v>
      </c>
      <c r="G37" s="136">
        <f t="shared" si="4"/>
        <v>2779660.27</v>
      </c>
      <c r="H37" s="136">
        <f t="shared" ref="H37:AM37" si="67">IF(D37&lt;&gt;"",ROUND(H4*IF($G$1&gt;=DATEVALUE("22/11/2019"),$C$37/365)*$F$37,IF(FALSE,-3,2)),"")</f>
        <v>173728.77</v>
      </c>
      <c r="I37" s="136">
        <f t="shared" si="67"/>
        <v>1230071.46</v>
      </c>
      <c r="J37" s="136">
        <f t="shared" si="67"/>
        <v>484642.11</v>
      </c>
      <c r="K37" s="136">
        <f t="shared" si="67"/>
        <v>416949.04</v>
      </c>
      <c r="L37" s="136">
        <f t="shared" si="67"/>
        <v>277966.03000000003</v>
      </c>
      <c r="M37" s="136">
        <f t="shared" si="67"/>
        <v>694915.07</v>
      </c>
      <c r="N37" s="136">
        <f t="shared" si="67"/>
        <v>694915.07</v>
      </c>
      <c r="O37" s="136">
        <f t="shared" si="67"/>
        <v>452111.74</v>
      </c>
      <c r="P37" s="136">
        <f t="shared" si="67"/>
        <v>517364.27</v>
      </c>
      <c r="Q37" s="136">
        <f t="shared" si="67"/>
        <v>141762.67000000001</v>
      </c>
      <c r="R37" s="136">
        <f t="shared" si="67"/>
        <v>30339.99</v>
      </c>
      <c r="S37" s="136">
        <f t="shared" si="67"/>
        <v>31945.25</v>
      </c>
      <c r="T37" s="136">
        <f t="shared" si="67"/>
        <v>59456.93</v>
      </c>
      <c r="U37" s="136">
        <f t="shared" si="67"/>
        <v>35336.43</v>
      </c>
      <c r="V37" s="136">
        <f t="shared" si="67"/>
        <v>63605.58</v>
      </c>
      <c r="W37" s="136">
        <f t="shared" si="67"/>
        <v>51312.53</v>
      </c>
      <c r="X37" s="136">
        <f t="shared" si="67"/>
        <v>36159.910000000003</v>
      </c>
      <c r="Y37" s="136">
        <f t="shared" si="67"/>
        <v>14829.49</v>
      </c>
      <c r="Z37" s="136">
        <f t="shared" si="67"/>
        <v>60474.98</v>
      </c>
      <c r="AA37" s="136">
        <f t="shared" si="67"/>
        <v>42073.63</v>
      </c>
      <c r="AB37" s="136">
        <f t="shared" si="67"/>
        <v>14509.83</v>
      </c>
      <c r="AC37" s="136">
        <f t="shared" si="67"/>
        <v>45079.14</v>
      </c>
      <c r="AD37" s="136">
        <f t="shared" si="67"/>
        <v>61986.42</v>
      </c>
      <c r="AE37" s="136">
        <f t="shared" si="67"/>
        <v>65447.1</v>
      </c>
      <c r="AF37" s="136">
        <f t="shared" si="67"/>
        <v>28005.08</v>
      </c>
      <c r="AG37" s="136">
        <f t="shared" si="67"/>
        <v>63411</v>
      </c>
      <c r="AH37" s="136">
        <f t="shared" si="67"/>
        <v>46079.82</v>
      </c>
      <c r="AI37" s="136">
        <f t="shared" si="67"/>
        <v>17230.419999999998</v>
      </c>
      <c r="AJ37" s="136">
        <f t="shared" si="67"/>
        <v>69665.240000000005</v>
      </c>
      <c r="AK37" s="136">
        <f t="shared" si="67"/>
        <v>57757.87</v>
      </c>
      <c r="AL37" s="136">
        <f t="shared" si="67"/>
        <v>70700.66</v>
      </c>
      <c r="AM37" s="136">
        <f t="shared" si="67"/>
        <v>58352.02</v>
      </c>
      <c r="AN37" s="136">
        <f t="shared" ref="AN37:BR37" si="68">IF(AJ37&lt;&gt;"",ROUND(AN4*IF($G$1&gt;=DATEVALUE("22/11/2019"),$C$37/365)*$F$37,IF(FALSE,-3,2)),"")</f>
        <v>22178.21</v>
      </c>
      <c r="AO37" s="136">
        <f t="shared" si="68"/>
        <v>50652.36</v>
      </c>
      <c r="AP37" s="136">
        <f t="shared" si="68"/>
        <v>25711.86</v>
      </c>
      <c r="AQ37" s="136">
        <f t="shared" si="68"/>
        <v>65429.73</v>
      </c>
      <c r="AR37" s="136">
        <f t="shared" si="68"/>
        <v>63285.919999999998</v>
      </c>
      <c r="AS37" s="136">
        <f t="shared" si="68"/>
        <v>43466.94</v>
      </c>
      <c r="AT37" s="136">
        <f t="shared" si="68"/>
        <v>65888.37</v>
      </c>
      <c r="AU37" s="136">
        <f t="shared" si="68"/>
        <v>33408.04</v>
      </c>
      <c r="AV37" s="136">
        <f t="shared" si="68"/>
        <v>44245.24</v>
      </c>
      <c r="AW37" s="136">
        <f t="shared" si="68"/>
        <v>43182.02</v>
      </c>
      <c r="AX37" s="136">
        <f t="shared" si="68"/>
        <v>38442.699999999997</v>
      </c>
      <c r="AY37" s="136">
        <f t="shared" si="68"/>
        <v>39752.620000000003</v>
      </c>
      <c r="AZ37" s="136">
        <f t="shared" si="68"/>
        <v>555932.05000000005</v>
      </c>
      <c r="BA37" s="136">
        <f t="shared" si="68"/>
        <v>138983.01</v>
      </c>
      <c r="BB37" s="136">
        <f t="shared" si="68"/>
        <v>28595.759999999998</v>
      </c>
      <c r="BC37" s="136">
        <f t="shared" si="68"/>
        <v>34815.24</v>
      </c>
      <c r="BD37" s="136">
        <f t="shared" si="68"/>
        <v>34884.74</v>
      </c>
      <c r="BE37" s="136">
        <f t="shared" si="68"/>
        <v>127485.64</v>
      </c>
      <c r="BF37" s="136">
        <f t="shared" si="68"/>
        <v>53821.17</v>
      </c>
      <c r="BG37" s="136">
        <f t="shared" si="68"/>
        <v>3446501.26</v>
      </c>
      <c r="BH37" s="136">
        <f t="shared" si="68"/>
        <v>2076859.52</v>
      </c>
      <c r="BI37" s="136">
        <f t="shared" si="68"/>
        <v>437796.49</v>
      </c>
      <c r="BJ37" s="136">
        <f t="shared" si="68"/>
        <v>53007916.829999998</v>
      </c>
      <c r="BK37" s="136" t="e">
        <f t="shared" si="68"/>
        <v>#N/A</v>
      </c>
      <c r="BL37" s="136" t="e">
        <f t="shared" si="68"/>
        <v>#N/A</v>
      </c>
      <c r="BM37" s="136" t="e">
        <f t="shared" si="68"/>
        <v>#N/A</v>
      </c>
      <c r="BN37" s="136" t="e">
        <f t="shared" si="68"/>
        <v>#N/A</v>
      </c>
      <c r="BO37" s="136" t="e">
        <f t="shared" si="68"/>
        <v>#N/A</v>
      </c>
      <c r="BP37" s="136" t="e">
        <f t="shared" si="68"/>
        <v>#N/A</v>
      </c>
      <c r="BQ37" s="136" t="e">
        <f t="shared" si="68"/>
        <v>#N/A</v>
      </c>
      <c r="BR37" s="136" t="e">
        <f t="shared" si="68"/>
        <v>#N/A</v>
      </c>
    </row>
    <row r="38" spans="1:70">
      <c r="A38" s="133">
        <f>IFERROR(IF(IF(AND(ROW(A38)=ROW($A$6),$G$2&lt;DATEVALUE("28/07/2006")),$G$2+1,INDEX('Intereses moratorios'!$A$7:$A$299,MATCH($G$2,'Intereses moratorios'!$A$7:$A$299,1)+ROW(A38)-ROW($A$6)))=0,"",IF(AND(ROW(A38)=ROW($A$6),$G$2&lt;DATEVALUE("28/07/2006")),$G$2+1,INDEX('Intereses moratorios'!$A$7:$A$299,MATCH($G$2,'Intereses moratorios'!$A$7:$A$299,1)+ROW(A38)-ROW($A$6)))),"")</f>
        <v>41640</v>
      </c>
      <c r="B38" s="133">
        <f>IFERROR(INDEX('Intereses moratorios'!$B$7:$B$299,MATCH(A38,'Intereses moratorios'!$A$7:$A$299,0)),"")</f>
        <v>41729</v>
      </c>
      <c r="C38" s="134">
        <f>IF(A38="","",IFERROR(IF($G$1&gt;=DATEVALUE("22/11/2019"),$E$4,INDEX('Intereses moratorios'!$D$7:$D$299,MATCH(A38,'Intereses moratorios'!$A$7:$A$299,0))),""))</f>
        <v>0.2757</v>
      </c>
      <c r="D38" s="133">
        <f t="shared" si="7"/>
        <v>41640</v>
      </c>
      <c r="E38" s="133">
        <f t="shared" si="8"/>
        <v>41729</v>
      </c>
      <c r="F38" s="135">
        <f t="shared" si="3"/>
        <v>90</v>
      </c>
      <c r="G38" s="136">
        <f t="shared" si="4"/>
        <v>2719232.88</v>
      </c>
      <c r="H38" s="136">
        <f t="shared" ref="H38:AM38" si="69">IF(D38&lt;&gt;"",ROUND(H4*IF($G$1&gt;=DATEVALUE("22/11/2019"),$C$38/365)*$F$38,IF(FALSE,-3,2)),"")</f>
        <v>169952.05</v>
      </c>
      <c r="I38" s="136">
        <f t="shared" si="69"/>
        <v>1203330.77</v>
      </c>
      <c r="J38" s="136">
        <f t="shared" si="69"/>
        <v>474106.41</v>
      </c>
      <c r="K38" s="136">
        <f t="shared" si="69"/>
        <v>407884.93</v>
      </c>
      <c r="L38" s="136">
        <f t="shared" si="69"/>
        <v>271923.28999999998</v>
      </c>
      <c r="M38" s="136">
        <f t="shared" si="69"/>
        <v>679808.22</v>
      </c>
      <c r="N38" s="136">
        <f t="shared" si="69"/>
        <v>679808.22</v>
      </c>
      <c r="O38" s="136">
        <f t="shared" si="69"/>
        <v>442283.23</v>
      </c>
      <c r="P38" s="136">
        <f t="shared" si="69"/>
        <v>506117.22</v>
      </c>
      <c r="Q38" s="136">
        <f t="shared" si="69"/>
        <v>138680.88</v>
      </c>
      <c r="R38" s="136">
        <f t="shared" si="69"/>
        <v>29680.43</v>
      </c>
      <c r="S38" s="136">
        <f t="shared" si="69"/>
        <v>31250.78</v>
      </c>
      <c r="T38" s="136">
        <f t="shared" si="69"/>
        <v>58164.39</v>
      </c>
      <c r="U38" s="136">
        <f t="shared" si="69"/>
        <v>34568.25</v>
      </c>
      <c r="V38" s="136">
        <f t="shared" si="69"/>
        <v>62222.85</v>
      </c>
      <c r="W38" s="136">
        <f t="shared" si="69"/>
        <v>50197.04</v>
      </c>
      <c r="X38" s="136">
        <f t="shared" si="69"/>
        <v>35373.82</v>
      </c>
      <c r="Y38" s="136">
        <f t="shared" si="69"/>
        <v>14507.11</v>
      </c>
      <c r="Z38" s="136">
        <f t="shared" si="69"/>
        <v>59160.31</v>
      </c>
      <c r="AA38" s="136">
        <f t="shared" si="69"/>
        <v>41158.99</v>
      </c>
      <c r="AB38" s="136">
        <f t="shared" si="69"/>
        <v>14194.4</v>
      </c>
      <c r="AC38" s="136">
        <f t="shared" si="69"/>
        <v>44099.16</v>
      </c>
      <c r="AD38" s="136">
        <f t="shared" si="69"/>
        <v>60638.89</v>
      </c>
      <c r="AE38" s="136">
        <f t="shared" si="69"/>
        <v>64024.34</v>
      </c>
      <c r="AF38" s="136">
        <f t="shared" si="69"/>
        <v>27396.27</v>
      </c>
      <c r="AG38" s="136">
        <f t="shared" si="69"/>
        <v>62032.5</v>
      </c>
      <c r="AH38" s="136">
        <f t="shared" si="69"/>
        <v>45078.080000000002</v>
      </c>
      <c r="AI38" s="136">
        <f t="shared" si="69"/>
        <v>16855.84</v>
      </c>
      <c r="AJ38" s="136">
        <f t="shared" si="69"/>
        <v>68150.77</v>
      </c>
      <c r="AK38" s="136">
        <f t="shared" si="69"/>
        <v>56502.26</v>
      </c>
      <c r="AL38" s="136">
        <f t="shared" si="69"/>
        <v>69163.69</v>
      </c>
      <c r="AM38" s="136">
        <f t="shared" si="69"/>
        <v>57083.5</v>
      </c>
      <c r="AN38" s="136">
        <f t="shared" ref="AN38:BR38" si="70">IF(AJ38&lt;&gt;"",ROUND(AN4*IF($G$1&gt;=DATEVALUE("22/11/2019"),$C$38/365)*$F$38,IF(FALSE,-3,2)),"")</f>
        <v>21696.080000000002</v>
      </c>
      <c r="AO38" s="136">
        <f t="shared" si="70"/>
        <v>49551.22</v>
      </c>
      <c r="AP38" s="136">
        <f t="shared" si="70"/>
        <v>25152.9</v>
      </c>
      <c r="AQ38" s="136">
        <f t="shared" si="70"/>
        <v>64007.34</v>
      </c>
      <c r="AR38" s="136">
        <f t="shared" si="70"/>
        <v>61910.13</v>
      </c>
      <c r="AS38" s="136">
        <f t="shared" si="70"/>
        <v>42522</v>
      </c>
      <c r="AT38" s="136">
        <f t="shared" si="70"/>
        <v>64456.02</v>
      </c>
      <c r="AU38" s="136">
        <f t="shared" si="70"/>
        <v>32681.78</v>
      </c>
      <c r="AV38" s="136">
        <f t="shared" si="70"/>
        <v>43283.39</v>
      </c>
      <c r="AW38" s="136">
        <f t="shared" si="70"/>
        <v>42243.28</v>
      </c>
      <c r="AX38" s="136">
        <f t="shared" si="70"/>
        <v>37606.99</v>
      </c>
      <c r="AY38" s="136">
        <f t="shared" si="70"/>
        <v>38888.43</v>
      </c>
      <c r="AZ38" s="136">
        <f t="shared" si="70"/>
        <v>543846.57999999996</v>
      </c>
      <c r="BA38" s="136">
        <f t="shared" si="70"/>
        <v>135961.64000000001</v>
      </c>
      <c r="BB38" s="136">
        <f t="shared" si="70"/>
        <v>27974.11</v>
      </c>
      <c r="BC38" s="136">
        <f t="shared" si="70"/>
        <v>34058.39</v>
      </c>
      <c r="BD38" s="136">
        <f t="shared" si="70"/>
        <v>34126.370000000003</v>
      </c>
      <c r="BE38" s="136">
        <f t="shared" si="70"/>
        <v>124714.22</v>
      </c>
      <c r="BF38" s="136">
        <f t="shared" si="70"/>
        <v>52651.15</v>
      </c>
      <c r="BG38" s="136">
        <f t="shared" si="70"/>
        <v>3371577.32</v>
      </c>
      <c r="BH38" s="136">
        <f t="shared" si="70"/>
        <v>2031710.4</v>
      </c>
      <c r="BI38" s="136">
        <f t="shared" si="70"/>
        <v>428279.18</v>
      </c>
      <c r="BJ38" s="136">
        <f t="shared" si="70"/>
        <v>51855570.82</v>
      </c>
      <c r="BK38" s="136" t="e">
        <f t="shared" si="70"/>
        <v>#N/A</v>
      </c>
      <c r="BL38" s="136" t="e">
        <f t="shared" si="70"/>
        <v>#N/A</v>
      </c>
      <c r="BM38" s="136" t="e">
        <f t="shared" si="70"/>
        <v>#N/A</v>
      </c>
      <c r="BN38" s="136" t="e">
        <f t="shared" si="70"/>
        <v>#N/A</v>
      </c>
      <c r="BO38" s="136" t="e">
        <f t="shared" si="70"/>
        <v>#N/A</v>
      </c>
      <c r="BP38" s="136" t="e">
        <f t="shared" si="70"/>
        <v>#N/A</v>
      </c>
      <c r="BQ38" s="136" t="e">
        <f t="shared" si="70"/>
        <v>#N/A</v>
      </c>
      <c r="BR38" s="136" t="e">
        <f t="shared" si="70"/>
        <v>#N/A</v>
      </c>
    </row>
    <row r="39" spans="1:70">
      <c r="A39" s="133">
        <f>IFERROR(IF(IF(AND(ROW(A39)=ROW($A$6),$G$2&lt;DATEVALUE("28/07/2006")),$G$2+1,INDEX('Intereses moratorios'!$A$7:$A$299,MATCH($G$2,'Intereses moratorios'!$A$7:$A$299,1)+ROW(A39)-ROW($A$6)))=0,"",IF(AND(ROW(A39)=ROW($A$6),$G$2&lt;DATEVALUE("28/07/2006")),$G$2+1,INDEX('Intereses moratorios'!$A$7:$A$299,MATCH($G$2,'Intereses moratorios'!$A$7:$A$299,1)+ROW(A39)-ROW($A$6)))),"")</f>
        <v>41730</v>
      </c>
      <c r="B39" s="133">
        <f>IFERROR(INDEX('Intereses moratorios'!$B$7:$B$299,MATCH(A39,'Intereses moratorios'!$A$7:$A$299,0)),"")</f>
        <v>41820</v>
      </c>
      <c r="C39" s="134">
        <f>IF(A39="","",IFERROR(IF($G$1&gt;=DATEVALUE("22/11/2019"),$E$4,INDEX('Intereses moratorios'!$D$7:$D$299,MATCH(A39,'Intereses moratorios'!$A$7:$A$299,0))),""))</f>
        <v>0.2757</v>
      </c>
      <c r="D39" s="133">
        <f t="shared" si="7"/>
        <v>41730</v>
      </c>
      <c r="E39" s="133">
        <f t="shared" si="8"/>
        <v>41820</v>
      </c>
      <c r="F39" s="135">
        <f t="shared" si="3"/>
        <v>91</v>
      </c>
      <c r="G39" s="136">
        <f t="shared" si="4"/>
        <v>2749446.58</v>
      </c>
      <c r="H39" s="136">
        <f t="shared" ref="H39:AM39" si="71">IF(D39&lt;&gt;"",ROUND(H4*IF($G$1&gt;=DATEVALUE("22/11/2019"),$C$39/365)*$F$39,IF(FALSE,-3,2)),"")</f>
        <v>171840.41</v>
      </c>
      <c r="I39" s="136">
        <f t="shared" si="71"/>
        <v>1216701.1100000001</v>
      </c>
      <c r="J39" s="136">
        <f t="shared" si="71"/>
        <v>479374.26</v>
      </c>
      <c r="K39" s="136">
        <f t="shared" si="71"/>
        <v>412416.99</v>
      </c>
      <c r="L39" s="136">
        <f t="shared" si="71"/>
        <v>274944.65999999997</v>
      </c>
      <c r="M39" s="136">
        <f t="shared" si="71"/>
        <v>687361.64</v>
      </c>
      <c r="N39" s="136">
        <f t="shared" si="71"/>
        <v>687361.64</v>
      </c>
      <c r="O39" s="136">
        <f t="shared" si="71"/>
        <v>447197.49</v>
      </c>
      <c r="P39" s="136">
        <f t="shared" si="71"/>
        <v>511740.74</v>
      </c>
      <c r="Q39" s="136">
        <f t="shared" si="71"/>
        <v>140221.78</v>
      </c>
      <c r="R39" s="136">
        <f t="shared" si="71"/>
        <v>30010.21</v>
      </c>
      <c r="S39" s="136">
        <f t="shared" si="71"/>
        <v>31598.01</v>
      </c>
      <c r="T39" s="136">
        <f t="shared" si="71"/>
        <v>58810.66</v>
      </c>
      <c r="U39" s="136">
        <f t="shared" si="71"/>
        <v>34952.339999999997</v>
      </c>
      <c r="V39" s="136">
        <f t="shared" si="71"/>
        <v>62914.21</v>
      </c>
      <c r="W39" s="136">
        <f t="shared" si="71"/>
        <v>50754.78</v>
      </c>
      <c r="X39" s="136">
        <f t="shared" si="71"/>
        <v>35766.86</v>
      </c>
      <c r="Y39" s="136">
        <f t="shared" si="71"/>
        <v>14668.3</v>
      </c>
      <c r="Z39" s="136">
        <f t="shared" si="71"/>
        <v>59817.65</v>
      </c>
      <c r="AA39" s="136">
        <f t="shared" si="71"/>
        <v>41616.31</v>
      </c>
      <c r="AB39" s="136">
        <f t="shared" si="71"/>
        <v>14352.11</v>
      </c>
      <c r="AC39" s="136">
        <f t="shared" si="71"/>
        <v>44589.15</v>
      </c>
      <c r="AD39" s="136">
        <f t="shared" si="71"/>
        <v>61312.66</v>
      </c>
      <c r="AE39" s="136">
        <f t="shared" si="71"/>
        <v>64735.72</v>
      </c>
      <c r="AF39" s="136">
        <f t="shared" si="71"/>
        <v>27700.67</v>
      </c>
      <c r="AG39" s="136">
        <f t="shared" si="71"/>
        <v>62721.75</v>
      </c>
      <c r="AH39" s="136">
        <f t="shared" si="71"/>
        <v>45578.95</v>
      </c>
      <c r="AI39" s="136">
        <f t="shared" si="71"/>
        <v>17043.13</v>
      </c>
      <c r="AJ39" s="136">
        <f t="shared" si="71"/>
        <v>68908</v>
      </c>
      <c r="AK39" s="136">
        <f t="shared" si="71"/>
        <v>57130.06</v>
      </c>
      <c r="AL39" s="136">
        <f t="shared" si="71"/>
        <v>69932.17</v>
      </c>
      <c r="AM39" s="136">
        <f t="shared" si="71"/>
        <v>57717.760000000002</v>
      </c>
      <c r="AN39" s="136">
        <f t="shared" ref="AN39:BR39" si="72">IF(AJ39&lt;&gt;"",ROUND(AN4*IF($G$1&gt;=DATEVALUE("22/11/2019"),$C$39/365)*$F$39,IF(FALSE,-3,2)),"")</f>
        <v>21937.15</v>
      </c>
      <c r="AO39" s="136">
        <f t="shared" si="72"/>
        <v>50101.79</v>
      </c>
      <c r="AP39" s="136">
        <f t="shared" si="72"/>
        <v>25432.38</v>
      </c>
      <c r="AQ39" s="136">
        <f t="shared" si="72"/>
        <v>64718.54</v>
      </c>
      <c r="AR39" s="136">
        <f t="shared" si="72"/>
        <v>62598.02</v>
      </c>
      <c r="AS39" s="136">
        <f t="shared" si="72"/>
        <v>42994.47</v>
      </c>
      <c r="AT39" s="136">
        <f t="shared" si="72"/>
        <v>65172.19</v>
      </c>
      <c r="AU39" s="136">
        <f t="shared" si="72"/>
        <v>33044.910000000003</v>
      </c>
      <c r="AV39" s="136">
        <f t="shared" si="72"/>
        <v>43764.32</v>
      </c>
      <c r="AW39" s="136">
        <f t="shared" si="72"/>
        <v>42712.65</v>
      </c>
      <c r="AX39" s="136">
        <f t="shared" si="72"/>
        <v>38024.85</v>
      </c>
      <c r="AY39" s="136">
        <f t="shared" si="72"/>
        <v>39320.519999999997</v>
      </c>
      <c r="AZ39" s="136">
        <f t="shared" si="72"/>
        <v>549889.31999999995</v>
      </c>
      <c r="BA39" s="136">
        <f t="shared" si="72"/>
        <v>137472.32999999999</v>
      </c>
      <c r="BB39" s="136">
        <f t="shared" si="72"/>
        <v>28284.93</v>
      </c>
      <c r="BC39" s="136">
        <f t="shared" si="72"/>
        <v>34436.82</v>
      </c>
      <c r="BD39" s="136">
        <f t="shared" si="72"/>
        <v>34505.550000000003</v>
      </c>
      <c r="BE39" s="136">
        <f t="shared" si="72"/>
        <v>126099.93</v>
      </c>
      <c r="BF39" s="136">
        <f t="shared" si="72"/>
        <v>53236.160000000003</v>
      </c>
      <c r="BG39" s="136">
        <f t="shared" si="72"/>
        <v>3409039.29</v>
      </c>
      <c r="BH39" s="136">
        <f t="shared" si="72"/>
        <v>2054284.96</v>
      </c>
      <c r="BI39" s="136">
        <f t="shared" si="72"/>
        <v>433037.84</v>
      </c>
      <c r="BJ39" s="136">
        <f t="shared" si="72"/>
        <v>52431743.829999998</v>
      </c>
      <c r="BK39" s="136" t="e">
        <f t="shared" si="72"/>
        <v>#N/A</v>
      </c>
      <c r="BL39" s="136" t="e">
        <f t="shared" si="72"/>
        <v>#N/A</v>
      </c>
      <c r="BM39" s="136" t="e">
        <f t="shared" si="72"/>
        <v>#N/A</v>
      </c>
      <c r="BN39" s="136" t="e">
        <f t="shared" si="72"/>
        <v>#N/A</v>
      </c>
      <c r="BO39" s="136" t="e">
        <f t="shared" si="72"/>
        <v>#N/A</v>
      </c>
      <c r="BP39" s="136" t="e">
        <f t="shared" si="72"/>
        <v>#N/A</v>
      </c>
      <c r="BQ39" s="136" t="e">
        <f t="shared" si="72"/>
        <v>#N/A</v>
      </c>
      <c r="BR39" s="136" t="e">
        <f t="shared" si="72"/>
        <v>#N/A</v>
      </c>
    </row>
    <row r="40" spans="1:70">
      <c r="A40" s="133">
        <f>IFERROR(IF(IF(AND(ROW(A40)=ROW($A$6),$G$2&lt;DATEVALUE("28/07/2006")),$G$2+1,INDEX('Intereses moratorios'!$A$7:$A$299,MATCH($G$2,'Intereses moratorios'!$A$7:$A$299,1)+ROW(A40)-ROW($A$6)))=0,"",IF(AND(ROW(A40)=ROW($A$6),$G$2&lt;DATEVALUE("28/07/2006")),$G$2+1,INDEX('Intereses moratorios'!$A$7:$A$299,MATCH($G$2,'Intereses moratorios'!$A$7:$A$299,1)+ROW(A40)-ROW($A$6)))),"")</f>
        <v>41821</v>
      </c>
      <c r="B40" s="133">
        <f>IFERROR(INDEX('Intereses moratorios'!$B$7:$B$299,MATCH(A40,'Intereses moratorios'!$A$7:$A$299,0)),"")</f>
        <v>41912</v>
      </c>
      <c r="C40" s="134">
        <f>IF(A40="","",IFERROR(IF($G$1&gt;=DATEVALUE("22/11/2019"),$E$4,INDEX('Intereses moratorios'!$D$7:$D$299,MATCH(A40,'Intereses moratorios'!$A$7:$A$299,0))),""))</f>
        <v>0.2757</v>
      </c>
      <c r="D40" s="133">
        <f t="shared" si="7"/>
        <v>41821</v>
      </c>
      <c r="E40" s="133">
        <f t="shared" si="8"/>
        <v>41912</v>
      </c>
      <c r="F40" s="135">
        <f t="shared" si="3"/>
        <v>92</v>
      </c>
      <c r="G40" s="136">
        <f t="shared" si="4"/>
        <v>2779660.27</v>
      </c>
      <c r="H40" s="136">
        <f t="shared" ref="H40:AM40" si="73">IF(D40&lt;&gt;"",ROUND(H4*IF($G$1&gt;=DATEVALUE("22/11/2019"),$C$40/365)*$F$40,IF(FALSE,-3,2)),"")</f>
        <v>173728.77</v>
      </c>
      <c r="I40" s="136">
        <f t="shared" si="73"/>
        <v>1230071.46</v>
      </c>
      <c r="J40" s="136">
        <f t="shared" si="73"/>
        <v>484642.11</v>
      </c>
      <c r="K40" s="136">
        <f t="shared" si="73"/>
        <v>416949.04</v>
      </c>
      <c r="L40" s="136">
        <f t="shared" si="73"/>
        <v>277966.03000000003</v>
      </c>
      <c r="M40" s="136">
        <f t="shared" si="73"/>
        <v>694915.07</v>
      </c>
      <c r="N40" s="136">
        <f t="shared" si="73"/>
        <v>694915.07</v>
      </c>
      <c r="O40" s="136">
        <f t="shared" si="73"/>
        <v>452111.74</v>
      </c>
      <c r="P40" s="136">
        <f t="shared" si="73"/>
        <v>517364.27</v>
      </c>
      <c r="Q40" s="136">
        <f t="shared" si="73"/>
        <v>141762.67000000001</v>
      </c>
      <c r="R40" s="136">
        <f t="shared" si="73"/>
        <v>30339.99</v>
      </c>
      <c r="S40" s="136">
        <f t="shared" si="73"/>
        <v>31945.25</v>
      </c>
      <c r="T40" s="136">
        <f t="shared" si="73"/>
        <v>59456.93</v>
      </c>
      <c r="U40" s="136">
        <f t="shared" si="73"/>
        <v>35336.43</v>
      </c>
      <c r="V40" s="136">
        <f t="shared" si="73"/>
        <v>63605.58</v>
      </c>
      <c r="W40" s="136">
        <f t="shared" si="73"/>
        <v>51312.53</v>
      </c>
      <c r="X40" s="136">
        <f t="shared" si="73"/>
        <v>36159.910000000003</v>
      </c>
      <c r="Y40" s="136">
        <f t="shared" si="73"/>
        <v>14829.49</v>
      </c>
      <c r="Z40" s="136">
        <f t="shared" si="73"/>
        <v>60474.98</v>
      </c>
      <c r="AA40" s="136">
        <f t="shared" si="73"/>
        <v>42073.63</v>
      </c>
      <c r="AB40" s="136">
        <f t="shared" si="73"/>
        <v>14509.83</v>
      </c>
      <c r="AC40" s="136">
        <f t="shared" si="73"/>
        <v>45079.14</v>
      </c>
      <c r="AD40" s="136">
        <f t="shared" si="73"/>
        <v>61986.42</v>
      </c>
      <c r="AE40" s="136">
        <f t="shared" si="73"/>
        <v>65447.1</v>
      </c>
      <c r="AF40" s="136">
        <f t="shared" si="73"/>
        <v>28005.08</v>
      </c>
      <c r="AG40" s="136">
        <f t="shared" si="73"/>
        <v>63411</v>
      </c>
      <c r="AH40" s="136">
        <f t="shared" si="73"/>
        <v>46079.82</v>
      </c>
      <c r="AI40" s="136">
        <f t="shared" si="73"/>
        <v>17230.419999999998</v>
      </c>
      <c r="AJ40" s="136">
        <f t="shared" si="73"/>
        <v>69665.240000000005</v>
      </c>
      <c r="AK40" s="136">
        <f t="shared" si="73"/>
        <v>57757.87</v>
      </c>
      <c r="AL40" s="136">
        <f t="shared" si="73"/>
        <v>70700.66</v>
      </c>
      <c r="AM40" s="136">
        <f t="shared" si="73"/>
        <v>58352.02</v>
      </c>
      <c r="AN40" s="136">
        <f t="shared" ref="AN40:BR40" si="74">IF(AJ40&lt;&gt;"",ROUND(AN4*IF($G$1&gt;=DATEVALUE("22/11/2019"),$C$40/365)*$F$40,IF(FALSE,-3,2)),"")</f>
        <v>22178.21</v>
      </c>
      <c r="AO40" s="136">
        <f t="shared" si="74"/>
        <v>50652.36</v>
      </c>
      <c r="AP40" s="136">
        <f t="shared" si="74"/>
        <v>25711.86</v>
      </c>
      <c r="AQ40" s="136">
        <f t="shared" si="74"/>
        <v>65429.73</v>
      </c>
      <c r="AR40" s="136">
        <f t="shared" si="74"/>
        <v>63285.919999999998</v>
      </c>
      <c r="AS40" s="136">
        <f t="shared" si="74"/>
        <v>43466.94</v>
      </c>
      <c r="AT40" s="136">
        <f t="shared" si="74"/>
        <v>65888.37</v>
      </c>
      <c r="AU40" s="136">
        <f t="shared" si="74"/>
        <v>33408.04</v>
      </c>
      <c r="AV40" s="136">
        <f t="shared" si="74"/>
        <v>44245.24</v>
      </c>
      <c r="AW40" s="136">
        <f t="shared" si="74"/>
        <v>43182.02</v>
      </c>
      <c r="AX40" s="136">
        <f t="shared" si="74"/>
        <v>38442.699999999997</v>
      </c>
      <c r="AY40" s="136">
        <f t="shared" si="74"/>
        <v>39752.620000000003</v>
      </c>
      <c r="AZ40" s="136">
        <f t="shared" si="74"/>
        <v>555932.05000000005</v>
      </c>
      <c r="BA40" s="136">
        <f t="shared" si="74"/>
        <v>138983.01</v>
      </c>
      <c r="BB40" s="136">
        <f t="shared" si="74"/>
        <v>28595.759999999998</v>
      </c>
      <c r="BC40" s="136">
        <f t="shared" si="74"/>
        <v>34815.24</v>
      </c>
      <c r="BD40" s="136">
        <f t="shared" si="74"/>
        <v>34884.74</v>
      </c>
      <c r="BE40" s="136">
        <f t="shared" si="74"/>
        <v>127485.64</v>
      </c>
      <c r="BF40" s="136">
        <f t="shared" si="74"/>
        <v>53821.17</v>
      </c>
      <c r="BG40" s="136">
        <f t="shared" si="74"/>
        <v>3446501.26</v>
      </c>
      <c r="BH40" s="136">
        <f t="shared" si="74"/>
        <v>2076859.52</v>
      </c>
      <c r="BI40" s="136">
        <f t="shared" si="74"/>
        <v>437796.49</v>
      </c>
      <c r="BJ40" s="136">
        <f t="shared" si="74"/>
        <v>53007916.829999998</v>
      </c>
      <c r="BK40" s="136" t="e">
        <f t="shared" si="74"/>
        <v>#N/A</v>
      </c>
      <c r="BL40" s="136" t="e">
        <f t="shared" si="74"/>
        <v>#N/A</v>
      </c>
      <c r="BM40" s="136" t="e">
        <f t="shared" si="74"/>
        <v>#N/A</v>
      </c>
      <c r="BN40" s="136" t="e">
        <f t="shared" si="74"/>
        <v>#N/A</v>
      </c>
      <c r="BO40" s="136" t="e">
        <f t="shared" si="74"/>
        <v>#N/A</v>
      </c>
      <c r="BP40" s="136" t="e">
        <f t="shared" si="74"/>
        <v>#N/A</v>
      </c>
      <c r="BQ40" s="136" t="e">
        <f t="shared" si="74"/>
        <v>#N/A</v>
      </c>
      <c r="BR40" s="136" t="e">
        <f t="shared" si="74"/>
        <v>#N/A</v>
      </c>
    </row>
    <row r="41" spans="1:70">
      <c r="A41" s="133">
        <f>IFERROR(IF(IF(AND(ROW(A41)=ROW($A$6),$G$2&lt;DATEVALUE("28/07/2006")),$G$2+1,INDEX('Intereses moratorios'!$A$7:$A$299,MATCH($G$2,'Intereses moratorios'!$A$7:$A$299,1)+ROW(A41)-ROW($A$6)))=0,"",IF(AND(ROW(A41)=ROW($A$6),$G$2&lt;DATEVALUE("28/07/2006")),$G$2+1,INDEX('Intereses moratorios'!$A$7:$A$299,MATCH($G$2,'Intereses moratorios'!$A$7:$A$299,1)+ROW(A41)-ROW($A$6)))),"")</f>
        <v>41913</v>
      </c>
      <c r="B41" s="133">
        <f>IFERROR(INDEX('Intereses moratorios'!$B$7:$B$299,MATCH(A41,'Intereses moratorios'!$A$7:$A$299,0)),"")</f>
        <v>42004</v>
      </c>
      <c r="C41" s="134">
        <f>IF(A41="","",IFERROR(IF($G$1&gt;=DATEVALUE("22/11/2019"),$E$4,INDEX('Intereses moratorios'!$D$7:$D$299,MATCH(A41,'Intereses moratorios'!$A$7:$A$299,0))),""))</f>
        <v>0.2757</v>
      </c>
      <c r="D41" s="133">
        <f t="shared" si="7"/>
        <v>41913</v>
      </c>
      <c r="E41" s="133">
        <f t="shared" si="8"/>
        <v>42004</v>
      </c>
      <c r="F41" s="135">
        <f t="shared" si="3"/>
        <v>92</v>
      </c>
      <c r="G41" s="136">
        <f t="shared" si="4"/>
        <v>2779660.27</v>
      </c>
      <c r="H41" s="136">
        <f t="shared" ref="H41:AM41" si="75">IF(D41&lt;&gt;"",ROUND(H4*IF($G$1&gt;=DATEVALUE("22/11/2019"),$C$41/365)*$F$41,IF(FALSE,-3,2)),"")</f>
        <v>173728.77</v>
      </c>
      <c r="I41" s="136">
        <f t="shared" si="75"/>
        <v>1230071.46</v>
      </c>
      <c r="J41" s="136">
        <f t="shared" si="75"/>
        <v>484642.11</v>
      </c>
      <c r="K41" s="136">
        <f t="shared" si="75"/>
        <v>416949.04</v>
      </c>
      <c r="L41" s="136">
        <f t="shared" si="75"/>
        <v>277966.03000000003</v>
      </c>
      <c r="M41" s="136">
        <f t="shared" si="75"/>
        <v>694915.07</v>
      </c>
      <c r="N41" s="136">
        <f t="shared" si="75"/>
        <v>694915.07</v>
      </c>
      <c r="O41" s="136">
        <f t="shared" si="75"/>
        <v>452111.74</v>
      </c>
      <c r="P41" s="136">
        <f t="shared" si="75"/>
        <v>517364.27</v>
      </c>
      <c r="Q41" s="136">
        <f t="shared" si="75"/>
        <v>141762.67000000001</v>
      </c>
      <c r="R41" s="136">
        <f t="shared" si="75"/>
        <v>30339.99</v>
      </c>
      <c r="S41" s="136">
        <f t="shared" si="75"/>
        <v>31945.25</v>
      </c>
      <c r="T41" s="136">
        <f t="shared" si="75"/>
        <v>59456.93</v>
      </c>
      <c r="U41" s="136">
        <f t="shared" si="75"/>
        <v>35336.43</v>
      </c>
      <c r="V41" s="136">
        <f t="shared" si="75"/>
        <v>63605.58</v>
      </c>
      <c r="W41" s="136">
        <f t="shared" si="75"/>
        <v>51312.53</v>
      </c>
      <c r="X41" s="136">
        <f t="shared" si="75"/>
        <v>36159.910000000003</v>
      </c>
      <c r="Y41" s="136">
        <f t="shared" si="75"/>
        <v>14829.49</v>
      </c>
      <c r="Z41" s="136">
        <f t="shared" si="75"/>
        <v>60474.98</v>
      </c>
      <c r="AA41" s="136">
        <f t="shared" si="75"/>
        <v>42073.63</v>
      </c>
      <c r="AB41" s="136">
        <f t="shared" si="75"/>
        <v>14509.83</v>
      </c>
      <c r="AC41" s="136">
        <f t="shared" si="75"/>
        <v>45079.14</v>
      </c>
      <c r="AD41" s="136">
        <f t="shared" si="75"/>
        <v>61986.42</v>
      </c>
      <c r="AE41" s="136">
        <f t="shared" si="75"/>
        <v>65447.1</v>
      </c>
      <c r="AF41" s="136">
        <f t="shared" si="75"/>
        <v>28005.08</v>
      </c>
      <c r="AG41" s="136">
        <f t="shared" si="75"/>
        <v>63411</v>
      </c>
      <c r="AH41" s="136">
        <f t="shared" si="75"/>
        <v>46079.82</v>
      </c>
      <c r="AI41" s="136">
        <f t="shared" si="75"/>
        <v>17230.419999999998</v>
      </c>
      <c r="AJ41" s="136">
        <f t="shared" si="75"/>
        <v>69665.240000000005</v>
      </c>
      <c r="AK41" s="136">
        <f t="shared" si="75"/>
        <v>57757.87</v>
      </c>
      <c r="AL41" s="136">
        <f t="shared" si="75"/>
        <v>70700.66</v>
      </c>
      <c r="AM41" s="136">
        <f t="shared" si="75"/>
        <v>58352.02</v>
      </c>
      <c r="AN41" s="136">
        <f t="shared" ref="AN41:BR41" si="76">IF(AJ41&lt;&gt;"",ROUND(AN4*IF($G$1&gt;=DATEVALUE("22/11/2019"),$C$41/365)*$F$41,IF(FALSE,-3,2)),"")</f>
        <v>22178.21</v>
      </c>
      <c r="AO41" s="136">
        <f t="shared" si="76"/>
        <v>50652.36</v>
      </c>
      <c r="AP41" s="136">
        <f t="shared" si="76"/>
        <v>25711.86</v>
      </c>
      <c r="AQ41" s="136">
        <f t="shared" si="76"/>
        <v>65429.73</v>
      </c>
      <c r="AR41" s="136">
        <f t="shared" si="76"/>
        <v>63285.919999999998</v>
      </c>
      <c r="AS41" s="136">
        <f t="shared" si="76"/>
        <v>43466.94</v>
      </c>
      <c r="AT41" s="136">
        <f t="shared" si="76"/>
        <v>65888.37</v>
      </c>
      <c r="AU41" s="136">
        <f t="shared" si="76"/>
        <v>33408.04</v>
      </c>
      <c r="AV41" s="136">
        <f t="shared" si="76"/>
        <v>44245.24</v>
      </c>
      <c r="AW41" s="136">
        <f t="shared" si="76"/>
        <v>43182.02</v>
      </c>
      <c r="AX41" s="136">
        <f t="shared" si="76"/>
        <v>38442.699999999997</v>
      </c>
      <c r="AY41" s="136">
        <f t="shared" si="76"/>
        <v>39752.620000000003</v>
      </c>
      <c r="AZ41" s="136">
        <f t="shared" si="76"/>
        <v>555932.05000000005</v>
      </c>
      <c r="BA41" s="136">
        <f t="shared" si="76"/>
        <v>138983.01</v>
      </c>
      <c r="BB41" s="136">
        <f t="shared" si="76"/>
        <v>28595.759999999998</v>
      </c>
      <c r="BC41" s="136">
        <f t="shared" si="76"/>
        <v>34815.24</v>
      </c>
      <c r="BD41" s="136">
        <f t="shared" si="76"/>
        <v>34884.74</v>
      </c>
      <c r="BE41" s="136">
        <f t="shared" si="76"/>
        <v>127485.64</v>
      </c>
      <c r="BF41" s="136">
        <f t="shared" si="76"/>
        <v>53821.17</v>
      </c>
      <c r="BG41" s="136">
        <f t="shared" si="76"/>
        <v>3446501.26</v>
      </c>
      <c r="BH41" s="136">
        <f t="shared" si="76"/>
        <v>2076859.52</v>
      </c>
      <c r="BI41" s="136">
        <f t="shared" si="76"/>
        <v>437796.49</v>
      </c>
      <c r="BJ41" s="136">
        <f t="shared" si="76"/>
        <v>53007916.829999998</v>
      </c>
      <c r="BK41" s="136" t="e">
        <f t="shared" si="76"/>
        <v>#N/A</v>
      </c>
      <c r="BL41" s="136" t="e">
        <f t="shared" si="76"/>
        <v>#N/A</v>
      </c>
      <c r="BM41" s="136" t="e">
        <f t="shared" si="76"/>
        <v>#N/A</v>
      </c>
      <c r="BN41" s="136" t="e">
        <f t="shared" si="76"/>
        <v>#N/A</v>
      </c>
      <c r="BO41" s="136" t="e">
        <f t="shared" si="76"/>
        <v>#N/A</v>
      </c>
      <c r="BP41" s="136" t="e">
        <f t="shared" si="76"/>
        <v>#N/A</v>
      </c>
      <c r="BQ41" s="136" t="e">
        <f t="shared" si="76"/>
        <v>#N/A</v>
      </c>
      <c r="BR41" s="136" t="e">
        <f t="shared" si="76"/>
        <v>#N/A</v>
      </c>
    </row>
    <row r="42" spans="1:70">
      <c r="A42" s="133">
        <f>IFERROR(IF(IF(AND(ROW(A42)=ROW($A$6),$G$2&lt;DATEVALUE("28/07/2006")),$G$2+1,INDEX('Intereses moratorios'!$A$7:$A$299,MATCH($G$2,'Intereses moratorios'!$A$7:$A$299,1)+ROW(A42)-ROW($A$6)))=0,"",IF(AND(ROW(A42)=ROW($A$6),$G$2&lt;DATEVALUE("28/07/2006")),$G$2+1,INDEX('Intereses moratorios'!$A$7:$A$299,MATCH($G$2,'Intereses moratorios'!$A$7:$A$299,1)+ROW(A42)-ROW($A$6)))),"")</f>
        <v>42005</v>
      </c>
      <c r="B42" s="133">
        <f>IFERROR(INDEX('Intereses moratorios'!$B$7:$B$299,MATCH(A42,'Intereses moratorios'!$A$7:$A$299,0)),"")</f>
        <v>42094</v>
      </c>
      <c r="C42" s="134">
        <f>IF(A42="","",IFERROR(IF($G$1&gt;=DATEVALUE("22/11/2019"),$E$4,INDEX('Intereses moratorios'!$D$7:$D$299,MATCH(A42,'Intereses moratorios'!$A$7:$A$299,0))),""))</f>
        <v>0.2757</v>
      </c>
      <c r="D42" s="133">
        <f t="shared" si="7"/>
        <v>42005</v>
      </c>
      <c r="E42" s="133">
        <f t="shared" si="8"/>
        <v>42094</v>
      </c>
      <c r="F42" s="135">
        <f t="shared" si="3"/>
        <v>90</v>
      </c>
      <c r="G42" s="136">
        <f t="shared" si="4"/>
        <v>2719232.88</v>
      </c>
      <c r="H42" s="136">
        <f t="shared" ref="H42:AM42" si="77">IF(D42&lt;&gt;"",ROUND(H4*IF($G$1&gt;=DATEVALUE("22/11/2019"),$C$42/365)*$F$42,IF(FALSE,-3,2)),"")</f>
        <v>169952.05</v>
      </c>
      <c r="I42" s="136">
        <f t="shared" si="77"/>
        <v>1203330.77</v>
      </c>
      <c r="J42" s="136">
        <f t="shared" si="77"/>
        <v>474106.41</v>
      </c>
      <c r="K42" s="136">
        <f t="shared" si="77"/>
        <v>407884.93</v>
      </c>
      <c r="L42" s="136">
        <f t="shared" si="77"/>
        <v>271923.28999999998</v>
      </c>
      <c r="M42" s="136">
        <f t="shared" si="77"/>
        <v>679808.22</v>
      </c>
      <c r="N42" s="136">
        <f t="shared" si="77"/>
        <v>679808.22</v>
      </c>
      <c r="O42" s="136">
        <f t="shared" si="77"/>
        <v>442283.23</v>
      </c>
      <c r="P42" s="136">
        <f t="shared" si="77"/>
        <v>506117.22</v>
      </c>
      <c r="Q42" s="136">
        <f t="shared" si="77"/>
        <v>138680.88</v>
      </c>
      <c r="R42" s="136">
        <f t="shared" si="77"/>
        <v>29680.43</v>
      </c>
      <c r="S42" s="136">
        <f t="shared" si="77"/>
        <v>31250.78</v>
      </c>
      <c r="T42" s="136">
        <f t="shared" si="77"/>
        <v>58164.39</v>
      </c>
      <c r="U42" s="136">
        <f t="shared" si="77"/>
        <v>34568.25</v>
      </c>
      <c r="V42" s="136">
        <f t="shared" si="77"/>
        <v>62222.85</v>
      </c>
      <c r="W42" s="136">
        <f t="shared" si="77"/>
        <v>50197.04</v>
      </c>
      <c r="X42" s="136">
        <f t="shared" si="77"/>
        <v>35373.82</v>
      </c>
      <c r="Y42" s="136">
        <f t="shared" si="77"/>
        <v>14507.11</v>
      </c>
      <c r="Z42" s="136">
        <f t="shared" si="77"/>
        <v>59160.31</v>
      </c>
      <c r="AA42" s="136">
        <f t="shared" si="77"/>
        <v>41158.99</v>
      </c>
      <c r="AB42" s="136">
        <f t="shared" si="77"/>
        <v>14194.4</v>
      </c>
      <c r="AC42" s="136">
        <f t="shared" si="77"/>
        <v>44099.16</v>
      </c>
      <c r="AD42" s="136">
        <f t="shared" si="77"/>
        <v>60638.89</v>
      </c>
      <c r="AE42" s="136">
        <f t="shared" si="77"/>
        <v>64024.34</v>
      </c>
      <c r="AF42" s="136">
        <f t="shared" si="77"/>
        <v>27396.27</v>
      </c>
      <c r="AG42" s="136">
        <f t="shared" si="77"/>
        <v>62032.5</v>
      </c>
      <c r="AH42" s="136">
        <f t="shared" si="77"/>
        <v>45078.080000000002</v>
      </c>
      <c r="AI42" s="136">
        <f t="shared" si="77"/>
        <v>16855.84</v>
      </c>
      <c r="AJ42" s="136">
        <f t="shared" si="77"/>
        <v>68150.77</v>
      </c>
      <c r="AK42" s="136">
        <f t="shared" si="77"/>
        <v>56502.26</v>
      </c>
      <c r="AL42" s="136">
        <f t="shared" si="77"/>
        <v>69163.69</v>
      </c>
      <c r="AM42" s="136">
        <f t="shared" si="77"/>
        <v>57083.5</v>
      </c>
      <c r="AN42" s="136">
        <f t="shared" ref="AN42:BR42" si="78">IF(AJ42&lt;&gt;"",ROUND(AN4*IF($G$1&gt;=DATEVALUE("22/11/2019"),$C$42/365)*$F$42,IF(FALSE,-3,2)),"")</f>
        <v>21696.080000000002</v>
      </c>
      <c r="AO42" s="136">
        <f t="shared" si="78"/>
        <v>49551.22</v>
      </c>
      <c r="AP42" s="136">
        <f t="shared" si="78"/>
        <v>25152.9</v>
      </c>
      <c r="AQ42" s="136">
        <f t="shared" si="78"/>
        <v>64007.34</v>
      </c>
      <c r="AR42" s="136">
        <f t="shared" si="78"/>
        <v>61910.13</v>
      </c>
      <c r="AS42" s="136">
        <f t="shared" si="78"/>
        <v>42522</v>
      </c>
      <c r="AT42" s="136">
        <f t="shared" si="78"/>
        <v>64456.02</v>
      </c>
      <c r="AU42" s="136">
        <f t="shared" si="78"/>
        <v>32681.78</v>
      </c>
      <c r="AV42" s="136">
        <f t="shared" si="78"/>
        <v>43283.39</v>
      </c>
      <c r="AW42" s="136">
        <f t="shared" si="78"/>
        <v>42243.28</v>
      </c>
      <c r="AX42" s="136">
        <f t="shared" si="78"/>
        <v>37606.99</v>
      </c>
      <c r="AY42" s="136">
        <f t="shared" si="78"/>
        <v>38888.43</v>
      </c>
      <c r="AZ42" s="136">
        <f t="shared" si="78"/>
        <v>543846.57999999996</v>
      </c>
      <c r="BA42" s="136">
        <f t="shared" si="78"/>
        <v>135961.64000000001</v>
      </c>
      <c r="BB42" s="136">
        <f t="shared" si="78"/>
        <v>27974.11</v>
      </c>
      <c r="BC42" s="136">
        <f t="shared" si="78"/>
        <v>34058.39</v>
      </c>
      <c r="BD42" s="136">
        <f t="shared" si="78"/>
        <v>34126.370000000003</v>
      </c>
      <c r="BE42" s="136">
        <f t="shared" si="78"/>
        <v>124714.22</v>
      </c>
      <c r="BF42" s="136">
        <f t="shared" si="78"/>
        <v>52651.15</v>
      </c>
      <c r="BG42" s="136">
        <f t="shared" si="78"/>
        <v>3371577.32</v>
      </c>
      <c r="BH42" s="136">
        <f t="shared" si="78"/>
        <v>2031710.4</v>
      </c>
      <c r="BI42" s="136">
        <f t="shared" si="78"/>
        <v>428279.18</v>
      </c>
      <c r="BJ42" s="136">
        <f t="shared" si="78"/>
        <v>51855570.82</v>
      </c>
      <c r="BK42" s="136" t="e">
        <f t="shared" si="78"/>
        <v>#N/A</v>
      </c>
      <c r="BL42" s="136" t="e">
        <f t="shared" si="78"/>
        <v>#N/A</v>
      </c>
      <c r="BM42" s="136" t="e">
        <f t="shared" si="78"/>
        <v>#N/A</v>
      </c>
      <c r="BN42" s="136" t="e">
        <f t="shared" si="78"/>
        <v>#N/A</v>
      </c>
      <c r="BO42" s="136" t="e">
        <f t="shared" si="78"/>
        <v>#N/A</v>
      </c>
      <c r="BP42" s="136" t="e">
        <f t="shared" si="78"/>
        <v>#N/A</v>
      </c>
      <c r="BQ42" s="136" t="e">
        <f t="shared" si="78"/>
        <v>#N/A</v>
      </c>
      <c r="BR42" s="136" t="e">
        <f t="shared" si="78"/>
        <v>#N/A</v>
      </c>
    </row>
    <row r="43" spans="1:70">
      <c r="A43" s="133">
        <f>IFERROR(IF(IF(AND(ROW(A43)=ROW($A$6),$G$2&lt;DATEVALUE("28/07/2006")),$G$2+1,INDEX('Intereses moratorios'!$A$7:$A$299,MATCH($G$2,'Intereses moratorios'!$A$7:$A$299,1)+ROW(A43)-ROW($A$6)))=0,"",IF(AND(ROW(A43)=ROW($A$6),$G$2&lt;DATEVALUE("28/07/2006")),$G$2+1,INDEX('Intereses moratorios'!$A$7:$A$299,MATCH($G$2,'Intereses moratorios'!$A$7:$A$299,1)+ROW(A43)-ROW($A$6)))),"")</f>
        <v>42095</v>
      </c>
      <c r="B43" s="133">
        <f>IFERROR(INDEX('Intereses moratorios'!$B$7:$B$299,MATCH(A43,'Intereses moratorios'!$A$7:$A$299,0)),"")</f>
        <v>42185</v>
      </c>
      <c r="C43" s="134">
        <f>IF(A43="","",IFERROR(IF($G$1&gt;=DATEVALUE("22/11/2019"),$E$4,INDEX('Intereses moratorios'!$D$7:$D$299,MATCH(A43,'Intereses moratorios'!$A$7:$A$299,0))),""))</f>
        <v>0.2757</v>
      </c>
      <c r="D43" s="133">
        <f t="shared" si="7"/>
        <v>42095</v>
      </c>
      <c r="E43" s="133">
        <f t="shared" si="8"/>
        <v>42185</v>
      </c>
      <c r="F43" s="135">
        <f t="shared" si="3"/>
        <v>91</v>
      </c>
      <c r="G43" s="136">
        <f t="shared" si="4"/>
        <v>2749446.58</v>
      </c>
      <c r="H43" s="136">
        <f t="shared" ref="H43:AM43" si="79">IF(D43&lt;&gt;"",ROUND(H4*IF($G$1&gt;=DATEVALUE("22/11/2019"),$C$43/365)*$F$43,IF(FALSE,-3,2)),"")</f>
        <v>171840.41</v>
      </c>
      <c r="I43" s="136">
        <f t="shared" si="79"/>
        <v>1216701.1100000001</v>
      </c>
      <c r="J43" s="136">
        <f t="shared" si="79"/>
        <v>479374.26</v>
      </c>
      <c r="K43" s="136">
        <f t="shared" si="79"/>
        <v>412416.99</v>
      </c>
      <c r="L43" s="136">
        <f t="shared" si="79"/>
        <v>274944.65999999997</v>
      </c>
      <c r="M43" s="136">
        <f t="shared" si="79"/>
        <v>687361.64</v>
      </c>
      <c r="N43" s="136">
        <f t="shared" si="79"/>
        <v>687361.64</v>
      </c>
      <c r="O43" s="136">
        <f t="shared" si="79"/>
        <v>447197.49</v>
      </c>
      <c r="P43" s="136">
        <f t="shared" si="79"/>
        <v>511740.74</v>
      </c>
      <c r="Q43" s="136">
        <f t="shared" si="79"/>
        <v>140221.78</v>
      </c>
      <c r="R43" s="136">
        <f t="shared" si="79"/>
        <v>30010.21</v>
      </c>
      <c r="S43" s="136">
        <f t="shared" si="79"/>
        <v>31598.01</v>
      </c>
      <c r="T43" s="136">
        <f t="shared" si="79"/>
        <v>58810.66</v>
      </c>
      <c r="U43" s="136">
        <f t="shared" si="79"/>
        <v>34952.339999999997</v>
      </c>
      <c r="V43" s="136">
        <f t="shared" si="79"/>
        <v>62914.21</v>
      </c>
      <c r="W43" s="136">
        <f t="shared" si="79"/>
        <v>50754.78</v>
      </c>
      <c r="X43" s="136">
        <f t="shared" si="79"/>
        <v>35766.86</v>
      </c>
      <c r="Y43" s="136">
        <f t="shared" si="79"/>
        <v>14668.3</v>
      </c>
      <c r="Z43" s="136">
        <f t="shared" si="79"/>
        <v>59817.65</v>
      </c>
      <c r="AA43" s="136">
        <f t="shared" si="79"/>
        <v>41616.31</v>
      </c>
      <c r="AB43" s="136">
        <f t="shared" si="79"/>
        <v>14352.11</v>
      </c>
      <c r="AC43" s="136">
        <f t="shared" si="79"/>
        <v>44589.15</v>
      </c>
      <c r="AD43" s="136">
        <f t="shared" si="79"/>
        <v>61312.66</v>
      </c>
      <c r="AE43" s="136">
        <f t="shared" si="79"/>
        <v>64735.72</v>
      </c>
      <c r="AF43" s="136">
        <f t="shared" si="79"/>
        <v>27700.67</v>
      </c>
      <c r="AG43" s="136">
        <f t="shared" si="79"/>
        <v>62721.75</v>
      </c>
      <c r="AH43" s="136">
        <f t="shared" si="79"/>
        <v>45578.95</v>
      </c>
      <c r="AI43" s="136">
        <f t="shared" si="79"/>
        <v>17043.13</v>
      </c>
      <c r="AJ43" s="136">
        <f t="shared" si="79"/>
        <v>68908</v>
      </c>
      <c r="AK43" s="136">
        <f t="shared" si="79"/>
        <v>57130.06</v>
      </c>
      <c r="AL43" s="136">
        <f t="shared" si="79"/>
        <v>69932.17</v>
      </c>
      <c r="AM43" s="136">
        <f t="shared" si="79"/>
        <v>57717.760000000002</v>
      </c>
      <c r="AN43" s="136">
        <f t="shared" ref="AN43:BR43" si="80">IF(AJ43&lt;&gt;"",ROUND(AN4*IF($G$1&gt;=DATEVALUE("22/11/2019"),$C$43/365)*$F$43,IF(FALSE,-3,2)),"")</f>
        <v>21937.15</v>
      </c>
      <c r="AO43" s="136">
        <f t="shared" si="80"/>
        <v>50101.79</v>
      </c>
      <c r="AP43" s="136">
        <f t="shared" si="80"/>
        <v>25432.38</v>
      </c>
      <c r="AQ43" s="136">
        <f t="shared" si="80"/>
        <v>64718.54</v>
      </c>
      <c r="AR43" s="136">
        <f t="shared" si="80"/>
        <v>62598.02</v>
      </c>
      <c r="AS43" s="136">
        <f t="shared" si="80"/>
        <v>42994.47</v>
      </c>
      <c r="AT43" s="136">
        <f t="shared" si="80"/>
        <v>65172.19</v>
      </c>
      <c r="AU43" s="136">
        <f t="shared" si="80"/>
        <v>33044.910000000003</v>
      </c>
      <c r="AV43" s="136">
        <f t="shared" si="80"/>
        <v>43764.32</v>
      </c>
      <c r="AW43" s="136">
        <f t="shared" si="80"/>
        <v>42712.65</v>
      </c>
      <c r="AX43" s="136">
        <f t="shared" si="80"/>
        <v>38024.85</v>
      </c>
      <c r="AY43" s="136">
        <f t="shared" si="80"/>
        <v>39320.519999999997</v>
      </c>
      <c r="AZ43" s="136">
        <f t="shared" si="80"/>
        <v>549889.31999999995</v>
      </c>
      <c r="BA43" s="136">
        <f t="shared" si="80"/>
        <v>137472.32999999999</v>
      </c>
      <c r="BB43" s="136">
        <f t="shared" si="80"/>
        <v>28284.93</v>
      </c>
      <c r="BC43" s="136">
        <f t="shared" si="80"/>
        <v>34436.82</v>
      </c>
      <c r="BD43" s="136">
        <f t="shared" si="80"/>
        <v>34505.550000000003</v>
      </c>
      <c r="BE43" s="136">
        <f t="shared" si="80"/>
        <v>126099.93</v>
      </c>
      <c r="BF43" s="136">
        <f t="shared" si="80"/>
        <v>53236.160000000003</v>
      </c>
      <c r="BG43" s="136">
        <f t="shared" si="80"/>
        <v>3409039.29</v>
      </c>
      <c r="BH43" s="136">
        <f t="shared" si="80"/>
        <v>2054284.96</v>
      </c>
      <c r="BI43" s="136">
        <f t="shared" si="80"/>
        <v>433037.84</v>
      </c>
      <c r="BJ43" s="136">
        <f t="shared" si="80"/>
        <v>52431743.829999998</v>
      </c>
      <c r="BK43" s="136" t="e">
        <f t="shared" si="80"/>
        <v>#N/A</v>
      </c>
      <c r="BL43" s="136" t="e">
        <f t="shared" si="80"/>
        <v>#N/A</v>
      </c>
      <c r="BM43" s="136" t="e">
        <f t="shared" si="80"/>
        <v>#N/A</v>
      </c>
      <c r="BN43" s="136" t="e">
        <f t="shared" si="80"/>
        <v>#N/A</v>
      </c>
      <c r="BO43" s="136" t="e">
        <f t="shared" si="80"/>
        <v>#N/A</v>
      </c>
      <c r="BP43" s="136" t="e">
        <f t="shared" si="80"/>
        <v>#N/A</v>
      </c>
      <c r="BQ43" s="136" t="e">
        <f t="shared" si="80"/>
        <v>#N/A</v>
      </c>
      <c r="BR43" s="136" t="e">
        <f t="shared" si="80"/>
        <v>#N/A</v>
      </c>
    </row>
    <row r="44" spans="1:70">
      <c r="A44" s="133">
        <f>IFERROR(IF(IF(AND(ROW(A44)=ROW($A$6),$G$2&lt;DATEVALUE("28/07/2006")),$G$2+1,INDEX('Intereses moratorios'!$A$7:$A$299,MATCH($G$2,'Intereses moratorios'!$A$7:$A$299,1)+ROW(A44)-ROW($A$6)))=0,"",IF(AND(ROW(A44)=ROW($A$6),$G$2&lt;DATEVALUE("28/07/2006")),$G$2+1,INDEX('Intereses moratorios'!$A$7:$A$299,MATCH($G$2,'Intereses moratorios'!$A$7:$A$299,1)+ROW(A44)-ROW($A$6)))),"")</f>
        <v>42186</v>
      </c>
      <c r="B44" s="133">
        <f>IFERROR(INDEX('Intereses moratorios'!$B$7:$B$299,MATCH(A44,'Intereses moratorios'!$A$7:$A$299,0)),"")</f>
        <v>42277</v>
      </c>
      <c r="C44" s="134">
        <f>IF(A44="","",IFERROR(IF($G$1&gt;=DATEVALUE("22/11/2019"),$E$4,INDEX('Intereses moratorios'!$D$7:$D$299,MATCH(A44,'Intereses moratorios'!$A$7:$A$299,0))),""))</f>
        <v>0.2757</v>
      </c>
      <c r="D44" s="133">
        <f t="shared" si="7"/>
        <v>42186</v>
      </c>
      <c r="E44" s="133">
        <f t="shared" si="8"/>
        <v>42277</v>
      </c>
      <c r="F44" s="135">
        <f t="shared" si="3"/>
        <v>92</v>
      </c>
      <c r="G44" s="136">
        <f t="shared" si="4"/>
        <v>2779660.27</v>
      </c>
      <c r="H44" s="136">
        <f t="shared" ref="H44:AM44" si="81">IF(D44&lt;&gt;"",ROUND(H4*IF($G$1&gt;=DATEVALUE("22/11/2019"),$C$44/365)*$F$44,IF(FALSE,-3,2)),"")</f>
        <v>173728.77</v>
      </c>
      <c r="I44" s="136">
        <f t="shared" si="81"/>
        <v>1230071.46</v>
      </c>
      <c r="J44" s="136">
        <f t="shared" si="81"/>
        <v>484642.11</v>
      </c>
      <c r="K44" s="136">
        <f t="shared" si="81"/>
        <v>416949.04</v>
      </c>
      <c r="L44" s="136">
        <f t="shared" si="81"/>
        <v>277966.03000000003</v>
      </c>
      <c r="M44" s="136">
        <f t="shared" si="81"/>
        <v>694915.07</v>
      </c>
      <c r="N44" s="136">
        <f t="shared" si="81"/>
        <v>694915.07</v>
      </c>
      <c r="O44" s="136">
        <f t="shared" si="81"/>
        <v>452111.74</v>
      </c>
      <c r="P44" s="136">
        <f t="shared" si="81"/>
        <v>517364.27</v>
      </c>
      <c r="Q44" s="136">
        <f t="shared" si="81"/>
        <v>141762.67000000001</v>
      </c>
      <c r="R44" s="136">
        <f t="shared" si="81"/>
        <v>30339.99</v>
      </c>
      <c r="S44" s="136">
        <f t="shared" si="81"/>
        <v>31945.25</v>
      </c>
      <c r="T44" s="136">
        <f t="shared" si="81"/>
        <v>59456.93</v>
      </c>
      <c r="U44" s="136">
        <f t="shared" si="81"/>
        <v>35336.43</v>
      </c>
      <c r="V44" s="136">
        <f t="shared" si="81"/>
        <v>63605.58</v>
      </c>
      <c r="W44" s="136">
        <f t="shared" si="81"/>
        <v>51312.53</v>
      </c>
      <c r="X44" s="136">
        <f t="shared" si="81"/>
        <v>36159.910000000003</v>
      </c>
      <c r="Y44" s="136">
        <f t="shared" si="81"/>
        <v>14829.49</v>
      </c>
      <c r="Z44" s="136">
        <f t="shared" si="81"/>
        <v>60474.98</v>
      </c>
      <c r="AA44" s="136">
        <f t="shared" si="81"/>
        <v>42073.63</v>
      </c>
      <c r="AB44" s="136">
        <f t="shared" si="81"/>
        <v>14509.83</v>
      </c>
      <c r="AC44" s="136">
        <f t="shared" si="81"/>
        <v>45079.14</v>
      </c>
      <c r="AD44" s="136">
        <f t="shared" si="81"/>
        <v>61986.42</v>
      </c>
      <c r="AE44" s="136">
        <f t="shared" si="81"/>
        <v>65447.1</v>
      </c>
      <c r="AF44" s="136">
        <f t="shared" si="81"/>
        <v>28005.08</v>
      </c>
      <c r="AG44" s="136">
        <f t="shared" si="81"/>
        <v>63411</v>
      </c>
      <c r="AH44" s="136">
        <f t="shared" si="81"/>
        <v>46079.82</v>
      </c>
      <c r="AI44" s="136">
        <f t="shared" si="81"/>
        <v>17230.419999999998</v>
      </c>
      <c r="AJ44" s="136">
        <f t="shared" si="81"/>
        <v>69665.240000000005</v>
      </c>
      <c r="AK44" s="136">
        <f t="shared" si="81"/>
        <v>57757.87</v>
      </c>
      <c r="AL44" s="136">
        <f t="shared" si="81"/>
        <v>70700.66</v>
      </c>
      <c r="AM44" s="136">
        <f t="shared" si="81"/>
        <v>58352.02</v>
      </c>
      <c r="AN44" s="136">
        <f t="shared" ref="AN44:BR44" si="82">IF(AJ44&lt;&gt;"",ROUND(AN4*IF($G$1&gt;=DATEVALUE("22/11/2019"),$C$44/365)*$F$44,IF(FALSE,-3,2)),"")</f>
        <v>22178.21</v>
      </c>
      <c r="AO44" s="136">
        <f t="shared" si="82"/>
        <v>50652.36</v>
      </c>
      <c r="AP44" s="136">
        <f t="shared" si="82"/>
        <v>25711.86</v>
      </c>
      <c r="AQ44" s="136">
        <f t="shared" si="82"/>
        <v>65429.73</v>
      </c>
      <c r="AR44" s="136">
        <f t="shared" si="82"/>
        <v>63285.919999999998</v>
      </c>
      <c r="AS44" s="136">
        <f t="shared" si="82"/>
        <v>43466.94</v>
      </c>
      <c r="AT44" s="136">
        <f t="shared" si="82"/>
        <v>65888.37</v>
      </c>
      <c r="AU44" s="136">
        <f t="shared" si="82"/>
        <v>33408.04</v>
      </c>
      <c r="AV44" s="136">
        <f t="shared" si="82"/>
        <v>44245.24</v>
      </c>
      <c r="AW44" s="136">
        <f t="shared" si="82"/>
        <v>43182.02</v>
      </c>
      <c r="AX44" s="136">
        <f t="shared" si="82"/>
        <v>38442.699999999997</v>
      </c>
      <c r="AY44" s="136">
        <f t="shared" si="82"/>
        <v>39752.620000000003</v>
      </c>
      <c r="AZ44" s="136">
        <f t="shared" si="82"/>
        <v>555932.05000000005</v>
      </c>
      <c r="BA44" s="136">
        <f t="shared" si="82"/>
        <v>138983.01</v>
      </c>
      <c r="BB44" s="136">
        <f t="shared" si="82"/>
        <v>28595.759999999998</v>
      </c>
      <c r="BC44" s="136">
        <f t="shared" si="82"/>
        <v>34815.24</v>
      </c>
      <c r="BD44" s="136">
        <f t="shared" si="82"/>
        <v>34884.74</v>
      </c>
      <c r="BE44" s="136">
        <f t="shared" si="82"/>
        <v>127485.64</v>
      </c>
      <c r="BF44" s="136">
        <f t="shared" si="82"/>
        <v>53821.17</v>
      </c>
      <c r="BG44" s="136">
        <f t="shared" si="82"/>
        <v>3446501.26</v>
      </c>
      <c r="BH44" s="136">
        <f t="shared" si="82"/>
        <v>2076859.52</v>
      </c>
      <c r="BI44" s="136">
        <f t="shared" si="82"/>
        <v>437796.49</v>
      </c>
      <c r="BJ44" s="136">
        <f t="shared" si="82"/>
        <v>53007916.829999998</v>
      </c>
      <c r="BK44" s="136" t="e">
        <f t="shared" si="82"/>
        <v>#N/A</v>
      </c>
      <c r="BL44" s="136" t="e">
        <f t="shared" si="82"/>
        <v>#N/A</v>
      </c>
      <c r="BM44" s="136" t="e">
        <f t="shared" si="82"/>
        <v>#N/A</v>
      </c>
      <c r="BN44" s="136" t="e">
        <f t="shared" si="82"/>
        <v>#N/A</v>
      </c>
      <c r="BO44" s="136" t="e">
        <f t="shared" si="82"/>
        <v>#N/A</v>
      </c>
      <c r="BP44" s="136" t="e">
        <f t="shared" si="82"/>
        <v>#N/A</v>
      </c>
      <c r="BQ44" s="136" t="e">
        <f t="shared" si="82"/>
        <v>#N/A</v>
      </c>
      <c r="BR44" s="136" t="e">
        <f t="shared" si="82"/>
        <v>#N/A</v>
      </c>
    </row>
    <row r="45" spans="1:70">
      <c r="A45" s="133">
        <f>IFERROR(IF(IF(AND(ROW(A45)=ROW($A$6),$G$2&lt;DATEVALUE("28/07/2006")),$G$2+1,INDEX('Intereses moratorios'!$A$7:$A$299,MATCH($G$2,'Intereses moratorios'!$A$7:$A$299,1)+ROW(A45)-ROW($A$6)))=0,"",IF(AND(ROW(A45)=ROW($A$6),$G$2&lt;DATEVALUE("28/07/2006")),$G$2+1,INDEX('Intereses moratorios'!$A$7:$A$299,MATCH($G$2,'Intereses moratorios'!$A$7:$A$299,1)+ROW(A45)-ROW($A$6)))),"")</f>
        <v>42278</v>
      </c>
      <c r="B45" s="133">
        <f>IFERROR(INDEX('Intereses moratorios'!$B$7:$B$299,MATCH(A45,'Intereses moratorios'!$A$7:$A$299,0)),"")</f>
        <v>42369</v>
      </c>
      <c r="C45" s="134">
        <f>IF(A45="","",IFERROR(IF($G$1&gt;=DATEVALUE("22/11/2019"),$E$4,INDEX('Intereses moratorios'!$D$7:$D$299,MATCH(A45,'Intereses moratorios'!$A$7:$A$299,0))),""))</f>
        <v>0.2757</v>
      </c>
      <c r="D45" s="133">
        <f t="shared" si="7"/>
        <v>42278</v>
      </c>
      <c r="E45" s="133">
        <f t="shared" si="8"/>
        <v>42369</v>
      </c>
      <c r="F45" s="135">
        <f t="shared" si="3"/>
        <v>92</v>
      </c>
      <c r="G45" s="136">
        <f t="shared" si="4"/>
        <v>2779660.27</v>
      </c>
      <c r="H45" s="136">
        <f t="shared" ref="H45:AM45" si="83">IF(D45&lt;&gt;"",ROUND(H4*IF($G$1&gt;=DATEVALUE("22/11/2019"),$C$45/365)*$F$45,IF(FALSE,-3,2)),"")</f>
        <v>173728.77</v>
      </c>
      <c r="I45" s="136">
        <f t="shared" si="83"/>
        <v>1230071.46</v>
      </c>
      <c r="J45" s="136">
        <f t="shared" si="83"/>
        <v>484642.11</v>
      </c>
      <c r="K45" s="136">
        <f t="shared" si="83"/>
        <v>416949.04</v>
      </c>
      <c r="L45" s="136">
        <f t="shared" si="83"/>
        <v>277966.03000000003</v>
      </c>
      <c r="M45" s="136">
        <f t="shared" si="83"/>
        <v>694915.07</v>
      </c>
      <c r="N45" s="136">
        <f t="shared" si="83"/>
        <v>694915.07</v>
      </c>
      <c r="O45" s="136">
        <f t="shared" si="83"/>
        <v>452111.74</v>
      </c>
      <c r="P45" s="136">
        <f t="shared" si="83"/>
        <v>517364.27</v>
      </c>
      <c r="Q45" s="136">
        <f t="shared" si="83"/>
        <v>141762.67000000001</v>
      </c>
      <c r="R45" s="136">
        <f t="shared" si="83"/>
        <v>30339.99</v>
      </c>
      <c r="S45" s="136">
        <f t="shared" si="83"/>
        <v>31945.25</v>
      </c>
      <c r="T45" s="136">
        <f t="shared" si="83"/>
        <v>59456.93</v>
      </c>
      <c r="U45" s="136">
        <f t="shared" si="83"/>
        <v>35336.43</v>
      </c>
      <c r="V45" s="136">
        <f t="shared" si="83"/>
        <v>63605.58</v>
      </c>
      <c r="W45" s="136">
        <f t="shared" si="83"/>
        <v>51312.53</v>
      </c>
      <c r="X45" s="136">
        <f t="shared" si="83"/>
        <v>36159.910000000003</v>
      </c>
      <c r="Y45" s="136">
        <f t="shared" si="83"/>
        <v>14829.49</v>
      </c>
      <c r="Z45" s="136">
        <f t="shared" si="83"/>
        <v>60474.98</v>
      </c>
      <c r="AA45" s="136">
        <f t="shared" si="83"/>
        <v>42073.63</v>
      </c>
      <c r="AB45" s="136">
        <f t="shared" si="83"/>
        <v>14509.83</v>
      </c>
      <c r="AC45" s="136">
        <f t="shared" si="83"/>
        <v>45079.14</v>
      </c>
      <c r="AD45" s="136">
        <f t="shared" si="83"/>
        <v>61986.42</v>
      </c>
      <c r="AE45" s="136">
        <f t="shared" si="83"/>
        <v>65447.1</v>
      </c>
      <c r="AF45" s="136">
        <f t="shared" si="83"/>
        <v>28005.08</v>
      </c>
      <c r="AG45" s="136">
        <f t="shared" si="83"/>
        <v>63411</v>
      </c>
      <c r="AH45" s="136">
        <f t="shared" si="83"/>
        <v>46079.82</v>
      </c>
      <c r="AI45" s="136">
        <f t="shared" si="83"/>
        <v>17230.419999999998</v>
      </c>
      <c r="AJ45" s="136">
        <f t="shared" si="83"/>
        <v>69665.240000000005</v>
      </c>
      <c r="AK45" s="136">
        <f t="shared" si="83"/>
        <v>57757.87</v>
      </c>
      <c r="AL45" s="136">
        <f t="shared" si="83"/>
        <v>70700.66</v>
      </c>
      <c r="AM45" s="136">
        <f t="shared" si="83"/>
        <v>58352.02</v>
      </c>
      <c r="AN45" s="136">
        <f t="shared" ref="AN45:BR45" si="84">IF(AJ45&lt;&gt;"",ROUND(AN4*IF($G$1&gt;=DATEVALUE("22/11/2019"),$C$45/365)*$F$45,IF(FALSE,-3,2)),"")</f>
        <v>22178.21</v>
      </c>
      <c r="AO45" s="136">
        <f t="shared" si="84"/>
        <v>50652.36</v>
      </c>
      <c r="AP45" s="136">
        <f t="shared" si="84"/>
        <v>25711.86</v>
      </c>
      <c r="AQ45" s="136">
        <f t="shared" si="84"/>
        <v>65429.73</v>
      </c>
      <c r="AR45" s="136">
        <f t="shared" si="84"/>
        <v>63285.919999999998</v>
      </c>
      <c r="AS45" s="136">
        <f t="shared" si="84"/>
        <v>43466.94</v>
      </c>
      <c r="AT45" s="136">
        <f t="shared" si="84"/>
        <v>65888.37</v>
      </c>
      <c r="AU45" s="136">
        <f t="shared" si="84"/>
        <v>33408.04</v>
      </c>
      <c r="AV45" s="136">
        <f t="shared" si="84"/>
        <v>44245.24</v>
      </c>
      <c r="AW45" s="136">
        <f t="shared" si="84"/>
        <v>43182.02</v>
      </c>
      <c r="AX45" s="136">
        <f t="shared" si="84"/>
        <v>38442.699999999997</v>
      </c>
      <c r="AY45" s="136">
        <f t="shared" si="84"/>
        <v>39752.620000000003</v>
      </c>
      <c r="AZ45" s="136">
        <f t="shared" si="84"/>
        <v>555932.05000000005</v>
      </c>
      <c r="BA45" s="136">
        <f t="shared" si="84"/>
        <v>138983.01</v>
      </c>
      <c r="BB45" s="136">
        <f t="shared" si="84"/>
        <v>28595.759999999998</v>
      </c>
      <c r="BC45" s="136">
        <f t="shared" si="84"/>
        <v>34815.24</v>
      </c>
      <c r="BD45" s="136">
        <f t="shared" si="84"/>
        <v>34884.74</v>
      </c>
      <c r="BE45" s="136">
        <f t="shared" si="84"/>
        <v>127485.64</v>
      </c>
      <c r="BF45" s="136">
        <f t="shared" si="84"/>
        <v>53821.17</v>
      </c>
      <c r="BG45" s="136">
        <f t="shared" si="84"/>
        <v>3446501.26</v>
      </c>
      <c r="BH45" s="136">
        <f t="shared" si="84"/>
        <v>2076859.52</v>
      </c>
      <c r="BI45" s="136">
        <f t="shared" si="84"/>
        <v>437796.49</v>
      </c>
      <c r="BJ45" s="136">
        <f t="shared" si="84"/>
        <v>53007916.829999998</v>
      </c>
      <c r="BK45" s="136" t="e">
        <f t="shared" si="84"/>
        <v>#N/A</v>
      </c>
      <c r="BL45" s="136" t="e">
        <f t="shared" si="84"/>
        <v>#N/A</v>
      </c>
      <c r="BM45" s="136" t="e">
        <f t="shared" si="84"/>
        <v>#N/A</v>
      </c>
      <c r="BN45" s="136" t="e">
        <f t="shared" si="84"/>
        <v>#N/A</v>
      </c>
      <c r="BO45" s="136" t="e">
        <f t="shared" si="84"/>
        <v>#N/A</v>
      </c>
      <c r="BP45" s="136" t="e">
        <f t="shared" si="84"/>
        <v>#N/A</v>
      </c>
      <c r="BQ45" s="136" t="e">
        <f t="shared" si="84"/>
        <v>#N/A</v>
      </c>
      <c r="BR45" s="136" t="e">
        <f t="shared" si="84"/>
        <v>#N/A</v>
      </c>
    </row>
    <row r="46" spans="1:70">
      <c r="A46" s="133">
        <f>IFERROR(IF(IF(AND(ROW(A46)=ROW($A$6),$G$2&lt;DATEVALUE("28/07/2006")),$G$2+1,INDEX('Intereses moratorios'!$A$7:$A$299,MATCH($G$2,'Intereses moratorios'!$A$7:$A$299,1)+ROW(A46)-ROW($A$6)))=0,"",IF(AND(ROW(A46)=ROW($A$6),$G$2&lt;DATEVALUE("28/07/2006")),$G$2+1,INDEX('Intereses moratorios'!$A$7:$A$299,MATCH($G$2,'Intereses moratorios'!$A$7:$A$299,1)+ROW(A46)-ROW($A$6)))),"")</f>
        <v>42370</v>
      </c>
      <c r="B46" s="133">
        <f>IFERROR(INDEX('Intereses moratorios'!$B$7:$B$299,MATCH(A46,'Intereses moratorios'!$A$7:$A$299,0)),"")</f>
        <v>42460</v>
      </c>
      <c r="C46" s="134">
        <f>IF(A46="","",IFERROR(IF($G$1&gt;=DATEVALUE("22/11/2019"),$E$4,INDEX('Intereses moratorios'!$D$7:$D$299,MATCH(A46,'Intereses moratorios'!$A$7:$A$299,0))),""))</f>
        <v>0.2757</v>
      </c>
      <c r="D46" s="133">
        <f t="shared" si="7"/>
        <v>42370</v>
      </c>
      <c r="E46" s="133">
        <f t="shared" si="8"/>
        <v>42460</v>
      </c>
      <c r="F46" s="135">
        <f t="shared" si="3"/>
        <v>91</v>
      </c>
      <c r="G46" s="136">
        <f t="shared" si="4"/>
        <v>2749446.58</v>
      </c>
      <c r="H46" s="136">
        <f t="shared" ref="H46:AM46" si="85">IF(D46&lt;&gt;"",ROUND(H4*IF($G$1&gt;=DATEVALUE("22/11/2019"),$C$46/365)*$F$46,IF(FALSE,-3,2)),"")</f>
        <v>171840.41</v>
      </c>
      <c r="I46" s="136">
        <f t="shared" si="85"/>
        <v>1216701.1100000001</v>
      </c>
      <c r="J46" s="136">
        <f t="shared" si="85"/>
        <v>479374.26</v>
      </c>
      <c r="K46" s="136">
        <f t="shared" si="85"/>
        <v>412416.99</v>
      </c>
      <c r="L46" s="136">
        <f t="shared" si="85"/>
        <v>274944.65999999997</v>
      </c>
      <c r="M46" s="136">
        <f t="shared" si="85"/>
        <v>687361.64</v>
      </c>
      <c r="N46" s="136">
        <f t="shared" si="85"/>
        <v>687361.64</v>
      </c>
      <c r="O46" s="136">
        <f t="shared" si="85"/>
        <v>447197.49</v>
      </c>
      <c r="P46" s="136">
        <f t="shared" si="85"/>
        <v>511740.74</v>
      </c>
      <c r="Q46" s="136">
        <f t="shared" si="85"/>
        <v>140221.78</v>
      </c>
      <c r="R46" s="136">
        <f t="shared" si="85"/>
        <v>30010.21</v>
      </c>
      <c r="S46" s="136">
        <f t="shared" si="85"/>
        <v>31598.01</v>
      </c>
      <c r="T46" s="136">
        <f t="shared" si="85"/>
        <v>58810.66</v>
      </c>
      <c r="U46" s="136">
        <f t="shared" si="85"/>
        <v>34952.339999999997</v>
      </c>
      <c r="V46" s="136">
        <f t="shared" si="85"/>
        <v>62914.21</v>
      </c>
      <c r="W46" s="136">
        <f t="shared" si="85"/>
        <v>50754.78</v>
      </c>
      <c r="X46" s="136">
        <f t="shared" si="85"/>
        <v>35766.86</v>
      </c>
      <c r="Y46" s="136">
        <f t="shared" si="85"/>
        <v>14668.3</v>
      </c>
      <c r="Z46" s="136">
        <f t="shared" si="85"/>
        <v>59817.65</v>
      </c>
      <c r="AA46" s="136">
        <f t="shared" si="85"/>
        <v>41616.31</v>
      </c>
      <c r="AB46" s="136">
        <f t="shared" si="85"/>
        <v>14352.11</v>
      </c>
      <c r="AC46" s="136">
        <f t="shared" si="85"/>
        <v>44589.15</v>
      </c>
      <c r="AD46" s="136">
        <f t="shared" si="85"/>
        <v>61312.66</v>
      </c>
      <c r="AE46" s="136">
        <f t="shared" si="85"/>
        <v>64735.72</v>
      </c>
      <c r="AF46" s="136">
        <f t="shared" si="85"/>
        <v>27700.67</v>
      </c>
      <c r="AG46" s="136">
        <f t="shared" si="85"/>
        <v>62721.75</v>
      </c>
      <c r="AH46" s="136">
        <f t="shared" si="85"/>
        <v>45578.95</v>
      </c>
      <c r="AI46" s="136">
        <f t="shared" si="85"/>
        <v>17043.13</v>
      </c>
      <c r="AJ46" s="136">
        <f t="shared" si="85"/>
        <v>68908</v>
      </c>
      <c r="AK46" s="136">
        <f t="shared" si="85"/>
        <v>57130.06</v>
      </c>
      <c r="AL46" s="136">
        <f t="shared" si="85"/>
        <v>69932.17</v>
      </c>
      <c r="AM46" s="136">
        <f t="shared" si="85"/>
        <v>57717.760000000002</v>
      </c>
      <c r="AN46" s="136">
        <f t="shared" ref="AN46:BR46" si="86">IF(AJ46&lt;&gt;"",ROUND(AN4*IF($G$1&gt;=DATEVALUE("22/11/2019"),$C$46/365)*$F$46,IF(FALSE,-3,2)),"")</f>
        <v>21937.15</v>
      </c>
      <c r="AO46" s="136">
        <f t="shared" si="86"/>
        <v>50101.79</v>
      </c>
      <c r="AP46" s="136">
        <f t="shared" si="86"/>
        <v>25432.38</v>
      </c>
      <c r="AQ46" s="136">
        <f t="shared" si="86"/>
        <v>64718.54</v>
      </c>
      <c r="AR46" s="136">
        <f t="shared" si="86"/>
        <v>62598.02</v>
      </c>
      <c r="AS46" s="136">
        <f t="shared" si="86"/>
        <v>42994.47</v>
      </c>
      <c r="AT46" s="136">
        <f t="shared" si="86"/>
        <v>65172.19</v>
      </c>
      <c r="AU46" s="136">
        <f t="shared" si="86"/>
        <v>33044.910000000003</v>
      </c>
      <c r="AV46" s="136">
        <f t="shared" si="86"/>
        <v>43764.32</v>
      </c>
      <c r="AW46" s="136">
        <f t="shared" si="86"/>
        <v>42712.65</v>
      </c>
      <c r="AX46" s="136">
        <f t="shared" si="86"/>
        <v>38024.85</v>
      </c>
      <c r="AY46" s="136">
        <f t="shared" si="86"/>
        <v>39320.519999999997</v>
      </c>
      <c r="AZ46" s="136">
        <f t="shared" si="86"/>
        <v>549889.31999999995</v>
      </c>
      <c r="BA46" s="136">
        <f t="shared" si="86"/>
        <v>137472.32999999999</v>
      </c>
      <c r="BB46" s="136">
        <f t="shared" si="86"/>
        <v>28284.93</v>
      </c>
      <c r="BC46" s="136">
        <f t="shared" si="86"/>
        <v>34436.82</v>
      </c>
      <c r="BD46" s="136">
        <f t="shared" si="86"/>
        <v>34505.550000000003</v>
      </c>
      <c r="BE46" s="136">
        <f t="shared" si="86"/>
        <v>126099.93</v>
      </c>
      <c r="BF46" s="136">
        <f t="shared" si="86"/>
        <v>53236.160000000003</v>
      </c>
      <c r="BG46" s="136">
        <f t="shared" si="86"/>
        <v>3409039.29</v>
      </c>
      <c r="BH46" s="136">
        <f t="shared" si="86"/>
        <v>2054284.96</v>
      </c>
      <c r="BI46" s="136">
        <f t="shared" si="86"/>
        <v>433037.84</v>
      </c>
      <c r="BJ46" s="136">
        <f t="shared" si="86"/>
        <v>52431743.829999998</v>
      </c>
      <c r="BK46" s="136" t="e">
        <f t="shared" si="86"/>
        <v>#N/A</v>
      </c>
      <c r="BL46" s="136" t="e">
        <f t="shared" si="86"/>
        <v>#N/A</v>
      </c>
      <c r="BM46" s="136" t="e">
        <f t="shared" si="86"/>
        <v>#N/A</v>
      </c>
      <c r="BN46" s="136" t="e">
        <f t="shared" si="86"/>
        <v>#N/A</v>
      </c>
      <c r="BO46" s="136" t="e">
        <f t="shared" si="86"/>
        <v>#N/A</v>
      </c>
      <c r="BP46" s="136" t="e">
        <f t="shared" si="86"/>
        <v>#N/A</v>
      </c>
      <c r="BQ46" s="136" t="e">
        <f t="shared" si="86"/>
        <v>#N/A</v>
      </c>
      <c r="BR46" s="136" t="e">
        <f t="shared" si="86"/>
        <v>#N/A</v>
      </c>
    </row>
    <row r="47" spans="1:70">
      <c r="A47" s="133">
        <f>IFERROR(IF(IF(AND(ROW(A47)=ROW($A$6),$G$2&lt;DATEVALUE("28/07/2006")),$G$2+1,INDEX('Intereses moratorios'!$A$7:$A$299,MATCH($G$2,'Intereses moratorios'!$A$7:$A$299,1)+ROW(A47)-ROW($A$6)))=0,"",IF(AND(ROW(A47)=ROW($A$6),$G$2&lt;DATEVALUE("28/07/2006")),$G$2+1,INDEX('Intereses moratorios'!$A$7:$A$299,MATCH($G$2,'Intereses moratorios'!$A$7:$A$299,1)+ROW(A47)-ROW($A$6)))),"")</f>
        <v>42461</v>
      </c>
      <c r="B47" s="133">
        <f>IFERROR(INDEX('Intereses moratorios'!$B$7:$B$299,MATCH(A47,'Intereses moratorios'!$A$7:$A$299,0)),"")</f>
        <v>42551</v>
      </c>
      <c r="C47" s="134">
        <f>IF(A47="","",IFERROR(IF($G$1&gt;=DATEVALUE("22/11/2019"),$E$4,INDEX('Intereses moratorios'!$D$7:$D$299,MATCH(A47,'Intereses moratorios'!$A$7:$A$299,0))),""))</f>
        <v>0.2757</v>
      </c>
      <c r="D47" s="133">
        <f t="shared" si="7"/>
        <v>42461</v>
      </c>
      <c r="E47" s="133">
        <f t="shared" si="8"/>
        <v>42551</v>
      </c>
      <c r="F47" s="135">
        <f t="shared" si="3"/>
        <v>91</v>
      </c>
      <c r="G47" s="136">
        <f t="shared" si="4"/>
        <v>2749446.58</v>
      </c>
      <c r="H47" s="136">
        <f t="shared" ref="H47:AM47" si="87">IF(D47&lt;&gt;"",ROUND(H4*IF($G$1&gt;=DATEVALUE("22/11/2019"),$C$47/365)*$F$47,IF(FALSE,-3,2)),"")</f>
        <v>171840.41</v>
      </c>
      <c r="I47" s="136">
        <f t="shared" si="87"/>
        <v>1216701.1100000001</v>
      </c>
      <c r="J47" s="136">
        <f t="shared" si="87"/>
        <v>479374.26</v>
      </c>
      <c r="K47" s="136">
        <f t="shared" si="87"/>
        <v>412416.99</v>
      </c>
      <c r="L47" s="136">
        <f t="shared" si="87"/>
        <v>274944.65999999997</v>
      </c>
      <c r="M47" s="136">
        <f t="shared" si="87"/>
        <v>687361.64</v>
      </c>
      <c r="N47" s="136">
        <f t="shared" si="87"/>
        <v>687361.64</v>
      </c>
      <c r="O47" s="136">
        <f t="shared" si="87"/>
        <v>447197.49</v>
      </c>
      <c r="P47" s="136">
        <f t="shared" si="87"/>
        <v>511740.74</v>
      </c>
      <c r="Q47" s="136">
        <f t="shared" si="87"/>
        <v>140221.78</v>
      </c>
      <c r="R47" s="136">
        <f t="shared" si="87"/>
        <v>30010.21</v>
      </c>
      <c r="S47" s="136">
        <f t="shared" si="87"/>
        <v>31598.01</v>
      </c>
      <c r="T47" s="136">
        <f t="shared" si="87"/>
        <v>58810.66</v>
      </c>
      <c r="U47" s="136">
        <f t="shared" si="87"/>
        <v>34952.339999999997</v>
      </c>
      <c r="V47" s="136">
        <f t="shared" si="87"/>
        <v>62914.21</v>
      </c>
      <c r="W47" s="136">
        <f t="shared" si="87"/>
        <v>50754.78</v>
      </c>
      <c r="X47" s="136">
        <f t="shared" si="87"/>
        <v>35766.86</v>
      </c>
      <c r="Y47" s="136">
        <f t="shared" si="87"/>
        <v>14668.3</v>
      </c>
      <c r="Z47" s="136">
        <f t="shared" si="87"/>
        <v>59817.65</v>
      </c>
      <c r="AA47" s="136">
        <f t="shared" si="87"/>
        <v>41616.31</v>
      </c>
      <c r="AB47" s="136">
        <f t="shared" si="87"/>
        <v>14352.11</v>
      </c>
      <c r="AC47" s="136">
        <f t="shared" si="87"/>
        <v>44589.15</v>
      </c>
      <c r="AD47" s="136">
        <f t="shared" si="87"/>
        <v>61312.66</v>
      </c>
      <c r="AE47" s="136">
        <f t="shared" si="87"/>
        <v>64735.72</v>
      </c>
      <c r="AF47" s="136">
        <f t="shared" si="87"/>
        <v>27700.67</v>
      </c>
      <c r="AG47" s="136">
        <f t="shared" si="87"/>
        <v>62721.75</v>
      </c>
      <c r="AH47" s="136">
        <f t="shared" si="87"/>
        <v>45578.95</v>
      </c>
      <c r="AI47" s="136">
        <f t="shared" si="87"/>
        <v>17043.13</v>
      </c>
      <c r="AJ47" s="136">
        <f t="shared" si="87"/>
        <v>68908</v>
      </c>
      <c r="AK47" s="136">
        <f t="shared" si="87"/>
        <v>57130.06</v>
      </c>
      <c r="AL47" s="136">
        <f t="shared" si="87"/>
        <v>69932.17</v>
      </c>
      <c r="AM47" s="136">
        <f t="shared" si="87"/>
        <v>57717.760000000002</v>
      </c>
      <c r="AN47" s="136">
        <f t="shared" ref="AN47:BR47" si="88">IF(AJ47&lt;&gt;"",ROUND(AN4*IF($G$1&gt;=DATEVALUE("22/11/2019"),$C$47/365)*$F$47,IF(FALSE,-3,2)),"")</f>
        <v>21937.15</v>
      </c>
      <c r="AO47" s="136">
        <f t="shared" si="88"/>
        <v>50101.79</v>
      </c>
      <c r="AP47" s="136">
        <f t="shared" si="88"/>
        <v>25432.38</v>
      </c>
      <c r="AQ47" s="136">
        <f t="shared" si="88"/>
        <v>64718.54</v>
      </c>
      <c r="AR47" s="136">
        <f t="shared" si="88"/>
        <v>62598.02</v>
      </c>
      <c r="AS47" s="136">
        <f t="shared" si="88"/>
        <v>42994.47</v>
      </c>
      <c r="AT47" s="136">
        <f t="shared" si="88"/>
        <v>65172.19</v>
      </c>
      <c r="AU47" s="136">
        <f t="shared" si="88"/>
        <v>33044.910000000003</v>
      </c>
      <c r="AV47" s="136">
        <f t="shared" si="88"/>
        <v>43764.32</v>
      </c>
      <c r="AW47" s="136">
        <f t="shared" si="88"/>
        <v>42712.65</v>
      </c>
      <c r="AX47" s="136">
        <f t="shared" si="88"/>
        <v>38024.85</v>
      </c>
      <c r="AY47" s="136">
        <f t="shared" si="88"/>
        <v>39320.519999999997</v>
      </c>
      <c r="AZ47" s="136">
        <f t="shared" si="88"/>
        <v>549889.31999999995</v>
      </c>
      <c r="BA47" s="136">
        <f t="shared" si="88"/>
        <v>137472.32999999999</v>
      </c>
      <c r="BB47" s="136">
        <f t="shared" si="88"/>
        <v>28284.93</v>
      </c>
      <c r="BC47" s="136">
        <f t="shared" si="88"/>
        <v>34436.82</v>
      </c>
      <c r="BD47" s="136">
        <f t="shared" si="88"/>
        <v>34505.550000000003</v>
      </c>
      <c r="BE47" s="136">
        <f t="shared" si="88"/>
        <v>126099.93</v>
      </c>
      <c r="BF47" s="136">
        <f t="shared" si="88"/>
        <v>53236.160000000003</v>
      </c>
      <c r="BG47" s="136">
        <f t="shared" si="88"/>
        <v>3409039.29</v>
      </c>
      <c r="BH47" s="136">
        <f t="shared" si="88"/>
        <v>2054284.96</v>
      </c>
      <c r="BI47" s="136">
        <f t="shared" si="88"/>
        <v>433037.84</v>
      </c>
      <c r="BJ47" s="136">
        <f t="shared" si="88"/>
        <v>52431743.829999998</v>
      </c>
      <c r="BK47" s="136" t="e">
        <f t="shared" si="88"/>
        <v>#N/A</v>
      </c>
      <c r="BL47" s="136" t="e">
        <f t="shared" si="88"/>
        <v>#N/A</v>
      </c>
      <c r="BM47" s="136" t="e">
        <f t="shared" si="88"/>
        <v>#N/A</v>
      </c>
      <c r="BN47" s="136" t="e">
        <f t="shared" si="88"/>
        <v>#N/A</v>
      </c>
      <c r="BO47" s="136" t="e">
        <f t="shared" si="88"/>
        <v>#N/A</v>
      </c>
      <c r="BP47" s="136" t="e">
        <f t="shared" si="88"/>
        <v>#N/A</v>
      </c>
      <c r="BQ47" s="136" t="e">
        <f t="shared" si="88"/>
        <v>#N/A</v>
      </c>
      <c r="BR47" s="136" t="e">
        <f t="shared" si="88"/>
        <v>#N/A</v>
      </c>
    </row>
    <row r="48" spans="1:70">
      <c r="A48" s="133">
        <f>IFERROR(IF(IF(AND(ROW(A48)=ROW($A$6),$G$2&lt;DATEVALUE("28/07/2006")),$G$2+1,INDEX('Intereses moratorios'!$A$7:$A$299,MATCH($G$2,'Intereses moratorios'!$A$7:$A$299,1)+ROW(A48)-ROW($A$6)))=0,"",IF(AND(ROW(A48)=ROW($A$6),$G$2&lt;DATEVALUE("28/07/2006")),$G$2+1,INDEX('Intereses moratorios'!$A$7:$A$299,MATCH($G$2,'Intereses moratorios'!$A$7:$A$299,1)+ROW(A48)-ROW($A$6)))),"")</f>
        <v>42552</v>
      </c>
      <c r="B48" s="133">
        <f>IFERROR(INDEX('Intereses moratorios'!$B$7:$B$299,MATCH(A48,'Intereses moratorios'!$A$7:$A$299,0)),"")</f>
        <v>42643</v>
      </c>
      <c r="C48" s="134">
        <f>IF(A48="","",IFERROR(IF($G$1&gt;=DATEVALUE("22/11/2019"),$E$4,INDEX('Intereses moratorios'!$D$7:$D$299,MATCH(A48,'Intereses moratorios'!$A$7:$A$299,0))),""))</f>
        <v>0.2757</v>
      </c>
      <c r="D48" s="133">
        <f t="shared" si="7"/>
        <v>42552</v>
      </c>
      <c r="E48" s="133">
        <f t="shared" si="8"/>
        <v>42643</v>
      </c>
      <c r="F48" s="135">
        <f t="shared" si="3"/>
        <v>92</v>
      </c>
      <c r="G48" s="136">
        <f t="shared" si="4"/>
        <v>2779660.27</v>
      </c>
      <c r="H48" s="136">
        <f t="shared" ref="H48:AM48" si="89">IF(D48&lt;&gt;"",ROUND(H4*IF($G$1&gt;=DATEVALUE("22/11/2019"),$C$48/365)*$F$48,IF(FALSE,-3,2)),"")</f>
        <v>173728.77</v>
      </c>
      <c r="I48" s="136">
        <f t="shared" si="89"/>
        <v>1230071.46</v>
      </c>
      <c r="J48" s="136">
        <f t="shared" si="89"/>
        <v>484642.11</v>
      </c>
      <c r="K48" s="136">
        <f t="shared" si="89"/>
        <v>416949.04</v>
      </c>
      <c r="L48" s="136">
        <f t="shared" si="89"/>
        <v>277966.03000000003</v>
      </c>
      <c r="M48" s="136">
        <f t="shared" si="89"/>
        <v>694915.07</v>
      </c>
      <c r="N48" s="136">
        <f t="shared" si="89"/>
        <v>694915.07</v>
      </c>
      <c r="O48" s="136">
        <f t="shared" si="89"/>
        <v>452111.74</v>
      </c>
      <c r="P48" s="136">
        <f t="shared" si="89"/>
        <v>517364.27</v>
      </c>
      <c r="Q48" s="136">
        <f t="shared" si="89"/>
        <v>141762.67000000001</v>
      </c>
      <c r="R48" s="136">
        <f t="shared" si="89"/>
        <v>30339.99</v>
      </c>
      <c r="S48" s="136">
        <f t="shared" si="89"/>
        <v>31945.25</v>
      </c>
      <c r="T48" s="136">
        <f t="shared" si="89"/>
        <v>59456.93</v>
      </c>
      <c r="U48" s="136">
        <f t="shared" si="89"/>
        <v>35336.43</v>
      </c>
      <c r="V48" s="136">
        <f t="shared" si="89"/>
        <v>63605.58</v>
      </c>
      <c r="W48" s="136">
        <f t="shared" si="89"/>
        <v>51312.53</v>
      </c>
      <c r="X48" s="136">
        <f t="shared" si="89"/>
        <v>36159.910000000003</v>
      </c>
      <c r="Y48" s="136">
        <f t="shared" si="89"/>
        <v>14829.49</v>
      </c>
      <c r="Z48" s="136">
        <f t="shared" si="89"/>
        <v>60474.98</v>
      </c>
      <c r="AA48" s="136">
        <f t="shared" si="89"/>
        <v>42073.63</v>
      </c>
      <c r="AB48" s="136">
        <f t="shared" si="89"/>
        <v>14509.83</v>
      </c>
      <c r="AC48" s="136">
        <f t="shared" si="89"/>
        <v>45079.14</v>
      </c>
      <c r="AD48" s="136">
        <f t="shared" si="89"/>
        <v>61986.42</v>
      </c>
      <c r="AE48" s="136">
        <f t="shared" si="89"/>
        <v>65447.1</v>
      </c>
      <c r="AF48" s="136">
        <f t="shared" si="89"/>
        <v>28005.08</v>
      </c>
      <c r="AG48" s="136">
        <f t="shared" si="89"/>
        <v>63411</v>
      </c>
      <c r="AH48" s="136">
        <f t="shared" si="89"/>
        <v>46079.82</v>
      </c>
      <c r="AI48" s="136">
        <f t="shared" si="89"/>
        <v>17230.419999999998</v>
      </c>
      <c r="AJ48" s="136">
        <f t="shared" si="89"/>
        <v>69665.240000000005</v>
      </c>
      <c r="AK48" s="136">
        <f t="shared" si="89"/>
        <v>57757.87</v>
      </c>
      <c r="AL48" s="136">
        <f t="shared" si="89"/>
        <v>70700.66</v>
      </c>
      <c r="AM48" s="136">
        <f t="shared" si="89"/>
        <v>58352.02</v>
      </c>
      <c r="AN48" s="136">
        <f t="shared" ref="AN48:BR48" si="90">IF(AJ48&lt;&gt;"",ROUND(AN4*IF($G$1&gt;=DATEVALUE("22/11/2019"),$C$48/365)*$F$48,IF(FALSE,-3,2)),"")</f>
        <v>22178.21</v>
      </c>
      <c r="AO48" s="136">
        <f t="shared" si="90"/>
        <v>50652.36</v>
      </c>
      <c r="AP48" s="136">
        <f t="shared" si="90"/>
        <v>25711.86</v>
      </c>
      <c r="AQ48" s="136">
        <f t="shared" si="90"/>
        <v>65429.73</v>
      </c>
      <c r="AR48" s="136">
        <f t="shared" si="90"/>
        <v>63285.919999999998</v>
      </c>
      <c r="AS48" s="136">
        <f t="shared" si="90"/>
        <v>43466.94</v>
      </c>
      <c r="AT48" s="136">
        <f t="shared" si="90"/>
        <v>65888.37</v>
      </c>
      <c r="AU48" s="136">
        <f t="shared" si="90"/>
        <v>33408.04</v>
      </c>
      <c r="AV48" s="136">
        <f t="shared" si="90"/>
        <v>44245.24</v>
      </c>
      <c r="AW48" s="136">
        <f t="shared" si="90"/>
        <v>43182.02</v>
      </c>
      <c r="AX48" s="136">
        <f t="shared" si="90"/>
        <v>38442.699999999997</v>
      </c>
      <c r="AY48" s="136">
        <f t="shared" si="90"/>
        <v>39752.620000000003</v>
      </c>
      <c r="AZ48" s="136">
        <f t="shared" si="90"/>
        <v>555932.05000000005</v>
      </c>
      <c r="BA48" s="136">
        <f t="shared" si="90"/>
        <v>138983.01</v>
      </c>
      <c r="BB48" s="136">
        <f t="shared" si="90"/>
        <v>28595.759999999998</v>
      </c>
      <c r="BC48" s="136">
        <f t="shared" si="90"/>
        <v>34815.24</v>
      </c>
      <c r="BD48" s="136">
        <f t="shared" si="90"/>
        <v>34884.74</v>
      </c>
      <c r="BE48" s="136">
        <f t="shared" si="90"/>
        <v>127485.64</v>
      </c>
      <c r="BF48" s="136">
        <f t="shared" si="90"/>
        <v>53821.17</v>
      </c>
      <c r="BG48" s="136">
        <f t="shared" si="90"/>
        <v>3446501.26</v>
      </c>
      <c r="BH48" s="136">
        <f t="shared" si="90"/>
        <v>2076859.52</v>
      </c>
      <c r="BI48" s="136">
        <f t="shared" si="90"/>
        <v>437796.49</v>
      </c>
      <c r="BJ48" s="136">
        <f t="shared" si="90"/>
        <v>53007916.829999998</v>
      </c>
      <c r="BK48" s="136" t="e">
        <f t="shared" si="90"/>
        <v>#N/A</v>
      </c>
      <c r="BL48" s="136" t="e">
        <f t="shared" si="90"/>
        <v>#N/A</v>
      </c>
      <c r="BM48" s="136" t="e">
        <f t="shared" si="90"/>
        <v>#N/A</v>
      </c>
      <c r="BN48" s="136" t="e">
        <f t="shared" si="90"/>
        <v>#N/A</v>
      </c>
      <c r="BO48" s="136" t="e">
        <f t="shared" si="90"/>
        <v>#N/A</v>
      </c>
      <c r="BP48" s="136" t="e">
        <f t="shared" si="90"/>
        <v>#N/A</v>
      </c>
      <c r="BQ48" s="136" t="e">
        <f t="shared" si="90"/>
        <v>#N/A</v>
      </c>
      <c r="BR48" s="136" t="e">
        <f t="shared" si="90"/>
        <v>#N/A</v>
      </c>
    </row>
    <row r="49" spans="1:70">
      <c r="A49" s="133">
        <f>IFERROR(IF(IF(AND(ROW(A49)=ROW($A$6),$G$2&lt;DATEVALUE("28/07/2006")),$G$2+1,INDEX('Intereses moratorios'!$A$7:$A$299,MATCH($G$2,'Intereses moratorios'!$A$7:$A$299,1)+ROW(A49)-ROW($A$6)))=0,"",IF(AND(ROW(A49)=ROW($A$6),$G$2&lt;DATEVALUE("28/07/2006")),$G$2+1,INDEX('Intereses moratorios'!$A$7:$A$299,MATCH($G$2,'Intereses moratorios'!$A$7:$A$299,1)+ROW(A49)-ROW($A$6)))),"")</f>
        <v>42644</v>
      </c>
      <c r="B49" s="133">
        <f>IFERROR(INDEX('Intereses moratorios'!$B$7:$B$299,MATCH(A49,'Intereses moratorios'!$A$7:$A$299,0)),"")</f>
        <v>42735</v>
      </c>
      <c r="C49" s="134">
        <f>IF(A49="","",IFERROR(IF($G$1&gt;=DATEVALUE("22/11/2019"),$E$4,INDEX('Intereses moratorios'!$D$7:$D$299,MATCH(A49,'Intereses moratorios'!$A$7:$A$299,0))),""))</f>
        <v>0.2757</v>
      </c>
      <c r="D49" s="133">
        <f t="shared" si="7"/>
        <v>42644</v>
      </c>
      <c r="E49" s="133">
        <f t="shared" si="8"/>
        <v>42735</v>
      </c>
      <c r="F49" s="135">
        <f t="shared" si="3"/>
        <v>92</v>
      </c>
      <c r="G49" s="136">
        <f t="shared" si="4"/>
        <v>2779660.27</v>
      </c>
      <c r="H49" s="136">
        <f t="shared" ref="H49:AM49" si="91">IF(D49&lt;&gt;"",ROUND(H4*IF($G$1&gt;=DATEVALUE("22/11/2019"),$C$49/365)*$F$49,IF(FALSE,-3,2)),"")</f>
        <v>173728.77</v>
      </c>
      <c r="I49" s="136">
        <f t="shared" si="91"/>
        <v>1230071.46</v>
      </c>
      <c r="J49" s="136">
        <f t="shared" si="91"/>
        <v>484642.11</v>
      </c>
      <c r="K49" s="136">
        <f t="shared" si="91"/>
        <v>416949.04</v>
      </c>
      <c r="L49" s="136">
        <f t="shared" si="91"/>
        <v>277966.03000000003</v>
      </c>
      <c r="M49" s="136">
        <f t="shared" si="91"/>
        <v>694915.07</v>
      </c>
      <c r="N49" s="136">
        <f t="shared" si="91"/>
        <v>694915.07</v>
      </c>
      <c r="O49" s="136">
        <f t="shared" si="91"/>
        <v>452111.74</v>
      </c>
      <c r="P49" s="136">
        <f t="shared" si="91"/>
        <v>517364.27</v>
      </c>
      <c r="Q49" s="136">
        <f t="shared" si="91"/>
        <v>141762.67000000001</v>
      </c>
      <c r="R49" s="136">
        <f t="shared" si="91"/>
        <v>30339.99</v>
      </c>
      <c r="S49" s="136">
        <f t="shared" si="91"/>
        <v>31945.25</v>
      </c>
      <c r="T49" s="136">
        <f t="shared" si="91"/>
        <v>59456.93</v>
      </c>
      <c r="U49" s="136">
        <f t="shared" si="91"/>
        <v>35336.43</v>
      </c>
      <c r="V49" s="136">
        <f t="shared" si="91"/>
        <v>63605.58</v>
      </c>
      <c r="W49" s="136">
        <f t="shared" si="91"/>
        <v>51312.53</v>
      </c>
      <c r="X49" s="136">
        <f t="shared" si="91"/>
        <v>36159.910000000003</v>
      </c>
      <c r="Y49" s="136">
        <f t="shared" si="91"/>
        <v>14829.49</v>
      </c>
      <c r="Z49" s="136">
        <f t="shared" si="91"/>
        <v>60474.98</v>
      </c>
      <c r="AA49" s="136">
        <f t="shared" si="91"/>
        <v>42073.63</v>
      </c>
      <c r="AB49" s="136">
        <f t="shared" si="91"/>
        <v>14509.83</v>
      </c>
      <c r="AC49" s="136">
        <f t="shared" si="91"/>
        <v>45079.14</v>
      </c>
      <c r="AD49" s="136">
        <f t="shared" si="91"/>
        <v>61986.42</v>
      </c>
      <c r="AE49" s="136">
        <f t="shared" si="91"/>
        <v>65447.1</v>
      </c>
      <c r="AF49" s="136">
        <f t="shared" si="91"/>
        <v>28005.08</v>
      </c>
      <c r="AG49" s="136">
        <f t="shared" si="91"/>
        <v>63411</v>
      </c>
      <c r="AH49" s="136">
        <f t="shared" si="91"/>
        <v>46079.82</v>
      </c>
      <c r="AI49" s="136">
        <f t="shared" si="91"/>
        <v>17230.419999999998</v>
      </c>
      <c r="AJ49" s="136">
        <f t="shared" si="91"/>
        <v>69665.240000000005</v>
      </c>
      <c r="AK49" s="136">
        <f t="shared" si="91"/>
        <v>57757.87</v>
      </c>
      <c r="AL49" s="136">
        <f t="shared" si="91"/>
        <v>70700.66</v>
      </c>
      <c r="AM49" s="136">
        <f t="shared" si="91"/>
        <v>58352.02</v>
      </c>
      <c r="AN49" s="136">
        <f t="shared" ref="AN49:BR49" si="92">IF(AJ49&lt;&gt;"",ROUND(AN4*IF($G$1&gt;=DATEVALUE("22/11/2019"),$C$49/365)*$F$49,IF(FALSE,-3,2)),"")</f>
        <v>22178.21</v>
      </c>
      <c r="AO49" s="136">
        <f t="shared" si="92"/>
        <v>50652.36</v>
      </c>
      <c r="AP49" s="136">
        <f t="shared" si="92"/>
        <v>25711.86</v>
      </c>
      <c r="AQ49" s="136">
        <f t="shared" si="92"/>
        <v>65429.73</v>
      </c>
      <c r="AR49" s="136">
        <f t="shared" si="92"/>
        <v>63285.919999999998</v>
      </c>
      <c r="AS49" s="136">
        <f t="shared" si="92"/>
        <v>43466.94</v>
      </c>
      <c r="AT49" s="136">
        <f t="shared" si="92"/>
        <v>65888.37</v>
      </c>
      <c r="AU49" s="136">
        <f t="shared" si="92"/>
        <v>33408.04</v>
      </c>
      <c r="AV49" s="136">
        <f t="shared" si="92"/>
        <v>44245.24</v>
      </c>
      <c r="AW49" s="136">
        <f t="shared" si="92"/>
        <v>43182.02</v>
      </c>
      <c r="AX49" s="136">
        <f t="shared" si="92"/>
        <v>38442.699999999997</v>
      </c>
      <c r="AY49" s="136">
        <f t="shared" si="92"/>
        <v>39752.620000000003</v>
      </c>
      <c r="AZ49" s="136">
        <f t="shared" si="92"/>
        <v>555932.05000000005</v>
      </c>
      <c r="BA49" s="136">
        <f t="shared" si="92"/>
        <v>138983.01</v>
      </c>
      <c r="BB49" s="136">
        <f t="shared" si="92"/>
        <v>28595.759999999998</v>
      </c>
      <c r="BC49" s="136">
        <f t="shared" si="92"/>
        <v>34815.24</v>
      </c>
      <c r="BD49" s="136">
        <f t="shared" si="92"/>
        <v>34884.74</v>
      </c>
      <c r="BE49" s="136">
        <f t="shared" si="92"/>
        <v>127485.64</v>
      </c>
      <c r="BF49" s="136">
        <f t="shared" si="92"/>
        <v>53821.17</v>
      </c>
      <c r="BG49" s="136">
        <f t="shared" si="92"/>
        <v>3446501.26</v>
      </c>
      <c r="BH49" s="136">
        <f t="shared" si="92"/>
        <v>2076859.52</v>
      </c>
      <c r="BI49" s="136">
        <f t="shared" si="92"/>
        <v>437796.49</v>
      </c>
      <c r="BJ49" s="136">
        <f t="shared" si="92"/>
        <v>53007916.829999998</v>
      </c>
      <c r="BK49" s="136" t="e">
        <f t="shared" si="92"/>
        <v>#N/A</v>
      </c>
      <c r="BL49" s="136" t="e">
        <f t="shared" si="92"/>
        <v>#N/A</v>
      </c>
      <c r="BM49" s="136" t="e">
        <f t="shared" si="92"/>
        <v>#N/A</v>
      </c>
      <c r="BN49" s="136" t="e">
        <f t="shared" si="92"/>
        <v>#N/A</v>
      </c>
      <c r="BO49" s="136" t="e">
        <f t="shared" si="92"/>
        <v>#N/A</v>
      </c>
      <c r="BP49" s="136" t="e">
        <f t="shared" si="92"/>
        <v>#N/A</v>
      </c>
      <c r="BQ49" s="136" t="e">
        <f t="shared" si="92"/>
        <v>#N/A</v>
      </c>
      <c r="BR49" s="136" t="e">
        <f t="shared" si="92"/>
        <v>#N/A</v>
      </c>
    </row>
    <row r="50" spans="1:70">
      <c r="A50" s="133">
        <f>IFERROR(IF(IF(AND(ROW(A50)=ROW($A$6),$G$2&lt;DATEVALUE("28/07/2006")),$G$2+1,INDEX('Intereses moratorios'!$A$7:$A$299,MATCH($G$2,'Intereses moratorios'!$A$7:$A$299,1)+ROW(A50)-ROW($A$6)))=0,"",IF(AND(ROW(A50)=ROW($A$6),$G$2&lt;DATEVALUE("28/07/2006")),$G$2+1,INDEX('Intereses moratorios'!$A$7:$A$299,MATCH($G$2,'Intereses moratorios'!$A$7:$A$299,1)+ROW(A50)-ROW($A$6)))),"")</f>
        <v>42736</v>
      </c>
      <c r="B50" s="133">
        <f>IFERROR(INDEX('Intereses moratorios'!$B$7:$B$299,MATCH(A50,'Intereses moratorios'!$A$7:$A$299,0)),"")</f>
        <v>42825</v>
      </c>
      <c r="C50" s="134">
        <f>IF(A50="","",IFERROR(IF($G$1&gt;=DATEVALUE("22/11/2019"),$E$4,INDEX('Intereses moratorios'!$D$7:$D$299,MATCH(A50,'Intereses moratorios'!$A$7:$A$299,0))),""))</f>
        <v>0.2757</v>
      </c>
      <c r="D50" s="133">
        <f t="shared" si="7"/>
        <v>42736</v>
      </c>
      <c r="E50" s="133">
        <f t="shared" si="8"/>
        <v>42825</v>
      </c>
      <c r="F50" s="135">
        <f t="shared" si="3"/>
        <v>90</v>
      </c>
      <c r="G50" s="136">
        <f t="shared" si="4"/>
        <v>2719232.88</v>
      </c>
      <c r="H50" s="136">
        <f t="shared" ref="H50:AM50" si="93">IF(D50&lt;&gt;"",ROUND(H4*IF($G$1&gt;=DATEVALUE("22/11/2019"),$C$50/365)*$F$50,IF(FALSE,-3,2)),"")</f>
        <v>169952.05</v>
      </c>
      <c r="I50" s="136">
        <f t="shared" si="93"/>
        <v>1203330.77</v>
      </c>
      <c r="J50" s="136">
        <f t="shared" si="93"/>
        <v>474106.41</v>
      </c>
      <c r="K50" s="136">
        <f t="shared" si="93"/>
        <v>407884.93</v>
      </c>
      <c r="L50" s="136">
        <f t="shared" si="93"/>
        <v>271923.28999999998</v>
      </c>
      <c r="M50" s="136">
        <f t="shared" si="93"/>
        <v>679808.22</v>
      </c>
      <c r="N50" s="136">
        <f t="shared" si="93"/>
        <v>679808.22</v>
      </c>
      <c r="O50" s="136">
        <f t="shared" si="93"/>
        <v>442283.23</v>
      </c>
      <c r="P50" s="136">
        <f t="shared" si="93"/>
        <v>506117.22</v>
      </c>
      <c r="Q50" s="136">
        <f t="shared" si="93"/>
        <v>138680.88</v>
      </c>
      <c r="R50" s="136">
        <f t="shared" si="93"/>
        <v>29680.43</v>
      </c>
      <c r="S50" s="136">
        <f t="shared" si="93"/>
        <v>31250.78</v>
      </c>
      <c r="T50" s="136">
        <f t="shared" si="93"/>
        <v>58164.39</v>
      </c>
      <c r="U50" s="136">
        <f t="shared" si="93"/>
        <v>34568.25</v>
      </c>
      <c r="V50" s="136">
        <f t="shared" si="93"/>
        <v>62222.85</v>
      </c>
      <c r="W50" s="136">
        <f t="shared" si="93"/>
        <v>50197.04</v>
      </c>
      <c r="X50" s="136">
        <f t="shared" si="93"/>
        <v>35373.82</v>
      </c>
      <c r="Y50" s="136">
        <f t="shared" si="93"/>
        <v>14507.11</v>
      </c>
      <c r="Z50" s="136">
        <f t="shared" si="93"/>
        <v>59160.31</v>
      </c>
      <c r="AA50" s="136">
        <f t="shared" si="93"/>
        <v>41158.99</v>
      </c>
      <c r="AB50" s="136">
        <f t="shared" si="93"/>
        <v>14194.4</v>
      </c>
      <c r="AC50" s="136">
        <f t="shared" si="93"/>
        <v>44099.16</v>
      </c>
      <c r="AD50" s="136">
        <f t="shared" si="93"/>
        <v>60638.89</v>
      </c>
      <c r="AE50" s="136">
        <f t="shared" si="93"/>
        <v>64024.34</v>
      </c>
      <c r="AF50" s="136">
        <f t="shared" si="93"/>
        <v>27396.27</v>
      </c>
      <c r="AG50" s="136">
        <f t="shared" si="93"/>
        <v>62032.5</v>
      </c>
      <c r="AH50" s="136">
        <f t="shared" si="93"/>
        <v>45078.080000000002</v>
      </c>
      <c r="AI50" s="136">
        <f t="shared" si="93"/>
        <v>16855.84</v>
      </c>
      <c r="AJ50" s="136">
        <f t="shared" si="93"/>
        <v>68150.77</v>
      </c>
      <c r="AK50" s="136">
        <f t="shared" si="93"/>
        <v>56502.26</v>
      </c>
      <c r="AL50" s="136">
        <f t="shared" si="93"/>
        <v>69163.69</v>
      </c>
      <c r="AM50" s="136">
        <f t="shared" si="93"/>
        <v>57083.5</v>
      </c>
      <c r="AN50" s="136">
        <f t="shared" ref="AN50:BR50" si="94">IF(AJ50&lt;&gt;"",ROUND(AN4*IF($G$1&gt;=DATEVALUE("22/11/2019"),$C$50/365)*$F$50,IF(FALSE,-3,2)),"")</f>
        <v>21696.080000000002</v>
      </c>
      <c r="AO50" s="136">
        <f t="shared" si="94"/>
        <v>49551.22</v>
      </c>
      <c r="AP50" s="136">
        <f t="shared" si="94"/>
        <v>25152.9</v>
      </c>
      <c r="AQ50" s="136">
        <f t="shared" si="94"/>
        <v>64007.34</v>
      </c>
      <c r="AR50" s="136">
        <f t="shared" si="94"/>
        <v>61910.13</v>
      </c>
      <c r="AS50" s="136">
        <f t="shared" si="94"/>
        <v>42522</v>
      </c>
      <c r="AT50" s="136">
        <f t="shared" si="94"/>
        <v>64456.02</v>
      </c>
      <c r="AU50" s="136">
        <f t="shared" si="94"/>
        <v>32681.78</v>
      </c>
      <c r="AV50" s="136">
        <f t="shared" si="94"/>
        <v>43283.39</v>
      </c>
      <c r="AW50" s="136">
        <f t="shared" si="94"/>
        <v>42243.28</v>
      </c>
      <c r="AX50" s="136">
        <f t="shared" si="94"/>
        <v>37606.99</v>
      </c>
      <c r="AY50" s="136">
        <f t="shared" si="94"/>
        <v>38888.43</v>
      </c>
      <c r="AZ50" s="136">
        <f t="shared" si="94"/>
        <v>543846.57999999996</v>
      </c>
      <c r="BA50" s="136">
        <f t="shared" si="94"/>
        <v>135961.64000000001</v>
      </c>
      <c r="BB50" s="136">
        <f t="shared" si="94"/>
        <v>27974.11</v>
      </c>
      <c r="BC50" s="136">
        <f t="shared" si="94"/>
        <v>34058.39</v>
      </c>
      <c r="BD50" s="136">
        <f t="shared" si="94"/>
        <v>34126.370000000003</v>
      </c>
      <c r="BE50" s="136">
        <f t="shared" si="94"/>
        <v>124714.22</v>
      </c>
      <c r="BF50" s="136">
        <f t="shared" si="94"/>
        <v>52651.15</v>
      </c>
      <c r="BG50" s="136">
        <f t="shared" si="94"/>
        <v>3371577.32</v>
      </c>
      <c r="BH50" s="136">
        <f t="shared" si="94"/>
        <v>2031710.4</v>
      </c>
      <c r="BI50" s="136">
        <f t="shared" si="94"/>
        <v>428279.18</v>
      </c>
      <c r="BJ50" s="136">
        <f t="shared" si="94"/>
        <v>51855570.82</v>
      </c>
      <c r="BK50" s="136" t="e">
        <f t="shared" si="94"/>
        <v>#N/A</v>
      </c>
      <c r="BL50" s="136" t="e">
        <f t="shared" si="94"/>
        <v>#N/A</v>
      </c>
      <c r="BM50" s="136" t="e">
        <f t="shared" si="94"/>
        <v>#N/A</v>
      </c>
      <c r="BN50" s="136" t="e">
        <f t="shared" si="94"/>
        <v>#N/A</v>
      </c>
      <c r="BO50" s="136" t="e">
        <f t="shared" si="94"/>
        <v>#N/A</v>
      </c>
      <c r="BP50" s="136" t="e">
        <f t="shared" si="94"/>
        <v>#N/A</v>
      </c>
      <c r="BQ50" s="136" t="e">
        <f t="shared" si="94"/>
        <v>#N/A</v>
      </c>
      <c r="BR50" s="136" t="e">
        <f t="shared" si="94"/>
        <v>#N/A</v>
      </c>
    </row>
    <row r="51" spans="1:70">
      <c r="A51" s="133">
        <f>IFERROR(IF(IF(AND(ROW(A51)=ROW($A$6),$G$2&lt;DATEVALUE("28/07/2006")),$G$2+1,INDEX('Intereses moratorios'!$A$7:$A$299,MATCH($G$2,'Intereses moratorios'!$A$7:$A$299,1)+ROW(A51)-ROW($A$6)))=0,"",IF(AND(ROW(A51)=ROW($A$6),$G$2&lt;DATEVALUE("28/07/2006")),$G$2+1,INDEX('Intereses moratorios'!$A$7:$A$299,MATCH($G$2,'Intereses moratorios'!$A$7:$A$299,1)+ROW(A51)-ROW($A$6)))),"")</f>
        <v>42826</v>
      </c>
      <c r="B51" s="133">
        <f>IFERROR(INDEX('Intereses moratorios'!$B$7:$B$299,MATCH(A51,'Intereses moratorios'!$A$7:$A$299,0)),"")</f>
        <v>42916</v>
      </c>
      <c r="C51" s="134">
        <f>IF(A51="","",IFERROR(IF($G$1&gt;=DATEVALUE("22/11/2019"),$E$4,INDEX('Intereses moratorios'!$D$7:$D$299,MATCH(A51,'Intereses moratorios'!$A$7:$A$299,0))),""))</f>
        <v>0.2757</v>
      </c>
      <c r="D51" s="133">
        <f t="shared" si="7"/>
        <v>42826</v>
      </c>
      <c r="E51" s="133">
        <f t="shared" si="8"/>
        <v>42916</v>
      </c>
      <c r="F51" s="135">
        <f t="shared" si="3"/>
        <v>91</v>
      </c>
      <c r="G51" s="136">
        <f t="shared" si="4"/>
        <v>2749446.58</v>
      </c>
      <c r="H51" s="136">
        <f t="shared" ref="H51:AM51" si="95">IF(D51&lt;&gt;"",ROUND(H4*IF($G$1&gt;=DATEVALUE("22/11/2019"),$C$51/365)*$F$51,IF(FALSE,-3,2)),"")</f>
        <v>171840.41</v>
      </c>
      <c r="I51" s="136">
        <f t="shared" si="95"/>
        <v>1216701.1100000001</v>
      </c>
      <c r="J51" s="136">
        <f t="shared" si="95"/>
        <v>479374.26</v>
      </c>
      <c r="K51" s="136">
        <f t="shared" si="95"/>
        <v>412416.99</v>
      </c>
      <c r="L51" s="136">
        <f t="shared" si="95"/>
        <v>274944.65999999997</v>
      </c>
      <c r="M51" s="136">
        <f t="shared" si="95"/>
        <v>687361.64</v>
      </c>
      <c r="N51" s="136">
        <f t="shared" si="95"/>
        <v>687361.64</v>
      </c>
      <c r="O51" s="136">
        <f t="shared" si="95"/>
        <v>447197.49</v>
      </c>
      <c r="P51" s="136">
        <f t="shared" si="95"/>
        <v>511740.74</v>
      </c>
      <c r="Q51" s="136">
        <f t="shared" si="95"/>
        <v>140221.78</v>
      </c>
      <c r="R51" s="136">
        <f t="shared" si="95"/>
        <v>30010.21</v>
      </c>
      <c r="S51" s="136">
        <f t="shared" si="95"/>
        <v>31598.01</v>
      </c>
      <c r="T51" s="136">
        <f t="shared" si="95"/>
        <v>58810.66</v>
      </c>
      <c r="U51" s="136">
        <f t="shared" si="95"/>
        <v>34952.339999999997</v>
      </c>
      <c r="V51" s="136">
        <f t="shared" si="95"/>
        <v>62914.21</v>
      </c>
      <c r="W51" s="136">
        <f t="shared" si="95"/>
        <v>50754.78</v>
      </c>
      <c r="X51" s="136">
        <f t="shared" si="95"/>
        <v>35766.86</v>
      </c>
      <c r="Y51" s="136">
        <f t="shared" si="95"/>
        <v>14668.3</v>
      </c>
      <c r="Z51" s="136">
        <f t="shared" si="95"/>
        <v>59817.65</v>
      </c>
      <c r="AA51" s="136">
        <f t="shared" si="95"/>
        <v>41616.31</v>
      </c>
      <c r="AB51" s="136">
        <f t="shared" si="95"/>
        <v>14352.11</v>
      </c>
      <c r="AC51" s="136">
        <f t="shared" si="95"/>
        <v>44589.15</v>
      </c>
      <c r="AD51" s="136">
        <f t="shared" si="95"/>
        <v>61312.66</v>
      </c>
      <c r="AE51" s="136">
        <f t="shared" si="95"/>
        <v>64735.72</v>
      </c>
      <c r="AF51" s="136">
        <f t="shared" si="95"/>
        <v>27700.67</v>
      </c>
      <c r="AG51" s="136">
        <f t="shared" si="95"/>
        <v>62721.75</v>
      </c>
      <c r="AH51" s="136">
        <f t="shared" si="95"/>
        <v>45578.95</v>
      </c>
      <c r="AI51" s="136">
        <f t="shared" si="95"/>
        <v>17043.13</v>
      </c>
      <c r="AJ51" s="136">
        <f t="shared" si="95"/>
        <v>68908</v>
      </c>
      <c r="AK51" s="136">
        <f t="shared" si="95"/>
        <v>57130.06</v>
      </c>
      <c r="AL51" s="136">
        <f t="shared" si="95"/>
        <v>69932.17</v>
      </c>
      <c r="AM51" s="136">
        <f t="shared" si="95"/>
        <v>57717.760000000002</v>
      </c>
      <c r="AN51" s="136">
        <f t="shared" ref="AN51:BR51" si="96">IF(AJ51&lt;&gt;"",ROUND(AN4*IF($G$1&gt;=DATEVALUE("22/11/2019"),$C$51/365)*$F$51,IF(FALSE,-3,2)),"")</f>
        <v>21937.15</v>
      </c>
      <c r="AO51" s="136">
        <f t="shared" si="96"/>
        <v>50101.79</v>
      </c>
      <c r="AP51" s="136">
        <f t="shared" si="96"/>
        <v>25432.38</v>
      </c>
      <c r="AQ51" s="136">
        <f t="shared" si="96"/>
        <v>64718.54</v>
      </c>
      <c r="AR51" s="136">
        <f t="shared" si="96"/>
        <v>62598.02</v>
      </c>
      <c r="AS51" s="136">
        <f t="shared" si="96"/>
        <v>42994.47</v>
      </c>
      <c r="AT51" s="136">
        <f t="shared" si="96"/>
        <v>65172.19</v>
      </c>
      <c r="AU51" s="136">
        <f t="shared" si="96"/>
        <v>33044.910000000003</v>
      </c>
      <c r="AV51" s="136">
        <f t="shared" si="96"/>
        <v>43764.32</v>
      </c>
      <c r="AW51" s="136">
        <f t="shared" si="96"/>
        <v>42712.65</v>
      </c>
      <c r="AX51" s="136">
        <f t="shared" si="96"/>
        <v>38024.85</v>
      </c>
      <c r="AY51" s="136">
        <f t="shared" si="96"/>
        <v>39320.519999999997</v>
      </c>
      <c r="AZ51" s="136">
        <f t="shared" si="96"/>
        <v>549889.31999999995</v>
      </c>
      <c r="BA51" s="136">
        <f t="shared" si="96"/>
        <v>137472.32999999999</v>
      </c>
      <c r="BB51" s="136">
        <f t="shared" si="96"/>
        <v>28284.93</v>
      </c>
      <c r="BC51" s="136">
        <f t="shared" si="96"/>
        <v>34436.82</v>
      </c>
      <c r="BD51" s="136">
        <f t="shared" si="96"/>
        <v>34505.550000000003</v>
      </c>
      <c r="BE51" s="136">
        <f t="shared" si="96"/>
        <v>126099.93</v>
      </c>
      <c r="BF51" s="136">
        <f t="shared" si="96"/>
        <v>53236.160000000003</v>
      </c>
      <c r="BG51" s="136">
        <f t="shared" si="96"/>
        <v>3409039.29</v>
      </c>
      <c r="BH51" s="136">
        <f t="shared" si="96"/>
        <v>2054284.96</v>
      </c>
      <c r="BI51" s="136">
        <f t="shared" si="96"/>
        <v>433037.84</v>
      </c>
      <c r="BJ51" s="136">
        <f t="shared" si="96"/>
        <v>52431743.829999998</v>
      </c>
      <c r="BK51" s="136" t="e">
        <f t="shared" si="96"/>
        <v>#N/A</v>
      </c>
      <c r="BL51" s="136" t="e">
        <f t="shared" si="96"/>
        <v>#N/A</v>
      </c>
      <c r="BM51" s="136" t="e">
        <f t="shared" si="96"/>
        <v>#N/A</v>
      </c>
      <c r="BN51" s="136" t="e">
        <f t="shared" si="96"/>
        <v>#N/A</v>
      </c>
      <c r="BO51" s="136" t="e">
        <f t="shared" si="96"/>
        <v>#N/A</v>
      </c>
      <c r="BP51" s="136" t="e">
        <f t="shared" si="96"/>
        <v>#N/A</v>
      </c>
      <c r="BQ51" s="136" t="e">
        <f t="shared" si="96"/>
        <v>#N/A</v>
      </c>
      <c r="BR51" s="136" t="e">
        <f t="shared" si="96"/>
        <v>#N/A</v>
      </c>
    </row>
    <row r="52" spans="1:70">
      <c r="A52" s="133">
        <f>IFERROR(IF(IF(AND(ROW(A52)=ROW($A$6),$G$2&lt;DATEVALUE("28/07/2006")),$G$2+1,INDEX('Intereses moratorios'!$A$7:$A$299,MATCH($G$2,'Intereses moratorios'!$A$7:$A$299,1)+ROW(A52)-ROW($A$6)))=0,"",IF(AND(ROW(A52)=ROW($A$6),$G$2&lt;DATEVALUE("28/07/2006")),$G$2+1,INDEX('Intereses moratorios'!$A$7:$A$299,MATCH($G$2,'Intereses moratorios'!$A$7:$A$299,1)+ROW(A52)-ROW($A$6)))),"")</f>
        <v>42917</v>
      </c>
      <c r="B52" s="133">
        <f>IFERROR(INDEX('Intereses moratorios'!$B$7:$B$299,MATCH(A52,'Intereses moratorios'!$A$7:$A$299,0)),"")</f>
        <v>42978</v>
      </c>
      <c r="C52" s="134">
        <f>IF(A52="","",IFERROR(IF($G$1&gt;=DATEVALUE("22/11/2019"),$E$4,INDEX('Intereses moratorios'!$D$7:$D$299,MATCH(A52,'Intereses moratorios'!$A$7:$A$299,0))),""))</f>
        <v>0.2757</v>
      </c>
      <c r="D52" s="133">
        <f t="shared" si="7"/>
        <v>42917</v>
      </c>
      <c r="E52" s="133">
        <f t="shared" si="8"/>
        <v>42978</v>
      </c>
      <c r="F52" s="135">
        <f t="shared" si="3"/>
        <v>62</v>
      </c>
      <c r="G52" s="136">
        <f t="shared" si="4"/>
        <v>1873249.32</v>
      </c>
      <c r="H52" s="136">
        <f t="shared" ref="H52:AM52" si="97">IF(D52&lt;&gt;"",ROUND(H4*IF($G$1&gt;=DATEVALUE("22/11/2019"),$C$52/365)*$F$52,IF(FALSE,-3,2)),"")</f>
        <v>117078.08</v>
      </c>
      <c r="I52" s="136">
        <f t="shared" si="97"/>
        <v>828961.2</v>
      </c>
      <c r="J52" s="136">
        <f t="shared" si="97"/>
        <v>326606.64</v>
      </c>
      <c r="K52" s="136">
        <f t="shared" si="97"/>
        <v>280987.40000000002</v>
      </c>
      <c r="L52" s="136">
        <f t="shared" si="97"/>
        <v>187324.93</v>
      </c>
      <c r="M52" s="136">
        <f t="shared" si="97"/>
        <v>468312.33</v>
      </c>
      <c r="N52" s="136">
        <f t="shared" si="97"/>
        <v>468312.33</v>
      </c>
      <c r="O52" s="136">
        <f t="shared" si="97"/>
        <v>304684</v>
      </c>
      <c r="P52" s="136">
        <f t="shared" si="97"/>
        <v>348658.53</v>
      </c>
      <c r="Q52" s="136">
        <f t="shared" si="97"/>
        <v>95535.72</v>
      </c>
      <c r="R52" s="136">
        <f t="shared" si="97"/>
        <v>20446.52</v>
      </c>
      <c r="S52" s="136">
        <f t="shared" si="97"/>
        <v>21528.32</v>
      </c>
      <c r="T52" s="136">
        <f t="shared" si="97"/>
        <v>40068.800000000003</v>
      </c>
      <c r="U52" s="136">
        <f t="shared" si="97"/>
        <v>23813.68</v>
      </c>
      <c r="V52" s="136">
        <f t="shared" si="97"/>
        <v>42864.63</v>
      </c>
      <c r="W52" s="136">
        <f t="shared" si="97"/>
        <v>34580.18</v>
      </c>
      <c r="X52" s="136">
        <f t="shared" si="97"/>
        <v>24368.63</v>
      </c>
      <c r="Y52" s="136">
        <f t="shared" si="97"/>
        <v>9993.7900000000009</v>
      </c>
      <c r="Z52" s="136">
        <f t="shared" si="97"/>
        <v>40754.879999999997</v>
      </c>
      <c r="AA52" s="136">
        <f t="shared" si="97"/>
        <v>28353.97</v>
      </c>
      <c r="AB52" s="136">
        <f t="shared" si="97"/>
        <v>9778.36</v>
      </c>
      <c r="AC52" s="136">
        <f t="shared" si="97"/>
        <v>30379.42</v>
      </c>
      <c r="AD52" s="136">
        <f t="shared" si="97"/>
        <v>41773.46</v>
      </c>
      <c r="AE52" s="136">
        <f t="shared" si="97"/>
        <v>44105.66</v>
      </c>
      <c r="AF52" s="136">
        <f t="shared" si="97"/>
        <v>18872.990000000002</v>
      </c>
      <c r="AG52" s="136">
        <f t="shared" si="97"/>
        <v>42733.5</v>
      </c>
      <c r="AH52" s="136">
        <f t="shared" si="97"/>
        <v>31053.79</v>
      </c>
      <c r="AI52" s="136">
        <f t="shared" si="97"/>
        <v>11611.8</v>
      </c>
      <c r="AJ52" s="136">
        <f t="shared" si="97"/>
        <v>46948.31</v>
      </c>
      <c r="AK52" s="136">
        <f t="shared" si="97"/>
        <v>38923.78</v>
      </c>
      <c r="AL52" s="136">
        <f t="shared" si="97"/>
        <v>47646.1</v>
      </c>
      <c r="AM52" s="136">
        <f t="shared" si="97"/>
        <v>39324.19</v>
      </c>
      <c r="AN52" s="136">
        <f t="shared" ref="AN52:BR52" si="98">IF(AJ52&lt;&gt;"",ROUND(AN4*IF($G$1&gt;=DATEVALUE("22/11/2019"),$C$52/365)*$F$52,IF(FALSE,-3,2)),"")</f>
        <v>14946.19</v>
      </c>
      <c r="AO52" s="136">
        <f t="shared" si="98"/>
        <v>34135.29</v>
      </c>
      <c r="AP52" s="136">
        <f t="shared" si="98"/>
        <v>17327.560000000001</v>
      </c>
      <c r="AQ52" s="136">
        <f t="shared" si="98"/>
        <v>44093.95</v>
      </c>
      <c r="AR52" s="136">
        <f t="shared" si="98"/>
        <v>42649.2</v>
      </c>
      <c r="AS52" s="136">
        <f t="shared" si="98"/>
        <v>29292.94</v>
      </c>
      <c r="AT52" s="136">
        <f t="shared" si="98"/>
        <v>44403.03</v>
      </c>
      <c r="AU52" s="136">
        <f t="shared" si="98"/>
        <v>22514.12</v>
      </c>
      <c r="AV52" s="136">
        <f t="shared" si="98"/>
        <v>29817.45</v>
      </c>
      <c r="AW52" s="136">
        <f t="shared" si="98"/>
        <v>29100.93</v>
      </c>
      <c r="AX52" s="136">
        <f t="shared" si="98"/>
        <v>25907.040000000001</v>
      </c>
      <c r="AY52" s="136">
        <f t="shared" si="98"/>
        <v>26789.81</v>
      </c>
      <c r="AZ52" s="136">
        <f t="shared" si="98"/>
        <v>374649.86</v>
      </c>
      <c r="BA52" s="136">
        <f t="shared" si="98"/>
        <v>93662.47</v>
      </c>
      <c r="BB52" s="136">
        <f t="shared" si="98"/>
        <v>19271.05</v>
      </c>
      <c r="BC52" s="136">
        <f t="shared" si="98"/>
        <v>23462.45</v>
      </c>
      <c r="BD52" s="136">
        <f t="shared" si="98"/>
        <v>23509.279999999999</v>
      </c>
      <c r="BE52" s="136">
        <f t="shared" si="98"/>
        <v>85914.240000000005</v>
      </c>
      <c r="BF52" s="136">
        <f t="shared" si="98"/>
        <v>36270.79</v>
      </c>
      <c r="BG52" s="136">
        <f t="shared" si="98"/>
        <v>2322642.15</v>
      </c>
      <c r="BH52" s="136">
        <f t="shared" si="98"/>
        <v>1399622.72</v>
      </c>
      <c r="BI52" s="136">
        <f t="shared" si="98"/>
        <v>295036.77</v>
      </c>
      <c r="BJ52" s="136">
        <f t="shared" si="98"/>
        <v>35722726.560000002</v>
      </c>
      <c r="BK52" s="136" t="e">
        <f t="shared" si="98"/>
        <v>#N/A</v>
      </c>
      <c r="BL52" s="136" t="e">
        <f t="shared" si="98"/>
        <v>#N/A</v>
      </c>
      <c r="BM52" s="136" t="e">
        <f t="shared" si="98"/>
        <v>#N/A</v>
      </c>
      <c r="BN52" s="136" t="e">
        <f t="shared" si="98"/>
        <v>#N/A</v>
      </c>
      <c r="BO52" s="136" t="e">
        <f t="shared" si="98"/>
        <v>#N/A</v>
      </c>
      <c r="BP52" s="136" t="e">
        <f t="shared" si="98"/>
        <v>#N/A</v>
      </c>
      <c r="BQ52" s="136" t="e">
        <f t="shared" si="98"/>
        <v>#N/A</v>
      </c>
      <c r="BR52" s="136" t="e">
        <f t="shared" si="98"/>
        <v>#N/A</v>
      </c>
    </row>
    <row r="53" spans="1:70">
      <c r="A53" s="133">
        <f>IFERROR(IF(IF(AND(ROW(A53)=ROW($A$6),$G$2&lt;DATEVALUE("28/07/2006")),$G$2+1,INDEX('Intereses moratorios'!$A$7:$A$299,MATCH($G$2,'Intereses moratorios'!$A$7:$A$299,1)+ROW(A53)-ROW($A$6)))=0,"",IF(AND(ROW(A53)=ROW($A$6),$G$2&lt;DATEVALUE("28/07/2006")),$G$2+1,INDEX('Intereses moratorios'!$A$7:$A$299,MATCH($G$2,'Intereses moratorios'!$A$7:$A$299,1)+ROW(A53)-ROW($A$6)))),"")</f>
        <v>42979</v>
      </c>
      <c r="B53" s="133">
        <f>IFERROR(INDEX('Intereses moratorios'!$B$7:$B$299,MATCH(A53,'Intereses moratorios'!$A$7:$A$299,0)),"")</f>
        <v>43008</v>
      </c>
      <c r="C53" s="134">
        <f>IF(A53="","",IFERROR(IF($G$1&gt;=DATEVALUE("22/11/2019"),$E$4,INDEX('Intereses moratorios'!$D$7:$D$299,MATCH(A53,'Intereses moratorios'!$A$7:$A$299,0))),""))</f>
        <v>0.2757</v>
      </c>
      <c r="D53" s="133">
        <f t="shared" si="7"/>
        <v>42979</v>
      </c>
      <c r="E53" s="133">
        <f t="shared" si="8"/>
        <v>43008</v>
      </c>
      <c r="F53" s="135">
        <f t="shared" si="3"/>
        <v>30</v>
      </c>
      <c r="G53" s="136">
        <f t="shared" si="4"/>
        <v>906410.96</v>
      </c>
      <c r="H53" s="136">
        <f t="shared" ref="H53:AM53" si="99">IF(D53&lt;&gt;"",ROUND(H4*IF($G$1&gt;=DATEVALUE("22/11/2019"),$C$53/365)*$F$53,IF(FALSE,-3,2)),"")</f>
        <v>56650.68</v>
      </c>
      <c r="I53" s="136">
        <f t="shared" si="99"/>
        <v>401110.26</v>
      </c>
      <c r="J53" s="136">
        <f t="shared" si="99"/>
        <v>158035.47</v>
      </c>
      <c r="K53" s="136">
        <f t="shared" si="99"/>
        <v>135961.64000000001</v>
      </c>
      <c r="L53" s="136">
        <f t="shared" si="99"/>
        <v>90641.1</v>
      </c>
      <c r="M53" s="136">
        <f t="shared" si="99"/>
        <v>226602.74</v>
      </c>
      <c r="N53" s="136">
        <f t="shared" si="99"/>
        <v>226602.74</v>
      </c>
      <c r="O53" s="136">
        <f t="shared" si="99"/>
        <v>147427.74</v>
      </c>
      <c r="P53" s="136">
        <f t="shared" si="99"/>
        <v>168705.74</v>
      </c>
      <c r="Q53" s="136">
        <f t="shared" si="99"/>
        <v>46226.96</v>
      </c>
      <c r="R53" s="136">
        <f t="shared" si="99"/>
        <v>9893.48</v>
      </c>
      <c r="S53" s="136">
        <f t="shared" si="99"/>
        <v>10416.93</v>
      </c>
      <c r="T53" s="136">
        <f t="shared" si="99"/>
        <v>19388.13</v>
      </c>
      <c r="U53" s="136">
        <f t="shared" si="99"/>
        <v>11522.75</v>
      </c>
      <c r="V53" s="136">
        <f t="shared" si="99"/>
        <v>20740.95</v>
      </c>
      <c r="W53" s="136">
        <f t="shared" si="99"/>
        <v>16732.349999999999</v>
      </c>
      <c r="X53" s="136">
        <f t="shared" si="99"/>
        <v>11791.27</v>
      </c>
      <c r="Y53" s="136">
        <f t="shared" si="99"/>
        <v>4835.7</v>
      </c>
      <c r="Z53" s="136">
        <f t="shared" si="99"/>
        <v>19720.099999999999</v>
      </c>
      <c r="AA53" s="136">
        <f t="shared" si="99"/>
        <v>13719.66</v>
      </c>
      <c r="AB53" s="136">
        <f t="shared" si="99"/>
        <v>4731.47</v>
      </c>
      <c r="AC53" s="136">
        <f t="shared" si="99"/>
        <v>14699.72</v>
      </c>
      <c r="AD53" s="136">
        <f t="shared" si="99"/>
        <v>20212.96</v>
      </c>
      <c r="AE53" s="136">
        <f t="shared" si="99"/>
        <v>21341.45</v>
      </c>
      <c r="AF53" s="136">
        <f t="shared" si="99"/>
        <v>9132.09</v>
      </c>
      <c r="AG53" s="136">
        <f t="shared" si="99"/>
        <v>20677.5</v>
      </c>
      <c r="AH53" s="136">
        <f t="shared" si="99"/>
        <v>15026.03</v>
      </c>
      <c r="AI53" s="136">
        <f t="shared" si="99"/>
        <v>5618.61</v>
      </c>
      <c r="AJ53" s="136">
        <f t="shared" si="99"/>
        <v>22716.92</v>
      </c>
      <c r="AK53" s="136">
        <f t="shared" si="99"/>
        <v>18834.09</v>
      </c>
      <c r="AL53" s="136">
        <f t="shared" si="99"/>
        <v>23054.560000000001</v>
      </c>
      <c r="AM53" s="136">
        <f t="shared" si="99"/>
        <v>19027.830000000002</v>
      </c>
      <c r="AN53" s="136">
        <f t="shared" ref="AN53:BR53" si="100">IF(AJ53&lt;&gt;"",ROUND(AN4*IF($G$1&gt;=DATEVALUE("22/11/2019"),$C$53/365)*$F$53,IF(FALSE,-3,2)),"")</f>
        <v>7232.03</v>
      </c>
      <c r="AO53" s="136">
        <f t="shared" si="100"/>
        <v>16517.07</v>
      </c>
      <c r="AP53" s="136">
        <f t="shared" si="100"/>
        <v>8384.2999999999993</v>
      </c>
      <c r="AQ53" s="136">
        <f t="shared" si="100"/>
        <v>21335.78</v>
      </c>
      <c r="AR53" s="136">
        <f t="shared" si="100"/>
        <v>20636.71</v>
      </c>
      <c r="AS53" s="136">
        <f t="shared" si="100"/>
        <v>14174</v>
      </c>
      <c r="AT53" s="136">
        <f t="shared" si="100"/>
        <v>21485.34</v>
      </c>
      <c r="AU53" s="136">
        <f t="shared" si="100"/>
        <v>10893.93</v>
      </c>
      <c r="AV53" s="136">
        <f t="shared" si="100"/>
        <v>14427.8</v>
      </c>
      <c r="AW53" s="136">
        <f t="shared" si="100"/>
        <v>14081.09</v>
      </c>
      <c r="AX53" s="136">
        <f t="shared" si="100"/>
        <v>12535.66</v>
      </c>
      <c r="AY53" s="136">
        <f t="shared" si="100"/>
        <v>12962.81</v>
      </c>
      <c r="AZ53" s="136">
        <f t="shared" si="100"/>
        <v>181282.19</v>
      </c>
      <c r="BA53" s="136">
        <f t="shared" si="100"/>
        <v>45320.55</v>
      </c>
      <c r="BB53" s="136">
        <f t="shared" si="100"/>
        <v>9324.7000000000007</v>
      </c>
      <c r="BC53" s="136">
        <f t="shared" si="100"/>
        <v>11352.8</v>
      </c>
      <c r="BD53" s="136">
        <f t="shared" si="100"/>
        <v>11375.46</v>
      </c>
      <c r="BE53" s="136">
        <f t="shared" si="100"/>
        <v>41571.410000000003</v>
      </c>
      <c r="BF53" s="136">
        <f t="shared" si="100"/>
        <v>17550.38</v>
      </c>
      <c r="BG53" s="136">
        <f t="shared" si="100"/>
        <v>1123859.1100000001</v>
      </c>
      <c r="BH53" s="136">
        <f t="shared" si="100"/>
        <v>677236.8</v>
      </c>
      <c r="BI53" s="136">
        <f t="shared" si="100"/>
        <v>142759.73000000001</v>
      </c>
      <c r="BJ53" s="136">
        <f t="shared" si="100"/>
        <v>17285190.27</v>
      </c>
      <c r="BK53" s="136" t="e">
        <f t="shared" si="100"/>
        <v>#N/A</v>
      </c>
      <c r="BL53" s="136" t="e">
        <f t="shared" si="100"/>
        <v>#N/A</v>
      </c>
      <c r="BM53" s="136" t="e">
        <f t="shared" si="100"/>
        <v>#N/A</v>
      </c>
      <c r="BN53" s="136" t="e">
        <f t="shared" si="100"/>
        <v>#N/A</v>
      </c>
      <c r="BO53" s="136" t="e">
        <f t="shared" si="100"/>
        <v>#N/A</v>
      </c>
      <c r="BP53" s="136" t="e">
        <f t="shared" si="100"/>
        <v>#N/A</v>
      </c>
      <c r="BQ53" s="136" t="e">
        <f t="shared" si="100"/>
        <v>#N/A</v>
      </c>
      <c r="BR53" s="136" t="e">
        <f t="shared" si="100"/>
        <v>#N/A</v>
      </c>
    </row>
    <row r="54" spans="1:70">
      <c r="A54" s="133">
        <f>IFERROR(IF(IF(AND(ROW(A54)=ROW($A$6),$G$2&lt;DATEVALUE("28/07/2006")),$G$2+1,INDEX('Intereses moratorios'!$A$7:$A$299,MATCH($G$2,'Intereses moratorios'!$A$7:$A$299,1)+ROW(A54)-ROW($A$6)))=0,"",IF(AND(ROW(A54)=ROW($A$6),$G$2&lt;DATEVALUE("28/07/2006")),$G$2+1,INDEX('Intereses moratorios'!$A$7:$A$299,MATCH($G$2,'Intereses moratorios'!$A$7:$A$299,1)+ROW(A54)-ROW($A$6)))),"")</f>
        <v>43009</v>
      </c>
      <c r="B54" s="133">
        <f>IFERROR(INDEX('Intereses moratorios'!$B$7:$B$299,MATCH(A54,'Intereses moratorios'!$A$7:$A$299,0)),"")</f>
        <v>43039</v>
      </c>
      <c r="C54" s="134">
        <f>IF(A54="","",IFERROR(IF($G$1&gt;=DATEVALUE("22/11/2019"),$E$4,INDEX('Intereses moratorios'!$D$7:$D$299,MATCH(A54,'Intereses moratorios'!$A$7:$A$299,0))),""))</f>
        <v>0.2757</v>
      </c>
      <c r="D54" s="133">
        <f t="shared" si="7"/>
        <v>43009</v>
      </c>
      <c r="E54" s="133">
        <f t="shared" si="8"/>
        <v>43039</v>
      </c>
      <c r="F54" s="135">
        <f t="shared" si="3"/>
        <v>31</v>
      </c>
      <c r="G54" s="136">
        <f t="shared" si="4"/>
        <v>936624.66</v>
      </c>
      <c r="H54" s="136">
        <f t="shared" ref="H54:AM54" si="101">IF(D54&lt;&gt;"",ROUND(H4*IF($G$1&gt;=DATEVALUE("22/11/2019"),$C$54/365)*$F$54,IF(FALSE,-3,2)),"")</f>
        <v>58539.040000000001</v>
      </c>
      <c r="I54" s="136">
        <f t="shared" si="101"/>
        <v>414480.6</v>
      </c>
      <c r="J54" s="136">
        <f t="shared" si="101"/>
        <v>163303.32</v>
      </c>
      <c r="K54" s="136">
        <f t="shared" si="101"/>
        <v>140493.70000000001</v>
      </c>
      <c r="L54" s="136">
        <f t="shared" si="101"/>
        <v>93662.47</v>
      </c>
      <c r="M54" s="136">
        <f t="shared" si="101"/>
        <v>234156.16</v>
      </c>
      <c r="N54" s="136">
        <f t="shared" si="101"/>
        <v>234156.16</v>
      </c>
      <c r="O54" s="136">
        <f t="shared" si="101"/>
        <v>152342</v>
      </c>
      <c r="P54" s="136">
        <f t="shared" si="101"/>
        <v>174329.26</v>
      </c>
      <c r="Q54" s="136">
        <f t="shared" si="101"/>
        <v>47767.86</v>
      </c>
      <c r="R54" s="136">
        <f t="shared" si="101"/>
        <v>10223.26</v>
      </c>
      <c r="S54" s="136">
        <f t="shared" si="101"/>
        <v>10764.16</v>
      </c>
      <c r="T54" s="136">
        <f t="shared" si="101"/>
        <v>20034.400000000001</v>
      </c>
      <c r="U54" s="136">
        <f t="shared" si="101"/>
        <v>11906.84</v>
      </c>
      <c r="V54" s="136">
        <f t="shared" si="101"/>
        <v>21432.31</v>
      </c>
      <c r="W54" s="136">
        <f t="shared" si="101"/>
        <v>17290.09</v>
      </c>
      <c r="X54" s="136">
        <f t="shared" si="101"/>
        <v>12184.32</v>
      </c>
      <c r="Y54" s="136">
        <f t="shared" si="101"/>
        <v>4996.8900000000003</v>
      </c>
      <c r="Z54" s="136">
        <f t="shared" si="101"/>
        <v>20377.439999999999</v>
      </c>
      <c r="AA54" s="136">
        <f t="shared" si="101"/>
        <v>14176.98</v>
      </c>
      <c r="AB54" s="136">
        <f t="shared" si="101"/>
        <v>4889.18</v>
      </c>
      <c r="AC54" s="136">
        <f t="shared" si="101"/>
        <v>15189.71</v>
      </c>
      <c r="AD54" s="136">
        <f t="shared" si="101"/>
        <v>20886.73</v>
      </c>
      <c r="AE54" s="136">
        <f t="shared" si="101"/>
        <v>22052.83</v>
      </c>
      <c r="AF54" s="136">
        <f t="shared" si="101"/>
        <v>9436.49</v>
      </c>
      <c r="AG54" s="136">
        <f t="shared" si="101"/>
        <v>21366.75</v>
      </c>
      <c r="AH54" s="136">
        <f t="shared" si="101"/>
        <v>15526.9</v>
      </c>
      <c r="AI54" s="136">
        <f t="shared" si="101"/>
        <v>5805.9</v>
      </c>
      <c r="AJ54" s="136">
        <f t="shared" si="101"/>
        <v>23474.16</v>
      </c>
      <c r="AK54" s="136">
        <f t="shared" si="101"/>
        <v>19461.89</v>
      </c>
      <c r="AL54" s="136">
        <f t="shared" si="101"/>
        <v>23823.05</v>
      </c>
      <c r="AM54" s="136">
        <f t="shared" si="101"/>
        <v>19662.09</v>
      </c>
      <c r="AN54" s="136">
        <f t="shared" ref="AN54:BR54" si="102">IF(AJ54&lt;&gt;"",ROUND(AN4*IF($G$1&gt;=DATEVALUE("22/11/2019"),$C$54/365)*$F$54,IF(FALSE,-3,2)),"")</f>
        <v>7473.09</v>
      </c>
      <c r="AO54" s="136">
        <f t="shared" si="102"/>
        <v>17067.64</v>
      </c>
      <c r="AP54" s="136">
        <f t="shared" si="102"/>
        <v>8663.7800000000007</v>
      </c>
      <c r="AQ54" s="136">
        <f t="shared" si="102"/>
        <v>22046.97</v>
      </c>
      <c r="AR54" s="136">
        <f t="shared" si="102"/>
        <v>21324.6</v>
      </c>
      <c r="AS54" s="136">
        <f t="shared" si="102"/>
        <v>14646.47</v>
      </c>
      <c r="AT54" s="136">
        <f t="shared" si="102"/>
        <v>22201.52</v>
      </c>
      <c r="AU54" s="136">
        <f t="shared" si="102"/>
        <v>11257.06</v>
      </c>
      <c r="AV54" s="136">
        <f t="shared" si="102"/>
        <v>14908.72</v>
      </c>
      <c r="AW54" s="136">
        <f t="shared" si="102"/>
        <v>14550.46</v>
      </c>
      <c r="AX54" s="136">
        <f t="shared" si="102"/>
        <v>12953.52</v>
      </c>
      <c r="AY54" s="136">
        <f t="shared" si="102"/>
        <v>13394.9</v>
      </c>
      <c r="AZ54" s="136">
        <f t="shared" si="102"/>
        <v>187324.93</v>
      </c>
      <c r="BA54" s="136">
        <f t="shared" si="102"/>
        <v>46831.23</v>
      </c>
      <c r="BB54" s="136">
        <f t="shared" si="102"/>
        <v>9635.5300000000007</v>
      </c>
      <c r="BC54" s="136">
        <f t="shared" si="102"/>
        <v>11731.22</v>
      </c>
      <c r="BD54" s="136">
        <f t="shared" si="102"/>
        <v>11754.64</v>
      </c>
      <c r="BE54" s="136">
        <f t="shared" si="102"/>
        <v>42957.120000000003</v>
      </c>
      <c r="BF54" s="136">
        <f t="shared" si="102"/>
        <v>18135.39</v>
      </c>
      <c r="BG54" s="136">
        <f t="shared" si="102"/>
        <v>1161321.08</v>
      </c>
      <c r="BH54" s="136">
        <f t="shared" si="102"/>
        <v>699811.36</v>
      </c>
      <c r="BI54" s="136">
        <f t="shared" si="102"/>
        <v>147518.38</v>
      </c>
      <c r="BJ54" s="136">
        <f t="shared" si="102"/>
        <v>17861363.280000001</v>
      </c>
      <c r="BK54" s="136" t="e">
        <f t="shared" si="102"/>
        <v>#N/A</v>
      </c>
      <c r="BL54" s="136" t="e">
        <f t="shared" si="102"/>
        <v>#N/A</v>
      </c>
      <c r="BM54" s="136" t="e">
        <f t="shared" si="102"/>
        <v>#N/A</v>
      </c>
      <c r="BN54" s="136" t="e">
        <f t="shared" si="102"/>
        <v>#N/A</v>
      </c>
      <c r="BO54" s="136" t="e">
        <f t="shared" si="102"/>
        <v>#N/A</v>
      </c>
      <c r="BP54" s="136" t="e">
        <f t="shared" si="102"/>
        <v>#N/A</v>
      </c>
      <c r="BQ54" s="136" t="e">
        <f t="shared" si="102"/>
        <v>#N/A</v>
      </c>
      <c r="BR54" s="136" t="e">
        <f t="shared" si="102"/>
        <v>#N/A</v>
      </c>
    </row>
    <row r="55" spans="1:70">
      <c r="A55" s="133">
        <f>IFERROR(IF(IF(AND(ROW(A55)=ROW($A$6),$G$2&lt;DATEVALUE("28/07/2006")),$G$2+1,INDEX('Intereses moratorios'!$A$7:$A$299,MATCH($G$2,'Intereses moratorios'!$A$7:$A$299,1)+ROW(A55)-ROW($A$6)))=0,"",IF(AND(ROW(A55)=ROW($A$6),$G$2&lt;DATEVALUE("28/07/2006")),$G$2+1,INDEX('Intereses moratorios'!$A$7:$A$299,MATCH($G$2,'Intereses moratorios'!$A$7:$A$299,1)+ROW(A55)-ROW($A$6)))),"")</f>
        <v>43040</v>
      </c>
      <c r="B55" s="133">
        <f>IFERROR(INDEX('Intereses moratorios'!$B$7:$B$299,MATCH(A55,'Intereses moratorios'!$A$7:$A$299,0)),"")</f>
        <v>43069</v>
      </c>
      <c r="C55" s="134">
        <f>IF(A55="","",IFERROR(IF($G$1&gt;=DATEVALUE("22/11/2019"),$E$4,INDEX('Intereses moratorios'!$D$7:$D$299,MATCH(A55,'Intereses moratorios'!$A$7:$A$299,0))),""))</f>
        <v>0.2757</v>
      </c>
      <c r="D55" s="133">
        <f t="shared" si="7"/>
        <v>43040</v>
      </c>
      <c r="E55" s="133">
        <f t="shared" si="8"/>
        <v>43069</v>
      </c>
      <c r="F55" s="135">
        <f t="shared" si="3"/>
        <v>30</v>
      </c>
      <c r="G55" s="136">
        <f t="shared" si="4"/>
        <v>906410.96</v>
      </c>
      <c r="H55" s="136">
        <f t="shared" ref="H55:AM55" si="103">IF(D55&lt;&gt;"",ROUND(H4*IF($G$1&gt;=DATEVALUE("22/11/2019"),$C$55/365)*$F$55,IF(FALSE,-3,2)),"")</f>
        <v>56650.68</v>
      </c>
      <c r="I55" s="136">
        <f t="shared" si="103"/>
        <v>401110.26</v>
      </c>
      <c r="J55" s="136">
        <f t="shared" si="103"/>
        <v>158035.47</v>
      </c>
      <c r="K55" s="136">
        <f t="shared" si="103"/>
        <v>135961.64000000001</v>
      </c>
      <c r="L55" s="136">
        <f t="shared" si="103"/>
        <v>90641.1</v>
      </c>
      <c r="M55" s="136">
        <f t="shared" si="103"/>
        <v>226602.74</v>
      </c>
      <c r="N55" s="136">
        <f t="shared" si="103"/>
        <v>226602.74</v>
      </c>
      <c r="O55" s="136">
        <f t="shared" si="103"/>
        <v>147427.74</v>
      </c>
      <c r="P55" s="136">
        <f t="shared" si="103"/>
        <v>168705.74</v>
      </c>
      <c r="Q55" s="136">
        <f t="shared" si="103"/>
        <v>46226.96</v>
      </c>
      <c r="R55" s="136">
        <f t="shared" si="103"/>
        <v>9893.48</v>
      </c>
      <c r="S55" s="136">
        <f t="shared" si="103"/>
        <v>10416.93</v>
      </c>
      <c r="T55" s="136">
        <f t="shared" si="103"/>
        <v>19388.13</v>
      </c>
      <c r="U55" s="136">
        <f t="shared" si="103"/>
        <v>11522.75</v>
      </c>
      <c r="V55" s="136">
        <f t="shared" si="103"/>
        <v>20740.95</v>
      </c>
      <c r="W55" s="136">
        <f t="shared" si="103"/>
        <v>16732.349999999999</v>
      </c>
      <c r="X55" s="136">
        <f t="shared" si="103"/>
        <v>11791.27</v>
      </c>
      <c r="Y55" s="136">
        <f t="shared" si="103"/>
        <v>4835.7</v>
      </c>
      <c r="Z55" s="136">
        <f t="shared" si="103"/>
        <v>19720.099999999999</v>
      </c>
      <c r="AA55" s="136">
        <f t="shared" si="103"/>
        <v>13719.66</v>
      </c>
      <c r="AB55" s="136">
        <f t="shared" si="103"/>
        <v>4731.47</v>
      </c>
      <c r="AC55" s="136">
        <f t="shared" si="103"/>
        <v>14699.72</v>
      </c>
      <c r="AD55" s="136">
        <f t="shared" si="103"/>
        <v>20212.96</v>
      </c>
      <c r="AE55" s="136">
        <f t="shared" si="103"/>
        <v>21341.45</v>
      </c>
      <c r="AF55" s="136">
        <f t="shared" si="103"/>
        <v>9132.09</v>
      </c>
      <c r="AG55" s="136">
        <f t="shared" si="103"/>
        <v>20677.5</v>
      </c>
      <c r="AH55" s="136">
        <f t="shared" si="103"/>
        <v>15026.03</v>
      </c>
      <c r="AI55" s="136">
        <f t="shared" si="103"/>
        <v>5618.61</v>
      </c>
      <c r="AJ55" s="136">
        <f t="shared" si="103"/>
        <v>22716.92</v>
      </c>
      <c r="AK55" s="136">
        <f t="shared" si="103"/>
        <v>18834.09</v>
      </c>
      <c r="AL55" s="136">
        <f t="shared" si="103"/>
        <v>23054.560000000001</v>
      </c>
      <c r="AM55" s="136">
        <f t="shared" si="103"/>
        <v>19027.830000000002</v>
      </c>
      <c r="AN55" s="136">
        <f t="shared" ref="AN55:BR55" si="104">IF(AJ55&lt;&gt;"",ROUND(AN4*IF($G$1&gt;=DATEVALUE("22/11/2019"),$C$55/365)*$F$55,IF(FALSE,-3,2)),"")</f>
        <v>7232.03</v>
      </c>
      <c r="AO55" s="136">
        <f t="shared" si="104"/>
        <v>16517.07</v>
      </c>
      <c r="AP55" s="136">
        <f t="shared" si="104"/>
        <v>8384.2999999999993</v>
      </c>
      <c r="AQ55" s="136">
        <f t="shared" si="104"/>
        <v>21335.78</v>
      </c>
      <c r="AR55" s="136">
        <f t="shared" si="104"/>
        <v>20636.71</v>
      </c>
      <c r="AS55" s="136">
        <f t="shared" si="104"/>
        <v>14174</v>
      </c>
      <c r="AT55" s="136">
        <f t="shared" si="104"/>
        <v>21485.34</v>
      </c>
      <c r="AU55" s="136">
        <f t="shared" si="104"/>
        <v>10893.93</v>
      </c>
      <c r="AV55" s="136">
        <f t="shared" si="104"/>
        <v>14427.8</v>
      </c>
      <c r="AW55" s="136">
        <f t="shared" si="104"/>
        <v>14081.09</v>
      </c>
      <c r="AX55" s="136">
        <f t="shared" si="104"/>
        <v>12535.66</v>
      </c>
      <c r="AY55" s="136">
        <f t="shared" si="104"/>
        <v>12962.81</v>
      </c>
      <c r="AZ55" s="136">
        <f t="shared" si="104"/>
        <v>181282.19</v>
      </c>
      <c r="BA55" s="136">
        <f t="shared" si="104"/>
        <v>45320.55</v>
      </c>
      <c r="BB55" s="136">
        <f t="shared" si="104"/>
        <v>9324.7000000000007</v>
      </c>
      <c r="BC55" s="136">
        <f t="shared" si="104"/>
        <v>11352.8</v>
      </c>
      <c r="BD55" s="136">
        <f t="shared" si="104"/>
        <v>11375.46</v>
      </c>
      <c r="BE55" s="136">
        <f t="shared" si="104"/>
        <v>41571.410000000003</v>
      </c>
      <c r="BF55" s="136">
        <f t="shared" si="104"/>
        <v>17550.38</v>
      </c>
      <c r="BG55" s="136">
        <f t="shared" si="104"/>
        <v>1123859.1100000001</v>
      </c>
      <c r="BH55" s="136">
        <f t="shared" si="104"/>
        <v>677236.8</v>
      </c>
      <c r="BI55" s="136">
        <f t="shared" si="104"/>
        <v>142759.73000000001</v>
      </c>
      <c r="BJ55" s="136">
        <f t="shared" si="104"/>
        <v>17285190.27</v>
      </c>
      <c r="BK55" s="136" t="e">
        <f t="shared" si="104"/>
        <v>#N/A</v>
      </c>
      <c r="BL55" s="136" t="e">
        <f t="shared" si="104"/>
        <v>#N/A</v>
      </c>
      <c r="BM55" s="136" t="e">
        <f t="shared" si="104"/>
        <v>#N/A</v>
      </c>
      <c r="BN55" s="136" t="e">
        <f t="shared" si="104"/>
        <v>#N/A</v>
      </c>
      <c r="BO55" s="136" t="e">
        <f t="shared" si="104"/>
        <v>#N/A</v>
      </c>
      <c r="BP55" s="136" t="e">
        <f t="shared" si="104"/>
        <v>#N/A</v>
      </c>
      <c r="BQ55" s="136" t="e">
        <f t="shared" si="104"/>
        <v>#N/A</v>
      </c>
      <c r="BR55" s="136" t="e">
        <f t="shared" si="104"/>
        <v>#N/A</v>
      </c>
    </row>
    <row r="56" spans="1:70">
      <c r="A56" s="133">
        <f>IFERROR(IF(IF(AND(ROW(A56)=ROW($A$6),$G$2&lt;DATEVALUE("28/07/2006")),$G$2+1,INDEX('Intereses moratorios'!$A$7:$A$299,MATCH($G$2,'Intereses moratorios'!$A$7:$A$299,1)+ROW(A56)-ROW($A$6)))=0,"",IF(AND(ROW(A56)=ROW($A$6),$G$2&lt;DATEVALUE("28/07/2006")),$G$2+1,INDEX('Intereses moratorios'!$A$7:$A$299,MATCH($G$2,'Intereses moratorios'!$A$7:$A$299,1)+ROW(A56)-ROW($A$6)))),"")</f>
        <v>43070</v>
      </c>
      <c r="B56" s="133">
        <f>IFERROR(INDEX('Intereses moratorios'!$B$7:$B$299,MATCH(A56,'Intereses moratorios'!$A$7:$A$299,0)),"")</f>
        <v>43100</v>
      </c>
      <c r="C56" s="134">
        <f>IF(A56="","",IFERROR(IF($G$1&gt;=DATEVALUE("22/11/2019"),$E$4,INDEX('Intereses moratorios'!$D$7:$D$299,MATCH(A56,'Intereses moratorios'!$A$7:$A$299,0))),""))</f>
        <v>0.2757</v>
      </c>
      <c r="D56" s="133">
        <f t="shared" si="7"/>
        <v>43070</v>
      </c>
      <c r="E56" s="133">
        <f t="shared" si="8"/>
        <v>43100</v>
      </c>
      <c r="F56" s="135">
        <f t="shared" si="3"/>
        <v>31</v>
      </c>
      <c r="G56" s="136">
        <f t="shared" si="4"/>
        <v>936624.66</v>
      </c>
      <c r="H56" s="136">
        <f t="shared" ref="H56:AM56" si="105">IF(D56&lt;&gt;"",ROUND(H4*IF($G$1&gt;=DATEVALUE("22/11/2019"),$C$56/365)*$F$56,IF(FALSE,-3,2)),"")</f>
        <v>58539.040000000001</v>
      </c>
      <c r="I56" s="136">
        <f t="shared" si="105"/>
        <v>414480.6</v>
      </c>
      <c r="J56" s="136">
        <f t="shared" si="105"/>
        <v>163303.32</v>
      </c>
      <c r="K56" s="136">
        <f t="shared" si="105"/>
        <v>140493.70000000001</v>
      </c>
      <c r="L56" s="136">
        <f t="shared" si="105"/>
        <v>93662.47</v>
      </c>
      <c r="M56" s="136">
        <f t="shared" si="105"/>
        <v>234156.16</v>
      </c>
      <c r="N56" s="136">
        <f t="shared" si="105"/>
        <v>234156.16</v>
      </c>
      <c r="O56" s="136">
        <f t="shared" si="105"/>
        <v>152342</v>
      </c>
      <c r="P56" s="136">
        <f t="shared" si="105"/>
        <v>174329.26</v>
      </c>
      <c r="Q56" s="136">
        <f t="shared" si="105"/>
        <v>47767.86</v>
      </c>
      <c r="R56" s="136">
        <f t="shared" si="105"/>
        <v>10223.26</v>
      </c>
      <c r="S56" s="136">
        <f t="shared" si="105"/>
        <v>10764.16</v>
      </c>
      <c r="T56" s="136">
        <f t="shared" si="105"/>
        <v>20034.400000000001</v>
      </c>
      <c r="U56" s="136">
        <f t="shared" si="105"/>
        <v>11906.84</v>
      </c>
      <c r="V56" s="136">
        <f t="shared" si="105"/>
        <v>21432.31</v>
      </c>
      <c r="W56" s="136">
        <f t="shared" si="105"/>
        <v>17290.09</v>
      </c>
      <c r="X56" s="136">
        <f t="shared" si="105"/>
        <v>12184.32</v>
      </c>
      <c r="Y56" s="136">
        <f t="shared" si="105"/>
        <v>4996.8900000000003</v>
      </c>
      <c r="Z56" s="136">
        <f t="shared" si="105"/>
        <v>20377.439999999999</v>
      </c>
      <c r="AA56" s="136">
        <f t="shared" si="105"/>
        <v>14176.98</v>
      </c>
      <c r="AB56" s="136">
        <f t="shared" si="105"/>
        <v>4889.18</v>
      </c>
      <c r="AC56" s="136">
        <f t="shared" si="105"/>
        <v>15189.71</v>
      </c>
      <c r="AD56" s="136">
        <f t="shared" si="105"/>
        <v>20886.73</v>
      </c>
      <c r="AE56" s="136">
        <f t="shared" si="105"/>
        <v>22052.83</v>
      </c>
      <c r="AF56" s="136">
        <f t="shared" si="105"/>
        <v>9436.49</v>
      </c>
      <c r="AG56" s="136">
        <f t="shared" si="105"/>
        <v>21366.75</v>
      </c>
      <c r="AH56" s="136">
        <f t="shared" si="105"/>
        <v>15526.9</v>
      </c>
      <c r="AI56" s="136">
        <f t="shared" si="105"/>
        <v>5805.9</v>
      </c>
      <c r="AJ56" s="136">
        <f t="shared" si="105"/>
        <v>23474.16</v>
      </c>
      <c r="AK56" s="136">
        <f t="shared" si="105"/>
        <v>19461.89</v>
      </c>
      <c r="AL56" s="136">
        <f t="shared" si="105"/>
        <v>23823.05</v>
      </c>
      <c r="AM56" s="136">
        <f t="shared" si="105"/>
        <v>19662.09</v>
      </c>
      <c r="AN56" s="136">
        <f t="shared" ref="AN56:BR56" si="106">IF(AJ56&lt;&gt;"",ROUND(AN4*IF($G$1&gt;=DATEVALUE("22/11/2019"),$C$56/365)*$F$56,IF(FALSE,-3,2)),"")</f>
        <v>7473.09</v>
      </c>
      <c r="AO56" s="136">
        <f t="shared" si="106"/>
        <v>17067.64</v>
      </c>
      <c r="AP56" s="136">
        <f t="shared" si="106"/>
        <v>8663.7800000000007</v>
      </c>
      <c r="AQ56" s="136">
        <f t="shared" si="106"/>
        <v>22046.97</v>
      </c>
      <c r="AR56" s="136">
        <f t="shared" si="106"/>
        <v>21324.6</v>
      </c>
      <c r="AS56" s="136">
        <f t="shared" si="106"/>
        <v>14646.47</v>
      </c>
      <c r="AT56" s="136">
        <f t="shared" si="106"/>
        <v>22201.52</v>
      </c>
      <c r="AU56" s="136">
        <f t="shared" si="106"/>
        <v>11257.06</v>
      </c>
      <c r="AV56" s="136">
        <f t="shared" si="106"/>
        <v>14908.72</v>
      </c>
      <c r="AW56" s="136">
        <f t="shared" si="106"/>
        <v>14550.46</v>
      </c>
      <c r="AX56" s="136">
        <f t="shared" si="106"/>
        <v>12953.52</v>
      </c>
      <c r="AY56" s="136">
        <f t="shared" si="106"/>
        <v>13394.9</v>
      </c>
      <c r="AZ56" s="136">
        <f t="shared" si="106"/>
        <v>187324.93</v>
      </c>
      <c r="BA56" s="136">
        <f t="shared" si="106"/>
        <v>46831.23</v>
      </c>
      <c r="BB56" s="136">
        <f t="shared" si="106"/>
        <v>9635.5300000000007</v>
      </c>
      <c r="BC56" s="136">
        <f t="shared" si="106"/>
        <v>11731.22</v>
      </c>
      <c r="BD56" s="136">
        <f t="shared" si="106"/>
        <v>11754.64</v>
      </c>
      <c r="BE56" s="136">
        <f t="shared" si="106"/>
        <v>42957.120000000003</v>
      </c>
      <c r="BF56" s="136">
        <f t="shared" si="106"/>
        <v>18135.39</v>
      </c>
      <c r="BG56" s="136">
        <f t="shared" si="106"/>
        <v>1161321.08</v>
      </c>
      <c r="BH56" s="136">
        <f t="shared" si="106"/>
        <v>699811.36</v>
      </c>
      <c r="BI56" s="136">
        <f t="shared" si="106"/>
        <v>147518.38</v>
      </c>
      <c r="BJ56" s="136">
        <f t="shared" si="106"/>
        <v>17861363.280000001</v>
      </c>
      <c r="BK56" s="136" t="e">
        <f t="shared" si="106"/>
        <v>#N/A</v>
      </c>
      <c r="BL56" s="136" t="e">
        <f t="shared" si="106"/>
        <v>#N/A</v>
      </c>
      <c r="BM56" s="136" t="e">
        <f t="shared" si="106"/>
        <v>#N/A</v>
      </c>
      <c r="BN56" s="136" t="e">
        <f t="shared" si="106"/>
        <v>#N/A</v>
      </c>
      <c r="BO56" s="136" t="e">
        <f t="shared" si="106"/>
        <v>#N/A</v>
      </c>
      <c r="BP56" s="136" t="e">
        <f t="shared" si="106"/>
        <v>#N/A</v>
      </c>
      <c r="BQ56" s="136" t="e">
        <f t="shared" si="106"/>
        <v>#N/A</v>
      </c>
      <c r="BR56" s="136" t="e">
        <f t="shared" si="106"/>
        <v>#N/A</v>
      </c>
    </row>
    <row r="57" spans="1:70">
      <c r="A57" s="133">
        <f>IFERROR(IF(IF(AND(ROW(A57)=ROW($A$6),$G$2&lt;DATEVALUE("28/07/2006")),$G$2+1,INDEX('Intereses moratorios'!$A$7:$A$299,MATCH($G$2,'Intereses moratorios'!$A$7:$A$299,1)+ROW(A57)-ROW($A$6)))=0,"",IF(AND(ROW(A57)=ROW($A$6),$G$2&lt;DATEVALUE("28/07/2006")),$G$2+1,INDEX('Intereses moratorios'!$A$7:$A$299,MATCH($G$2,'Intereses moratorios'!$A$7:$A$299,1)+ROW(A57)-ROW($A$6)))),"")</f>
        <v>43101</v>
      </c>
      <c r="B57" s="133">
        <f>IFERROR(INDEX('Intereses moratorios'!$B$7:$B$299,MATCH(A57,'Intereses moratorios'!$A$7:$A$299,0)),"")</f>
        <v>43131</v>
      </c>
      <c r="C57" s="134">
        <f>IF(A57="","",IFERROR(IF($G$1&gt;=DATEVALUE("22/11/2019"),$E$4,INDEX('Intereses moratorios'!$D$7:$D$299,MATCH(A57,'Intereses moratorios'!$A$7:$A$299,0))),""))</f>
        <v>0.2757</v>
      </c>
      <c r="D57" s="133">
        <f t="shared" si="7"/>
        <v>43101</v>
      </c>
      <c r="E57" s="133">
        <f t="shared" si="8"/>
        <v>43131</v>
      </c>
      <c r="F57" s="135">
        <f t="shared" si="3"/>
        <v>31</v>
      </c>
      <c r="G57" s="136">
        <f t="shared" si="4"/>
        <v>936624.66</v>
      </c>
      <c r="H57" s="136">
        <f t="shared" ref="H57:AM57" si="107">IF(D57&lt;&gt;"",ROUND(H4*IF($G$1&gt;=DATEVALUE("22/11/2019"),$C$57/365)*$F$57,IF(FALSE,-3,2)),"")</f>
        <v>58539.040000000001</v>
      </c>
      <c r="I57" s="136">
        <f t="shared" si="107"/>
        <v>414480.6</v>
      </c>
      <c r="J57" s="136">
        <f t="shared" si="107"/>
        <v>163303.32</v>
      </c>
      <c r="K57" s="136">
        <f t="shared" si="107"/>
        <v>140493.70000000001</v>
      </c>
      <c r="L57" s="136">
        <f t="shared" si="107"/>
        <v>93662.47</v>
      </c>
      <c r="M57" s="136">
        <f t="shared" si="107"/>
        <v>234156.16</v>
      </c>
      <c r="N57" s="136">
        <f t="shared" si="107"/>
        <v>234156.16</v>
      </c>
      <c r="O57" s="136">
        <f t="shared" si="107"/>
        <v>152342</v>
      </c>
      <c r="P57" s="136">
        <f t="shared" si="107"/>
        <v>174329.26</v>
      </c>
      <c r="Q57" s="136">
        <f t="shared" si="107"/>
        <v>47767.86</v>
      </c>
      <c r="R57" s="136">
        <f t="shared" si="107"/>
        <v>10223.26</v>
      </c>
      <c r="S57" s="136">
        <f t="shared" si="107"/>
        <v>10764.16</v>
      </c>
      <c r="T57" s="136">
        <f t="shared" si="107"/>
        <v>20034.400000000001</v>
      </c>
      <c r="U57" s="136">
        <f t="shared" si="107"/>
        <v>11906.84</v>
      </c>
      <c r="V57" s="136">
        <f t="shared" si="107"/>
        <v>21432.31</v>
      </c>
      <c r="W57" s="136">
        <f t="shared" si="107"/>
        <v>17290.09</v>
      </c>
      <c r="X57" s="136">
        <f t="shared" si="107"/>
        <v>12184.32</v>
      </c>
      <c r="Y57" s="136">
        <f t="shared" si="107"/>
        <v>4996.8900000000003</v>
      </c>
      <c r="Z57" s="136">
        <f t="shared" si="107"/>
        <v>20377.439999999999</v>
      </c>
      <c r="AA57" s="136">
        <f t="shared" si="107"/>
        <v>14176.98</v>
      </c>
      <c r="AB57" s="136">
        <f t="shared" si="107"/>
        <v>4889.18</v>
      </c>
      <c r="AC57" s="136">
        <f t="shared" si="107"/>
        <v>15189.71</v>
      </c>
      <c r="AD57" s="136">
        <f t="shared" si="107"/>
        <v>20886.73</v>
      </c>
      <c r="AE57" s="136">
        <f t="shared" si="107"/>
        <v>22052.83</v>
      </c>
      <c r="AF57" s="136">
        <f t="shared" si="107"/>
        <v>9436.49</v>
      </c>
      <c r="AG57" s="136">
        <f t="shared" si="107"/>
        <v>21366.75</v>
      </c>
      <c r="AH57" s="136">
        <f t="shared" si="107"/>
        <v>15526.9</v>
      </c>
      <c r="AI57" s="136">
        <f t="shared" si="107"/>
        <v>5805.9</v>
      </c>
      <c r="AJ57" s="136">
        <f t="shared" si="107"/>
        <v>23474.16</v>
      </c>
      <c r="AK57" s="136">
        <f t="shared" si="107"/>
        <v>19461.89</v>
      </c>
      <c r="AL57" s="136">
        <f t="shared" si="107"/>
        <v>23823.05</v>
      </c>
      <c r="AM57" s="136">
        <f t="shared" si="107"/>
        <v>19662.09</v>
      </c>
      <c r="AN57" s="136">
        <f t="shared" ref="AN57:BR57" si="108">IF(AJ57&lt;&gt;"",ROUND(AN4*IF($G$1&gt;=DATEVALUE("22/11/2019"),$C$57/365)*$F$57,IF(FALSE,-3,2)),"")</f>
        <v>7473.09</v>
      </c>
      <c r="AO57" s="136">
        <f t="shared" si="108"/>
        <v>17067.64</v>
      </c>
      <c r="AP57" s="136">
        <f t="shared" si="108"/>
        <v>8663.7800000000007</v>
      </c>
      <c r="AQ57" s="136">
        <f t="shared" si="108"/>
        <v>22046.97</v>
      </c>
      <c r="AR57" s="136">
        <f t="shared" si="108"/>
        <v>21324.6</v>
      </c>
      <c r="AS57" s="136">
        <f t="shared" si="108"/>
        <v>14646.47</v>
      </c>
      <c r="AT57" s="136">
        <f t="shared" si="108"/>
        <v>22201.52</v>
      </c>
      <c r="AU57" s="136">
        <f t="shared" si="108"/>
        <v>11257.06</v>
      </c>
      <c r="AV57" s="136">
        <f t="shared" si="108"/>
        <v>14908.72</v>
      </c>
      <c r="AW57" s="136">
        <f t="shared" si="108"/>
        <v>14550.46</v>
      </c>
      <c r="AX57" s="136">
        <f t="shared" si="108"/>
        <v>12953.52</v>
      </c>
      <c r="AY57" s="136">
        <f t="shared" si="108"/>
        <v>13394.9</v>
      </c>
      <c r="AZ57" s="136">
        <f t="shared" si="108"/>
        <v>187324.93</v>
      </c>
      <c r="BA57" s="136">
        <f t="shared" si="108"/>
        <v>46831.23</v>
      </c>
      <c r="BB57" s="136">
        <f t="shared" si="108"/>
        <v>9635.5300000000007</v>
      </c>
      <c r="BC57" s="136">
        <f t="shared" si="108"/>
        <v>11731.22</v>
      </c>
      <c r="BD57" s="136">
        <f t="shared" si="108"/>
        <v>11754.64</v>
      </c>
      <c r="BE57" s="136">
        <f t="shared" si="108"/>
        <v>42957.120000000003</v>
      </c>
      <c r="BF57" s="136">
        <f t="shared" si="108"/>
        <v>18135.39</v>
      </c>
      <c r="BG57" s="136">
        <f t="shared" si="108"/>
        <v>1161321.08</v>
      </c>
      <c r="BH57" s="136">
        <f t="shared" si="108"/>
        <v>699811.36</v>
      </c>
      <c r="BI57" s="136">
        <f t="shared" si="108"/>
        <v>147518.38</v>
      </c>
      <c r="BJ57" s="136">
        <f t="shared" si="108"/>
        <v>17861363.280000001</v>
      </c>
      <c r="BK57" s="136" t="e">
        <f t="shared" si="108"/>
        <v>#N/A</v>
      </c>
      <c r="BL57" s="136" t="e">
        <f t="shared" si="108"/>
        <v>#N/A</v>
      </c>
      <c r="BM57" s="136" t="e">
        <f t="shared" si="108"/>
        <v>#N/A</v>
      </c>
      <c r="BN57" s="136" t="e">
        <f t="shared" si="108"/>
        <v>#N/A</v>
      </c>
      <c r="BO57" s="136" t="e">
        <f t="shared" si="108"/>
        <v>#N/A</v>
      </c>
      <c r="BP57" s="136" t="e">
        <f t="shared" si="108"/>
        <v>#N/A</v>
      </c>
      <c r="BQ57" s="136" t="e">
        <f t="shared" si="108"/>
        <v>#N/A</v>
      </c>
      <c r="BR57" s="136" t="e">
        <f t="shared" si="108"/>
        <v>#N/A</v>
      </c>
    </row>
    <row r="58" spans="1:70">
      <c r="A58" s="133">
        <f>IFERROR(IF(IF(AND(ROW(A58)=ROW($A$6),$G$2&lt;DATEVALUE("28/07/2006")),$G$2+1,INDEX('Intereses moratorios'!$A$7:$A$299,MATCH($G$2,'Intereses moratorios'!$A$7:$A$299,1)+ROW(A58)-ROW($A$6)))=0,"",IF(AND(ROW(A58)=ROW($A$6),$G$2&lt;DATEVALUE("28/07/2006")),$G$2+1,INDEX('Intereses moratorios'!$A$7:$A$299,MATCH($G$2,'Intereses moratorios'!$A$7:$A$299,1)+ROW(A58)-ROW($A$6)))),"")</f>
        <v>43132</v>
      </c>
      <c r="B58" s="133">
        <f>IFERROR(INDEX('Intereses moratorios'!$B$7:$B$299,MATCH(A58,'Intereses moratorios'!$A$7:$A$299,0)),"")</f>
        <v>43159</v>
      </c>
      <c r="C58" s="134">
        <f>IF(A58="","",IFERROR(IF($G$1&gt;=DATEVALUE("22/11/2019"),$E$4,INDEX('Intereses moratorios'!$D$7:$D$299,MATCH(A58,'Intereses moratorios'!$A$7:$A$299,0))),""))</f>
        <v>0.2757</v>
      </c>
      <c r="D58" s="133">
        <f t="shared" si="7"/>
        <v>43132</v>
      </c>
      <c r="E58" s="133">
        <f t="shared" si="8"/>
        <v>43159</v>
      </c>
      <c r="F58" s="135">
        <f t="shared" si="3"/>
        <v>28</v>
      </c>
      <c r="G58" s="136">
        <f t="shared" si="4"/>
        <v>845983.56</v>
      </c>
      <c r="H58" s="136">
        <f t="shared" ref="H58:AM58" si="109">IF(D58&lt;&gt;"",ROUND(H4*IF($G$1&gt;=DATEVALUE("22/11/2019"),$C$58/365)*$F$58,IF(FALSE,-3,2)),"")</f>
        <v>52873.97</v>
      </c>
      <c r="I58" s="136">
        <f t="shared" si="109"/>
        <v>374369.57</v>
      </c>
      <c r="J58" s="136">
        <f t="shared" si="109"/>
        <v>147499.76999999999</v>
      </c>
      <c r="K58" s="136">
        <f t="shared" si="109"/>
        <v>126897.53</v>
      </c>
      <c r="L58" s="136">
        <f t="shared" si="109"/>
        <v>84598.36</v>
      </c>
      <c r="M58" s="136">
        <f t="shared" si="109"/>
        <v>211495.89</v>
      </c>
      <c r="N58" s="136">
        <f t="shared" si="109"/>
        <v>211495.89</v>
      </c>
      <c r="O58" s="136">
        <f t="shared" si="109"/>
        <v>137599.23000000001</v>
      </c>
      <c r="P58" s="136">
        <f t="shared" si="109"/>
        <v>157458.69</v>
      </c>
      <c r="Q58" s="136">
        <f t="shared" si="109"/>
        <v>43145.16</v>
      </c>
      <c r="R58" s="136">
        <f t="shared" si="109"/>
        <v>9233.91</v>
      </c>
      <c r="S58" s="136">
        <f t="shared" si="109"/>
        <v>9722.4699999999993</v>
      </c>
      <c r="T58" s="136">
        <f t="shared" si="109"/>
        <v>18095.59</v>
      </c>
      <c r="U58" s="136">
        <f t="shared" si="109"/>
        <v>10754.57</v>
      </c>
      <c r="V58" s="136">
        <f t="shared" si="109"/>
        <v>19358.22</v>
      </c>
      <c r="W58" s="136">
        <f t="shared" si="109"/>
        <v>15616.86</v>
      </c>
      <c r="X58" s="136">
        <f t="shared" si="109"/>
        <v>11005.19</v>
      </c>
      <c r="Y58" s="136">
        <f t="shared" si="109"/>
        <v>4513.32</v>
      </c>
      <c r="Z58" s="136">
        <f t="shared" si="109"/>
        <v>18405.43</v>
      </c>
      <c r="AA58" s="136">
        <f t="shared" si="109"/>
        <v>12805.02</v>
      </c>
      <c r="AB58" s="136">
        <f t="shared" si="109"/>
        <v>4416.03</v>
      </c>
      <c r="AC58" s="136">
        <f t="shared" si="109"/>
        <v>13719.74</v>
      </c>
      <c r="AD58" s="136">
        <f t="shared" si="109"/>
        <v>18865.43</v>
      </c>
      <c r="AE58" s="136">
        <f t="shared" si="109"/>
        <v>19918.68</v>
      </c>
      <c r="AF58" s="136">
        <f t="shared" si="109"/>
        <v>8523.2800000000007</v>
      </c>
      <c r="AG58" s="136">
        <f t="shared" si="109"/>
        <v>19299</v>
      </c>
      <c r="AH58" s="136">
        <f t="shared" si="109"/>
        <v>14024.29</v>
      </c>
      <c r="AI58" s="136">
        <f t="shared" si="109"/>
        <v>5244.04</v>
      </c>
      <c r="AJ58" s="136">
        <f t="shared" si="109"/>
        <v>21202.46</v>
      </c>
      <c r="AK58" s="136">
        <f t="shared" si="109"/>
        <v>17578.48</v>
      </c>
      <c r="AL58" s="136">
        <f t="shared" si="109"/>
        <v>21517.59</v>
      </c>
      <c r="AM58" s="136">
        <f t="shared" si="109"/>
        <v>17759.310000000001</v>
      </c>
      <c r="AN58" s="136">
        <f t="shared" ref="AN58:BR58" si="110">IF(AJ58&lt;&gt;"",ROUND(AN4*IF($G$1&gt;=DATEVALUE("22/11/2019"),$C$58/365)*$F$58,IF(FALSE,-3,2)),"")</f>
        <v>6749.89</v>
      </c>
      <c r="AO58" s="136">
        <f t="shared" si="110"/>
        <v>15415.94</v>
      </c>
      <c r="AP58" s="136">
        <f t="shared" si="110"/>
        <v>7825.35</v>
      </c>
      <c r="AQ58" s="136">
        <f t="shared" si="110"/>
        <v>19913.400000000001</v>
      </c>
      <c r="AR58" s="136">
        <f t="shared" si="110"/>
        <v>19260.93</v>
      </c>
      <c r="AS58" s="136">
        <f t="shared" si="110"/>
        <v>13229.07</v>
      </c>
      <c r="AT58" s="136">
        <f t="shared" si="110"/>
        <v>20052.98</v>
      </c>
      <c r="AU58" s="136">
        <f t="shared" si="110"/>
        <v>10167.66</v>
      </c>
      <c r="AV58" s="136">
        <f t="shared" si="110"/>
        <v>13465.94</v>
      </c>
      <c r="AW58" s="136">
        <f t="shared" si="110"/>
        <v>13142.35</v>
      </c>
      <c r="AX58" s="136">
        <f t="shared" si="110"/>
        <v>11699.95</v>
      </c>
      <c r="AY58" s="136">
        <f t="shared" si="110"/>
        <v>12098.62</v>
      </c>
      <c r="AZ58" s="136">
        <f t="shared" si="110"/>
        <v>169196.71</v>
      </c>
      <c r="BA58" s="136">
        <f t="shared" si="110"/>
        <v>42299.18</v>
      </c>
      <c r="BB58" s="136">
        <f t="shared" si="110"/>
        <v>8703.06</v>
      </c>
      <c r="BC58" s="136">
        <f t="shared" si="110"/>
        <v>10595.94</v>
      </c>
      <c r="BD58" s="136">
        <f t="shared" si="110"/>
        <v>10617.09</v>
      </c>
      <c r="BE58" s="136">
        <f t="shared" si="110"/>
        <v>38799.980000000003</v>
      </c>
      <c r="BF58" s="136">
        <f t="shared" si="110"/>
        <v>16380.36</v>
      </c>
      <c r="BG58" s="136">
        <f t="shared" si="110"/>
        <v>1048935.17</v>
      </c>
      <c r="BH58" s="136">
        <f t="shared" si="110"/>
        <v>632087.68000000005</v>
      </c>
      <c r="BI58" s="136">
        <f t="shared" si="110"/>
        <v>133242.41</v>
      </c>
      <c r="BJ58" s="136">
        <f t="shared" si="110"/>
        <v>16132844.25</v>
      </c>
      <c r="BK58" s="136" t="e">
        <f t="shared" si="110"/>
        <v>#N/A</v>
      </c>
      <c r="BL58" s="136" t="e">
        <f t="shared" si="110"/>
        <v>#N/A</v>
      </c>
      <c r="BM58" s="136" t="e">
        <f t="shared" si="110"/>
        <v>#N/A</v>
      </c>
      <c r="BN58" s="136" t="e">
        <f t="shared" si="110"/>
        <v>#N/A</v>
      </c>
      <c r="BO58" s="136" t="e">
        <f t="shared" si="110"/>
        <v>#N/A</v>
      </c>
      <c r="BP58" s="136" t="e">
        <f t="shared" si="110"/>
        <v>#N/A</v>
      </c>
      <c r="BQ58" s="136" t="e">
        <f t="shared" si="110"/>
        <v>#N/A</v>
      </c>
      <c r="BR58" s="136" t="e">
        <f t="shared" si="110"/>
        <v>#N/A</v>
      </c>
    </row>
    <row r="59" spans="1:70">
      <c r="A59" s="133">
        <f>IFERROR(IF(IF(AND(ROW(A59)=ROW($A$6),$G$2&lt;DATEVALUE("28/07/2006")),$G$2+1,INDEX('Intereses moratorios'!$A$7:$A$299,MATCH($G$2,'Intereses moratorios'!$A$7:$A$299,1)+ROW(A59)-ROW($A$6)))=0,"",IF(AND(ROW(A59)=ROW($A$6),$G$2&lt;DATEVALUE("28/07/2006")),$G$2+1,INDEX('Intereses moratorios'!$A$7:$A$299,MATCH($G$2,'Intereses moratorios'!$A$7:$A$299,1)+ROW(A59)-ROW($A$6)))),"")</f>
        <v>43160</v>
      </c>
      <c r="B59" s="133">
        <f>IFERROR(INDEX('Intereses moratorios'!$B$7:$B$299,MATCH(A59,'Intereses moratorios'!$A$7:$A$299,0)),"")</f>
        <v>43190</v>
      </c>
      <c r="C59" s="134">
        <f>IF(A59="","",IFERROR(IF($G$1&gt;=DATEVALUE("22/11/2019"),$E$4,INDEX('Intereses moratorios'!$D$7:$D$299,MATCH(A59,'Intereses moratorios'!$A$7:$A$299,0))),""))</f>
        <v>0.2757</v>
      </c>
      <c r="D59" s="133">
        <f t="shared" si="7"/>
        <v>43160</v>
      </c>
      <c r="E59" s="133">
        <f t="shared" si="8"/>
        <v>43190</v>
      </c>
      <c r="F59" s="135">
        <f t="shared" si="3"/>
        <v>31</v>
      </c>
      <c r="G59" s="136">
        <f t="shared" si="4"/>
        <v>936624.66</v>
      </c>
      <c r="H59" s="136">
        <f t="shared" ref="H59:AM59" si="111">IF(D59&lt;&gt;"",ROUND(H4*IF($G$1&gt;=DATEVALUE("22/11/2019"),$C$59/365)*$F$59,IF(FALSE,-3,2)),"")</f>
        <v>58539.040000000001</v>
      </c>
      <c r="I59" s="136">
        <f t="shared" si="111"/>
        <v>414480.6</v>
      </c>
      <c r="J59" s="136">
        <f t="shared" si="111"/>
        <v>163303.32</v>
      </c>
      <c r="K59" s="136">
        <f t="shared" si="111"/>
        <v>140493.70000000001</v>
      </c>
      <c r="L59" s="136">
        <f t="shared" si="111"/>
        <v>93662.47</v>
      </c>
      <c r="M59" s="136">
        <f t="shared" si="111"/>
        <v>234156.16</v>
      </c>
      <c r="N59" s="136">
        <f t="shared" si="111"/>
        <v>234156.16</v>
      </c>
      <c r="O59" s="136">
        <f t="shared" si="111"/>
        <v>152342</v>
      </c>
      <c r="P59" s="136">
        <f t="shared" si="111"/>
        <v>174329.26</v>
      </c>
      <c r="Q59" s="136">
        <f t="shared" si="111"/>
        <v>47767.86</v>
      </c>
      <c r="R59" s="136">
        <f t="shared" si="111"/>
        <v>10223.26</v>
      </c>
      <c r="S59" s="136">
        <f t="shared" si="111"/>
        <v>10764.16</v>
      </c>
      <c r="T59" s="136">
        <f t="shared" si="111"/>
        <v>20034.400000000001</v>
      </c>
      <c r="U59" s="136">
        <f t="shared" si="111"/>
        <v>11906.84</v>
      </c>
      <c r="V59" s="136">
        <f t="shared" si="111"/>
        <v>21432.31</v>
      </c>
      <c r="W59" s="136">
        <f t="shared" si="111"/>
        <v>17290.09</v>
      </c>
      <c r="X59" s="136">
        <f t="shared" si="111"/>
        <v>12184.32</v>
      </c>
      <c r="Y59" s="136">
        <f t="shared" si="111"/>
        <v>4996.8900000000003</v>
      </c>
      <c r="Z59" s="136">
        <f t="shared" si="111"/>
        <v>20377.439999999999</v>
      </c>
      <c r="AA59" s="136">
        <f t="shared" si="111"/>
        <v>14176.98</v>
      </c>
      <c r="AB59" s="136">
        <f t="shared" si="111"/>
        <v>4889.18</v>
      </c>
      <c r="AC59" s="136">
        <f t="shared" si="111"/>
        <v>15189.71</v>
      </c>
      <c r="AD59" s="136">
        <f t="shared" si="111"/>
        <v>20886.73</v>
      </c>
      <c r="AE59" s="136">
        <f t="shared" si="111"/>
        <v>22052.83</v>
      </c>
      <c r="AF59" s="136">
        <f t="shared" si="111"/>
        <v>9436.49</v>
      </c>
      <c r="AG59" s="136">
        <f t="shared" si="111"/>
        <v>21366.75</v>
      </c>
      <c r="AH59" s="136">
        <f t="shared" si="111"/>
        <v>15526.9</v>
      </c>
      <c r="AI59" s="136">
        <f t="shared" si="111"/>
        <v>5805.9</v>
      </c>
      <c r="AJ59" s="136">
        <f t="shared" si="111"/>
        <v>23474.16</v>
      </c>
      <c r="AK59" s="136">
        <f t="shared" si="111"/>
        <v>19461.89</v>
      </c>
      <c r="AL59" s="136">
        <f t="shared" si="111"/>
        <v>23823.05</v>
      </c>
      <c r="AM59" s="136">
        <f t="shared" si="111"/>
        <v>19662.09</v>
      </c>
      <c r="AN59" s="136">
        <f t="shared" ref="AN59:BR59" si="112">IF(AJ59&lt;&gt;"",ROUND(AN4*IF($G$1&gt;=DATEVALUE("22/11/2019"),$C$59/365)*$F$59,IF(FALSE,-3,2)),"")</f>
        <v>7473.09</v>
      </c>
      <c r="AO59" s="136">
        <f t="shared" si="112"/>
        <v>17067.64</v>
      </c>
      <c r="AP59" s="136">
        <f t="shared" si="112"/>
        <v>8663.7800000000007</v>
      </c>
      <c r="AQ59" s="136">
        <f t="shared" si="112"/>
        <v>22046.97</v>
      </c>
      <c r="AR59" s="136">
        <f t="shared" si="112"/>
        <v>21324.6</v>
      </c>
      <c r="AS59" s="136">
        <f t="shared" si="112"/>
        <v>14646.47</v>
      </c>
      <c r="AT59" s="136">
        <f t="shared" si="112"/>
        <v>22201.52</v>
      </c>
      <c r="AU59" s="136">
        <f t="shared" si="112"/>
        <v>11257.06</v>
      </c>
      <c r="AV59" s="136">
        <f t="shared" si="112"/>
        <v>14908.72</v>
      </c>
      <c r="AW59" s="136">
        <f t="shared" si="112"/>
        <v>14550.46</v>
      </c>
      <c r="AX59" s="136">
        <f t="shared" si="112"/>
        <v>12953.52</v>
      </c>
      <c r="AY59" s="136">
        <f t="shared" si="112"/>
        <v>13394.9</v>
      </c>
      <c r="AZ59" s="136">
        <f t="shared" si="112"/>
        <v>187324.93</v>
      </c>
      <c r="BA59" s="136">
        <f t="shared" si="112"/>
        <v>46831.23</v>
      </c>
      <c r="BB59" s="136">
        <f t="shared" si="112"/>
        <v>9635.5300000000007</v>
      </c>
      <c r="BC59" s="136">
        <f t="shared" si="112"/>
        <v>11731.22</v>
      </c>
      <c r="BD59" s="136">
        <f t="shared" si="112"/>
        <v>11754.64</v>
      </c>
      <c r="BE59" s="136">
        <f t="shared" si="112"/>
        <v>42957.120000000003</v>
      </c>
      <c r="BF59" s="136">
        <f t="shared" si="112"/>
        <v>18135.39</v>
      </c>
      <c r="BG59" s="136">
        <f t="shared" si="112"/>
        <v>1161321.08</v>
      </c>
      <c r="BH59" s="136">
        <f t="shared" si="112"/>
        <v>699811.36</v>
      </c>
      <c r="BI59" s="136">
        <f t="shared" si="112"/>
        <v>147518.38</v>
      </c>
      <c r="BJ59" s="136">
        <f t="shared" si="112"/>
        <v>17861363.280000001</v>
      </c>
      <c r="BK59" s="136" t="e">
        <f t="shared" si="112"/>
        <v>#N/A</v>
      </c>
      <c r="BL59" s="136" t="e">
        <f t="shared" si="112"/>
        <v>#N/A</v>
      </c>
      <c r="BM59" s="136" t="e">
        <f t="shared" si="112"/>
        <v>#N/A</v>
      </c>
      <c r="BN59" s="136" t="e">
        <f t="shared" si="112"/>
        <v>#N/A</v>
      </c>
      <c r="BO59" s="136" t="e">
        <f t="shared" si="112"/>
        <v>#N/A</v>
      </c>
      <c r="BP59" s="136" t="e">
        <f t="shared" si="112"/>
        <v>#N/A</v>
      </c>
      <c r="BQ59" s="136" t="e">
        <f t="shared" si="112"/>
        <v>#N/A</v>
      </c>
      <c r="BR59" s="136" t="e">
        <f t="shared" si="112"/>
        <v>#N/A</v>
      </c>
    </row>
    <row r="60" spans="1:70">
      <c r="A60" s="133">
        <f>IFERROR(IF(IF(AND(ROW(A60)=ROW($A$6),$G$2&lt;DATEVALUE("28/07/2006")),$G$2+1,INDEX('Intereses moratorios'!$A$7:$A$299,MATCH($G$2,'Intereses moratorios'!$A$7:$A$299,1)+ROW(A60)-ROW($A$6)))=0,"",IF(AND(ROW(A60)=ROW($A$6),$G$2&lt;DATEVALUE("28/07/2006")),$G$2+1,INDEX('Intereses moratorios'!$A$7:$A$299,MATCH($G$2,'Intereses moratorios'!$A$7:$A$299,1)+ROW(A60)-ROW($A$6)))),"")</f>
        <v>43191</v>
      </c>
      <c r="B60" s="133">
        <f>IFERROR(INDEX('Intereses moratorios'!$B$7:$B$299,MATCH(A60,'Intereses moratorios'!$A$7:$A$299,0)),"")</f>
        <v>43220</v>
      </c>
      <c r="C60" s="134">
        <f>IF(A60="","",IFERROR(IF($G$1&gt;=DATEVALUE("22/11/2019"),$E$4,INDEX('Intereses moratorios'!$D$7:$D$299,MATCH(A60,'Intereses moratorios'!$A$7:$A$299,0))),""))</f>
        <v>0.2757</v>
      </c>
      <c r="D60" s="133">
        <f t="shared" si="7"/>
        <v>43191</v>
      </c>
      <c r="E60" s="133">
        <f t="shared" si="8"/>
        <v>43220</v>
      </c>
      <c r="F60" s="135">
        <f t="shared" si="3"/>
        <v>30</v>
      </c>
      <c r="G60" s="136">
        <f t="shared" si="4"/>
        <v>906410.96</v>
      </c>
      <c r="H60" s="136">
        <f t="shared" ref="H60:AM60" si="113">IF(D60&lt;&gt;"",ROUND(H4*IF($G$1&gt;=DATEVALUE("22/11/2019"),$C$60/365)*$F$60,IF(FALSE,-3,2)),"")</f>
        <v>56650.68</v>
      </c>
      <c r="I60" s="136">
        <f t="shared" si="113"/>
        <v>401110.26</v>
      </c>
      <c r="J60" s="136">
        <f t="shared" si="113"/>
        <v>158035.47</v>
      </c>
      <c r="K60" s="136">
        <f t="shared" si="113"/>
        <v>135961.64000000001</v>
      </c>
      <c r="L60" s="136">
        <f t="shared" si="113"/>
        <v>90641.1</v>
      </c>
      <c r="M60" s="136">
        <f t="shared" si="113"/>
        <v>226602.74</v>
      </c>
      <c r="N60" s="136">
        <f t="shared" si="113"/>
        <v>226602.74</v>
      </c>
      <c r="O60" s="136">
        <f t="shared" si="113"/>
        <v>147427.74</v>
      </c>
      <c r="P60" s="136">
        <f t="shared" si="113"/>
        <v>168705.74</v>
      </c>
      <c r="Q60" s="136">
        <f t="shared" si="113"/>
        <v>46226.96</v>
      </c>
      <c r="R60" s="136">
        <f t="shared" si="113"/>
        <v>9893.48</v>
      </c>
      <c r="S60" s="136">
        <f t="shared" si="113"/>
        <v>10416.93</v>
      </c>
      <c r="T60" s="136">
        <f t="shared" si="113"/>
        <v>19388.13</v>
      </c>
      <c r="U60" s="136">
        <f t="shared" si="113"/>
        <v>11522.75</v>
      </c>
      <c r="V60" s="136">
        <f t="shared" si="113"/>
        <v>20740.95</v>
      </c>
      <c r="W60" s="136">
        <f t="shared" si="113"/>
        <v>16732.349999999999</v>
      </c>
      <c r="X60" s="136">
        <f t="shared" si="113"/>
        <v>11791.27</v>
      </c>
      <c r="Y60" s="136">
        <f t="shared" si="113"/>
        <v>4835.7</v>
      </c>
      <c r="Z60" s="136">
        <f t="shared" si="113"/>
        <v>19720.099999999999</v>
      </c>
      <c r="AA60" s="136">
        <f t="shared" si="113"/>
        <v>13719.66</v>
      </c>
      <c r="AB60" s="136">
        <f t="shared" si="113"/>
        <v>4731.47</v>
      </c>
      <c r="AC60" s="136">
        <f t="shared" si="113"/>
        <v>14699.72</v>
      </c>
      <c r="AD60" s="136">
        <f t="shared" si="113"/>
        <v>20212.96</v>
      </c>
      <c r="AE60" s="136">
        <f t="shared" si="113"/>
        <v>21341.45</v>
      </c>
      <c r="AF60" s="136">
        <f t="shared" si="113"/>
        <v>9132.09</v>
      </c>
      <c r="AG60" s="136">
        <f t="shared" si="113"/>
        <v>20677.5</v>
      </c>
      <c r="AH60" s="136">
        <f t="shared" si="113"/>
        <v>15026.03</v>
      </c>
      <c r="AI60" s="136">
        <f t="shared" si="113"/>
        <v>5618.61</v>
      </c>
      <c r="AJ60" s="136">
        <f t="shared" si="113"/>
        <v>22716.92</v>
      </c>
      <c r="AK60" s="136">
        <f t="shared" si="113"/>
        <v>18834.09</v>
      </c>
      <c r="AL60" s="136">
        <f t="shared" si="113"/>
        <v>23054.560000000001</v>
      </c>
      <c r="AM60" s="136">
        <f t="shared" si="113"/>
        <v>19027.830000000002</v>
      </c>
      <c r="AN60" s="136">
        <f t="shared" ref="AN60:BR60" si="114">IF(AJ60&lt;&gt;"",ROUND(AN4*IF($G$1&gt;=DATEVALUE("22/11/2019"),$C$60/365)*$F$60,IF(FALSE,-3,2)),"")</f>
        <v>7232.03</v>
      </c>
      <c r="AO60" s="136">
        <f t="shared" si="114"/>
        <v>16517.07</v>
      </c>
      <c r="AP60" s="136">
        <f t="shared" si="114"/>
        <v>8384.2999999999993</v>
      </c>
      <c r="AQ60" s="136">
        <f t="shared" si="114"/>
        <v>21335.78</v>
      </c>
      <c r="AR60" s="136">
        <f t="shared" si="114"/>
        <v>20636.71</v>
      </c>
      <c r="AS60" s="136">
        <f t="shared" si="114"/>
        <v>14174</v>
      </c>
      <c r="AT60" s="136">
        <f t="shared" si="114"/>
        <v>21485.34</v>
      </c>
      <c r="AU60" s="136">
        <f t="shared" si="114"/>
        <v>10893.93</v>
      </c>
      <c r="AV60" s="136">
        <f t="shared" si="114"/>
        <v>14427.8</v>
      </c>
      <c r="AW60" s="136">
        <f t="shared" si="114"/>
        <v>14081.09</v>
      </c>
      <c r="AX60" s="136">
        <f t="shared" si="114"/>
        <v>12535.66</v>
      </c>
      <c r="AY60" s="136">
        <f t="shared" si="114"/>
        <v>12962.81</v>
      </c>
      <c r="AZ60" s="136">
        <f t="shared" si="114"/>
        <v>181282.19</v>
      </c>
      <c r="BA60" s="136">
        <f t="shared" si="114"/>
        <v>45320.55</v>
      </c>
      <c r="BB60" s="136">
        <f t="shared" si="114"/>
        <v>9324.7000000000007</v>
      </c>
      <c r="BC60" s="136">
        <f t="shared" si="114"/>
        <v>11352.8</v>
      </c>
      <c r="BD60" s="136">
        <f t="shared" si="114"/>
        <v>11375.46</v>
      </c>
      <c r="BE60" s="136">
        <f t="shared" si="114"/>
        <v>41571.410000000003</v>
      </c>
      <c r="BF60" s="136">
        <f t="shared" si="114"/>
        <v>17550.38</v>
      </c>
      <c r="BG60" s="136">
        <f t="shared" si="114"/>
        <v>1123859.1100000001</v>
      </c>
      <c r="BH60" s="136">
        <f t="shared" si="114"/>
        <v>677236.8</v>
      </c>
      <c r="BI60" s="136">
        <f t="shared" si="114"/>
        <v>142759.73000000001</v>
      </c>
      <c r="BJ60" s="136">
        <f t="shared" si="114"/>
        <v>17285190.27</v>
      </c>
      <c r="BK60" s="136" t="e">
        <f t="shared" si="114"/>
        <v>#N/A</v>
      </c>
      <c r="BL60" s="136" t="e">
        <f t="shared" si="114"/>
        <v>#N/A</v>
      </c>
      <c r="BM60" s="136" t="e">
        <f t="shared" si="114"/>
        <v>#N/A</v>
      </c>
      <c r="BN60" s="136" t="e">
        <f t="shared" si="114"/>
        <v>#N/A</v>
      </c>
      <c r="BO60" s="136" t="e">
        <f t="shared" si="114"/>
        <v>#N/A</v>
      </c>
      <c r="BP60" s="136" t="e">
        <f t="shared" si="114"/>
        <v>#N/A</v>
      </c>
      <c r="BQ60" s="136" t="e">
        <f t="shared" si="114"/>
        <v>#N/A</v>
      </c>
      <c r="BR60" s="136" t="e">
        <f t="shared" si="114"/>
        <v>#N/A</v>
      </c>
    </row>
    <row r="61" spans="1:70">
      <c r="A61" s="133">
        <f>IFERROR(IF(IF(AND(ROW(A61)=ROW($A$6),$G$2&lt;DATEVALUE("28/07/2006")),$G$2+1,INDEX('Intereses moratorios'!$A$7:$A$299,MATCH($G$2,'Intereses moratorios'!$A$7:$A$299,1)+ROW(A61)-ROW($A$6)))=0,"",IF(AND(ROW(A61)=ROW($A$6),$G$2&lt;DATEVALUE("28/07/2006")),$G$2+1,INDEX('Intereses moratorios'!$A$7:$A$299,MATCH($G$2,'Intereses moratorios'!$A$7:$A$299,1)+ROW(A61)-ROW($A$6)))),"")</f>
        <v>43221</v>
      </c>
      <c r="B61" s="133">
        <f>IFERROR(INDEX('Intereses moratorios'!$B$7:$B$299,MATCH(A61,'Intereses moratorios'!$A$7:$A$299,0)),"")</f>
        <v>43251</v>
      </c>
      <c r="C61" s="134">
        <f>IF(A61="","",IFERROR(IF($G$1&gt;=DATEVALUE("22/11/2019"),$E$4,INDEX('Intereses moratorios'!$D$7:$D$299,MATCH(A61,'Intereses moratorios'!$A$7:$A$299,0))),""))</f>
        <v>0.2757</v>
      </c>
      <c r="D61" s="133">
        <f t="shared" si="7"/>
        <v>43221</v>
      </c>
      <c r="E61" s="133">
        <f t="shared" si="8"/>
        <v>43251</v>
      </c>
      <c r="F61" s="135">
        <f t="shared" si="3"/>
        <v>31</v>
      </c>
      <c r="G61" s="136">
        <f t="shared" si="4"/>
        <v>936624.66</v>
      </c>
      <c r="H61" s="136">
        <f t="shared" ref="H61:AM61" si="115">IF(D61&lt;&gt;"",ROUND(H4*IF($G$1&gt;=DATEVALUE("22/11/2019"),$C$61/365)*$F$61,IF(FALSE,-3,2)),"")</f>
        <v>58539.040000000001</v>
      </c>
      <c r="I61" s="136">
        <f t="shared" si="115"/>
        <v>414480.6</v>
      </c>
      <c r="J61" s="136">
        <f t="shared" si="115"/>
        <v>163303.32</v>
      </c>
      <c r="K61" s="136">
        <f t="shared" si="115"/>
        <v>140493.70000000001</v>
      </c>
      <c r="L61" s="136">
        <f t="shared" si="115"/>
        <v>93662.47</v>
      </c>
      <c r="M61" s="136">
        <f t="shared" si="115"/>
        <v>234156.16</v>
      </c>
      <c r="N61" s="136">
        <f t="shared" si="115"/>
        <v>234156.16</v>
      </c>
      <c r="O61" s="136">
        <f t="shared" si="115"/>
        <v>152342</v>
      </c>
      <c r="P61" s="136">
        <f t="shared" si="115"/>
        <v>174329.26</v>
      </c>
      <c r="Q61" s="136">
        <f t="shared" si="115"/>
        <v>47767.86</v>
      </c>
      <c r="R61" s="136">
        <f t="shared" si="115"/>
        <v>10223.26</v>
      </c>
      <c r="S61" s="136">
        <f t="shared" si="115"/>
        <v>10764.16</v>
      </c>
      <c r="T61" s="136">
        <f t="shared" si="115"/>
        <v>20034.400000000001</v>
      </c>
      <c r="U61" s="136">
        <f t="shared" si="115"/>
        <v>11906.84</v>
      </c>
      <c r="V61" s="136">
        <f t="shared" si="115"/>
        <v>21432.31</v>
      </c>
      <c r="W61" s="136">
        <f t="shared" si="115"/>
        <v>17290.09</v>
      </c>
      <c r="X61" s="136">
        <f t="shared" si="115"/>
        <v>12184.32</v>
      </c>
      <c r="Y61" s="136">
        <f t="shared" si="115"/>
        <v>4996.8900000000003</v>
      </c>
      <c r="Z61" s="136">
        <f t="shared" si="115"/>
        <v>20377.439999999999</v>
      </c>
      <c r="AA61" s="136">
        <f t="shared" si="115"/>
        <v>14176.98</v>
      </c>
      <c r="AB61" s="136">
        <f t="shared" si="115"/>
        <v>4889.18</v>
      </c>
      <c r="AC61" s="136">
        <f t="shared" si="115"/>
        <v>15189.71</v>
      </c>
      <c r="AD61" s="136">
        <f t="shared" si="115"/>
        <v>20886.73</v>
      </c>
      <c r="AE61" s="136">
        <f t="shared" si="115"/>
        <v>22052.83</v>
      </c>
      <c r="AF61" s="136">
        <f t="shared" si="115"/>
        <v>9436.49</v>
      </c>
      <c r="AG61" s="136">
        <f t="shared" si="115"/>
        <v>21366.75</v>
      </c>
      <c r="AH61" s="136">
        <f t="shared" si="115"/>
        <v>15526.9</v>
      </c>
      <c r="AI61" s="136">
        <f t="shared" si="115"/>
        <v>5805.9</v>
      </c>
      <c r="AJ61" s="136">
        <f t="shared" si="115"/>
        <v>23474.16</v>
      </c>
      <c r="AK61" s="136">
        <f t="shared" si="115"/>
        <v>19461.89</v>
      </c>
      <c r="AL61" s="136">
        <f t="shared" si="115"/>
        <v>23823.05</v>
      </c>
      <c r="AM61" s="136">
        <f t="shared" si="115"/>
        <v>19662.09</v>
      </c>
      <c r="AN61" s="136">
        <f t="shared" ref="AN61:BR61" si="116">IF(AJ61&lt;&gt;"",ROUND(AN4*IF($G$1&gt;=DATEVALUE("22/11/2019"),$C$61/365)*$F$61,IF(FALSE,-3,2)),"")</f>
        <v>7473.09</v>
      </c>
      <c r="AO61" s="136">
        <f t="shared" si="116"/>
        <v>17067.64</v>
      </c>
      <c r="AP61" s="136">
        <f t="shared" si="116"/>
        <v>8663.7800000000007</v>
      </c>
      <c r="AQ61" s="136">
        <f t="shared" si="116"/>
        <v>22046.97</v>
      </c>
      <c r="AR61" s="136">
        <f t="shared" si="116"/>
        <v>21324.6</v>
      </c>
      <c r="AS61" s="136">
        <f t="shared" si="116"/>
        <v>14646.47</v>
      </c>
      <c r="AT61" s="136">
        <f t="shared" si="116"/>
        <v>22201.52</v>
      </c>
      <c r="AU61" s="136">
        <f t="shared" si="116"/>
        <v>11257.06</v>
      </c>
      <c r="AV61" s="136">
        <f t="shared" si="116"/>
        <v>14908.72</v>
      </c>
      <c r="AW61" s="136">
        <f t="shared" si="116"/>
        <v>14550.46</v>
      </c>
      <c r="AX61" s="136">
        <f t="shared" si="116"/>
        <v>12953.52</v>
      </c>
      <c r="AY61" s="136">
        <f t="shared" si="116"/>
        <v>13394.9</v>
      </c>
      <c r="AZ61" s="136">
        <f t="shared" si="116"/>
        <v>187324.93</v>
      </c>
      <c r="BA61" s="136">
        <f t="shared" si="116"/>
        <v>46831.23</v>
      </c>
      <c r="BB61" s="136">
        <f t="shared" si="116"/>
        <v>9635.5300000000007</v>
      </c>
      <c r="BC61" s="136">
        <f t="shared" si="116"/>
        <v>11731.22</v>
      </c>
      <c r="BD61" s="136">
        <f t="shared" si="116"/>
        <v>11754.64</v>
      </c>
      <c r="BE61" s="136">
        <f t="shared" si="116"/>
        <v>42957.120000000003</v>
      </c>
      <c r="BF61" s="136">
        <f t="shared" si="116"/>
        <v>18135.39</v>
      </c>
      <c r="BG61" s="136">
        <f t="shared" si="116"/>
        <v>1161321.08</v>
      </c>
      <c r="BH61" s="136">
        <f t="shared" si="116"/>
        <v>699811.36</v>
      </c>
      <c r="BI61" s="136">
        <f t="shared" si="116"/>
        <v>147518.38</v>
      </c>
      <c r="BJ61" s="136">
        <f t="shared" si="116"/>
        <v>17861363.280000001</v>
      </c>
      <c r="BK61" s="136" t="e">
        <f t="shared" si="116"/>
        <v>#N/A</v>
      </c>
      <c r="BL61" s="136" t="e">
        <f t="shared" si="116"/>
        <v>#N/A</v>
      </c>
      <c r="BM61" s="136" t="e">
        <f t="shared" si="116"/>
        <v>#N/A</v>
      </c>
      <c r="BN61" s="136" t="e">
        <f t="shared" si="116"/>
        <v>#N/A</v>
      </c>
      <c r="BO61" s="136" t="e">
        <f t="shared" si="116"/>
        <v>#N/A</v>
      </c>
      <c r="BP61" s="136" t="e">
        <f t="shared" si="116"/>
        <v>#N/A</v>
      </c>
      <c r="BQ61" s="136" t="e">
        <f t="shared" si="116"/>
        <v>#N/A</v>
      </c>
      <c r="BR61" s="136" t="e">
        <f t="shared" si="116"/>
        <v>#N/A</v>
      </c>
    </row>
    <row r="62" spans="1:70">
      <c r="A62" s="133">
        <f>IFERROR(IF(IF(AND(ROW(A62)=ROW($A$6),$G$2&lt;DATEVALUE("28/07/2006")),$G$2+1,INDEX('Intereses moratorios'!$A$7:$A$299,MATCH($G$2,'Intereses moratorios'!$A$7:$A$299,1)+ROW(A62)-ROW($A$6)))=0,"",IF(AND(ROW(A62)=ROW($A$6),$G$2&lt;DATEVALUE("28/07/2006")),$G$2+1,INDEX('Intereses moratorios'!$A$7:$A$299,MATCH($G$2,'Intereses moratorios'!$A$7:$A$299,1)+ROW(A62)-ROW($A$6)))),"")</f>
        <v>43252</v>
      </c>
      <c r="B62" s="133">
        <f>IFERROR(INDEX('Intereses moratorios'!$B$7:$B$299,MATCH(A62,'Intereses moratorios'!$A$7:$A$299,0)),"")</f>
        <v>43281</v>
      </c>
      <c r="C62" s="134">
        <f>IF(A62="","",IFERROR(IF($G$1&gt;=DATEVALUE("22/11/2019"),$E$4,INDEX('Intereses moratorios'!$D$7:$D$299,MATCH(A62,'Intereses moratorios'!$A$7:$A$299,0))),""))</f>
        <v>0.2757</v>
      </c>
      <c r="D62" s="133">
        <f t="shared" si="7"/>
        <v>43252</v>
      </c>
      <c r="E62" s="133">
        <f t="shared" si="8"/>
        <v>43281</v>
      </c>
      <c r="F62" s="135">
        <f t="shared" si="3"/>
        <v>30</v>
      </c>
      <c r="G62" s="136">
        <f t="shared" si="4"/>
        <v>906410.96</v>
      </c>
      <c r="H62" s="136">
        <f t="shared" ref="H62:AM62" si="117">IF(D62&lt;&gt;"",ROUND(H4*IF($G$1&gt;=DATEVALUE("22/11/2019"),$C$62/365)*$F$62,IF(FALSE,-3,2)),"")</f>
        <v>56650.68</v>
      </c>
      <c r="I62" s="136">
        <f t="shared" si="117"/>
        <v>401110.26</v>
      </c>
      <c r="J62" s="136">
        <f t="shared" si="117"/>
        <v>158035.47</v>
      </c>
      <c r="K62" s="136">
        <f t="shared" si="117"/>
        <v>135961.64000000001</v>
      </c>
      <c r="L62" s="136">
        <f t="shared" si="117"/>
        <v>90641.1</v>
      </c>
      <c r="M62" s="136">
        <f t="shared" si="117"/>
        <v>226602.74</v>
      </c>
      <c r="N62" s="136">
        <f t="shared" si="117"/>
        <v>226602.74</v>
      </c>
      <c r="O62" s="136">
        <f t="shared" si="117"/>
        <v>147427.74</v>
      </c>
      <c r="P62" s="136">
        <f t="shared" si="117"/>
        <v>168705.74</v>
      </c>
      <c r="Q62" s="136">
        <f t="shared" si="117"/>
        <v>46226.96</v>
      </c>
      <c r="R62" s="136">
        <f t="shared" si="117"/>
        <v>9893.48</v>
      </c>
      <c r="S62" s="136">
        <f t="shared" si="117"/>
        <v>10416.93</v>
      </c>
      <c r="T62" s="136">
        <f t="shared" si="117"/>
        <v>19388.13</v>
      </c>
      <c r="U62" s="136">
        <f t="shared" si="117"/>
        <v>11522.75</v>
      </c>
      <c r="V62" s="136">
        <f t="shared" si="117"/>
        <v>20740.95</v>
      </c>
      <c r="W62" s="136">
        <f t="shared" si="117"/>
        <v>16732.349999999999</v>
      </c>
      <c r="X62" s="136">
        <f t="shared" si="117"/>
        <v>11791.27</v>
      </c>
      <c r="Y62" s="136">
        <f t="shared" si="117"/>
        <v>4835.7</v>
      </c>
      <c r="Z62" s="136">
        <f t="shared" si="117"/>
        <v>19720.099999999999</v>
      </c>
      <c r="AA62" s="136">
        <f t="shared" si="117"/>
        <v>13719.66</v>
      </c>
      <c r="AB62" s="136">
        <f t="shared" si="117"/>
        <v>4731.47</v>
      </c>
      <c r="AC62" s="136">
        <f t="shared" si="117"/>
        <v>14699.72</v>
      </c>
      <c r="AD62" s="136">
        <f t="shared" si="117"/>
        <v>20212.96</v>
      </c>
      <c r="AE62" s="136">
        <f t="shared" si="117"/>
        <v>21341.45</v>
      </c>
      <c r="AF62" s="136">
        <f t="shared" si="117"/>
        <v>9132.09</v>
      </c>
      <c r="AG62" s="136">
        <f t="shared" si="117"/>
        <v>20677.5</v>
      </c>
      <c r="AH62" s="136">
        <f t="shared" si="117"/>
        <v>15026.03</v>
      </c>
      <c r="AI62" s="136">
        <f t="shared" si="117"/>
        <v>5618.61</v>
      </c>
      <c r="AJ62" s="136">
        <f t="shared" si="117"/>
        <v>22716.92</v>
      </c>
      <c r="AK62" s="136">
        <f t="shared" si="117"/>
        <v>18834.09</v>
      </c>
      <c r="AL62" s="136">
        <f t="shared" si="117"/>
        <v>23054.560000000001</v>
      </c>
      <c r="AM62" s="136">
        <f t="shared" si="117"/>
        <v>19027.830000000002</v>
      </c>
      <c r="AN62" s="136">
        <f t="shared" ref="AN62:BR62" si="118">IF(AJ62&lt;&gt;"",ROUND(AN4*IF($G$1&gt;=DATEVALUE("22/11/2019"),$C$62/365)*$F$62,IF(FALSE,-3,2)),"")</f>
        <v>7232.03</v>
      </c>
      <c r="AO62" s="136">
        <f t="shared" si="118"/>
        <v>16517.07</v>
      </c>
      <c r="AP62" s="136">
        <f t="shared" si="118"/>
        <v>8384.2999999999993</v>
      </c>
      <c r="AQ62" s="136">
        <f t="shared" si="118"/>
        <v>21335.78</v>
      </c>
      <c r="AR62" s="136">
        <f t="shared" si="118"/>
        <v>20636.71</v>
      </c>
      <c r="AS62" s="136">
        <f t="shared" si="118"/>
        <v>14174</v>
      </c>
      <c r="AT62" s="136">
        <f t="shared" si="118"/>
        <v>21485.34</v>
      </c>
      <c r="AU62" s="136">
        <f t="shared" si="118"/>
        <v>10893.93</v>
      </c>
      <c r="AV62" s="136">
        <f t="shared" si="118"/>
        <v>14427.8</v>
      </c>
      <c r="AW62" s="136">
        <f t="shared" si="118"/>
        <v>14081.09</v>
      </c>
      <c r="AX62" s="136">
        <f t="shared" si="118"/>
        <v>12535.66</v>
      </c>
      <c r="AY62" s="136">
        <f t="shared" si="118"/>
        <v>12962.81</v>
      </c>
      <c r="AZ62" s="136">
        <f t="shared" si="118"/>
        <v>181282.19</v>
      </c>
      <c r="BA62" s="136">
        <f t="shared" si="118"/>
        <v>45320.55</v>
      </c>
      <c r="BB62" s="136">
        <f t="shared" si="118"/>
        <v>9324.7000000000007</v>
      </c>
      <c r="BC62" s="136">
        <f t="shared" si="118"/>
        <v>11352.8</v>
      </c>
      <c r="BD62" s="136">
        <f t="shared" si="118"/>
        <v>11375.46</v>
      </c>
      <c r="BE62" s="136">
        <f t="shared" si="118"/>
        <v>41571.410000000003</v>
      </c>
      <c r="BF62" s="136">
        <f t="shared" si="118"/>
        <v>17550.38</v>
      </c>
      <c r="BG62" s="136">
        <f t="shared" si="118"/>
        <v>1123859.1100000001</v>
      </c>
      <c r="BH62" s="136">
        <f t="shared" si="118"/>
        <v>677236.8</v>
      </c>
      <c r="BI62" s="136">
        <f t="shared" si="118"/>
        <v>142759.73000000001</v>
      </c>
      <c r="BJ62" s="136">
        <f t="shared" si="118"/>
        <v>17285190.27</v>
      </c>
      <c r="BK62" s="136" t="e">
        <f t="shared" si="118"/>
        <v>#N/A</v>
      </c>
      <c r="BL62" s="136" t="e">
        <f t="shared" si="118"/>
        <v>#N/A</v>
      </c>
      <c r="BM62" s="136" t="e">
        <f t="shared" si="118"/>
        <v>#N/A</v>
      </c>
      <c r="BN62" s="136" t="e">
        <f t="shared" si="118"/>
        <v>#N/A</v>
      </c>
      <c r="BO62" s="136" t="e">
        <f t="shared" si="118"/>
        <v>#N/A</v>
      </c>
      <c r="BP62" s="136" t="e">
        <f t="shared" si="118"/>
        <v>#N/A</v>
      </c>
      <c r="BQ62" s="136" t="e">
        <f t="shared" si="118"/>
        <v>#N/A</v>
      </c>
      <c r="BR62" s="136" t="e">
        <f t="shared" si="118"/>
        <v>#N/A</v>
      </c>
    </row>
    <row r="63" spans="1:70">
      <c r="A63" s="133">
        <f>IFERROR(IF(IF(AND(ROW(A63)=ROW($A$6),$G$2&lt;DATEVALUE("28/07/2006")),$G$2+1,INDEX('Intereses moratorios'!$A$7:$A$299,MATCH($G$2,'Intereses moratorios'!$A$7:$A$299,1)+ROW(A63)-ROW($A$6)))=0,"",IF(AND(ROW(A63)=ROW($A$6),$G$2&lt;DATEVALUE("28/07/2006")),$G$2+1,INDEX('Intereses moratorios'!$A$7:$A$299,MATCH($G$2,'Intereses moratorios'!$A$7:$A$299,1)+ROW(A63)-ROW($A$6)))),"")</f>
        <v>43282</v>
      </c>
      <c r="B63" s="133">
        <f>IFERROR(INDEX('Intereses moratorios'!$B$7:$B$299,MATCH(A63,'Intereses moratorios'!$A$7:$A$299,0)),"")</f>
        <v>43312</v>
      </c>
      <c r="C63" s="134">
        <f>IF(A63="","",IFERROR(IF($G$1&gt;=DATEVALUE("22/11/2019"),$E$4,INDEX('Intereses moratorios'!$D$7:$D$299,MATCH(A63,'Intereses moratorios'!$A$7:$A$299,0))),""))</f>
        <v>0.2757</v>
      </c>
      <c r="D63" s="133">
        <f t="shared" si="7"/>
        <v>43282</v>
      </c>
      <c r="E63" s="133">
        <f t="shared" si="8"/>
        <v>43312</v>
      </c>
      <c r="F63" s="135">
        <f t="shared" si="3"/>
        <v>31</v>
      </c>
      <c r="G63" s="136">
        <f t="shared" si="4"/>
        <v>936624.66</v>
      </c>
      <c r="H63" s="136">
        <f t="shared" ref="H63:AM63" si="119">IF(D63&lt;&gt;"",ROUND(H4*IF($G$1&gt;=DATEVALUE("22/11/2019"),$C$63/365)*$F$63,IF(FALSE,-3,2)),"")</f>
        <v>58539.040000000001</v>
      </c>
      <c r="I63" s="136">
        <f t="shared" si="119"/>
        <v>414480.6</v>
      </c>
      <c r="J63" s="136">
        <f t="shared" si="119"/>
        <v>163303.32</v>
      </c>
      <c r="K63" s="136">
        <f t="shared" si="119"/>
        <v>140493.70000000001</v>
      </c>
      <c r="L63" s="136">
        <f t="shared" si="119"/>
        <v>93662.47</v>
      </c>
      <c r="M63" s="136">
        <f t="shared" si="119"/>
        <v>234156.16</v>
      </c>
      <c r="N63" s="136">
        <f t="shared" si="119"/>
        <v>234156.16</v>
      </c>
      <c r="O63" s="136">
        <f t="shared" si="119"/>
        <v>152342</v>
      </c>
      <c r="P63" s="136">
        <f t="shared" si="119"/>
        <v>174329.26</v>
      </c>
      <c r="Q63" s="136">
        <f t="shared" si="119"/>
        <v>47767.86</v>
      </c>
      <c r="R63" s="136">
        <f t="shared" si="119"/>
        <v>10223.26</v>
      </c>
      <c r="S63" s="136">
        <f t="shared" si="119"/>
        <v>10764.16</v>
      </c>
      <c r="T63" s="136">
        <f t="shared" si="119"/>
        <v>20034.400000000001</v>
      </c>
      <c r="U63" s="136">
        <f t="shared" si="119"/>
        <v>11906.84</v>
      </c>
      <c r="V63" s="136">
        <f t="shared" si="119"/>
        <v>21432.31</v>
      </c>
      <c r="W63" s="136">
        <f t="shared" si="119"/>
        <v>17290.09</v>
      </c>
      <c r="X63" s="136">
        <f t="shared" si="119"/>
        <v>12184.32</v>
      </c>
      <c r="Y63" s="136">
        <f t="shared" si="119"/>
        <v>4996.8900000000003</v>
      </c>
      <c r="Z63" s="136">
        <f t="shared" si="119"/>
        <v>20377.439999999999</v>
      </c>
      <c r="AA63" s="136">
        <f t="shared" si="119"/>
        <v>14176.98</v>
      </c>
      <c r="AB63" s="136">
        <f t="shared" si="119"/>
        <v>4889.18</v>
      </c>
      <c r="AC63" s="136">
        <f t="shared" si="119"/>
        <v>15189.71</v>
      </c>
      <c r="AD63" s="136">
        <f t="shared" si="119"/>
        <v>20886.73</v>
      </c>
      <c r="AE63" s="136">
        <f t="shared" si="119"/>
        <v>22052.83</v>
      </c>
      <c r="AF63" s="136">
        <f t="shared" si="119"/>
        <v>9436.49</v>
      </c>
      <c r="AG63" s="136">
        <f t="shared" si="119"/>
        <v>21366.75</v>
      </c>
      <c r="AH63" s="136">
        <f t="shared" si="119"/>
        <v>15526.9</v>
      </c>
      <c r="AI63" s="136">
        <f t="shared" si="119"/>
        <v>5805.9</v>
      </c>
      <c r="AJ63" s="136">
        <f t="shared" si="119"/>
        <v>23474.16</v>
      </c>
      <c r="AK63" s="136">
        <f t="shared" si="119"/>
        <v>19461.89</v>
      </c>
      <c r="AL63" s="136">
        <f t="shared" si="119"/>
        <v>23823.05</v>
      </c>
      <c r="AM63" s="136">
        <f t="shared" si="119"/>
        <v>19662.09</v>
      </c>
      <c r="AN63" s="136">
        <f t="shared" ref="AN63:BR63" si="120">IF(AJ63&lt;&gt;"",ROUND(AN4*IF($G$1&gt;=DATEVALUE("22/11/2019"),$C$63/365)*$F$63,IF(FALSE,-3,2)),"")</f>
        <v>7473.09</v>
      </c>
      <c r="AO63" s="136">
        <f t="shared" si="120"/>
        <v>17067.64</v>
      </c>
      <c r="AP63" s="136">
        <f t="shared" si="120"/>
        <v>8663.7800000000007</v>
      </c>
      <c r="AQ63" s="136">
        <f t="shared" si="120"/>
        <v>22046.97</v>
      </c>
      <c r="AR63" s="136">
        <f t="shared" si="120"/>
        <v>21324.6</v>
      </c>
      <c r="AS63" s="136">
        <f t="shared" si="120"/>
        <v>14646.47</v>
      </c>
      <c r="AT63" s="136">
        <f t="shared" si="120"/>
        <v>22201.52</v>
      </c>
      <c r="AU63" s="136">
        <f t="shared" si="120"/>
        <v>11257.06</v>
      </c>
      <c r="AV63" s="136">
        <f t="shared" si="120"/>
        <v>14908.72</v>
      </c>
      <c r="AW63" s="136">
        <f t="shared" si="120"/>
        <v>14550.46</v>
      </c>
      <c r="AX63" s="136">
        <f t="shared" si="120"/>
        <v>12953.52</v>
      </c>
      <c r="AY63" s="136">
        <f t="shared" si="120"/>
        <v>13394.9</v>
      </c>
      <c r="AZ63" s="136">
        <f t="shared" si="120"/>
        <v>187324.93</v>
      </c>
      <c r="BA63" s="136">
        <f t="shared" si="120"/>
        <v>46831.23</v>
      </c>
      <c r="BB63" s="136">
        <f t="shared" si="120"/>
        <v>9635.5300000000007</v>
      </c>
      <c r="BC63" s="136">
        <f t="shared" si="120"/>
        <v>11731.22</v>
      </c>
      <c r="BD63" s="136">
        <f t="shared" si="120"/>
        <v>11754.64</v>
      </c>
      <c r="BE63" s="136">
        <f t="shared" si="120"/>
        <v>42957.120000000003</v>
      </c>
      <c r="BF63" s="136">
        <f t="shared" si="120"/>
        <v>18135.39</v>
      </c>
      <c r="BG63" s="136">
        <f t="shared" si="120"/>
        <v>1161321.08</v>
      </c>
      <c r="BH63" s="136">
        <f t="shared" si="120"/>
        <v>699811.36</v>
      </c>
      <c r="BI63" s="136">
        <f t="shared" si="120"/>
        <v>147518.38</v>
      </c>
      <c r="BJ63" s="136">
        <f t="shared" si="120"/>
        <v>17861363.280000001</v>
      </c>
      <c r="BK63" s="136" t="e">
        <f t="shared" si="120"/>
        <v>#N/A</v>
      </c>
      <c r="BL63" s="136" t="e">
        <f t="shared" si="120"/>
        <v>#N/A</v>
      </c>
      <c r="BM63" s="136" t="e">
        <f t="shared" si="120"/>
        <v>#N/A</v>
      </c>
      <c r="BN63" s="136" t="e">
        <f t="shared" si="120"/>
        <v>#N/A</v>
      </c>
      <c r="BO63" s="136" t="e">
        <f t="shared" si="120"/>
        <v>#N/A</v>
      </c>
      <c r="BP63" s="136" t="e">
        <f t="shared" si="120"/>
        <v>#N/A</v>
      </c>
      <c r="BQ63" s="136" t="e">
        <f t="shared" si="120"/>
        <v>#N/A</v>
      </c>
      <c r="BR63" s="136" t="e">
        <f t="shared" si="120"/>
        <v>#N/A</v>
      </c>
    </row>
    <row r="64" spans="1:70">
      <c r="A64" s="133">
        <f>IFERROR(IF(IF(AND(ROW(A64)=ROW($A$6),$G$2&lt;DATEVALUE("28/07/2006")),$G$2+1,INDEX('Intereses moratorios'!$A$7:$A$299,MATCH($G$2,'Intereses moratorios'!$A$7:$A$299,1)+ROW(A64)-ROW($A$6)))=0,"",IF(AND(ROW(A64)=ROW($A$6),$G$2&lt;DATEVALUE("28/07/2006")),$G$2+1,INDEX('Intereses moratorios'!$A$7:$A$299,MATCH($G$2,'Intereses moratorios'!$A$7:$A$299,1)+ROW(A64)-ROW($A$6)))),"")</f>
        <v>43313</v>
      </c>
      <c r="B64" s="133">
        <f>IFERROR(INDEX('Intereses moratorios'!$B$7:$B$299,MATCH(A64,'Intereses moratorios'!$A$7:$A$299,0)),"")</f>
        <v>43343</v>
      </c>
      <c r="C64" s="134">
        <f>IF(A64="","",IFERROR(IF($G$1&gt;=DATEVALUE("22/11/2019"),$E$4,INDEX('Intereses moratorios'!$D$7:$D$299,MATCH(A64,'Intereses moratorios'!$A$7:$A$299,0))),""))</f>
        <v>0.2757</v>
      </c>
      <c r="D64" s="133">
        <f t="shared" si="7"/>
        <v>43313</v>
      </c>
      <c r="E64" s="133">
        <f t="shared" si="8"/>
        <v>43343</v>
      </c>
      <c r="F64" s="135">
        <f t="shared" si="3"/>
        <v>31</v>
      </c>
      <c r="G64" s="136">
        <f t="shared" si="4"/>
        <v>936624.66</v>
      </c>
      <c r="H64" s="136">
        <f t="shared" ref="H64:AM64" si="121">IF(D64&lt;&gt;"",ROUND(H4*IF($G$1&gt;=DATEVALUE("22/11/2019"),$C$64/365)*$F$64,IF(FALSE,-3,2)),"")</f>
        <v>58539.040000000001</v>
      </c>
      <c r="I64" s="136">
        <f t="shared" si="121"/>
        <v>414480.6</v>
      </c>
      <c r="J64" s="136">
        <f t="shared" si="121"/>
        <v>163303.32</v>
      </c>
      <c r="K64" s="136">
        <f t="shared" si="121"/>
        <v>140493.70000000001</v>
      </c>
      <c r="L64" s="136">
        <f t="shared" si="121"/>
        <v>93662.47</v>
      </c>
      <c r="M64" s="136">
        <f t="shared" si="121"/>
        <v>234156.16</v>
      </c>
      <c r="N64" s="136">
        <f t="shared" si="121"/>
        <v>234156.16</v>
      </c>
      <c r="O64" s="136">
        <f t="shared" si="121"/>
        <v>152342</v>
      </c>
      <c r="P64" s="136">
        <f t="shared" si="121"/>
        <v>174329.26</v>
      </c>
      <c r="Q64" s="136">
        <f t="shared" si="121"/>
        <v>47767.86</v>
      </c>
      <c r="R64" s="136">
        <f t="shared" si="121"/>
        <v>10223.26</v>
      </c>
      <c r="S64" s="136">
        <f t="shared" si="121"/>
        <v>10764.16</v>
      </c>
      <c r="T64" s="136">
        <f t="shared" si="121"/>
        <v>20034.400000000001</v>
      </c>
      <c r="U64" s="136">
        <f t="shared" si="121"/>
        <v>11906.84</v>
      </c>
      <c r="V64" s="136">
        <f t="shared" si="121"/>
        <v>21432.31</v>
      </c>
      <c r="W64" s="136">
        <f t="shared" si="121"/>
        <v>17290.09</v>
      </c>
      <c r="X64" s="136">
        <f t="shared" si="121"/>
        <v>12184.32</v>
      </c>
      <c r="Y64" s="136">
        <f t="shared" si="121"/>
        <v>4996.8900000000003</v>
      </c>
      <c r="Z64" s="136">
        <f t="shared" si="121"/>
        <v>20377.439999999999</v>
      </c>
      <c r="AA64" s="136">
        <f t="shared" si="121"/>
        <v>14176.98</v>
      </c>
      <c r="AB64" s="136">
        <f t="shared" si="121"/>
        <v>4889.18</v>
      </c>
      <c r="AC64" s="136">
        <f t="shared" si="121"/>
        <v>15189.71</v>
      </c>
      <c r="AD64" s="136">
        <f t="shared" si="121"/>
        <v>20886.73</v>
      </c>
      <c r="AE64" s="136">
        <f t="shared" si="121"/>
        <v>22052.83</v>
      </c>
      <c r="AF64" s="136">
        <f t="shared" si="121"/>
        <v>9436.49</v>
      </c>
      <c r="AG64" s="136">
        <f t="shared" si="121"/>
        <v>21366.75</v>
      </c>
      <c r="AH64" s="136">
        <f t="shared" si="121"/>
        <v>15526.9</v>
      </c>
      <c r="AI64" s="136">
        <f t="shared" si="121"/>
        <v>5805.9</v>
      </c>
      <c r="AJ64" s="136">
        <f t="shared" si="121"/>
        <v>23474.16</v>
      </c>
      <c r="AK64" s="136">
        <f t="shared" si="121"/>
        <v>19461.89</v>
      </c>
      <c r="AL64" s="136">
        <f t="shared" si="121"/>
        <v>23823.05</v>
      </c>
      <c r="AM64" s="136">
        <f t="shared" si="121"/>
        <v>19662.09</v>
      </c>
      <c r="AN64" s="136">
        <f t="shared" ref="AN64:BR64" si="122">IF(AJ64&lt;&gt;"",ROUND(AN4*IF($G$1&gt;=DATEVALUE("22/11/2019"),$C$64/365)*$F$64,IF(FALSE,-3,2)),"")</f>
        <v>7473.09</v>
      </c>
      <c r="AO64" s="136">
        <f t="shared" si="122"/>
        <v>17067.64</v>
      </c>
      <c r="AP64" s="136">
        <f t="shared" si="122"/>
        <v>8663.7800000000007</v>
      </c>
      <c r="AQ64" s="136">
        <f t="shared" si="122"/>
        <v>22046.97</v>
      </c>
      <c r="AR64" s="136">
        <f t="shared" si="122"/>
        <v>21324.6</v>
      </c>
      <c r="AS64" s="136">
        <f t="shared" si="122"/>
        <v>14646.47</v>
      </c>
      <c r="AT64" s="136">
        <f t="shared" si="122"/>
        <v>22201.52</v>
      </c>
      <c r="AU64" s="136">
        <f t="shared" si="122"/>
        <v>11257.06</v>
      </c>
      <c r="AV64" s="136">
        <f t="shared" si="122"/>
        <v>14908.72</v>
      </c>
      <c r="AW64" s="136">
        <f t="shared" si="122"/>
        <v>14550.46</v>
      </c>
      <c r="AX64" s="136">
        <f t="shared" si="122"/>
        <v>12953.52</v>
      </c>
      <c r="AY64" s="136">
        <f t="shared" si="122"/>
        <v>13394.9</v>
      </c>
      <c r="AZ64" s="136">
        <f t="shared" si="122"/>
        <v>187324.93</v>
      </c>
      <c r="BA64" s="136">
        <f t="shared" si="122"/>
        <v>46831.23</v>
      </c>
      <c r="BB64" s="136">
        <f t="shared" si="122"/>
        <v>9635.5300000000007</v>
      </c>
      <c r="BC64" s="136">
        <f t="shared" si="122"/>
        <v>11731.22</v>
      </c>
      <c r="BD64" s="136">
        <f t="shared" si="122"/>
        <v>11754.64</v>
      </c>
      <c r="BE64" s="136">
        <f t="shared" si="122"/>
        <v>42957.120000000003</v>
      </c>
      <c r="BF64" s="136">
        <f t="shared" si="122"/>
        <v>18135.39</v>
      </c>
      <c r="BG64" s="136">
        <f t="shared" si="122"/>
        <v>1161321.08</v>
      </c>
      <c r="BH64" s="136">
        <f t="shared" si="122"/>
        <v>699811.36</v>
      </c>
      <c r="BI64" s="136">
        <f t="shared" si="122"/>
        <v>147518.38</v>
      </c>
      <c r="BJ64" s="136">
        <f t="shared" si="122"/>
        <v>17861363.280000001</v>
      </c>
      <c r="BK64" s="136" t="e">
        <f t="shared" si="122"/>
        <v>#N/A</v>
      </c>
      <c r="BL64" s="136" t="e">
        <f t="shared" si="122"/>
        <v>#N/A</v>
      </c>
      <c r="BM64" s="136" t="e">
        <f t="shared" si="122"/>
        <v>#N/A</v>
      </c>
      <c r="BN64" s="136" t="e">
        <f t="shared" si="122"/>
        <v>#N/A</v>
      </c>
      <c r="BO64" s="136" t="e">
        <f t="shared" si="122"/>
        <v>#N/A</v>
      </c>
      <c r="BP64" s="136" t="e">
        <f t="shared" si="122"/>
        <v>#N/A</v>
      </c>
      <c r="BQ64" s="136" t="e">
        <f t="shared" si="122"/>
        <v>#N/A</v>
      </c>
      <c r="BR64" s="136" t="e">
        <f t="shared" si="122"/>
        <v>#N/A</v>
      </c>
    </row>
    <row r="65" spans="1:70">
      <c r="A65" s="133">
        <f>IFERROR(IF(IF(AND(ROW(A65)=ROW($A$6),$G$2&lt;DATEVALUE("28/07/2006")),$G$2+1,INDEX('Intereses moratorios'!$A$7:$A$299,MATCH($G$2,'Intereses moratorios'!$A$7:$A$299,1)+ROW(A65)-ROW($A$6)))=0,"",IF(AND(ROW(A65)=ROW($A$6),$G$2&lt;DATEVALUE("28/07/2006")),$G$2+1,INDEX('Intereses moratorios'!$A$7:$A$299,MATCH($G$2,'Intereses moratorios'!$A$7:$A$299,1)+ROW(A65)-ROW($A$6)))),"")</f>
        <v>43344</v>
      </c>
      <c r="B65" s="133">
        <f>IFERROR(INDEX('Intereses moratorios'!$B$7:$B$299,MATCH(A65,'Intereses moratorios'!$A$7:$A$299,0)),"")</f>
        <v>43373</v>
      </c>
      <c r="C65" s="134">
        <f>IF(A65="","",IFERROR(IF($G$1&gt;=DATEVALUE("22/11/2019"),$E$4,INDEX('Intereses moratorios'!$D$7:$D$299,MATCH(A65,'Intereses moratorios'!$A$7:$A$299,0))),""))</f>
        <v>0.2757</v>
      </c>
      <c r="D65" s="133">
        <f t="shared" si="7"/>
        <v>43344</v>
      </c>
      <c r="E65" s="133">
        <f t="shared" si="8"/>
        <v>43373</v>
      </c>
      <c r="F65" s="135">
        <f t="shared" si="3"/>
        <v>30</v>
      </c>
      <c r="G65" s="136">
        <f t="shared" si="4"/>
        <v>906410.96</v>
      </c>
      <c r="H65" s="136">
        <f t="shared" ref="H65:AM65" si="123">IF(D65&lt;&gt;"",ROUND(H4*IF($G$1&gt;=DATEVALUE("22/11/2019"),$C$65/365)*$F$65,IF(FALSE,-3,2)),"")</f>
        <v>56650.68</v>
      </c>
      <c r="I65" s="136">
        <f t="shared" si="123"/>
        <v>401110.26</v>
      </c>
      <c r="J65" s="136">
        <f t="shared" si="123"/>
        <v>158035.47</v>
      </c>
      <c r="K65" s="136">
        <f t="shared" si="123"/>
        <v>135961.64000000001</v>
      </c>
      <c r="L65" s="136">
        <f t="shared" si="123"/>
        <v>90641.1</v>
      </c>
      <c r="M65" s="136">
        <f t="shared" si="123"/>
        <v>226602.74</v>
      </c>
      <c r="N65" s="136">
        <f t="shared" si="123"/>
        <v>226602.74</v>
      </c>
      <c r="O65" s="136">
        <f t="shared" si="123"/>
        <v>147427.74</v>
      </c>
      <c r="P65" s="136">
        <f t="shared" si="123"/>
        <v>168705.74</v>
      </c>
      <c r="Q65" s="136">
        <f t="shared" si="123"/>
        <v>46226.96</v>
      </c>
      <c r="R65" s="136">
        <f t="shared" si="123"/>
        <v>9893.48</v>
      </c>
      <c r="S65" s="136">
        <f t="shared" si="123"/>
        <v>10416.93</v>
      </c>
      <c r="T65" s="136">
        <f t="shared" si="123"/>
        <v>19388.13</v>
      </c>
      <c r="U65" s="136">
        <f t="shared" si="123"/>
        <v>11522.75</v>
      </c>
      <c r="V65" s="136">
        <f t="shared" si="123"/>
        <v>20740.95</v>
      </c>
      <c r="W65" s="136">
        <f t="shared" si="123"/>
        <v>16732.349999999999</v>
      </c>
      <c r="X65" s="136">
        <f t="shared" si="123"/>
        <v>11791.27</v>
      </c>
      <c r="Y65" s="136">
        <f t="shared" si="123"/>
        <v>4835.7</v>
      </c>
      <c r="Z65" s="136">
        <f t="shared" si="123"/>
        <v>19720.099999999999</v>
      </c>
      <c r="AA65" s="136">
        <f t="shared" si="123"/>
        <v>13719.66</v>
      </c>
      <c r="AB65" s="136">
        <f t="shared" si="123"/>
        <v>4731.47</v>
      </c>
      <c r="AC65" s="136">
        <f t="shared" si="123"/>
        <v>14699.72</v>
      </c>
      <c r="AD65" s="136">
        <f t="shared" si="123"/>
        <v>20212.96</v>
      </c>
      <c r="AE65" s="136">
        <f t="shared" si="123"/>
        <v>21341.45</v>
      </c>
      <c r="AF65" s="136">
        <f t="shared" si="123"/>
        <v>9132.09</v>
      </c>
      <c r="AG65" s="136">
        <f t="shared" si="123"/>
        <v>20677.5</v>
      </c>
      <c r="AH65" s="136">
        <f t="shared" si="123"/>
        <v>15026.03</v>
      </c>
      <c r="AI65" s="136">
        <f t="shared" si="123"/>
        <v>5618.61</v>
      </c>
      <c r="AJ65" s="136">
        <f t="shared" si="123"/>
        <v>22716.92</v>
      </c>
      <c r="AK65" s="136">
        <f t="shared" si="123"/>
        <v>18834.09</v>
      </c>
      <c r="AL65" s="136">
        <f t="shared" si="123"/>
        <v>23054.560000000001</v>
      </c>
      <c r="AM65" s="136">
        <f t="shared" si="123"/>
        <v>19027.830000000002</v>
      </c>
      <c r="AN65" s="136">
        <f t="shared" ref="AN65:BR65" si="124">IF(AJ65&lt;&gt;"",ROUND(AN4*IF($G$1&gt;=DATEVALUE("22/11/2019"),$C$65/365)*$F$65,IF(FALSE,-3,2)),"")</f>
        <v>7232.03</v>
      </c>
      <c r="AO65" s="136">
        <f t="shared" si="124"/>
        <v>16517.07</v>
      </c>
      <c r="AP65" s="136">
        <f t="shared" si="124"/>
        <v>8384.2999999999993</v>
      </c>
      <c r="AQ65" s="136">
        <f t="shared" si="124"/>
        <v>21335.78</v>
      </c>
      <c r="AR65" s="136">
        <f t="shared" si="124"/>
        <v>20636.71</v>
      </c>
      <c r="AS65" s="136">
        <f t="shared" si="124"/>
        <v>14174</v>
      </c>
      <c r="AT65" s="136">
        <f t="shared" si="124"/>
        <v>21485.34</v>
      </c>
      <c r="AU65" s="136">
        <f t="shared" si="124"/>
        <v>10893.93</v>
      </c>
      <c r="AV65" s="136">
        <f t="shared" si="124"/>
        <v>14427.8</v>
      </c>
      <c r="AW65" s="136">
        <f t="shared" si="124"/>
        <v>14081.09</v>
      </c>
      <c r="AX65" s="136">
        <f t="shared" si="124"/>
        <v>12535.66</v>
      </c>
      <c r="AY65" s="136">
        <f t="shared" si="124"/>
        <v>12962.81</v>
      </c>
      <c r="AZ65" s="136">
        <f t="shared" si="124"/>
        <v>181282.19</v>
      </c>
      <c r="BA65" s="136">
        <f t="shared" si="124"/>
        <v>45320.55</v>
      </c>
      <c r="BB65" s="136">
        <f t="shared" si="124"/>
        <v>9324.7000000000007</v>
      </c>
      <c r="BC65" s="136">
        <f t="shared" si="124"/>
        <v>11352.8</v>
      </c>
      <c r="BD65" s="136">
        <f t="shared" si="124"/>
        <v>11375.46</v>
      </c>
      <c r="BE65" s="136">
        <f t="shared" si="124"/>
        <v>41571.410000000003</v>
      </c>
      <c r="BF65" s="136">
        <f t="shared" si="124"/>
        <v>17550.38</v>
      </c>
      <c r="BG65" s="136">
        <f t="shared" si="124"/>
        <v>1123859.1100000001</v>
      </c>
      <c r="BH65" s="136">
        <f t="shared" si="124"/>
        <v>677236.8</v>
      </c>
      <c r="BI65" s="136">
        <f t="shared" si="124"/>
        <v>142759.73000000001</v>
      </c>
      <c r="BJ65" s="136">
        <f t="shared" si="124"/>
        <v>17285190.27</v>
      </c>
      <c r="BK65" s="136" t="e">
        <f t="shared" si="124"/>
        <v>#N/A</v>
      </c>
      <c r="BL65" s="136" t="e">
        <f t="shared" si="124"/>
        <v>#N/A</v>
      </c>
      <c r="BM65" s="136" t="e">
        <f t="shared" si="124"/>
        <v>#N/A</v>
      </c>
      <c r="BN65" s="136" t="e">
        <f t="shared" si="124"/>
        <v>#N/A</v>
      </c>
      <c r="BO65" s="136" t="e">
        <f t="shared" si="124"/>
        <v>#N/A</v>
      </c>
      <c r="BP65" s="136" t="e">
        <f t="shared" si="124"/>
        <v>#N/A</v>
      </c>
      <c r="BQ65" s="136" t="e">
        <f t="shared" si="124"/>
        <v>#N/A</v>
      </c>
      <c r="BR65" s="136" t="e">
        <f t="shared" si="124"/>
        <v>#N/A</v>
      </c>
    </row>
    <row r="66" spans="1:70">
      <c r="A66" s="133">
        <f>IFERROR(IF(IF(AND(ROW(A66)=ROW($A$6),$G$2&lt;DATEVALUE("28/07/2006")),$G$2+1,INDEX('Intereses moratorios'!$A$7:$A$299,MATCH($G$2,'Intereses moratorios'!$A$7:$A$299,1)+ROW(A66)-ROW($A$6)))=0,"",IF(AND(ROW(A66)=ROW($A$6),$G$2&lt;DATEVALUE("28/07/2006")),$G$2+1,INDEX('Intereses moratorios'!$A$7:$A$299,MATCH($G$2,'Intereses moratorios'!$A$7:$A$299,1)+ROW(A66)-ROW($A$6)))),"")</f>
        <v>43374</v>
      </c>
      <c r="B66" s="133">
        <f>IFERROR(INDEX('Intereses moratorios'!$B$7:$B$299,MATCH(A66,'Intereses moratorios'!$A$7:$A$299,0)),"")</f>
        <v>43404</v>
      </c>
      <c r="C66" s="134">
        <f>IF(A66="","",IFERROR(IF($G$1&gt;=DATEVALUE("22/11/2019"),$E$4,INDEX('Intereses moratorios'!$D$7:$D$299,MATCH(A66,'Intereses moratorios'!$A$7:$A$299,0))),""))</f>
        <v>0.2757</v>
      </c>
      <c r="D66" s="133">
        <f t="shared" si="7"/>
        <v>43374</v>
      </c>
      <c r="E66" s="133">
        <f t="shared" si="8"/>
        <v>43404</v>
      </c>
      <c r="F66" s="135">
        <f t="shared" si="3"/>
        <v>31</v>
      </c>
      <c r="G66" s="136">
        <f t="shared" si="4"/>
        <v>936624.66</v>
      </c>
      <c r="H66" s="136">
        <f t="shared" ref="H66:AM66" si="125">IF(D66&lt;&gt;"",ROUND(H4*IF($G$1&gt;=DATEVALUE("22/11/2019"),$C$66/365)*$F$66,IF(FALSE,-3,2)),"")</f>
        <v>58539.040000000001</v>
      </c>
      <c r="I66" s="136">
        <f t="shared" si="125"/>
        <v>414480.6</v>
      </c>
      <c r="J66" s="136">
        <f t="shared" si="125"/>
        <v>163303.32</v>
      </c>
      <c r="K66" s="136">
        <f t="shared" si="125"/>
        <v>140493.70000000001</v>
      </c>
      <c r="L66" s="136">
        <f t="shared" si="125"/>
        <v>93662.47</v>
      </c>
      <c r="M66" s="136">
        <f t="shared" si="125"/>
        <v>234156.16</v>
      </c>
      <c r="N66" s="136">
        <f t="shared" si="125"/>
        <v>234156.16</v>
      </c>
      <c r="O66" s="136">
        <f t="shared" si="125"/>
        <v>152342</v>
      </c>
      <c r="P66" s="136">
        <f t="shared" si="125"/>
        <v>174329.26</v>
      </c>
      <c r="Q66" s="136">
        <f t="shared" si="125"/>
        <v>47767.86</v>
      </c>
      <c r="R66" s="136">
        <f t="shared" si="125"/>
        <v>10223.26</v>
      </c>
      <c r="S66" s="136">
        <f t="shared" si="125"/>
        <v>10764.16</v>
      </c>
      <c r="T66" s="136">
        <f t="shared" si="125"/>
        <v>20034.400000000001</v>
      </c>
      <c r="U66" s="136">
        <f t="shared" si="125"/>
        <v>11906.84</v>
      </c>
      <c r="V66" s="136">
        <f t="shared" si="125"/>
        <v>21432.31</v>
      </c>
      <c r="W66" s="136">
        <f t="shared" si="125"/>
        <v>17290.09</v>
      </c>
      <c r="X66" s="136">
        <f t="shared" si="125"/>
        <v>12184.32</v>
      </c>
      <c r="Y66" s="136">
        <f t="shared" si="125"/>
        <v>4996.8900000000003</v>
      </c>
      <c r="Z66" s="136">
        <f t="shared" si="125"/>
        <v>20377.439999999999</v>
      </c>
      <c r="AA66" s="136">
        <f t="shared" si="125"/>
        <v>14176.98</v>
      </c>
      <c r="AB66" s="136">
        <f t="shared" si="125"/>
        <v>4889.18</v>
      </c>
      <c r="AC66" s="136">
        <f t="shared" si="125"/>
        <v>15189.71</v>
      </c>
      <c r="AD66" s="136">
        <f t="shared" si="125"/>
        <v>20886.73</v>
      </c>
      <c r="AE66" s="136">
        <f t="shared" si="125"/>
        <v>22052.83</v>
      </c>
      <c r="AF66" s="136">
        <f t="shared" si="125"/>
        <v>9436.49</v>
      </c>
      <c r="AG66" s="136">
        <f t="shared" si="125"/>
        <v>21366.75</v>
      </c>
      <c r="AH66" s="136">
        <f t="shared" si="125"/>
        <v>15526.9</v>
      </c>
      <c r="AI66" s="136">
        <f t="shared" si="125"/>
        <v>5805.9</v>
      </c>
      <c r="AJ66" s="136">
        <f t="shared" si="125"/>
        <v>23474.16</v>
      </c>
      <c r="AK66" s="136">
        <f t="shared" si="125"/>
        <v>19461.89</v>
      </c>
      <c r="AL66" s="136">
        <f t="shared" si="125"/>
        <v>23823.05</v>
      </c>
      <c r="AM66" s="136">
        <f t="shared" si="125"/>
        <v>19662.09</v>
      </c>
      <c r="AN66" s="136">
        <f t="shared" ref="AN66:BR66" si="126">IF(AJ66&lt;&gt;"",ROUND(AN4*IF($G$1&gt;=DATEVALUE("22/11/2019"),$C$66/365)*$F$66,IF(FALSE,-3,2)),"")</f>
        <v>7473.09</v>
      </c>
      <c r="AO66" s="136">
        <f t="shared" si="126"/>
        <v>17067.64</v>
      </c>
      <c r="AP66" s="136">
        <f t="shared" si="126"/>
        <v>8663.7800000000007</v>
      </c>
      <c r="AQ66" s="136">
        <f t="shared" si="126"/>
        <v>22046.97</v>
      </c>
      <c r="AR66" s="136">
        <f t="shared" si="126"/>
        <v>21324.6</v>
      </c>
      <c r="AS66" s="136">
        <f t="shared" si="126"/>
        <v>14646.47</v>
      </c>
      <c r="AT66" s="136">
        <f t="shared" si="126"/>
        <v>22201.52</v>
      </c>
      <c r="AU66" s="136">
        <f t="shared" si="126"/>
        <v>11257.06</v>
      </c>
      <c r="AV66" s="136">
        <f t="shared" si="126"/>
        <v>14908.72</v>
      </c>
      <c r="AW66" s="136">
        <f t="shared" si="126"/>
        <v>14550.46</v>
      </c>
      <c r="AX66" s="136">
        <f t="shared" si="126"/>
        <v>12953.52</v>
      </c>
      <c r="AY66" s="136">
        <f t="shared" si="126"/>
        <v>13394.9</v>
      </c>
      <c r="AZ66" s="136">
        <f t="shared" si="126"/>
        <v>187324.93</v>
      </c>
      <c r="BA66" s="136">
        <f t="shared" si="126"/>
        <v>46831.23</v>
      </c>
      <c r="BB66" s="136">
        <f t="shared" si="126"/>
        <v>9635.5300000000007</v>
      </c>
      <c r="BC66" s="136">
        <f t="shared" si="126"/>
        <v>11731.22</v>
      </c>
      <c r="BD66" s="136">
        <f t="shared" si="126"/>
        <v>11754.64</v>
      </c>
      <c r="BE66" s="136">
        <f t="shared" si="126"/>
        <v>42957.120000000003</v>
      </c>
      <c r="BF66" s="136">
        <f t="shared" si="126"/>
        <v>18135.39</v>
      </c>
      <c r="BG66" s="136">
        <f t="shared" si="126"/>
        <v>1161321.08</v>
      </c>
      <c r="BH66" s="136">
        <f t="shared" si="126"/>
        <v>699811.36</v>
      </c>
      <c r="BI66" s="136">
        <f t="shared" si="126"/>
        <v>147518.38</v>
      </c>
      <c r="BJ66" s="136">
        <f t="shared" si="126"/>
        <v>17861363.280000001</v>
      </c>
      <c r="BK66" s="136" t="e">
        <f t="shared" si="126"/>
        <v>#N/A</v>
      </c>
      <c r="BL66" s="136" t="e">
        <f t="shared" si="126"/>
        <v>#N/A</v>
      </c>
      <c r="BM66" s="136" t="e">
        <f t="shared" si="126"/>
        <v>#N/A</v>
      </c>
      <c r="BN66" s="136" t="e">
        <f t="shared" si="126"/>
        <v>#N/A</v>
      </c>
      <c r="BO66" s="136" t="e">
        <f t="shared" si="126"/>
        <v>#N/A</v>
      </c>
      <c r="BP66" s="136" t="e">
        <f t="shared" si="126"/>
        <v>#N/A</v>
      </c>
      <c r="BQ66" s="136" t="e">
        <f t="shared" si="126"/>
        <v>#N/A</v>
      </c>
      <c r="BR66" s="136" t="e">
        <f t="shared" si="126"/>
        <v>#N/A</v>
      </c>
    </row>
    <row r="67" spans="1:70">
      <c r="A67" s="133">
        <f>IFERROR(IF(IF(AND(ROW(A67)=ROW($A$6),$G$2&lt;DATEVALUE("28/07/2006")),$G$2+1,INDEX('Intereses moratorios'!$A$7:$A$299,MATCH($G$2,'Intereses moratorios'!$A$7:$A$299,1)+ROW(A67)-ROW($A$6)))=0,"",IF(AND(ROW(A67)=ROW($A$6),$G$2&lt;DATEVALUE("28/07/2006")),$G$2+1,INDEX('Intereses moratorios'!$A$7:$A$299,MATCH($G$2,'Intereses moratorios'!$A$7:$A$299,1)+ROW(A67)-ROW($A$6)))),"")</f>
        <v>43405</v>
      </c>
      <c r="B67" s="133">
        <f>IFERROR(INDEX('Intereses moratorios'!$B$7:$B$299,MATCH(A67,'Intereses moratorios'!$A$7:$A$299,0)),"")</f>
        <v>43434</v>
      </c>
      <c r="C67" s="134">
        <f>IF(A67="","",IFERROR(IF($G$1&gt;=DATEVALUE("22/11/2019"),$E$4,INDEX('Intereses moratorios'!$D$7:$D$299,MATCH(A67,'Intereses moratorios'!$A$7:$A$299,0))),""))</f>
        <v>0.2757</v>
      </c>
      <c r="D67" s="133">
        <f t="shared" si="7"/>
        <v>43405</v>
      </c>
      <c r="E67" s="133">
        <f t="shared" si="8"/>
        <v>43434</v>
      </c>
      <c r="F67" s="135">
        <f t="shared" si="3"/>
        <v>30</v>
      </c>
      <c r="G67" s="136">
        <f t="shared" si="4"/>
        <v>906410.96</v>
      </c>
      <c r="H67" s="136">
        <f t="shared" ref="H67:AM67" si="127">IF(D67&lt;&gt;"",ROUND(H4*IF($G$1&gt;=DATEVALUE("22/11/2019"),$C$67/365)*$F$67,IF(FALSE,-3,2)),"")</f>
        <v>56650.68</v>
      </c>
      <c r="I67" s="136">
        <f t="shared" si="127"/>
        <v>401110.26</v>
      </c>
      <c r="J67" s="136">
        <f t="shared" si="127"/>
        <v>158035.47</v>
      </c>
      <c r="K67" s="136">
        <f t="shared" si="127"/>
        <v>135961.64000000001</v>
      </c>
      <c r="L67" s="136">
        <f t="shared" si="127"/>
        <v>90641.1</v>
      </c>
      <c r="M67" s="136">
        <f t="shared" si="127"/>
        <v>226602.74</v>
      </c>
      <c r="N67" s="136">
        <f t="shared" si="127"/>
        <v>226602.74</v>
      </c>
      <c r="O67" s="136">
        <f t="shared" si="127"/>
        <v>147427.74</v>
      </c>
      <c r="P67" s="136">
        <f t="shared" si="127"/>
        <v>168705.74</v>
      </c>
      <c r="Q67" s="136">
        <f t="shared" si="127"/>
        <v>46226.96</v>
      </c>
      <c r="R67" s="136">
        <f t="shared" si="127"/>
        <v>9893.48</v>
      </c>
      <c r="S67" s="136">
        <f t="shared" si="127"/>
        <v>10416.93</v>
      </c>
      <c r="T67" s="136">
        <f t="shared" si="127"/>
        <v>19388.13</v>
      </c>
      <c r="U67" s="136">
        <f t="shared" si="127"/>
        <v>11522.75</v>
      </c>
      <c r="V67" s="136">
        <f t="shared" si="127"/>
        <v>20740.95</v>
      </c>
      <c r="W67" s="136">
        <f t="shared" si="127"/>
        <v>16732.349999999999</v>
      </c>
      <c r="X67" s="136">
        <f t="shared" si="127"/>
        <v>11791.27</v>
      </c>
      <c r="Y67" s="136">
        <f t="shared" si="127"/>
        <v>4835.7</v>
      </c>
      <c r="Z67" s="136">
        <f t="shared" si="127"/>
        <v>19720.099999999999</v>
      </c>
      <c r="AA67" s="136">
        <f t="shared" si="127"/>
        <v>13719.66</v>
      </c>
      <c r="AB67" s="136">
        <f t="shared" si="127"/>
        <v>4731.47</v>
      </c>
      <c r="AC67" s="136">
        <f t="shared" si="127"/>
        <v>14699.72</v>
      </c>
      <c r="AD67" s="136">
        <f t="shared" si="127"/>
        <v>20212.96</v>
      </c>
      <c r="AE67" s="136">
        <f t="shared" si="127"/>
        <v>21341.45</v>
      </c>
      <c r="AF67" s="136">
        <f t="shared" si="127"/>
        <v>9132.09</v>
      </c>
      <c r="AG67" s="136">
        <f t="shared" si="127"/>
        <v>20677.5</v>
      </c>
      <c r="AH67" s="136">
        <f t="shared" si="127"/>
        <v>15026.03</v>
      </c>
      <c r="AI67" s="136">
        <f t="shared" si="127"/>
        <v>5618.61</v>
      </c>
      <c r="AJ67" s="136">
        <f t="shared" si="127"/>
        <v>22716.92</v>
      </c>
      <c r="AK67" s="136">
        <f t="shared" si="127"/>
        <v>18834.09</v>
      </c>
      <c r="AL67" s="136">
        <f t="shared" si="127"/>
        <v>23054.560000000001</v>
      </c>
      <c r="AM67" s="136">
        <f t="shared" si="127"/>
        <v>19027.830000000002</v>
      </c>
      <c r="AN67" s="136">
        <f t="shared" ref="AN67:BR67" si="128">IF(AJ67&lt;&gt;"",ROUND(AN4*IF($G$1&gt;=DATEVALUE("22/11/2019"),$C$67/365)*$F$67,IF(FALSE,-3,2)),"")</f>
        <v>7232.03</v>
      </c>
      <c r="AO67" s="136">
        <f t="shared" si="128"/>
        <v>16517.07</v>
      </c>
      <c r="AP67" s="136">
        <f t="shared" si="128"/>
        <v>8384.2999999999993</v>
      </c>
      <c r="AQ67" s="136">
        <f t="shared" si="128"/>
        <v>21335.78</v>
      </c>
      <c r="AR67" s="136">
        <f t="shared" si="128"/>
        <v>20636.71</v>
      </c>
      <c r="AS67" s="136">
        <f t="shared" si="128"/>
        <v>14174</v>
      </c>
      <c r="AT67" s="136">
        <f t="shared" si="128"/>
        <v>21485.34</v>
      </c>
      <c r="AU67" s="136">
        <f t="shared" si="128"/>
        <v>10893.93</v>
      </c>
      <c r="AV67" s="136">
        <f t="shared" si="128"/>
        <v>14427.8</v>
      </c>
      <c r="AW67" s="136">
        <f t="shared" si="128"/>
        <v>14081.09</v>
      </c>
      <c r="AX67" s="136">
        <f t="shared" si="128"/>
        <v>12535.66</v>
      </c>
      <c r="AY67" s="136">
        <f t="shared" si="128"/>
        <v>12962.81</v>
      </c>
      <c r="AZ67" s="136">
        <f t="shared" si="128"/>
        <v>181282.19</v>
      </c>
      <c r="BA67" s="136">
        <f t="shared" si="128"/>
        <v>45320.55</v>
      </c>
      <c r="BB67" s="136">
        <f t="shared" si="128"/>
        <v>9324.7000000000007</v>
      </c>
      <c r="BC67" s="136">
        <f t="shared" si="128"/>
        <v>11352.8</v>
      </c>
      <c r="BD67" s="136">
        <f t="shared" si="128"/>
        <v>11375.46</v>
      </c>
      <c r="BE67" s="136">
        <f t="shared" si="128"/>
        <v>41571.410000000003</v>
      </c>
      <c r="BF67" s="136">
        <f t="shared" si="128"/>
        <v>17550.38</v>
      </c>
      <c r="BG67" s="136">
        <f t="shared" si="128"/>
        <v>1123859.1100000001</v>
      </c>
      <c r="BH67" s="136">
        <f t="shared" si="128"/>
        <v>677236.8</v>
      </c>
      <c r="BI67" s="136">
        <f t="shared" si="128"/>
        <v>142759.73000000001</v>
      </c>
      <c r="BJ67" s="136">
        <f t="shared" si="128"/>
        <v>17285190.27</v>
      </c>
      <c r="BK67" s="136" t="e">
        <f t="shared" si="128"/>
        <v>#N/A</v>
      </c>
      <c r="BL67" s="136" t="e">
        <f t="shared" si="128"/>
        <v>#N/A</v>
      </c>
      <c r="BM67" s="136" t="e">
        <f t="shared" si="128"/>
        <v>#N/A</v>
      </c>
      <c r="BN67" s="136" t="e">
        <f t="shared" si="128"/>
        <v>#N/A</v>
      </c>
      <c r="BO67" s="136" t="e">
        <f t="shared" si="128"/>
        <v>#N/A</v>
      </c>
      <c r="BP67" s="136" t="e">
        <f t="shared" si="128"/>
        <v>#N/A</v>
      </c>
      <c r="BQ67" s="136" t="e">
        <f t="shared" si="128"/>
        <v>#N/A</v>
      </c>
      <c r="BR67" s="136" t="e">
        <f t="shared" si="128"/>
        <v>#N/A</v>
      </c>
    </row>
    <row r="68" spans="1:70">
      <c r="A68" s="133">
        <f>IFERROR(IF(IF(AND(ROW(A68)=ROW($A$6),$G$2&lt;DATEVALUE("28/07/2006")),$G$2+1,INDEX('Intereses moratorios'!$A$7:$A$299,MATCH($G$2,'Intereses moratorios'!$A$7:$A$299,1)+ROW(A68)-ROW($A$6)))=0,"",IF(AND(ROW(A68)=ROW($A$6),$G$2&lt;DATEVALUE("28/07/2006")),$G$2+1,INDEX('Intereses moratorios'!$A$7:$A$299,MATCH($G$2,'Intereses moratorios'!$A$7:$A$299,1)+ROW(A68)-ROW($A$6)))),"")</f>
        <v>43435</v>
      </c>
      <c r="B68" s="133">
        <f>IFERROR(INDEX('Intereses moratorios'!$B$7:$B$299,MATCH(A68,'Intereses moratorios'!$A$7:$A$299,0)),"")</f>
        <v>43465</v>
      </c>
      <c r="C68" s="134">
        <f>IF(A68="","",IFERROR(IF($G$1&gt;=DATEVALUE("22/11/2019"),$E$4,INDEX('Intereses moratorios'!$D$7:$D$299,MATCH(A68,'Intereses moratorios'!$A$7:$A$299,0))),""))</f>
        <v>0.2757</v>
      </c>
      <c r="D68" s="133">
        <f t="shared" si="7"/>
        <v>43435</v>
      </c>
      <c r="E68" s="133">
        <f t="shared" si="8"/>
        <v>43465</v>
      </c>
      <c r="F68" s="135">
        <f t="shared" si="3"/>
        <v>31</v>
      </c>
      <c r="G68" s="136">
        <f t="shared" si="4"/>
        <v>936624.66</v>
      </c>
      <c r="H68" s="136">
        <f t="shared" ref="H68:AM68" si="129">IF(D68&lt;&gt;"",ROUND(H4*IF($G$1&gt;=DATEVALUE("22/11/2019"),$C$68/365)*$F$68,IF(FALSE,-3,2)),"")</f>
        <v>58539.040000000001</v>
      </c>
      <c r="I68" s="136">
        <f t="shared" si="129"/>
        <v>414480.6</v>
      </c>
      <c r="J68" s="136">
        <f t="shared" si="129"/>
        <v>163303.32</v>
      </c>
      <c r="K68" s="136">
        <f t="shared" si="129"/>
        <v>140493.70000000001</v>
      </c>
      <c r="L68" s="136">
        <f t="shared" si="129"/>
        <v>93662.47</v>
      </c>
      <c r="M68" s="136">
        <f t="shared" si="129"/>
        <v>234156.16</v>
      </c>
      <c r="N68" s="136">
        <f t="shared" si="129"/>
        <v>234156.16</v>
      </c>
      <c r="O68" s="136">
        <f t="shared" si="129"/>
        <v>152342</v>
      </c>
      <c r="P68" s="136">
        <f t="shared" si="129"/>
        <v>174329.26</v>
      </c>
      <c r="Q68" s="136">
        <f t="shared" si="129"/>
        <v>47767.86</v>
      </c>
      <c r="R68" s="136">
        <f t="shared" si="129"/>
        <v>10223.26</v>
      </c>
      <c r="S68" s="136">
        <f t="shared" si="129"/>
        <v>10764.16</v>
      </c>
      <c r="T68" s="136">
        <f t="shared" si="129"/>
        <v>20034.400000000001</v>
      </c>
      <c r="U68" s="136">
        <f t="shared" si="129"/>
        <v>11906.84</v>
      </c>
      <c r="V68" s="136">
        <f t="shared" si="129"/>
        <v>21432.31</v>
      </c>
      <c r="W68" s="136">
        <f t="shared" si="129"/>
        <v>17290.09</v>
      </c>
      <c r="X68" s="136">
        <f t="shared" si="129"/>
        <v>12184.32</v>
      </c>
      <c r="Y68" s="136">
        <f t="shared" si="129"/>
        <v>4996.8900000000003</v>
      </c>
      <c r="Z68" s="136">
        <f t="shared" si="129"/>
        <v>20377.439999999999</v>
      </c>
      <c r="AA68" s="136">
        <f t="shared" si="129"/>
        <v>14176.98</v>
      </c>
      <c r="AB68" s="136">
        <f t="shared" si="129"/>
        <v>4889.18</v>
      </c>
      <c r="AC68" s="136">
        <f t="shared" si="129"/>
        <v>15189.71</v>
      </c>
      <c r="AD68" s="136">
        <f t="shared" si="129"/>
        <v>20886.73</v>
      </c>
      <c r="AE68" s="136">
        <f t="shared" si="129"/>
        <v>22052.83</v>
      </c>
      <c r="AF68" s="136">
        <f t="shared" si="129"/>
        <v>9436.49</v>
      </c>
      <c r="AG68" s="136">
        <f t="shared" si="129"/>
        <v>21366.75</v>
      </c>
      <c r="AH68" s="136">
        <f t="shared" si="129"/>
        <v>15526.9</v>
      </c>
      <c r="AI68" s="136">
        <f t="shared" si="129"/>
        <v>5805.9</v>
      </c>
      <c r="AJ68" s="136">
        <f t="shared" si="129"/>
        <v>23474.16</v>
      </c>
      <c r="AK68" s="136">
        <f t="shared" si="129"/>
        <v>19461.89</v>
      </c>
      <c r="AL68" s="136">
        <f t="shared" si="129"/>
        <v>23823.05</v>
      </c>
      <c r="AM68" s="136">
        <f t="shared" si="129"/>
        <v>19662.09</v>
      </c>
      <c r="AN68" s="136">
        <f t="shared" ref="AN68:BR68" si="130">IF(AJ68&lt;&gt;"",ROUND(AN4*IF($G$1&gt;=DATEVALUE("22/11/2019"),$C$68/365)*$F$68,IF(FALSE,-3,2)),"")</f>
        <v>7473.09</v>
      </c>
      <c r="AO68" s="136">
        <f t="shared" si="130"/>
        <v>17067.64</v>
      </c>
      <c r="AP68" s="136">
        <f t="shared" si="130"/>
        <v>8663.7800000000007</v>
      </c>
      <c r="AQ68" s="136">
        <f t="shared" si="130"/>
        <v>22046.97</v>
      </c>
      <c r="AR68" s="136">
        <f t="shared" si="130"/>
        <v>21324.6</v>
      </c>
      <c r="AS68" s="136">
        <f t="shared" si="130"/>
        <v>14646.47</v>
      </c>
      <c r="AT68" s="136">
        <f t="shared" si="130"/>
        <v>22201.52</v>
      </c>
      <c r="AU68" s="136">
        <f t="shared" si="130"/>
        <v>11257.06</v>
      </c>
      <c r="AV68" s="136">
        <f t="shared" si="130"/>
        <v>14908.72</v>
      </c>
      <c r="AW68" s="136">
        <f t="shared" si="130"/>
        <v>14550.46</v>
      </c>
      <c r="AX68" s="136">
        <f t="shared" si="130"/>
        <v>12953.52</v>
      </c>
      <c r="AY68" s="136">
        <f t="shared" si="130"/>
        <v>13394.9</v>
      </c>
      <c r="AZ68" s="136">
        <f t="shared" si="130"/>
        <v>187324.93</v>
      </c>
      <c r="BA68" s="136">
        <f t="shared" si="130"/>
        <v>46831.23</v>
      </c>
      <c r="BB68" s="136">
        <f t="shared" si="130"/>
        <v>9635.5300000000007</v>
      </c>
      <c r="BC68" s="136">
        <f t="shared" si="130"/>
        <v>11731.22</v>
      </c>
      <c r="BD68" s="136">
        <f t="shared" si="130"/>
        <v>11754.64</v>
      </c>
      <c r="BE68" s="136">
        <f t="shared" si="130"/>
        <v>42957.120000000003</v>
      </c>
      <c r="BF68" s="136">
        <f t="shared" si="130"/>
        <v>18135.39</v>
      </c>
      <c r="BG68" s="136">
        <f t="shared" si="130"/>
        <v>1161321.08</v>
      </c>
      <c r="BH68" s="136">
        <f t="shared" si="130"/>
        <v>699811.36</v>
      </c>
      <c r="BI68" s="136">
        <f t="shared" si="130"/>
        <v>147518.38</v>
      </c>
      <c r="BJ68" s="136">
        <f t="shared" si="130"/>
        <v>17861363.280000001</v>
      </c>
      <c r="BK68" s="136" t="e">
        <f t="shared" si="130"/>
        <v>#N/A</v>
      </c>
      <c r="BL68" s="136" t="e">
        <f t="shared" si="130"/>
        <v>#N/A</v>
      </c>
      <c r="BM68" s="136" t="e">
        <f t="shared" si="130"/>
        <v>#N/A</v>
      </c>
      <c r="BN68" s="136" t="e">
        <f t="shared" si="130"/>
        <v>#N/A</v>
      </c>
      <c r="BO68" s="136" t="e">
        <f t="shared" si="130"/>
        <v>#N/A</v>
      </c>
      <c r="BP68" s="136" t="e">
        <f t="shared" si="130"/>
        <v>#N/A</v>
      </c>
      <c r="BQ68" s="136" t="e">
        <f t="shared" si="130"/>
        <v>#N/A</v>
      </c>
      <c r="BR68" s="136" t="e">
        <f t="shared" si="130"/>
        <v>#N/A</v>
      </c>
    </row>
    <row r="69" spans="1:70">
      <c r="A69" s="133">
        <f>IFERROR(IF(IF(AND(ROW(A69)=ROW($A$6),$G$2&lt;DATEVALUE("28/07/2006")),$G$2+1,INDEX('Intereses moratorios'!$A$7:$A$299,MATCH($G$2,'Intereses moratorios'!$A$7:$A$299,1)+ROW(A69)-ROW($A$6)))=0,"",IF(AND(ROW(A69)=ROW($A$6),$G$2&lt;DATEVALUE("28/07/2006")),$G$2+1,INDEX('Intereses moratorios'!$A$7:$A$299,MATCH($G$2,'Intereses moratorios'!$A$7:$A$299,1)+ROW(A69)-ROW($A$6)))),"")</f>
        <v>43466</v>
      </c>
      <c r="B69" s="133">
        <f>IFERROR(INDEX('Intereses moratorios'!$B$7:$B$299,MATCH(A69,'Intereses moratorios'!$A$7:$A$299,0)),"")</f>
        <v>43496</v>
      </c>
      <c r="C69" s="134">
        <f>IF(A69="","",IFERROR(IF($G$1&gt;=DATEVALUE("22/11/2019"),$E$4,INDEX('Intereses moratorios'!$D$7:$D$299,MATCH(A69,'Intereses moratorios'!$A$7:$A$299,0))),""))</f>
        <v>0.2757</v>
      </c>
      <c r="D69" s="133">
        <f t="shared" si="7"/>
        <v>43466</v>
      </c>
      <c r="E69" s="133">
        <f t="shared" si="8"/>
        <v>43496</v>
      </c>
      <c r="F69" s="135">
        <f t="shared" si="3"/>
        <v>31</v>
      </c>
      <c r="G69" s="136">
        <f t="shared" si="4"/>
        <v>936624.66</v>
      </c>
      <c r="H69" s="136">
        <f t="shared" ref="H69:AM69" si="131">IF(D69&lt;&gt;"",ROUND(H4*IF($G$1&gt;=DATEVALUE("22/11/2019"),$C$69/365)*$F$69,IF(FALSE,-3,2)),"")</f>
        <v>58539.040000000001</v>
      </c>
      <c r="I69" s="136">
        <f t="shared" si="131"/>
        <v>414480.6</v>
      </c>
      <c r="J69" s="136">
        <f t="shared" si="131"/>
        <v>163303.32</v>
      </c>
      <c r="K69" s="136">
        <f t="shared" si="131"/>
        <v>140493.70000000001</v>
      </c>
      <c r="L69" s="136">
        <f t="shared" si="131"/>
        <v>93662.47</v>
      </c>
      <c r="M69" s="136">
        <f t="shared" si="131"/>
        <v>234156.16</v>
      </c>
      <c r="N69" s="136">
        <f t="shared" si="131"/>
        <v>234156.16</v>
      </c>
      <c r="O69" s="136">
        <f t="shared" si="131"/>
        <v>152342</v>
      </c>
      <c r="P69" s="136">
        <f t="shared" si="131"/>
        <v>174329.26</v>
      </c>
      <c r="Q69" s="136">
        <f t="shared" si="131"/>
        <v>47767.86</v>
      </c>
      <c r="R69" s="136">
        <f t="shared" si="131"/>
        <v>10223.26</v>
      </c>
      <c r="S69" s="136">
        <f t="shared" si="131"/>
        <v>10764.16</v>
      </c>
      <c r="T69" s="136">
        <f t="shared" si="131"/>
        <v>20034.400000000001</v>
      </c>
      <c r="U69" s="136">
        <f t="shared" si="131"/>
        <v>11906.84</v>
      </c>
      <c r="V69" s="136">
        <f t="shared" si="131"/>
        <v>21432.31</v>
      </c>
      <c r="W69" s="136">
        <f t="shared" si="131"/>
        <v>17290.09</v>
      </c>
      <c r="X69" s="136">
        <f t="shared" si="131"/>
        <v>12184.32</v>
      </c>
      <c r="Y69" s="136">
        <f t="shared" si="131"/>
        <v>4996.8900000000003</v>
      </c>
      <c r="Z69" s="136">
        <f t="shared" si="131"/>
        <v>20377.439999999999</v>
      </c>
      <c r="AA69" s="136">
        <f t="shared" si="131"/>
        <v>14176.98</v>
      </c>
      <c r="AB69" s="136">
        <f t="shared" si="131"/>
        <v>4889.18</v>
      </c>
      <c r="AC69" s="136">
        <f t="shared" si="131"/>
        <v>15189.71</v>
      </c>
      <c r="AD69" s="136">
        <f t="shared" si="131"/>
        <v>20886.73</v>
      </c>
      <c r="AE69" s="136">
        <f t="shared" si="131"/>
        <v>22052.83</v>
      </c>
      <c r="AF69" s="136">
        <f t="shared" si="131"/>
        <v>9436.49</v>
      </c>
      <c r="AG69" s="136">
        <f t="shared" si="131"/>
        <v>21366.75</v>
      </c>
      <c r="AH69" s="136">
        <f t="shared" si="131"/>
        <v>15526.9</v>
      </c>
      <c r="AI69" s="136">
        <f t="shared" si="131"/>
        <v>5805.9</v>
      </c>
      <c r="AJ69" s="136">
        <f t="shared" si="131"/>
        <v>23474.16</v>
      </c>
      <c r="AK69" s="136">
        <f t="shared" si="131"/>
        <v>19461.89</v>
      </c>
      <c r="AL69" s="136">
        <f t="shared" si="131"/>
        <v>23823.05</v>
      </c>
      <c r="AM69" s="136">
        <f t="shared" si="131"/>
        <v>19662.09</v>
      </c>
      <c r="AN69" s="136">
        <f t="shared" ref="AN69:BR69" si="132">IF(AJ69&lt;&gt;"",ROUND(AN4*IF($G$1&gt;=DATEVALUE("22/11/2019"),$C$69/365)*$F$69,IF(FALSE,-3,2)),"")</f>
        <v>7473.09</v>
      </c>
      <c r="AO69" s="136">
        <f t="shared" si="132"/>
        <v>17067.64</v>
      </c>
      <c r="AP69" s="136">
        <f t="shared" si="132"/>
        <v>8663.7800000000007</v>
      </c>
      <c r="AQ69" s="136">
        <f t="shared" si="132"/>
        <v>22046.97</v>
      </c>
      <c r="AR69" s="136">
        <f t="shared" si="132"/>
        <v>21324.6</v>
      </c>
      <c r="AS69" s="136">
        <f t="shared" si="132"/>
        <v>14646.47</v>
      </c>
      <c r="AT69" s="136">
        <f t="shared" si="132"/>
        <v>22201.52</v>
      </c>
      <c r="AU69" s="136">
        <f t="shared" si="132"/>
        <v>11257.06</v>
      </c>
      <c r="AV69" s="136">
        <f t="shared" si="132"/>
        <v>14908.72</v>
      </c>
      <c r="AW69" s="136">
        <f t="shared" si="132"/>
        <v>14550.46</v>
      </c>
      <c r="AX69" s="136">
        <f t="shared" si="132"/>
        <v>12953.52</v>
      </c>
      <c r="AY69" s="136">
        <f t="shared" si="132"/>
        <v>13394.9</v>
      </c>
      <c r="AZ69" s="136">
        <f t="shared" si="132"/>
        <v>187324.93</v>
      </c>
      <c r="BA69" s="136">
        <f t="shared" si="132"/>
        <v>46831.23</v>
      </c>
      <c r="BB69" s="136">
        <f t="shared" si="132"/>
        <v>9635.5300000000007</v>
      </c>
      <c r="BC69" s="136">
        <f t="shared" si="132"/>
        <v>11731.22</v>
      </c>
      <c r="BD69" s="136">
        <f t="shared" si="132"/>
        <v>11754.64</v>
      </c>
      <c r="BE69" s="136">
        <f t="shared" si="132"/>
        <v>42957.120000000003</v>
      </c>
      <c r="BF69" s="136">
        <f t="shared" si="132"/>
        <v>18135.39</v>
      </c>
      <c r="BG69" s="136">
        <f t="shared" si="132"/>
        <v>1161321.08</v>
      </c>
      <c r="BH69" s="136">
        <f t="shared" si="132"/>
        <v>699811.36</v>
      </c>
      <c r="BI69" s="136">
        <f t="shared" si="132"/>
        <v>147518.38</v>
      </c>
      <c r="BJ69" s="136">
        <f t="shared" si="132"/>
        <v>17861363.280000001</v>
      </c>
      <c r="BK69" s="136" t="e">
        <f t="shared" si="132"/>
        <v>#N/A</v>
      </c>
      <c r="BL69" s="136" t="e">
        <f t="shared" si="132"/>
        <v>#N/A</v>
      </c>
      <c r="BM69" s="136" t="e">
        <f t="shared" si="132"/>
        <v>#N/A</v>
      </c>
      <c r="BN69" s="136" t="e">
        <f t="shared" si="132"/>
        <v>#N/A</v>
      </c>
      <c r="BO69" s="136" t="e">
        <f t="shared" si="132"/>
        <v>#N/A</v>
      </c>
      <c r="BP69" s="136" t="e">
        <f t="shared" si="132"/>
        <v>#N/A</v>
      </c>
      <c r="BQ69" s="136" t="e">
        <f t="shared" si="132"/>
        <v>#N/A</v>
      </c>
      <c r="BR69" s="136" t="e">
        <f t="shared" si="132"/>
        <v>#N/A</v>
      </c>
    </row>
    <row r="70" spans="1:70">
      <c r="A70" s="133">
        <f>IFERROR(IF(IF(AND(ROW(A70)=ROW($A$6),$G$2&lt;DATEVALUE("28/07/2006")),$G$2+1,INDEX('Intereses moratorios'!$A$7:$A$299,MATCH($G$2,'Intereses moratorios'!$A$7:$A$299,1)+ROW(A70)-ROW($A$6)))=0,"",IF(AND(ROW(A70)=ROW($A$6),$G$2&lt;DATEVALUE("28/07/2006")),$G$2+1,INDEX('Intereses moratorios'!$A$7:$A$299,MATCH($G$2,'Intereses moratorios'!$A$7:$A$299,1)+ROW(A70)-ROW($A$6)))),"")</f>
        <v>43497</v>
      </c>
      <c r="B70" s="133">
        <f>IFERROR(INDEX('Intereses moratorios'!$B$7:$B$299,MATCH(A70,'Intereses moratorios'!$A$7:$A$299,0)),"")</f>
        <v>43524</v>
      </c>
      <c r="C70" s="134">
        <f>IF(A70="","",IFERROR(IF($G$1&gt;=DATEVALUE("22/11/2019"),$E$4,INDEX('Intereses moratorios'!$D$7:$D$299,MATCH(A70,'Intereses moratorios'!$A$7:$A$299,0))),""))</f>
        <v>0.2757</v>
      </c>
      <c r="D70" s="133">
        <f t="shared" si="7"/>
        <v>43497</v>
      </c>
      <c r="E70" s="133">
        <f t="shared" si="8"/>
        <v>43524</v>
      </c>
      <c r="F70" s="135">
        <f t="shared" si="3"/>
        <v>28</v>
      </c>
      <c r="G70" s="136">
        <f t="shared" si="4"/>
        <v>845983.56</v>
      </c>
      <c r="H70" s="136">
        <f t="shared" ref="H70:AM70" si="133">IF(D70&lt;&gt;"",ROUND(H4*IF($G$1&gt;=DATEVALUE("22/11/2019"),$C$70/365)*$F$70,IF(FALSE,-3,2)),"")</f>
        <v>52873.97</v>
      </c>
      <c r="I70" s="136">
        <f t="shared" si="133"/>
        <v>374369.57</v>
      </c>
      <c r="J70" s="136">
        <f t="shared" si="133"/>
        <v>147499.76999999999</v>
      </c>
      <c r="K70" s="136">
        <f t="shared" si="133"/>
        <v>126897.53</v>
      </c>
      <c r="L70" s="136">
        <f t="shared" si="133"/>
        <v>84598.36</v>
      </c>
      <c r="M70" s="136">
        <f t="shared" si="133"/>
        <v>211495.89</v>
      </c>
      <c r="N70" s="136">
        <f t="shared" si="133"/>
        <v>211495.89</v>
      </c>
      <c r="O70" s="136">
        <f t="shared" si="133"/>
        <v>137599.23000000001</v>
      </c>
      <c r="P70" s="136">
        <f t="shared" si="133"/>
        <v>157458.69</v>
      </c>
      <c r="Q70" s="136">
        <f t="shared" si="133"/>
        <v>43145.16</v>
      </c>
      <c r="R70" s="136">
        <f t="shared" si="133"/>
        <v>9233.91</v>
      </c>
      <c r="S70" s="136">
        <f t="shared" si="133"/>
        <v>9722.4699999999993</v>
      </c>
      <c r="T70" s="136">
        <f t="shared" si="133"/>
        <v>18095.59</v>
      </c>
      <c r="U70" s="136">
        <f t="shared" si="133"/>
        <v>10754.57</v>
      </c>
      <c r="V70" s="136">
        <f t="shared" si="133"/>
        <v>19358.22</v>
      </c>
      <c r="W70" s="136">
        <f t="shared" si="133"/>
        <v>15616.86</v>
      </c>
      <c r="X70" s="136">
        <f t="shared" si="133"/>
        <v>11005.19</v>
      </c>
      <c r="Y70" s="136">
        <f t="shared" si="133"/>
        <v>4513.32</v>
      </c>
      <c r="Z70" s="136">
        <f t="shared" si="133"/>
        <v>18405.43</v>
      </c>
      <c r="AA70" s="136">
        <f t="shared" si="133"/>
        <v>12805.02</v>
      </c>
      <c r="AB70" s="136">
        <f t="shared" si="133"/>
        <v>4416.03</v>
      </c>
      <c r="AC70" s="136">
        <f t="shared" si="133"/>
        <v>13719.74</v>
      </c>
      <c r="AD70" s="136">
        <f t="shared" si="133"/>
        <v>18865.43</v>
      </c>
      <c r="AE70" s="136">
        <f t="shared" si="133"/>
        <v>19918.68</v>
      </c>
      <c r="AF70" s="136">
        <f t="shared" si="133"/>
        <v>8523.2800000000007</v>
      </c>
      <c r="AG70" s="136">
        <f t="shared" si="133"/>
        <v>19299</v>
      </c>
      <c r="AH70" s="136">
        <f t="shared" si="133"/>
        <v>14024.29</v>
      </c>
      <c r="AI70" s="136">
        <f t="shared" si="133"/>
        <v>5244.04</v>
      </c>
      <c r="AJ70" s="136">
        <f t="shared" si="133"/>
        <v>21202.46</v>
      </c>
      <c r="AK70" s="136">
        <f t="shared" si="133"/>
        <v>17578.48</v>
      </c>
      <c r="AL70" s="136">
        <f t="shared" si="133"/>
        <v>21517.59</v>
      </c>
      <c r="AM70" s="136">
        <f t="shared" si="133"/>
        <v>17759.310000000001</v>
      </c>
      <c r="AN70" s="136">
        <f t="shared" ref="AN70:BR70" si="134">IF(AJ70&lt;&gt;"",ROUND(AN4*IF($G$1&gt;=DATEVALUE("22/11/2019"),$C$70/365)*$F$70,IF(FALSE,-3,2)),"")</f>
        <v>6749.89</v>
      </c>
      <c r="AO70" s="136">
        <f t="shared" si="134"/>
        <v>15415.94</v>
      </c>
      <c r="AP70" s="136">
        <f t="shared" si="134"/>
        <v>7825.35</v>
      </c>
      <c r="AQ70" s="136">
        <f t="shared" si="134"/>
        <v>19913.400000000001</v>
      </c>
      <c r="AR70" s="136">
        <f t="shared" si="134"/>
        <v>19260.93</v>
      </c>
      <c r="AS70" s="136">
        <f t="shared" si="134"/>
        <v>13229.07</v>
      </c>
      <c r="AT70" s="136">
        <f t="shared" si="134"/>
        <v>20052.98</v>
      </c>
      <c r="AU70" s="136">
        <f t="shared" si="134"/>
        <v>10167.66</v>
      </c>
      <c r="AV70" s="136">
        <f t="shared" si="134"/>
        <v>13465.94</v>
      </c>
      <c r="AW70" s="136">
        <f t="shared" si="134"/>
        <v>13142.35</v>
      </c>
      <c r="AX70" s="136">
        <f t="shared" si="134"/>
        <v>11699.95</v>
      </c>
      <c r="AY70" s="136">
        <f t="shared" si="134"/>
        <v>12098.62</v>
      </c>
      <c r="AZ70" s="136">
        <f t="shared" si="134"/>
        <v>169196.71</v>
      </c>
      <c r="BA70" s="136">
        <f t="shared" si="134"/>
        <v>42299.18</v>
      </c>
      <c r="BB70" s="136">
        <f t="shared" si="134"/>
        <v>8703.06</v>
      </c>
      <c r="BC70" s="136">
        <f t="shared" si="134"/>
        <v>10595.94</v>
      </c>
      <c r="BD70" s="136">
        <f t="shared" si="134"/>
        <v>10617.09</v>
      </c>
      <c r="BE70" s="136">
        <f t="shared" si="134"/>
        <v>38799.980000000003</v>
      </c>
      <c r="BF70" s="136">
        <f t="shared" si="134"/>
        <v>16380.36</v>
      </c>
      <c r="BG70" s="136">
        <f t="shared" si="134"/>
        <v>1048935.17</v>
      </c>
      <c r="BH70" s="136">
        <f t="shared" si="134"/>
        <v>632087.68000000005</v>
      </c>
      <c r="BI70" s="136">
        <f t="shared" si="134"/>
        <v>133242.41</v>
      </c>
      <c r="BJ70" s="136">
        <f t="shared" si="134"/>
        <v>16132844.25</v>
      </c>
      <c r="BK70" s="136" t="e">
        <f t="shared" si="134"/>
        <v>#N/A</v>
      </c>
      <c r="BL70" s="136" t="e">
        <f t="shared" si="134"/>
        <v>#N/A</v>
      </c>
      <c r="BM70" s="136" t="e">
        <f t="shared" si="134"/>
        <v>#N/A</v>
      </c>
      <c r="BN70" s="136" t="e">
        <f t="shared" si="134"/>
        <v>#N/A</v>
      </c>
      <c r="BO70" s="136" t="e">
        <f t="shared" si="134"/>
        <v>#N/A</v>
      </c>
      <c r="BP70" s="136" t="e">
        <f t="shared" si="134"/>
        <v>#N/A</v>
      </c>
      <c r="BQ70" s="136" t="e">
        <f t="shared" si="134"/>
        <v>#N/A</v>
      </c>
      <c r="BR70" s="136" t="e">
        <f t="shared" si="134"/>
        <v>#N/A</v>
      </c>
    </row>
    <row r="71" spans="1:70">
      <c r="A71" s="133">
        <f>IFERROR(IF(IF(AND(ROW(A71)=ROW($A$6),$G$2&lt;DATEVALUE("28/07/2006")),$G$2+1,INDEX('Intereses moratorios'!$A$7:$A$299,MATCH($G$2,'Intereses moratorios'!$A$7:$A$299,1)+ROW(A71)-ROW($A$6)))=0,"",IF(AND(ROW(A71)=ROW($A$6),$G$2&lt;DATEVALUE("28/07/2006")),$G$2+1,INDEX('Intereses moratorios'!$A$7:$A$299,MATCH($G$2,'Intereses moratorios'!$A$7:$A$299,1)+ROW(A71)-ROW($A$6)))),"")</f>
        <v>43525</v>
      </c>
      <c r="B71" s="133">
        <f>IFERROR(INDEX('Intereses moratorios'!$B$7:$B$299,MATCH(A71,'Intereses moratorios'!$A$7:$A$299,0)),"")</f>
        <v>43555</v>
      </c>
      <c r="C71" s="134">
        <f>IF(A71="","",IFERROR(IF($G$1&gt;=DATEVALUE("22/11/2019"),$E$4,INDEX('Intereses moratorios'!$D$7:$D$299,MATCH(A71,'Intereses moratorios'!$A$7:$A$299,0))),""))</f>
        <v>0.2757</v>
      </c>
      <c r="D71" s="133">
        <f t="shared" si="7"/>
        <v>43525</v>
      </c>
      <c r="E71" s="133">
        <f t="shared" si="8"/>
        <v>43555</v>
      </c>
      <c r="F71" s="135">
        <f t="shared" ref="F71:F134" si="135">IFERROR(E71-D71+1,"")</f>
        <v>31</v>
      </c>
      <c r="G71" s="136">
        <f t="shared" ref="G71:G134" si="136">IF(D71&lt;&gt;"",ROUND($G$4*IF($G$1&gt;=DATEVALUE("22/11/2019"),C71/365)*F71,IF(FALSE,-3,2)),"")</f>
        <v>936624.66</v>
      </c>
      <c r="H71" s="136">
        <f t="shared" ref="H71:AM71" si="137">IF(D71&lt;&gt;"",ROUND(H4*IF($G$1&gt;=DATEVALUE("22/11/2019"),$C$71/365)*$F$71,IF(FALSE,-3,2)),"")</f>
        <v>58539.040000000001</v>
      </c>
      <c r="I71" s="136">
        <f t="shared" si="137"/>
        <v>414480.6</v>
      </c>
      <c r="J71" s="136">
        <f t="shared" si="137"/>
        <v>163303.32</v>
      </c>
      <c r="K71" s="136">
        <f t="shared" si="137"/>
        <v>140493.70000000001</v>
      </c>
      <c r="L71" s="136">
        <f t="shared" si="137"/>
        <v>93662.47</v>
      </c>
      <c r="M71" s="136">
        <f t="shared" si="137"/>
        <v>234156.16</v>
      </c>
      <c r="N71" s="136">
        <f t="shared" si="137"/>
        <v>234156.16</v>
      </c>
      <c r="O71" s="136">
        <f t="shared" si="137"/>
        <v>152342</v>
      </c>
      <c r="P71" s="136">
        <f t="shared" si="137"/>
        <v>174329.26</v>
      </c>
      <c r="Q71" s="136">
        <f t="shared" si="137"/>
        <v>47767.86</v>
      </c>
      <c r="R71" s="136">
        <f t="shared" si="137"/>
        <v>10223.26</v>
      </c>
      <c r="S71" s="136">
        <f t="shared" si="137"/>
        <v>10764.16</v>
      </c>
      <c r="T71" s="136">
        <f t="shared" si="137"/>
        <v>20034.400000000001</v>
      </c>
      <c r="U71" s="136">
        <f t="shared" si="137"/>
        <v>11906.84</v>
      </c>
      <c r="V71" s="136">
        <f t="shared" si="137"/>
        <v>21432.31</v>
      </c>
      <c r="W71" s="136">
        <f t="shared" si="137"/>
        <v>17290.09</v>
      </c>
      <c r="X71" s="136">
        <f t="shared" si="137"/>
        <v>12184.32</v>
      </c>
      <c r="Y71" s="136">
        <f t="shared" si="137"/>
        <v>4996.8900000000003</v>
      </c>
      <c r="Z71" s="136">
        <f t="shared" si="137"/>
        <v>20377.439999999999</v>
      </c>
      <c r="AA71" s="136">
        <f t="shared" si="137"/>
        <v>14176.98</v>
      </c>
      <c r="AB71" s="136">
        <f t="shared" si="137"/>
        <v>4889.18</v>
      </c>
      <c r="AC71" s="136">
        <f t="shared" si="137"/>
        <v>15189.71</v>
      </c>
      <c r="AD71" s="136">
        <f t="shared" si="137"/>
        <v>20886.73</v>
      </c>
      <c r="AE71" s="136">
        <f t="shared" si="137"/>
        <v>22052.83</v>
      </c>
      <c r="AF71" s="136">
        <f t="shared" si="137"/>
        <v>9436.49</v>
      </c>
      <c r="AG71" s="136">
        <f t="shared" si="137"/>
        <v>21366.75</v>
      </c>
      <c r="AH71" s="136">
        <f t="shared" si="137"/>
        <v>15526.9</v>
      </c>
      <c r="AI71" s="136">
        <f t="shared" si="137"/>
        <v>5805.9</v>
      </c>
      <c r="AJ71" s="136">
        <f t="shared" si="137"/>
        <v>23474.16</v>
      </c>
      <c r="AK71" s="136">
        <f t="shared" si="137"/>
        <v>19461.89</v>
      </c>
      <c r="AL71" s="136">
        <f t="shared" si="137"/>
        <v>23823.05</v>
      </c>
      <c r="AM71" s="136">
        <f t="shared" si="137"/>
        <v>19662.09</v>
      </c>
      <c r="AN71" s="136">
        <f t="shared" ref="AN71:BR71" si="138">IF(AJ71&lt;&gt;"",ROUND(AN4*IF($G$1&gt;=DATEVALUE("22/11/2019"),$C$71/365)*$F$71,IF(FALSE,-3,2)),"")</f>
        <v>7473.09</v>
      </c>
      <c r="AO71" s="136">
        <f t="shared" si="138"/>
        <v>17067.64</v>
      </c>
      <c r="AP71" s="136">
        <f t="shared" si="138"/>
        <v>8663.7800000000007</v>
      </c>
      <c r="AQ71" s="136">
        <f t="shared" si="138"/>
        <v>22046.97</v>
      </c>
      <c r="AR71" s="136">
        <f t="shared" si="138"/>
        <v>21324.6</v>
      </c>
      <c r="AS71" s="136">
        <f t="shared" si="138"/>
        <v>14646.47</v>
      </c>
      <c r="AT71" s="136">
        <f t="shared" si="138"/>
        <v>22201.52</v>
      </c>
      <c r="AU71" s="136">
        <f t="shared" si="138"/>
        <v>11257.06</v>
      </c>
      <c r="AV71" s="136">
        <f t="shared" si="138"/>
        <v>14908.72</v>
      </c>
      <c r="AW71" s="136">
        <f t="shared" si="138"/>
        <v>14550.46</v>
      </c>
      <c r="AX71" s="136">
        <f t="shared" si="138"/>
        <v>12953.52</v>
      </c>
      <c r="AY71" s="136">
        <f t="shared" si="138"/>
        <v>13394.9</v>
      </c>
      <c r="AZ71" s="136">
        <f t="shared" si="138"/>
        <v>187324.93</v>
      </c>
      <c r="BA71" s="136">
        <f t="shared" si="138"/>
        <v>46831.23</v>
      </c>
      <c r="BB71" s="136">
        <f t="shared" si="138"/>
        <v>9635.5300000000007</v>
      </c>
      <c r="BC71" s="136">
        <f t="shared" si="138"/>
        <v>11731.22</v>
      </c>
      <c r="BD71" s="136">
        <f t="shared" si="138"/>
        <v>11754.64</v>
      </c>
      <c r="BE71" s="136">
        <f t="shared" si="138"/>
        <v>42957.120000000003</v>
      </c>
      <c r="BF71" s="136">
        <f t="shared" si="138"/>
        <v>18135.39</v>
      </c>
      <c r="BG71" s="136">
        <f t="shared" si="138"/>
        <v>1161321.08</v>
      </c>
      <c r="BH71" s="136">
        <f t="shared" si="138"/>
        <v>699811.36</v>
      </c>
      <c r="BI71" s="136">
        <f t="shared" si="138"/>
        <v>147518.38</v>
      </c>
      <c r="BJ71" s="136">
        <f t="shared" si="138"/>
        <v>17861363.280000001</v>
      </c>
      <c r="BK71" s="136" t="e">
        <f t="shared" si="138"/>
        <v>#N/A</v>
      </c>
      <c r="BL71" s="136" t="e">
        <f t="shared" si="138"/>
        <v>#N/A</v>
      </c>
      <c r="BM71" s="136" t="e">
        <f t="shared" si="138"/>
        <v>#N/A</v>
      </c>
      <c r="BN71" s="136" t="e">
        <f t="shared" si="138"/>
        <v>#N/A</v>
      </c>
      <c r="BO71" s="136" t="e">
        <f t="shared" si="138"/>
        <v>#N/A</v>
      </c>
      <c r="BP71" s="136" t="e">
        <f t="shared" si="138"/>
        <v>#N/A</v>
      </c>
      <c r="BQ71" s="136" t="e">
        <f t="shared" si="138"/>
        <v>#N/A</v>
      </c>
      <c r="BR71" s="136" t="e">
        <f t="shared" si="138"/>
        <v>#N/A</v>
      </c>
    </row>
    <row r="72" spans="1:70">
      <c r="A72" s="133">
        <f>IFERROR(IF(IF(AND(ROW(A72)=ROW($A$6),$G$2&lt;DATEVALUE("28/07/2006")),$G$2+1,INDEX('Intereses moratorios'!$A$7:$A$299,MATCH($G$2,'Intereses moratorios'!$A$7:$A$299,1)+ROW(A72)-ROW($A$6)))=0,"",IF(AND(ROW(A72)=ROW($A$6),$G$2&lt;DATEVALUE("28/07/2006")),$G$2+1,INDEX('Intereses moratorios'!$A$7:$A$299,MATCH($G$2,'Intereses moratorios'!$A$7:$A$299,1)+ROW(A72)-ROW($A$6)))),"")</f>
        <v>43556</v>
      </c>
      <c r="B72" s="133">
        <f>IFERROR(INDEX('Intereses moratorios'!$B$7:$B$299,MATCH(A72,'Intereses moratorios'!$A$7:$A$299,0)),"")</f>
        <v>43585</v>
      </c>
      <c r="C72" s="134">
        <f>IF(A72="","",IFERROR(IF($G$1&gt;=DATEVALUE("22/11/2019"),$E$4,INDEX('Intereses moratorios'!$D$7:$D$299,MATCH(A72,'Intereses moratorios'!$A$7:$A$299,0))),""))</f>
        <v>0.2757</v>
      </c>
      <c r="D72" s="133">
        <f t="shared" ref="D72:D135" si="139">IF(AND(B72&gt;$G$2,A72&lt;=$G$1),IF(D71="",$G$2+1,A72),"")</f>
        <v>43556</v>
      </c>
      <c r="E72" s="133">
        <f t="shared" ref="E72:E135" si="140">IF(D72&lt;&gt;"",IF(E73="",MIN($G$1,B72),B72),"")</f>
        <v>43585</v>
      </c>
      <c r="F72" s="135">
        <f t="shared" si="135"/>
        <v>30</v>
      </c>
      <c r="G72" s="136">
        <f t="shared" si="136"/>
        <v>906410.96</v>
      </c>
      <c r="H72" s="136">
        <f t="shared" ref="H72:AM72" si="141">IF(D72&lt;&gt;"",ROUND(H4*IF($G$1&gt;=DATEVALUE("22/11/2019"),$C$72/365)*$F$72,IF(FALSE,-3,2)),"")</f>
        <v>56650.68</v>
      </c>
      <c r="I72" s="136">
        <f t="shared" si="141"/>
        <v>401110.26</v>
      </c>
      <c r="J72" s="136">
        <f t="shared" si="141"/>
        <v>158035.47</v>
      </c>
      <c r="K72" s="136">
        <f t="shared" si="141"/>
        <v>135961.64000000001</v>
      </c>
      <c r="L72" s="136">
        <f t="shared" si="141"/>
        <v>90641.1</v>
      </c>
      <c r="M72" s="136">
        <f t="shared" si="141"/>
        <v>226602.74</v>
      </c>
      <c r="N72" s="136">
        <f t="shared" si="141"/>
        <v>226602.74</v>
      </c>
      <c r="O72" s="136">
        <f t="shared" si="141"/>
        <v>147427.74</v>
      </c>
      <c r="P72" s="136">
        <f t="shared" si="141"/>
        <v>168705.74</v>
      </c>
      <c r="Q72" s="136">
        <f t="shared" si="141"/>
        <v>46226.96</v>
      </c>
      <c r="R72" s="136">
        <f t="shared" si="141"/>
        <v>9893.48</v>
      </c>
      <c r="S72" s="136">
        <f t="shared" si="141"/>
        <v>10416.93</v>
      </c>
      <c r="T72" s="136">
        <f t="shared" si="141"/>
        <v>19388.13</v>
      </c>
      <c r="U72" s="136">
        <f t="shared" si="141"/>
        <v>11522.75</v>
      </c>
      <c r="V72" s="136">
        <f t="shared" si="141"/>
        <v>20740.95</v>
      </c>
      <c r="W72" s="136">
        <f t="shared" si="141"/>
        <v>16732.349999999999</v>
      </c>
      <c r="X72" s="136">
        <f t="shared" si="141"/>
        <v>11791.27</v>
      </c>
      <c r="Y72" s="136">
        <f t="shared" si="141"/>
        <v>4835.7</v>
      </c>
      <c r="Z72" s="136">
        <f t="shared" si="141"/>
        <v>19720.099999999999</v>
      </c>
      <c r="AA72" s="136">
        <f t="shared" si="141"/>
        <v>13719.66</v>
      </c>
      <c r="AB72" s="136">
        <f t="shared" si="141"/>
        <v>4731.47</v>
      </c>
      <c r="AC72" s="136">
        <f t="shared" si="141"/>
        <v>14699.72</v>
      </c>
      <c r="AD72" s="136">
        <f t="shared" si="141"/>
        <v>20212.96</v>
      </c>
      <c r="AE72" s="136">
        <f t="shared" si="141"/>
        <v>21341.45</v>
      </c>
      <c r="AF72" s="136">
        <f t="shared" si="141"/>
        <v>9132.09</v>
      </c>
      <c r="AG72" s="136">
        <f t="shared" si="141"/>
        <v>20677.5</v>
      </c>
      <c r="AH72" s="136">
        <f t="shared" si="141"/>
        <v>15026.03</v>
      </c>
      <c r="AI72" s="136">
        <f t="shared" si="141"/>
        <v>5618.61</v>
      </c>
      <c r="AJ72" s="136">
        <f t="shared" si="141"/>
        <v>22716.92</v>
      </c>
      <c r="AK72" s="136">
        <f t="shared" si="141"/>
        <v>18834.09</v>
      </c>
      <c r="AL72" s="136">
        <f t="shared" si="141"/>
        <v>23054.560000000001</v>
      </c>
      <c r="AM72" s="136">
        <f t="shared" si="141"/>
        <v>19027.830000000002</v>
      </c>
      <c r="AN72" s="136">
        <f t="shared" ref="AN72:BR72" si="142">IF(AJ72&lt;&gt;"",ROUND(AN4*IF($G$1&gt;=DATEVALUE("22/11/2019"),$C$72/365)*$F$72,IF(FALSE,-3,2)),"")</f>
        <v>7232.03</v>
      </c>
      <c r="AO72" s="136">
        <f t="shared" si="142"/>
        <v>16517.07</v>
      </c>
      <c r="AP72" s="136">
        <f t="shared" si="142"/>
        <v>8384.2999999999993</v>
      </c>
      <c r="AQ72" s="136">
        <f t="shared" si="142"/>
        <v>21335.78</v>
      </c>
      <c r="AR72" s="136">
        <f t="shared" si="142"/>
        <v>20636.71</v>
      </c>
      <c r="AS72" s="136">
        <f t="shared" si="142"/>
        <v>14174</v>
      </c>
      <c r="AT72" s="136">
        <f t="shared" si="142"/>
        <v>21485.34</v>
      </c>
      <c r="AU72" s="136">
        <f t="shared" si="142"/>
        <v>10893.93</v>
      </c>
      <c r="AV72" s="136">
        <f t="shared" si="142"/>
        <v>14427.8</v>
      </c>
      <c r="AW72" s="136">
        <f t="shared" si="142"/>
        <v>14081.09</v>
      </c>
      <c r="AX72" s="136">
        <f t="shared" si="142"/>
        <v>12535.66</v>
      </c>
      <c r="AY72" s="136">
        <f t="shared" si="142"/>
        <v>12962.81</v>
      </c>
      <c r="AZ72" s="136">
        <f t="shared" si="142"/>
        <v>181282.19</v>
      </c>
      <c r="BA72" s="136">
        <f t="shared" si="142"/>
        <v>45320.55</v>
      </c>
      <c r="BB72" s="136">
        <f t="shared" si="142"/>
        <v>9324.7000000000007</v>
      </c>
      <c r="BC72" s="136">
        <f t="shared" si="142"/>
        <v>11352.8</v>
      </c>
      <c r="BD72" s="136">
        <f t="shared" si="142"/>
        <v>11375.46</v>
      </c>
      <c r="BE72" s="136">
        <f t="shared" si="142"/>
        <v>41571.410000000003</v>
      </c>
      <c r="BF72" s="136">
        <f t="shared" si="142"/>
        <v>17550.38</v>
      </c>
      <c r="BG72" s="136">
        <f t="shared" si="142"/>
        <v>1123859.1100000001</v>
      </c>
      <c r="BH72" s="136">
        <f t="shared" si="142"/>
        <v>677236.8</v>
      </c>
      <c r="BI72" s="136">
        <f t="shared" si="142"/>
        <v>142759.73000000001</v>
      </c>
      <c r="BJ72" s="136">
        <f t="shared" si="142"/>
        <v>17285190.27</v>
      </c>
      <c r="BK72" s="136" t="e">
        <f t="shared" si="142"/>
        <v>#N/A</v>
      </c>
      <c r="BL72" s="136" t="e">
        <f t="shared" si="142"/>
        <v>#N/A</v>
      </c>
      <c r="BM72" s="136" t="e">
        <f t="shared" si="142"/>
        <v>#N/A</v>
      </c>
      <c r="BN72" s="136" t="e">
        <f t="shared" si="142"/>
        <v>#N/A</v>
      </c>
      <c r="BO72" s="136" t="e">
        <f t="shared" si="142"/>
        <v>#N/A</v>
      </c>
      <c r="BP72" s="136" t="e">
        <f t="shared" si="142"/>
        <v>#N/A</v>
      </c>
      <c r="BQ72" s="136" t="e">
        <f t="shared" si="142"/>
        <v>#N/A</v>
      </c>
      <c r="BR72" s="136" t="e">
        <f t="shared" si="142"/>
        <v>#N/A</v>
      </c>
    </row>
    <row r="73" spans="1:70">
      <c r="A73" s="133">
        <f>IFERROR(IF(IF(AND(ROW(A73)=ROW($A$6),$G$2&lt;DATEVALUE("28/07/2006")),$G$2+1,INDEX('Intereses moratorios'!$A$7:$A$299,MATCH($G$2,'Intereses moratorios'!$A$7:$A$299,1)+ROW(A73)-ROW($A$6)))=0,"",IF(AND(ROW(A73)=ROW($A$6),$G$2&lt;DATEVALUE("28/07/2006")),$G$2+1,INDEX('Intereses moratorios'!$A$7:$A$299,MATCH($G$2,'Intereses moratorios'!$A$7:$A$299,1)+ROW(A73)-ROW($A$6)))),"")</f>
        <v>43586</v>
      </c>
      <c r="B73" s="133">
        <f>IFERROR(INDEX('Intereses moratorios'!$B$7:$B$299,MATCH(A73,'Intereses moratorios'!$A$7:$A$299,0)),"")</f>
        <v>43616</v>
      </c>
      <c r="C73" s="134">
        <f>IF(A73="","",IFERROR(IF($G$1&gt;=DATEVALUE("22/11/2019"),$E$4,INDEX('Intereses moratorios'!$D$7:$D$299,MATCH(A73,'Intereses moratorios'!$A$7:$A$299,0))),""))</f>
        <v>0.2757</v>
      </c>
      <c r="D73" s="133">
        <f t="shared" si="139"/>
        <v>43586</v>
      </c>
      <c r="E73" s="133">
        <f t="shared" si="140"/>
        <v>43616</v>
      </c>
      <c r="F73" s="135">
        <f t="shared" si="135"/>
        <v>31</v>
      </c>
      <c r="G73" s="136">
        <f t="shared" si="136"/>
        <v>936624.66</v>
      </c>
      <c r="H73" s="136">
        <f t="shared" ref="H73:AM73" si="143">IF(D73&lt;&gt;"",ROUND(H4*IF($G$1&gt;=DATEVALUE("22/11/2019"),$C$73/365)*$F$73,IF(FALSE,-3,2)),"")</f>
        <v>58539.040000000001</v>
      </c>
      <c r="I73" s="136">
        <f t="shared" si="143"/>
        <v>414480.6</v>
      </c>
      <c r="J73" s="136">
        <f t="shared" si="143"/>
        <v>163303.32</v>
      </c>
      <c r="K73" s="136">
        <f t="shared" si="143"/>
        <v>140493.70000000001</v>
      </c>
      <c r="L73" s="136">
        <f t="shared" si="143"/>
        <v>93662.47</v>
      </c>
      <c r="M73" s="136">
        <f t="shared" si="143"/>
        <v>234156.16</v>
      </c>
      <c r="N73" s="136">
        <f t="shared" si="143"/>
        <v>234156.16</v>
      </c>
      <c r="O73" s="136">
        <f t="shared" si="143"/>
        <v>152342</v>
      </c>
      <c r="P73" s="136">
        <f t="shared" si="143"/>
        <v>174329.26</v>
      </c>
      <c r="Q73" s="136">
        <f t="shared" si="143"/>
        <v>47767.86</v>
      </c>
      <c r="R73" s="136">
        <f t="shared" si="143"/>
        <v>10223.26</v>
      </c>
      <c r="S73" s="136">
        <f t="shared" si="143"/>
        <v>10764.16</v>
      </c>
      <c r="T73" s="136">
        <f t="shared" si="143"/>
        <v>20034.400000000001</v>
      </c>
      <c r="U73" s="136">
        <f t="shared" si="143"/>
        <v>11906.84</v>
      </c>
      <c r="V73" s="136">
        <f t="shared" si="143"/>
        <v>21432.31</v>
      </c>
      <c r="W73" s="136">
        <f t="shared" si="143"/>
        <v>17290.09</v>
      </c>
      <c r="X73" s="136">
        <f t="shared" si="143"/>
        <v>12184.32</v>
      </c>
      <c r="Y73" s="136">
        <f t="shared" si="143"/>
        <v>4996.8900000000003</v>
      </c>
      <c r="Z73" s="136">
        <f t="shared" si="143"/>
        <v>20377.439999999999</v>
      </c>
      <c r="AA73" s="136">
        <f t="shared" si="143"/>
        <v>14176.98</v>
      </c>
      <c r="AB73" s="136">
        <f t="shared" si="143"/>
        <v>4889.18</v>
      </c>
      <c r="AC73" s="136">
        <f t="shared" si="143"/>
        <v>15189.71</v>
      </c>
      <c r="AD73" s="136">
        <f t="shared" si="143"/>
        <v>20886.73</v>
      </c>
      <c r="AE73" s="136">
        <f t="shared" si="143"/>
        <v>22052.83</v>
      </c>
      <c r="AF73" s="136">
        <f t="shared" si="143"/>
        <v>9436.49</v>
      </c>
      <c r="AG73" s="136">
        <f t="shared" si="143"/>
        <v>21366.75</v>
      </c>
      <c r="AH73" s="136">
        <f t="shared" si="143"/>
        <v>15526.9</v>
      </c>
      <c r="AI73" s="136">
        <f t="shared" si="143"/>
        <v>5805.9</v>
      </c>
      <c r="AJ73" s="136">
        <f t="shared" si="143"/>
        <v>23474.16</v>
      </c>
      <c r="AK73" s="136">
        <f t="shared" si="143"/>
        <v>19461.89</v>
      </c>
      <c r="AL73" s="136">
        <f t="shared" si="143"/>
        <v>23823.05</v>
      </c>
      <c r="AM73" s="136">
        <f t="shared" si="143"/>
        <v>19662.09</v>
      </c>
      <c r="AN73" s="136">
        <f t="shared" ref="AN73:BR73" si="144">IF(AJ73&lt;&gt;"",ROUND(AN4*IF($G$1&gt;=DATEVALUE("22/11/2019"),$C$73/365)*$F$73,IF(FALSE,-3,2)),"")</f>
        <v>7473.09</v>
      </c>
      <c r="AO73" s="136">
        <f t="shared" si="144"/>
        <v>17067.64</v>
      </c>
      <c r="AP73" s="136">
        <f t="shared" si="144"/>
        <v>8663.7800000000007</v>
      </c>
      <c r="AQ73" s="136">
        <f t="shared" si="144"/>
        <v>22046.97</v>
      </c>
      <c r="AR73" s="136">
        <f t="shared" si="144"/>
        <v>21324.6</v>
      </c>
      <c r="AS73" s="136">
        <f t="shared" si="144"/>
        <v>14646.47</v>
      </c>
      <c r="AT73" s="136">
        <f t="shared" si="144"/>
        <v>22201.52</v>
      </c>
      <c r="AU73" s="136">
        <f t="shared" si="144"/>
        <v>11257.06</v>
      </c>
      <c r="AV73" s="136">
        <f t="shared" si="144"/>
        <v>14908.72</v>
      </c>
      <c r="AW73" s="136">
        <f t="shared" si="144"/>
        <v>14550.46</v>
      </c>
      <c r="AX73" s="136">
        <f t="shared" si="144"/>
        <v>12953.52</v>
      </c>
      <c r="AY73" s="136">
        <f t="shared" si="144"/>
        <v>13394.9</v>
      </c>
      <c r="AZ73" s="136">
        <f t="shared" si="144"/>
        <v>187324.93</v>
      </c>
      <c r="BA73" s="136">
        <f t="shared" si="144"/>
        <v>46831.23</v>
      </c>
      <c r="BB73" s="136">
        <f t="shared" si="144"/>
        <v>9635.5300000000007</v>
      </c>
      <c r="BC73" s="136">
        <f t="shared" si="144"/>
        <v>11731.22</v>
      </c>
      <c r="BD73" s="136">
        <f t="shared" si="144"/>
        <v>11754.64</v>
      </c>
      <c r="BE73" s="136">
        <f t="shared" si="144"/>
        <v>42957.120000000003</v>
      </c>
      <c r="BF73" s="136">
        <f t="shared" si="144"/>
        <v>18135.39</v>
      </c>
      <c r="BG73" s="136">
        <f t="shared" si="144"/>
        <v>1161321.08</v>
      </c>
      <c r="BH73" s="136">
        <f t="shared" si="144"/>
        <v>699811.36</v>
      </c>
      <c r="BI73" s="136">
        <f t="shared" si="144"/>
        <v>147518.38</v>
      </c>
      <c r="BJ73" s="136">
        <f t="shared" si="144"/>
        <v>17861363.280000001</v>
      </c>
      <c r="BK73" s="136" t="e">
        <f t="shared" si="144"/>
        <v>#N/A</v>
      </c>
      <c r="BL73" s="136" t="e">
        <f t="shared" si="144"/>
        <v>#N/A</v>
      </c>
      <c r="BM73" s="136" t="e">
        <f t="shared" si="144"/>
        <v>#N/A</v>
      </c>
      <c r="BN73" s="136" t="e">
        <f t="shared" si="144"/>
        <v>#N/A</v>
      </c>
      <c r="BO73" s="136" t="e">
        <f t="shared" si="144"/>
        <v>#N/A</v>
      </c>
      <c r="BP73" s="136" t="e">
        <f t="shared" si="144"/>
        <v>#N/A</v>
      </c>
      <c r="BQ73" s="136" t="e">
        <f t="shared" si="144"/>
        <v>#N/A</v>
      </c>
      <c r="BR73" s="136" t="e">
        <f t="shared" si="144"/>
        <v>#N/A</v>
      </c>
    </row>
    <row r="74" spans="1:70">
      <c r="A74" s="133">
        <f>IFERROR(IF(IF(AND(ROW(A74)=ROW($A$6),$G$2&lt;DATEVALUE("28/07/2006")),$G$2+1,INDEX('Intereses moratorios'!$A$7:$A$299,MATCH($G$2,'Intereses moratorios'!$A$7:$A$299,1)+ROW(A74)-ROW($A$6)))=0,"",IF(AND(ROW(A74)=ROW($A$6),$G$2&lt;DATEVALUE("28/07/2006")),$G$2+1,INDEX('Intereses moratorios'!$A$7:$A$299,MATCH($G$2,'Intereses moratorios'!$A$7:$A$299,1)+ROW(A74)-ROW($A$6)))),"")</f>
        <v>43617</v>
      </c>
      <c r="B74" s="133">
        <f>IFERROR(INDEX('Intereses moratorios'!$B$7:$B$299,MATCH(A74,'Intereses moratorios'!$A$7:$A$299,0)),"")</f>
        <v>43646</v>
      </c>
      <c r="C74" s="134">
        <f>IF(A74="","",IFERROR(IF($G$1&gt;=DATEVALUE("22/11/2019"),$E$4,INDEX('Intereses moratorios'!$D$7:$D$299,MATCH(A74,'Intereses moratorios'!$A$7:$A$299,0))),""))</f>
        <v>0.2757</v>
      </c>
      <c r="D74" s="133">
        <f t="shared" si="139"/>
        <v>43617</v>
      </c>
      <c r="E74" s="133">
        <f t="shared" si="140"/>
        <v>43646</v>
      </c>
      <c r="F74" s="135">
        <f t="shared" si="135"/>
        <v>30</v>
      </c>
      <c r="G74" s="136">
        <f t="shared" si="136"/>
        <v>906410.96</v>
      </c>
      <c r="H74" s="136">
        <f t="shared" ref="H74:AM74" si="145">IF(D74&lt;&gt;"",ROUND(H4*IF($G$1&gt;=DATEVALUE("22/11/2019"),$C$74/365)*$F$74,IF(FALSE,-3,2)),"")</f>
        <v>56650.68</v>
      </c>
      <c r="I74" s="136">
        <f t="shared" si="145"/>
        <v>401110.26</v>
      </c>
      <c r="J74" s="136">
        <f t="shared" si="145"/>
        <v>158035.47</v>
      </c>
      <c r="K74" s="136">
        <f t="shared" si="145"/>
        <v>135961.64000000001</v>
      </c>
      <c r="L74" s="136">
        <f t="shared" si="145"/>
        <v>90641.1</v>
      </c>
      <c r="M74" s="136">
        <f t="shared" si="145"/>
        <v>226602.74</v>
      </c>
      <c r="N74" s="136">
        <f t="shared" si="145"/>
        <v>226602.74</v>
      </c>
      <c r="O74" s="136">
        <f t="shared" si="145"/>
        <v>147427.74</v>
      </c>
      <c r="P74" s="136">
        <f t="shared" si="145"/>
        <v>168705.74</v>
      </c>
      <c r="Q74" s="136">
        <f t="shared" si="145"/>
        <v>46226.96</v>
      </c>
      <c r="R74" s="136">
        <f t="shared" si="145"/>
        <v>9893.48</v>
      </c>
      <c r="S74" s="136">
        <f t="shared" si="145"/>
        <v>10416.93</v>
      </c>
      <c r="T74" s="136">
        <f t="shared" si="145"/>
        <v>19388.13</v>
      </c>
      <c r="U74" s="136">
        <f t="shared" si="145"/>
        <v>11522.75</v>
      </c>
      <c r="V74" s="136">
        <f t="shared" si="145"/>
        <v>20740.95</v>
      </c>
      <c r="W74" s="136">
        <f t="shared" si="145"/>
        <v>16732.349999999999</v>
      </c>
      <c r="X74" s="136">
        <f t="shared" si="145"/>
        <v>11791.27</v>
      </c>
      <c r="Y74" s="136">
        <f t="shared" si="145"/>
        <v>4835.7</v>
      </c>
      <c r="Z74" s="136">
        <f t="shared" si="145"/>
        <v>19720.099999999999</v>
      </c>
      <c r="AA74" s="136">
        <f t="shared" si="145"/>
        <v>13719.66</v>
      </c>
      <c r="AB74" s="136">
        <f t="shared" si="145"/>
        <v>4731.47</v>
      </c>
      <c r="AC74" s="136">
        <f t="shared" si="145"/>
        <v>14699.72</v>
      </c>
      <c r="AD74" s="136">
        <f t="shared" si="145"/>
        <v>20212.96</v>
      </c>
      <c r="AE74" s="136">
        <f t="shared" si="145"/>
        <v>21341.45</v>
      </c>
      <c r="AF74" s="136">
        <f t="shared" si="145"/>
        <v>9132.09</v>
      </c>
      <c r="AG74" s="136">
        <f t="shared" si="145"/>
        <v>20677.5</v>
      </c>
      <c r="AH74" s="136">
        <f t="shared" si="145"/>
        <v>15026.03</v>
      </c>
      <c r="AI74" s="136">
        <f t="shared" si="145"/>
        <v>5618.61</v>
      </c>
      <c r="AJ74" s="136">
        <f t="shared" si="145"/>
        <v>22716.92</v>
      </c>
      <c r="AK74" s="136">
        <f t="shared" si="145"/>
        <v>18834.09</v>
      </c>
      <c r="AL74" s="136">
        <f t="shared" si="145"/>
        <v>23054.560000000001</v>
      </c>
      <c r="AM74" s="136">
        <f t="shared" si="145"/>
        <v>19027.830000000002</v>
      </c>
      <c r="AN74" s="136">
        <f t="shared" ref="AN74:BR74" si="146">IF(AJ74&lt;&gt;"",ROUND(AN4*IF($G$1&gt;=DATEVALUE("22/11/2019"),$C$74/365)*$F$74,IF(FALSE,-3,2)),"")</f>
        <v>7232.03</v>
      </c>
      <c r="AO74" s="136">
        <f t="shared" si="146"/>
        <v>16517.07</v>
      </c>
      <c r="AP74" s="136">
        <f t="shared" si="146"/>
        <v>8384.2999999999993</v>
      </c>
      <c r="AQ74" s="136">
        <f t="shared" si="146"/>
        <v>21335.78</v>
      </c>
      <c r="AR74" s="136">
        <f t="shared" si="146"/>
        <v>20636.71</v>
      </c>
      <c r="AS74" s="136">
        <f t="shared" si="146"/>
        <v>14174</v>
      </c>
      <c r="AT74" s="136">
        <f t="shared" si="146"/>
        <v>21485.34</v>
      </c>
      <c r="AU74" s="136">
        <f t="shared" si="146"/>
        <v>10893.93</v>
      </c>
      <c r="AV74" s="136">
        <f t="shared" si="146"/>
        <v>14427.8</v>
      </c>
      <c r="AW74" s="136">
        <f t="shared" si="146"/>
        <v>14081.09</v>
      </c>
      <c r="AX74" s="136">
        <f t="shared" si="146"/>
        <v>12535.66</v>
      </c>
      <c r="AY74" s="136">
        <f t="shared" si="146"/>
        <v>12962.81</v>
      </c>
      <c r="AZ74" s="136">
        <f t="shared" si="146"/>
        <v>181282.19</v>
      </c>
      <c r="BA74" s="136">
        <f t="shared" si="146"/>
        <v>45320.55</v>
      </c>
      <c r="BB74" s="136">
        <f t="shared" si="146"/>
        <v>9324.7000000000007</v>
      </c>
      <c r="BC74" s="136">
        <f t="shared" si="146"/>
        <v>11352.8</v>
      </c>
      <c r="BD74" s="136">
        <f t="shared" si="146"/>
        <v>11375.46</v>
      </c>
      <c r="BE74" s="136">
        <f t="shared" si="146"/>
        <v>41571.410000000003</v>
      </c>
      <c r="BF74" s="136">
        <f t="shared" si="146"/>
        <v>17550.38</v>
      </c>
      <c r="BG74" s="136">
        <f t="shared" si="146"/>
        <v>1123859.1100000001</v>
      </c>
      <c r="BH74" s="136">
        <f t="shared" si="146"/>
        <v>677236.8</v>
      </c>
      <c r="BI74" s="136">
        <f t="shared" si="146"/>
        <v>142759.73000000001</v>
      </c>
      <c r="BJ74" s="136">
        <f t="shared" si="146"/>
        <v>17285190.27</v>
      </c>
      <c r="BK74" s="136" t="e">
        <f t="shared" si="146"/>
        <v>#N/A</v>
      </c>
      <c r="BL74" s="136" t="e">
        <f t="shared" si="146"/>
        <v>#N/A</v>
      </c>
      <c r="BM74" s="136" t="e">
        <f t="shared" si="146"/>
        <v>#N/A</v>
      </c>
      <c r="BN74" s="136" t="e">
        <f t="shared" si="146"/>
        <v>#N/A</v>
      </c>
      <c r="BO74" s="136" t="e">
        <f t="shared" si="146"/>
        <v>#N/A</v>
      </c>
      <c r="BP74" s="136" t="e">
        <f t="shared" si="146"/>
        <v>#N/A</v>
      </c>
      <c r="BQ74" s="136" t="e">
        <f t="shared" si="146"/>
        <v>#N/A</v>
      </c>
      <c r="BR74" s="136" t="e">
        <f t="shared" si="146"/>
        <v>#N/A</v>
      </c>
    </row>
    <row r="75" spans="1:70">
      <c r="A75" s="133">
        <f>IFERROR(IF(IF(AND(ROW(A75)=ROW($A$6),$G$2&lt;DATEVALUE("28/07/2006")),$G$2+1,INDEX('Intereses moratorios'!$A$7:$A$299,MATCH($G$2,'Intereses moratorios'!$A$7:$A$299,1)+ROW(A75)-ROW($A$6)))=0,"",IF(AND(ROW(A75)=ROW($A$6),$G$2&lt;DATEVALUE("28/07/2006")),$G$2+1,INDEX('Intereses moratorios'!$A$7:$A$299,MATCH($G$2,'Intereses moratorios'!$A$7:$A$299,1)+ROW(A75)-ROW($A$6)))),"")</f>
        <v>43647</v>
      </c>
      <c r="B75" s="133">
        <f>IFERROR(INDEX('Intereses moratorios'!$B$7:$B$299,MATCH(A75,'Intereses moratorios'!$A$7:$A$299,0)),"")</f>
        <v>43677</v>
      </c>
      <c r="C75" s="134">
        <f>IF(A75="","",IFERROR(IF($G$1&gt;=DATEVALUE("22/11/2019"),$E$4,INDEX('Intereses moratorios'!$D$7:$D$299,MATCH(A75,'Intereses moratorios'!$A$7:$A$299,0))),""))</f>
        <v>0.2757</v>
      </c>
      <c r="D75" s="133">
        <f t="shared" si="139"/>
        <v>43647</v>
      </c>
      <c r="E75" s="133">
        <f t="shared" si="140"/>
        <v>43677</v>
      </c>
      <c r="F75" s="135">
        <f t="shared" si="135"/>
        <v>31</v>
      </c>
      <c r="G75" s="136">
        <f t="shared" si="136"/>
        <v>936624.66</v>
      </c>
      <c r="H75" s="136">
        <f t="shared" ref="H75:AM75" si="147">IF(D75&lt;&gt;"",ROUND(H4*IF($G$1&gt;=DATEVALUE("22/11/2019"),$C$75/365)*$F$75,IF(FALSE,-3,2)),"")</f>
        <v>58539.040000000001</v>
      </c>
      <c r="I75" s="136">
        <f t="shared" si="147"/>
        <v>414480.6</v>
      </c>
      <c r="J75" s="136">
        <f t="shared" si="147"/>
        <v>163303.32</v>
      </c>
      <c r="K75" s="136">
        <f t="shared" si="147"/>
        <v>140493.70000000001</v>
      </c>
      <c r="L75" s="136">
        <f t="shared" si="147"/>
        <v>93662.47</v>
      </c>
      <c r="M75" s="136">
        <f t="shared" si="147"/>
        <v>234156.16</v>
      </c>
      <c r="N75" s="136">
        <f t="shared" si="147"/>
        <v>234156.16</v>
      </c>
      <c r="O75" s="136">
        <f t="shared" si="147"/>
        <v>152342</v>
      </c>
      <c r="P75" s="136">
        <f t="shared" si="147"/>
        <v>174329.26</v>
      </c>
      <c r="Q75" s="136">
        <f t="shared" si="147"/>
        <v>47767.86</v>
      </c>
      <c r="R75" s="136">
        <f t="shared" si="147"/>
        <v>10223.26</v>
      </c>
      <c r="S75" s="136">
        <f t="shared" si="147"/>
        <v>10764.16</v>
      </c>
      <c r="T75" s="136">
        <f t="shared" si="147"/>
        <v>20034.400000000001</v>
      </c>
      <c r="U75" s="136">
        <f t="shared" si="147"/>
        <v>11906.84</v>
      </c>
      <c r="V75" s="136">
        <f t="shared" si="147"/>
        <v>21432.31</v>
      </c>
      <c r="W75" s="136">
        <f t="shared" si="147"/>
        <v>17290.09</v>
      </c>
      <c r="X75" s="136">
        <f t="shared" si="147"/>
        <v>12184.32</v>
      </c>
      <c r="Y75" s="136">
        <f t="shared" si="147"/>
        <v>4996.8900000000003</v>
      </c>
      <c r="Z75" s="136">
        <f t="shared" si="147"/>
        <v>20377.439999999999</v>
      </c>
      <c r="AA75" s="136">
        <f t="shared" si="147"/>
        <v>14176.98</v>
      </c>
      <c r="AB75" s="136">
        <f t="shared" si="147"/>
        <v>4889.18</v>
      </c>
      <c r="AC75" s="136">
        <f t="shared" si="147"/>
        <v>15189.71</v>
      </c>
      <c r="AD75" s="136">
        <f t="shared" si="147"/>
        <v>20886.73</v>
      </c>
      <c r="AE75" s="136">
        <f t="shared" si="147"/>
        <v>22052.83</v>
      </c>
      <c r="AF75" s="136">
        <f t="shared" si="147"/>
        <v>9436.49</v>
      </c>
      <c r="AG75" s="136">
        <f t="shared" si="147"/>
        <v>21366.75</v>
      </c>
      <c r="AH75" s="136">
        <f t="shared" si="147"/>
        <v>15526.9</v>
      </c>
      <c r="AI75" s="136">
        <f t="shared" si="147"/>
        <v>5805.9</v>
      </c>
      <c r="AJ75" s="136">
        <f t="shared" si="147"/>
        <v>23474.16</v>
      </c>
      <c r="AK75" s="136">
        <f t="shared" si="147"/>
        <v>19461.89</v>
      </c>
      <c r="AL75" s="136">
        <f t="shared" si="147"/>
        <v>23823.05</v>
      </c>
      <c r="AM75" s="136">
        <f t="shared" si="147"/>
        <v>19662.09</v>
      </c>
      <c r="AN75" s="136">
        <f t="shared" ref="AN75:BR75" si="148">IF(AJ75&lt;&gt;"",ROUND(AN4*IF($G$1&gt;=DATEVALUE("22/11/2019"),$C$75/365)*$F$75,IF(FALSE,-3,2)),"")</f>
        <v>7473.09</v>
      </c>
      <c r="AO75" s="136">
        <f t="shared" si="148"/>
        <v>17067.64</v>
      </c>
      <c r="AP75" s="136">
        <f t="shared" si="148"/>
        <v>8663.7800000000007</v>
      </c>
      <c r="AQ75" s="136">
        <f t="shared" si="148"/>
        <v>22046.97</v>
      </c>
      <c r="AR75" s="136">
        <f t="shared" si="148"/>
        <v>21324.6</v>
      </c>
      <c r="AS75" s="136">
        <f t="shared" si="148"/>
        <v>14646.47</v>
      </c>
      <c r="AT75" s="136">
        <f t="shared" si="148"/>
        <v>22201.52</v>
      </c>
      <c r="AU75" s="136">
        <f t="shared" si="148"/>
        <v>11257.06</v>
      </c>
      <c r="AV75" s="136">
        <f t="shared" si="148"/>
        <v>14908.72</v>
      </c>
      <c r="AW75" s="136">
        <f t="shared" si="148"/>
        <v>14550.46</v>
      </c>
      <c r="AX75" s="136">
        <f t="shared" si="148"/>
        <v>12953.52</v>
      </c>
      <c r="AY75" s="136">
        <f t="shared" si="148"/>
        <v>13394.9</v>
      </c>
      <c r="AZ75" s="136">
        <f t="shared" si="148"/>
        <v>187324.93</v>
      </c>
      <c r="BA75" s="136">
        <f t="shared" si="148"/>
        <v>46831.23</v>
      </c>
      <c r="BB75" s="136">
        <f t="shared" si="148"/>
        <v>9635.5300000000007</v>
      </c>
      <c r="BC75" s="136">
        <f t="shared" si="148"/>
        <v>11731.22</v>
      </c>
      <c r="BD75" s="136">
        <f t="shared" si="148"/>
        <v>11754.64</v>
      </c>
      <c r="BE75" s="136">
        <f t="shared" si="148"/>
        <v>42957.120000000003</v>
      </c>
      <c r="BF75" s="136">
        <f t="shared" si="148"/>
        <v>18135.39</v>
      </c>
      <c r="BG75" s="136">
        <f t="shared" si="148"/>
        <v>1161321.08</v>
      </c>
      <c r="BH75" s="136">
        <f t="shared" si="148"/>
        <v>699811.36</v>
      </c>
      <c r="BI75" s="136">
        <f t="shared" si="148"/>
        <v>147518.38</v>
      </c>
      <c r="BJ75" s="136">
        <f t="shared" si="148"/>
        <v>17861363.280000001</v>
      </c>
      <c r="BK75" s="136" t="e">
        <f t="shared" si="148"/>
        <v>#N/A</v>
      </c>
      <c r="BL75" s="136" t="e">
        <f t="shared" si="148"/>
        <v>#N/A</v>
      </c>
      <c r="BM75" s="136" t="e">
        <f t="shared" si="148"/>
        <v>#N/A</v>
      </c>
      <c r="BN75" s="136" t="e">
        <f t="shared" si="148"/>
        <v>#N/A</v>
      </c>
      <c r="BO75" s="136" t="e">
        <f t="shared" si="148"/>
        <v>#N/A</v>
      </c>
      <c r="BP75" s="136" t="e">
        <f t="shared" si="148"/>
        <v>#N/A</v>
      </c>
      <c r="BQ75" s="136" t="e">
        <f t="shared" si="148"/>
        <v>#N/A</v>
      </c>
      <c r="BR75" s="136" t="e">
        <f t="shared" si="148"/>
        <v>#N/A</v>
      </c>
    </row>
    <row r="76" spans="1:70">
      <c r="A76" s="133">
        <f>IFERROR(IF(IF(AND(ROW(A76)=ROW($A$6),$G$2&lt;DATEVALUE("28/07/2006")),$G$2+1,INDEX('Intereses moratorios'!$A$7:$A$299,MATCH($G$2,'Intereses moratorios'!$A$7:$A$299,1)+ROW(A76)-ROW($A$6)))=0,"",IF(AND(ROW(A76)=ROW($A$6),$G$2&lt;DATEVALUE("28/07/2006")),$G$2+1,INDEX('Intereses moratorios'!$A$7:$A$299,MATCH($G$2,'Intereses moratorios'!$A$7:$A$299,1)+ROW(A76)-ROW($A$6)))),"")</f>
        <v>43678</v>
      </c>
      <c r="B76" s="133">
        <f>IFERROR(INDEX('Intereses moratorios'!$B$7:$B$299,MATCH(A76,'Intereses moratorios'!$A$7:$A$299,0)),"")</f>
        <v>43708</v>
      </c>
      <c r="C76" s="134">
        <f>IF(A76="","",IFERROR(IF($G$1&gt;=DATEVALUE("22/11/2019"),$E$4,INDEX('Intereses moratorios'!$D$7:$D$299,MATCH(A76,'Intereses moratorios'!$A$7:$A$299,0))),""))</f>
        <v>0.2757</v>
      </c>
      <c r="D76" s="133">
        <f t="shared" si="139"/>
        <v>43678</v>
      </c>
      <c r="E76" s="133">
        <f t="shared" si="140"/>
        <v>43708</v>
      </c>
      <c r="F76" s="135">
        <f t="shared" si="135"/>
        <v>31</v>
      </c>
      <c r="G76" s="136">
        <f t="shared" si="136"/>
        <v>936624.66</v>
      </c>
      <c r="H76" s="136">
        <f t="shared" ref="H76:AM76" si="149">IF(D76&lt;&gt;"",ROUND(H4*IF($G$1&gt;=DATEVALUE("22/11/2019"),$C$76/365)*$F$76,IF(FALSE,-3,2)),"")</f>
        <v>58539.040000000001</v>
      </c>
      <c r="I76" s="136">
        <f t="shared" si="149"/>
        <v>414480.6</v>
      </c>
      <c r="J76" s="136">
        <f t="shared" si="149"/>
        <v>163303.32</v>
      </c>
      <c r="K76" s="136">
        <f t="shared" si="149"/>
        <v>140493.70000000001</v>
      </c>
      <c r="L76" s="136">
        <f t="shared" si="149"/>
        <v>93662.47</v>
      </c>
      <c r="M76" s="136">
        <f t="shared" si="149"/>
        <v>234156.16</v>
      </c>
      <c r="N76" s="136">
        <f t="shared" si="149"/>
        <v>234156.16</v>
      </c>
      <c r="O76" s="136">
        <f t="shared" si="149"/>
        <v>152342</v>
      </c>
      <c r="P76" s="136">
        <f t="shared" si="149"/>
        <v>174329.26</v>
      </c>
      <c r="Q76" s="136">
        <f t="shared" si="149"/>
        <v>47767.86</v>
      </c>
      <c r="R76" s="136">
        <f t="shared" si="149"/>
        <v>10223.26</v>
      </c>
      <c r="S76" s="136">
        <f t="shared" si="149"/>
        <v>10764.16</v>
      </c>
      <c r="T76" s="136">
        <f t="shared" si="149"/>
        <v>20034.400000000001</v>
      </c>
      <c r="U76" s="136">
        <f t="shared" si="149"/>
        <v>11906.84</v>
      </c>
      <c r="V76" s="136">
        <f t="shared" si="149"/>
        <v>21432.31</v>
      </c>
      <c r="W76" s="136">
        <f t="shared" si="149"/>
        <v>17290.09</v>
      </c>
      <c r="X76" s="136">
        <f t="shared" si="149"/>
        <v>12184.32</v>
      </c>
      <c r="Y76" s="136">
        <f t="shared" si="149"/>
        <v>4996.8900000000003</v>
      </c>
      <c r="Z76" s="136">
        <f t="shared" si="149"/>
        <v>20377.439999999999</v>
      </c>
      <c r="AA76" s="136">
        <f t="shared" si="149"/>
        <v>14176.98</v>
      </c>
      <c r="AB76" s="136">
        <f t="shared" si="149"/>
        <v>4889.18</v>
      </c>
      <c r="AC76" s="136">
        <f t="shared" si="149"/>
        <v>15189.71</v>
      </c>
      <c r="AD76" s="136">
        <f t="shared" si="149"/>
        <v>20886.73</v>
      </c>
      <c r="AE76" s="136">
        <f t="shared" si="149"/>
        <v>22052.83</v>
      </c>
      <c r="AF76" s="136">
        <f t="shared" si="149"/>
        <v>9436.49</v>
      </c>
      <c r="AG76" s="136">
        <f t="shared" si="149"/>
        <v>21366.75</v>
      </c>
      <c r="AH76" s="136">
        <f t="shared" si="149"/>
        <v>15526.9</v>
      </c>
      <c r="AI76" s="136">
        <f t="shared" si="149"/>
        <v>5805.9</v>
      </c>
      <c r="AJ76" s="136">
        <f t="shared" si="149"/>
        <v>23474.16</v>
      </c>
      <c r="AK76" s="136">
        <f t="shared" si="149"/>
        <v>19461.89</v>
      </c>
      <c r="AL76" s="136">
        <f t="shared" si="149"/>
        <v>23823.05</v>
      </c>
      <c r="AM76" s="136">
        <f t="shared" si="149"/>
        <v>19662.09</v>
      </c>
      <c r="AN76" s="136">
        <f t="shared" ref="AN76:BR76" si="150">IF(AJ76&lt;&gt;"",ROUND(AN4*IF($G$1&gt;=DATEVALUE("22/11/2019"),$C$76/365)*$F$76,IF(FALSE,-3,2)),"")</f>
        <v>7473.09</v>
      </c>
      <c r="AO76" s="136">
        <f t="shared" si="150"/>
        <v>17067.64</v>
      </c>
      <c r="AP76" s="136">
        <f t="shared" si="150"/>
        <v>8663.7800000000007</v>
      </c>
      <c r="AQ76" s="136">
        <f t="shared" si="150"/>
        <v>22046.97</v>
      </c>
      <c r="AR76" s="136">
        <f t="shared" si="150"/>
        <v>21324.6</v>
      </c>
      <c r="AS76" s="136">
        <f t="shared" si="150"/>
        <v>14646.47</v>
      </c>
      <c r="AT76" s="136">
        <f t="shared" si="150"/>
        <v>22201.52</v>
      </c>
      <c r="AU76" s="136">
        <f t="shared" si="150"/>
        <v>11257.06</v>
      </c>
      <c r="AV76" s="136">
        <f t="shared" si="150"/>
        <v>14908.72</v>
      </c>
      <c r="AW76" s="136">
        <f t="shared" si="150"/>
        <v>14550.46</v>
      </c>
      <c r="AX76" s="136">
        <f t="shared" si="150"/>
        <v>12953.52</v>
      </c>
      <c r="AY76" s="136">
        <f t="shared" si="150"/>
        <v>13394.9</v>
      </c>
      <c r="AZ76" s="136">
        <f t="shared" si="150"/>
        <v>187324.93</v>
      </c>
      <c r="BA76" s="136">
        <f t="shared" si="150"/>
        <v>46831.23</v>
      </c>
      <c r="BB76" s="136">
        <f t="shared" si="150"/>
        <v>9635.5300000000007</v>
      </c>
      <c r="BC76" s="136">
        <f t="shared" si="150"/>
        <v>11731.22</v>
      </c>
      <c r="BD76" s="136">
        <f t="shared" si="150"/>
        <v>11754.64</v>
      </c>
      <c r="BE76" s="136">
        <f t="shared" si="150"/>
        <v>42957.120000000003</v>
      </c>
      <c r="BF76" s="136">
        <f t="shared" si="150"/>
        <v>18135.39</v>
      </c>
      <c r="BG76" s="136">
        <f t="shared" si="150"/>
        <v>1161321.08</v>
      </c>
      <c r="BH76" s="136">
        <f t="shared" si="150"/>
        <v>699811.36</v>
      </c>
      <c r="BI76" s="136">
        <f t="shared" si="150"/>
        <v>147518.38</v>
      </c>
      <c r="BJ76" s="136">
        <f t="shared" si="150"/>
        <v>17861363.280000001</v>
      </c>
      <c r="BK76" s="136" t="e">
        <f t="shared" si="150"/>
        <v>#N/A</v>
      </c>
      <c r="BL76" s="136" t="e">
        <f t="shared" si="150"/>
        <v>#N/A</v>
      </c>
      <c r="BM76" s="136" t="e">
        <f t="shared" si="150"/>
        <v>#N/A</v>
      </c>
      <c r="BN76" s="136" t="e">
        <f t="shared" si="150"/>
        <v>#N/A</v>
      </c>
      <c r="BO76" s="136" t="e">
        <f t="shared" si="150"/>
        <v>#N/A</v>
      </c>
      <c r="BP76" s="136" t="e">
        <f t="shared" si="150"/>
        <v>#N/A</v>
      </c>
      <c r="BQ76" s="136" t="e">
        <f t="shared" si="150"/>
        <v>#N/A</v>
      </c>
      <c r="BR76" s="136" t="e">
        <f t="shared" si="150"/>
        <v>#N/A</v>
      </c>
    </row>
    <row r="77" spans="1:70">
      <c r="A77" s="133">
        <f>IFERROR(IF(IF(AND(ROW(A77)=ROW($A$6),$G$2&lt;DATEVALUE("28/07/2006")),$G$2+1,INDEX('Intereses moratorios'!$A$7:$A$299,MATCH($G$2,'Intereses moratorios'!$A$7:$A$299,1)+ROW(A77)-ROW($A$6)))=0,"",IF(AND(ROW(A77)=ROW($A$6),$G$2&lt;DATEVALUE("28/07/2006")),$G$2+1,INDEX('Intereses moratorios'!$A$7:$A$299,MATCH($G$2,'Intereses moratorios'!$A$7:$A$299,1)+ROW(A77)-ROW($A$6)))),"")</f>
        <v>43709</v>
      </c>
      <c r="B77" s="133">
        <f>IFERROR(INDEX('Intereses moratorios'!$B$7:$B$299,MATCH(A77,'Intereses moratorios'!$A$7:$A$299,0)),"")</f>
        <v>43738</v>
      </c>
      <c r="C77" s="134">
        <f>IF(A77="","",IFERROR(IF($G$1&gt;=DATEVALUE("22/11/2019"),$E$4,INDEX('Intereses moratorios'!$D$7:$D$299,MATCH(A77,'Intereses moratorios'!$A$7:$A$299,0))),""))</f>
        <v>0.2757</v>
      </c>
      <c r="D77" s="133">
        <f t="shared" si="139"/>
        <v>43709</v>
      </c>
      <c r="E77" s="133">
        <f t="shared" si="140"/>
        <v>43738</v>
      </c>
      <c r="F77" s="135">
        <f t="shared" si="135"/>
        <v>30</v>
      </c>
      <c r="G77" s="136">
        <f t="shared" si="136"/>
        <v>906410.96</v>
      </c>
      <c r="H77" s="136">
        <f t="shared" ref="H77:AM77" si="151">IF(D77&lt;&gt;"",ROUND(H4*IF($G$1&gt;=DATEVALUE("22/11/2019"),$C$77/365)*$F$77,IF(FALSE,-3,2)),"")</f>
        <v>56650.68</v>
      </c>
      <c r="I77" s="136">
        <f t="shared" si="151"/>
        <v>401110.26</v>
      </c>
      <c r="J77" s="136">
        <f t="shared" si="151"/>
        <v>158035.47</v>
      </c>
      <c r="K77" s="136">
        <f t="shared" si="151"/>
        <v>135961.64000000001</v>
      </c>
      <c r="L77" s="136">
        <f t="shared" si="151"/>
        <v>90641.1</v>
      </c>
      <c r="M77" s="136">
        <f t="shared" si="151"/>
        <v>226602.74</v>
      </c>
      <c r="N77" s="136">
        <f t="shared" si="151"/>
        <v>226602.74</v>
      </c>
      <c r="O77" s="136">
        <f t="shared" si="151"/>
        <v>147427.74</v>
      </c>
      <c r="P77" s="136">
        <f t="shared" si="151"/>
        <v>168705.74</v>
      </c>
      <c r="Q77" s="136">
        <f t="shared" si="151"/>
        <v>46226.96</v>
      </c>
      <c r="R77" s="136">
        <f t="shared" si="151"/>
        <v>9893.48</v>
      </c>
      <c r="S77" s="136">
        <f t="shared" si="151"/>
        <v>10416.93</v>
      </c>
      <c r="T77" s="136">
        <f t="shared" si="151"/>
        <v>19388.13</v>
      </c>
      <c r="U77" s="136">
        <f t="shared" si="151"/>
        <v>11522.75</v>
      </c>
      <c r="V77" s="136">
        <f t="shared" si="151"/>
        <v>20740.95</v>
      </c>
      <c r="W77" s="136">
        <f t="shared" si="151"/>
        <v>16732.349999999999</v>
      </c>
      <c r="X77" s="136">
        <f t="shared" si="151"/>
        <v>11791.27</v>
      </c>
      <c r="Y77" s="136">
        <f t="shared" si="151"/>
        <v>4835.7</v>
      </c>
      <c r="Z77" s="136">
        <f t="shared" si="151"/>
        <v>19720.099999999999</v>
      </c>
      <c r="AA77" s="136">
        <f t="shared" si="151"/>
        <v>13719.66</v>
      </c>
      <c r="AB77" s="136">
        <f t="shared" si="151"/>
        <v>4731.47</v>
      </c>
      <c r="AC77" s="136">
        <f t="shared" si="151"/>
        <v>14699.72</v>
      </c>
      <c r="AD77" s="136">
        <f t="shared" si="151"/>
        <v>20212.96</v>
      </c>
      <c r="AE77" s="136">
        <f t="shared" si="151"/>
        <v>21341.45</v>
      </c>
      <c r="AF77" s="136">
        <f t="shared" si="151"/>
        <v>9132.09</v>
      </c>
      <c r="AG77" s="136">
        <f t="shared" si="151"/>
        <v>20677.5</v>
      </c>
      <c r="AH77" s="136">
        <f t="shared" si="151"/>
        <v>15026.03</v>
      </c>
      <c r="AI77" s="136">
        <f t="shared" si="151"/>
        <v>5618.61</v>
      </c>
      <c r="AJ77" s="136">
        <f t="shared" si="151"/>
        <v>22716.92</v>
      </c>
      <c r="AK77" s="136">
        <f t="shared" si="151"/>
        <v>18834.09</v>
      </c>
      <c r="AL77" s="136">
        <f t="shared" si="151"/>
        <v>23054.560000000001</v>
      </c>
      <c r="AM77" s="136">
        <f t="shared" si="151"/>
        <v>19027.830000000002</v>
      </c>
      <c r="AN77" s="136">
        <f t="shared" ref="AN77:BR77" si="152">IF(AJ77&lt;&gt;"",ROUND(AN4*IF($G$1&gt;=DATEVALUE("22/11/2019"),$C$77/365)*$F$77,IF(FALSE,-3,2)),"")</f>
        <v>7232.03</v>
      </c>
      <c r="AO77" s="136">
        <f t="shared" si="152"/>
        <v>16517.07</v>
      </c>
      <c r="AP77" s="136">
        <f t="shared" si="152"/>
        <v>8384.2999999999993</v>
      </c>
      <c r="AQ77" s="136">
        <f t="shared" si="152"/>
        <v>21335.78</v>
      </c>
      <c r="AR77" s="136">
        <f t="shared" si="152"/>
        <v>20636.71</v>
      </c>
      <c r="AS77" s="136">
        <f t="shared" si="152"/>
        <v>14174</v>
      </c>
      <c r="AT77" s="136">
        <f t="shared" si="152"/>
        <v>21485.34</v>
      </c>
      <c r="AU77" s="136">
        <f t="shared" si="152"/>
        <v>10893.93</v>
      </c>
      <c r="AV77" s="136">
        <f t="shared" si="152"/>
        <v>14427.8</v>
      </c>
      <c r="AW77" s="136">
        <f t="shared" si="152"/>
        <v>14081.09</v>
      </c>
      <c r="AX77" s="136">
        <f t="shared" si="152"/>
        <v>12535.66</v>
      </c>
      <c r="AY77" s="136">
        <f t="shared" si="152"/>
        <v>12962.81</v>
      </c>
      <c r="AZ77" s="136">
        <f t="shared" si="152"/>
        <v>181282.19</v>
      </c>
      <c r="BA77" s="136">
        <f t="shared" si="152"/>
        <v>45320.55</v>
      </c>
      <c r="BB77" s="136">
        <f t="shared" si="152"/>
        <v>9324.7000000000007</v>
      </c>
      <c r="BC77" s="136">
        <f t="shared" si="152"/>
        <v>11352.8</v>
      </c>
      <c r="BD77" s="136">
        <f t="shared" si="152"/>
        <v>11375.46</v>
      </c>
      <c r="BE77" s="136">
        <f t="shared" si="152"/>
        <v>41571.410000000003</v>
      </c>
      <c r="BF77" s="136">
        <f t="shared" si="152"/>
        <v>17550.38</v>
      </c>
      <c r="BG77" s="136">
        <f t="shared" si="152"/>
        <v>1123859.1100000001</v>
      </c>
      <c r="BH77" s="136">
        <f t="shared" si="152"/>
        <v>677236.8</v>
      </c>
      <c r="BI77" s="136">
        <f t="shared" si="152"/>
        <v>142759.73000000001</v>
      </c>
      <c r="BJ77" s="136">
        <f t="shared" si="152"/>
        <v>17285190.27</v>
      </c>
      <c r="BK77" s="136" t="e">
        <f t="shared" si="152"/>
        <v>#N/A</v>
      </c>
      <c r="BL77" s="136" t="e">
        <f t="shared" si="152"/>
        <v>#N/A</v>
      </c>
      <c r="BM77" s="136" t="e">
        <f t="shared" si="152"/>
        <v>#N/A</v>
      </c>
      <c r="BN77" s="136" t="e">
        <f t="shared" si="152"/>
        <v>#N/A</v>
      </c>
      <c r="BO77" s="136" t="e">
        <f t="shared" si="152"/>
        <v>#N/A</v>
      </c>
      <c r="BP77" s="136" t="e">
        <f t="shared" si="152"/>
        <v>#N/A</v>
      </c>
      <c r="BQ77" s="136" t="e">
        <f t="shared" si="152"/>
        <v>#N/A</v>
      </c>
      <c r="BR77" s="136" t="e">
        <f t="shared" si="152"/>
        <v>#N/A</v>
      </c>
    </row>
    <row r="78" spans="1:70">
      <c r="A78" s="133">
        <f>IFERROR(IF(IF(AND(ROW(A78)=ROW($A$6),$G$2&lt;DATEVALUE("28/07/2006")),$G$2+1,INDEX('Intereses moratorios'!$A$7:$A$299,MATCH($G$2,'Intereses moratorios'!$A$7:$A$299,1)+ROW(A78)-ROW($A$6)))=0,"",IF(AND(ROW(A78)=ROW($A$6),$G$2&lt;DATEVALUE("28/07/2006")),$G$2+1,INDEX('Intereses moratorios'!$A$7:$A$299,MATCH($G$2,'Intereses moratorios'!$A$7:$A$299,1)+ROW(A78)-ROW($A$6)))),"")</f>
        <v>43739</v>
      </c>
      <c r="B78" s="133">
        <f>IFERROR(INDEX('Intereses moratorios'!$B$7:$B$299,MATCH(A78,'Intereses moratorios'!$A$7:$A$299,0)),"")</f>
        <v>43769</v>
      </c>
      <c r="C78" s="134">
        <f>IF(A78="","",IFERROR(IF($G$1&gt;=DATEVALUE("22/11/2019"),$E$4,INDEX('Intereses moratorios'!$D$7:$D$299,MATCH(A78,'Intereses moratorios'!$A$7:$A$299,0))),""))</f>
        <v>0.2757</v>
      </c>
      <c r="D78" s="133">
        <f t="shared" si="139"/>
        <v>43739</v>
      </c>
      <c r="E78" s="133">
        <f t="shared" si="140"/>
        <v>43769</v>
      </c>
      <c r="F78" s="135">
        <f t="shared" si="135"/>
        <v>31</v>
      </c>
      <c r="G78" s="136">
        <f t="shared" si="136"/>
        <v>936624.66</v>
      </c>
      <c r="H78" s="136">
        <f t="shared" ref="H78:AM78" si="153">IF(D78&lt;&gt;"",ROUND(H4*IF($G$1&gt;=DATEVALUE("22/11/2019"),$C$78/365)*$F$78,IF(FALSE,-3,2)),"")</f>
        <v>58539.040000000001</v>
      </c>
      <c r="I78" s="136">
        <f t="shared" si="153"/>
        <v>414480.6</v>
      </c>
      <c r="J78" s="136">
        <f t="shared" si="153"/>
        <v>163303.32</v>
      </c>
      <c r="K78" s="136">
        <f t="shared" si="153"/>
        <v>140493.70000000001</v>
      </c>
      <c r="L78" s="136">
        <f t="shared" si="153"/>
        <v>93662.47</v>
      </c>
      <c r="M78" s="136">
        <f t="shared" si="153"/>
        <v>234156.16</v>
      </c>
      <c r="N78" s="136">
        <f t="shared" si="153"/>
        <v>234156.16</v>
      </c>
      <c r="O78" s="136">
        <f t="shared" si="153"/>
        <v>152342</v>
      </c>
      <c r="P78" s="136">
        <f t="shared" si="153"/>
        <v>174329.26</v>
      </c>
      <c r="Q78" s="136">
        <f t="shared" si="153"/>
        <v>47767.86</v>
      </c>
      <c r="R78" s="136">
        <f t="shared" si="153"/>
        <v>10223.26</v>
      </c>
      <c r="S78" s="136">
        <f t="shared" si="153"/>
        <v>10764.16</v>
      </c>
      <c r="T78" s="136">
        <f t="shared" si="153"/>
        <v>20034.400000000001</v>
      </c>
      <c r="U78" s="136">
        <f t="shared" si="153"/>
        <v>11906.84</v>
      </c>
      <c r="V78" s="136">
        <f t="shared" si="153"/>
        <v>21432.31</v>
      </c>
      <c r="W78" s="136">
        <f t="shared" si="153"/>
        <v>17290.09</v>
      </c>
      <c r="X78" s="136">
        <f t="shared" si="153"/>
        <v>12184.32</v>
      </c>
      <c r="Y78" s="136">
        <f t="shared" si="153"/>
        <v>4996.8900000000003</v>
      </c>
      <c r="Z78" s="136">
        <f t="shared" si="153"/>
        <v>20377.439999999999</v>
      </c>
      <c r="AA78" s="136">
        <f t="shared" si="153"/>
        <v>14176.98</v>
      </c>
      <c r="AB78" s="136">
        <f t="shared" si="153"/>
        <v>4889.18</v>
      </c>
      <c r="AC78" s="136">
        <f t="shared" si="153"/>
        <v>15189.71</v>
      </c>
      <c r="AD78" s="136">
        <f t="shared" si="153"/>
        <v>20886.73</v>
      </c>
      <c r="AE78" s="136">
        <f t="shared" si="153"/>
        <v>22052.83</v>
      </c>
      <c r="AF78" s="136">
        <f t="shared" si="153"/>
        <v>9436.49</v>
      </c>
      <c r="AG78" s="136">
        <f t="shared" si="153"/>
        <v>21366.75</v>
      </c>
      <c r="AH78" s="136">
        <f t="shared" si="153"/>
        <v>15526.9</v>
      </c>
      <c r="AI78" s="136">
        <f t="shared" si="153"/>
        <v>5805.9</v>
      </c>
      <c r="AJ78" s="136">
        <f t="shared" si="153"/>
        <v>23474.16</v>
      </c>
      <c r="AK78" s="136">
        <f t="shared" si="153"/>
        <v>19461.89</v>
      </c>
      <c r="AL78" s="136">
        <f t="shared" si="153"/>
        <v>23823.05</v>
      </c>
      <c r="AM78" s="136">
        <f t="shared" si="153"/>
        <v>19662.09</v>
      </c>
      <c r="AN78" s="136">
        <f t="shared" ref="AN78:BR78" si="154">IF(AJ78&lt;&gt;"",ROUND(AN4*IF($G$1&gt;=DATEVALUE("22/11/2019"),$C$78/365)*$F$78,IF(FALSE,-3,2)),"")</f>
        <v>7473.09</v>
      </c>
      <c r="AO78" s="136">
        <f t="shared" si="154"/>
        <v>17067.64</v>
      </c>
      <c r="AP78" s="136">
        <f t="shared" si="154"/>
        <v>8663.7800000000007</v>
      </c>
      <c r="AQ78" s="136">
        <f t="shared" si="154"/>
        <v>22046.97</v>
      </c>
      <c r="AR78" s="136">
        <f t="shared" si="154"/>
        <v>21324.6</v>
      </c>
      <c r="AS78" s="136">
        <f t="shared" si="154"/>
        <v>14646.47</v>
      </c>
      <c r="AT78" s="136">
        <f t="shared" si="154"/>
        <v>22201.52</v>
      </c>
      <c r="AU78" s="136">
        <f t="shared" si="154"/>
        <v>11257.06</v>
      </c>
      <c r="AV78" s="136">
        <f t="shared" si="154"/>
        <v>14908.72</v>
      </c>
      <c r="AW78" s="136">
        <f t="shared" si="154"/>
        <v>14550.46</v>
      </c>
      <c r="AX78" s="136">
        <f t="shared" si="154"/>
        <v>12953.52</v>
      </c>
      <c r="AY78" s="136">
        <f t="shared" si="154"/>
        <v>13394.9</v>
      </c>
      <c r="AZ78" s="136">
        <f t="shared" si="154"/>
        <v>187324.93</v>
      </c>
      <c r="BA78" s="136">
        <f t="shared" si="154"/>
        <v>46831.23</v>
      </c>
      <c r="BB78" s="136">
        <f t="shared" si="154"/>
        <v>9635.5300000000007</v>
      </c>
      <c r="BC78" s="136">
        <f t="shared" si="154"/>
        <v>11731.22</v>
      </c>
      <c r="BD78" s="136">
        <f t="shared" si="154"/>
        <v>11754.64</v>
      </c>
      <c r="BE78" s="136">
        <f t="shared" si="154"/>
        <v>42957.120000000003</v>
      </c>
      <c r="BF78" s="136">
        <f t="shared" si="154"/>
        <v>18135.39</v>
      </c>
      <c r="BG78" s="136">
        <f t="shared" si="154"/>
        <v>1161321.08</v>
      </c>
      <c r="BH78" s="136">
        <f t="shared" si="154"/>
        <v>699811.36</v>
      </c>
      <c r="BI78" s="136">
        <f t="shared" si="154"/>
        <v>147518.38</v>
      </c>
      <c r="BJ78" s="136">
        <f t="shared" si="154"/>
        <v>17861363.280000001</v>
      </c>
      <c r="BK78" s="136" t="e">
        <f t="shared" si="154"/>
        <v>#N/A</v>
      </c>
      <c r="BL78" s="136" t="e">
        <f t="shared" si="154"/>
        <v>#N/A</v>
      </c>
      <c r="BM78" s="136" t="e">
        <f t="shared" si="154"/>
        <v>#N/A</v>
      </c>
      <c r="BN78" s="136" t="e">
        <f t="shared" si="154"/>
        <v>#N/A</v>
      </c>
      <c r="BO78" s="136" t="e">
        <f t="shared" si="154"/>
        <v>#N/A</v>
      </c>
      <c r="BP78" s="136" t="e">
        <f t="shared" si="154"/>
        <v>#N/A</v>
      </c>
      <c r="BQ78" s="136" t="e">
        <f t="shared" si="154"/>
        <v>#N/A</v>
      </c>
      <c r="BR78" s="136" t="e">
        <f t="shared" si="154"/>
        <v>#N/A</v>
      </c>
    </row>
    <row r="79" spans="1:70">
      <c r="A79" s="133">
        <f>IFERROR(IF(IF(AND(ROW(A79)=ROW($A$6),$G$2&lt;DATEVALUE("28/07/2006")),$G$2+1,INDEX('Intereses moratorios'!$A$7:$A$299,MATCH($G$2,'Intereses moratorios'!$A$7:$A$299,1)+ROW(A79)-ROW($A$6)))=0,"",IF(AND(ROW(A79)=ROW($A$6),$G$2&lt;DATEVALUE("28/07/2006")),$G$2+1,INDEX('Intereses moratorios'!$A$7:$A$299,MATCH($G$2,'Intereses moratorios'!$A$7:$A$299,1)+ROW(A79)-ROW($A$6)))),"")</f>
        <v>43770</v>
      </c>
      <c r="B79" s="133">
        <f>IFERROR(INDEX('Intereses moratorios'!$B$7:$B$299,MATCH(A79,'Intereses moratorios'!$A$7:$A$299,0)),"")</f>
        <v>43799</v>
      </c>
      <c r="C79" s="134">
        <f>IF(A79="","",IFERROR(IF($G$1&gt;=DATEVALUE("22/11/2019"),$E$4,INDEX('Intereses moratorios'!$D$7:$D$299,MATCH(A79,'Intereses moratorios'!$A$7:$A$299,0))),""))</f>
        <v>0.2757</v>
      </c>
      <c r="D79" s="133">
        <f t="shared" si="139"/>
        <v>43770</v>
      </c>
      <c r="E79" s="133">
        <f t="shared" si="140"/>
        <v>43799</v>
      </c>
      <c r="F79" s="135">
        <f t="shared" si="135"/>
        <v>30</v>
      </c>
      <c r="G79" s="136">
        <f t="shared" si="136"/>
        <v>906410.96</v>
      </c>
      <c r="H79" s="136">
        <f t="shared" ref="H79:AM79" si="155">IF(D79&lt;&gt;"",ROUND(H4*IF($G$1&gt;=DATEVALUE("22/11/2019"),$C$79/365)*$F$79,IF(FALSE,-3,2)),"")</f>
        <v>56650.68</v>
      </c>
      <c r="I79" s="136">
        <f t="shared" si="155"/>
        <v>401110.26</v>
      </c>
      <c r="J79" s="136">
        <f t="shared" si="155"/>
        <v>158035.47</v>
      </c>
      <c r="K79" s="136">
        <f t="shared" si="155"/>
        <v>135961.64000000001</v>
      </c>
      <c r="L79" s="136">
        <f t="shared" si="155"/>
        <v>90641.1</v>
      </c>
      <c r="M79" s="136">
        <f t="shared" si="155"/>
        <v>226602.74</v>
      </c>
      <c r="N79" s="136">
        <f t="shared" si="155"/>
        <v>226602.74</v>
      </c>
      <c r="O79" s="136">
        <f t="shared" si="155"/>
        <v>147427.74</v>
      </c>
      <c r="P79" s="136">
        <f t="shared" si="155"/>
        <v>168705.74</v>
      </c>
      <c r="Q79" s="136">
        <f t="shared" si="155"/>
        <v>46226.96</v>
      </c>
      <c r="R79" s="136">
        <f t="shared" si="155"/>
        <v>9893.48</v>
      </c>
      <c r="S79" s="136">
        <f t="shared" si="155"/>
        <v>10416.93</v>
      </c>
      <c r="T79" s="136">
        <f t="shared" si="155"/>
        <v>19388.13</v>
      </c>
      <c r="U79" s="136">
        <f t="shared" si="155"/>
        <v>11522.75</v>
      </c>
      <c r="V79" s="136">
        <f t="shared" si="155"/>
        <v>20740.95</v>
      </c>
      <c r="W79" s="136">
        <f t="shared" si="155"/>
        <v>16732.349999999999</v>
      </c>
      <c r="X79" s="136">
        <f t="shared" si="155"/>
        <v>11791.27</v>
      </c>
      <c r="Y79" s="136">
        <f t="shared" si="155"/>
        <v>4835.7</v>
      </c>
      <c r="Z79" s="136">
        <f t="shared" si="155"/>
        <v>19720.099999999999</v>
      </c>
      <c r="AA79" s="136">
        <f t="shared" si="155"/>
        <v>13719.66</v>
      </c>
      <c r="AB79" s="136">
        <f t="shared" si="155"/>
        <v>4731.47</v>
      </c>
      <c r="AC79" s="136">
        <f t="shared" si="155"/>
        <v>14699.72</v>
      </c>
      <c r="AD79" s="136">
        <f t="shared" si="155"/>
        <v>20212.96</v>
      </c>
      <c r="AE79" s="136">
        <f t="shared" si="155"/>
        <v>21341.45</v>
      </c>
      <c r="AF79" s="136">
        <f t="shared" si="155"/>
        <v>9132.09</v>
      </c>
      <c r="AG79" s="136">
        <f t="shared" si="155"/>
        <v>20677.5</v>
      </c>
      <c r="AH79" s="136">
        <f t="shared" si="155"/>
        <v>15026.03</v>
      </c>
      <c r="AI79" s="136">
        <f t="shared" si="155"/>
        <v>5618.61</v>
      </c>
      <c r="AJ79" s="136">
        <f t="shared" si="155"/>
        <v>22716.92</v>
      </c>
      <c r="AK79" s="136">
        <f t="shared" si="155"/>
        <v>18834.09</v>
      </c>
      <c r="AL79" s="136">
        <f t="shared" si="155"/>
        <v>23054.560000000001</v>
      </c>
      <c r="AM79" s="136">
        <f t="shared" si="155"/>
        <v>19027.830000000002</v>
      </c>
      <c r="AN79" s="136">
        <f t="shared" ref="AN79:BR79" si="156">IF(AJ79&lt;&gt;"",ROUND(AN4*IF($G$1&gt;=DATEVALUE("22/11/2019"),$C$79/365)*$F$79,IF(FALSE,-3,2)),"")</f>
        <v>7232.03</v>
      </c>
      <c r="AO79" s="136">
        <f t="shared" si="156"/>
        <v>16517.07</v>
      </c>
      <c r="AP79" s="136">
        <f t="shared" si="156"/>
        <v>8384.2999999999993</v>
      </c>
      <c r="AQ79" s="136">
        <f t="shared" si="156"/>
        <v>21335.78</v>
      </c>
      <c r="AR79" s="136">
        <f t="shared" si="156"/>
        <v>20636.71</v>
      </c>
      <c r="AS79" s="136">
        <f t="shared" si="156"/>
        <v>14174</v>
      </c>
      <c r="AT79" s="136">
        <f t="shared" si="156"/>
        <v>21485.34</v>
      </c>
      <c r="AU79" s="136">
        <f t="shared" si="156"/>
        <v>10893.93</v>
      </c>
      <c r="AV79" s="136">
        <f t="shared" si="156"/>
        <v>14427.8</v>
      </c>
      <c r="AW79" s="136">
        <f t="shared" si="156"/>
        <v>14081.09</v>
      </c>
      <c r="AX79" s="136">
        <f t="shared" si="156"/>
        <v>12535.66</v>
      </c>
      <c r="AY79" s="136">
        <f t="shared" si="156"/>
        <v>12962.81</v>
      </c>
      <c r="AZ79" s="136">
        <f t="shared" si="156"/>
        <v>181282.19</v>
      </c>
      <c r="BA79" s="136">
        <f t="shared" si="156"/>
        <v>45320.55</v>
      </c>
      <c r="BB79" s="136">
        <f t="shared" si="156"/>
        <v>9324.7000000000007</v>
      </c>
      <c r="BC79" s="136">
        <f t="shared" si="156"/>
        <v>11352.8</v>
      </c>
      <c r="BD79" s="136">
        <f t="shared" si="156"/>
        <v>11375.46</v>
      </c>
      <c r="BE79" s="136">
        <f t="shared" si="156"/>
        <v>41571.410000000003</v>
      </c>
      <c r="BF79" s="136">
        <f t="shared" si="156"/>
        <v>17550.38</v>
      </c>
      <c r="BG79" s="136">
        <f t="shared" si="156"/>
        <v>1123859.1100000001</v>
      </c>
      <c r="BH79" s="136">
        <f t="shared" si="156"/>
        <v>677236.8</v>
      </c>
      <c r="BI79" s="136">
        <f t="shared" si="156"/>
        <v>142759.73000000001</v>
      </c>
      <c r="BJ79" s="136">
        <f t="shared" si="156"/>
        <v>17285190.27</v>
      </c>
      <c r="BK79" s="136" t="e">
        <f t="shared" si="156"/>
        <v>#N/A</v>
      </c>
      <c r="BL79" s="136" t="e">
        <f t="shared" si="156"/>
        <v>#N/A</v>
      </c>
      <c r="BM79" s="136" t="e">
        <f t="shared" si="156"/>
        <v>#N/A</v>
      </c>
      <c r="BN79" s="136" t="e">
        <f t="shared" si="156"/>
        <v>#N/A</v>
      </c>
      <c r="BO79" s="136" t="e">
        <f t="shared" si="156"/>
        <v>#N/A</v>
      </c>
      <c r="BP79" s="136" t="e">
        <f t="shared" si="156"/>
        <v>#N/A</v>
      </c>
      <c r="BQ79" s="136" t="e">
        <f t="shared" si="156"/>
        <v>#N/A</v>
      </c>
      <c r="BR79" s="136" t="e">
        <f t="shared" si="156"/>
        <v>#N/A</v>
      </c>
    </row>
    <row r="80" spans="1:70">
      <c r="A80" s="133">
        <f>IFERROR(IF(IF(AND(ROW(A80)=ROW($A$6),$G$2&lt;DATEVALUE("28/07/2006")),$G$2+1,INDEX('Intereses moratorios'!$A$7:$A$299,MATCH($G$2,'Intereses moratorios'!$A$7:$A$299,1)+ROW(A80)-ROW($A$6)))=0,"",IF(AND(ROW(A80)=ROW($A$6),$G$2&lt;DATEVALUE("28/07/2006")),$G$2+1,INDEX('Intereses moratorios'!$A$7:$A$299,MATCH($G$2,'Intereses moratorios'!$A$7:$A$299,1)+ROW(A80)-ROW($A$6)))),"")</f>
        <v>43800</v>
      </c>
      <c r="B80" s="133">
        <f>IFERROR(INDEX('Intereses moratorios'!$B$7:$B$299,MATCH(A80,'Intereses moratorios'!$A$7:$A$299,0)),"")</f>
        <v>43830</v>
      </c>
      <c r="C80" s="134">
        <f>IF(A80="","",IFERROR(IF($G$1&gt;=DATEVALUE("22/11/2019"),$E$4,INDEX('Intereses moratorios'!$D$7:$D$299,MATCH(A80,'Intereses moratorios'!$A$7:$A$299,0))),""))</f>
        <v>0.2757</v>
      </c>
      <c r="D80" s="133">
        <f t="shared" si="139"/>
        <v>43800</v>
      </c>
      <c r="E80" s="133">
        <f t="shared" si="140"/>
        <v>43830</v>
      </c>
      <c r="F80" s="135">
        <f t="shared" si="135"/>
        <v>31</v>
      </c>
      <c r="G80" s="136">
        <f t="shared" si="136"/>
        <v>936624.66</v>
      </c>
      <c r="H80" s="136">
        <f t="shared" ref="H80:AM80" si="157">IF(D80&lt;&gt;"",ROUND(H4*IF($G$1&gt;=DATEVALUE("22/11/2019"),$C$80/365)*$F$80,IF(FALSE,-3,2)),"")</f>
        <v>58539.040000000001</v>
      </c>
      <c r="I80" s="136">
        <f t="shared" si="157"/>
        <v>414480.6</v>
      </c>
      <c r="J80" s="136">
        <f t="shared" si="157"/>
        <v>163303.32</v>
      </c>
      <c r="K80" s="136">
        <f t="shared" si="157"/>
        <v>140493.70000000001</v>
      </c>
      <c r="L80" s="136">
        <f t="shared" si="157"/>
        <v>93662.47</v>
      </c>
      <c r="M80" s="136">
        <f t="shared" si="157"/>
        <v>234156.16</v>
      </c>
      <c r="N80" s="136">
        <f t="shared" si="157"/>
        <v>234156.16</v>
      </c>
      <c r="O80" s="136">
        <f t="shared" si="157"/>
        <v>152342</v>
      </c>
      <c r="P80" s="136">
        <f t="shared" si="157"/>
        <v>174329.26</v>
      </c>
      <c r="Q80" s="136">
        <f t="shared" si="157"/>
        <v>47767.86</v>
      </c>
      <c r="R80" s="136">
        <f t="shared" si="157"/>
        <v>10223.26</v>
      </c>
      <c r="S80" s="136">
        <f t="shared" si="157"/>
        <v>10764.16</v>
      </c>
      <c r="T80" s="136">
        <f t="shared" si="157"/>
        <v>20034.400000000001</v>
      </c>
      <c r="U80" s="136">
        <f t="shared" si="157"/>
        <v>11906.84</v>
      </c>
      <c r="V80" s="136">
        <f t="shared" si="157"/>
        <v>21432.31</v>
      </c>
      <c r="W80" s="136">
        <f t="shared" si="157"/>
        <v>17290.09</v>
      </c>
      <c r="X80" s="136">
        <f t="shared" si="157"/>
        <v>12184.32</v>
      </c>
      <c r="Y80" s="136">
        <f t="shared" si="157"/>
        <v>4996.8900000000003</v>
      </c>
      <c r="Z80" s="136">
        <f t="shared" si="157"/>
        <v>20377.439999999999</v>
      </c>
      <c r="AA80" s="136">
        <f t="shared" si="157"/>
        <v>14176.98</v>
      </c>
      <c r="AB80" s="136">
        <f t="shared" si="157"/>
        <v>4889.18</v>
      </c>
      <c r="AC80" s="136">
        <f t="shared" si="157"/>
        <v>15189.71</v>
      </c>
      <c r="AD80" s="136">
        <f t="shared" si="157"/>
        <v>20886.73</v>
      </c>
      <c r="AE80" s="136">
        <f t="shared" si="157"/>
        <v>22052.83</v>
      </c>
      <c r="AF80" s="136">
        <f t="shared" si="157"/>
        <v>9436.49</v>
      </c>
      <c r="AG80" s="136">
        <f t="shared" si="157"/>
        <v>21366.75</v>
      </c>
      <c r="AH80" s="136">
        <f t="shared" si="157"/>
        <v>15526.9</v>
      </c>
      <c r="AI80" s="136">
        <f t="shared" si="157"/>
        <v>5805.9</v>
      </c>
      <c r="AJ80" s="136">
        <f t="shared" si="157"/>
        <v>23474.16</v>
      </c>
      <c r="AK80" s="136">
        <f t="shared" si="157"/>
        <v>19461.89</v>
      </c>
      <c r="AL80" s="136">
        <f t="shared" si="157"/>
        <v>23823.05</v>
      </c>
      <c r="AM80" s="136">
        <f t="shared" si="157"/>
        <v>19662.09</v>
      </c>
      <c r="AN80" s="136">
        <f t="shared" ref="AN80:BR80" si="158">IF(AJ80&lt;&gt;"",ROUND(AN4*IF($G$1&gt;=DATEVALUE("22/11/2019"),$C$80/365)*$F$80,IF(FALSE,-3,2)),"")</f>
        <v>7473.09</v>
      </c>
      <c r="AO80" s="136">
        <f t="shared" si="158"/>
        <v>17067.64</v>
      </c>
      <c r="AP80" s="136">
        <f t="shared" si="158"/>
        <v>8663.7800000000007</v>
      </c>
      <c r="AQ80" s="136">
        <f t="shared" si="158"/>
        <v>22046.97</v>
      </c>
      <c r="AR80" s="136">
        <f t="shared" si="158"/>
        <v>21324.6</v>
      </c>
      <c r="AS80" s="136">
        <f t="shared" si="158"/>
        <v>14646.47</v>
      </c>
      <c r="AT80" s="136">
        <f t="shared" si="158"/>
        <v>22201.52</v>
      </c>
      <c r="AU80" s="136">
        <f t="shared" si="158"/>
        <v>11257.06</v>
      </c>
      <c r="AV80" s="136">
        <f t="shared" si="158"/>
        <v>14908.72</v>
      </c>
      <c r="AW80" s="136">
        <f t="shared" si="158"/>
        <v>14550.46</v>
      </c>
      <c r="AX80" s="136">
        <f t="shared" si="158"/>
        <v>12953.52</v>
      </c>
      <c r="AY80" s="136">
        <f t="shared" si="158"/>
        <v>13394.9</v>
      </c>
      <c r="AZ80" s="136">
        <f t="shared" si="158"/>
        <v>187324.93</v>
      </c>
      <c r="BA80" s="136">
        <f t="shared" si="158"/>
        <v>46831.23</v>
      </c>
      <c r="BB80" s="136">
        <f t="shared" si="158"/>
        <v>9635.5300000000007</v>
      </c>
      <c r="BC80" s="136">
        <f t="shared" si="158"/>
        <v>11731.22</v>
      </c>
      <c r="BD80" s="136">
        <f t="shared" si="158"/>
        <v>11754.64</v>
      </c>
      <c r="BE80" s="136">
        <f t="shared" si="158"/>
        <v>42957.120000000003</v>
      </c>
      <c r="BF80" s="136">
        <f t="shared" si="158"/>
        <v>18135.39</v>
      </c>
      <c r="BG80" s="136">
        <f t="shared" si="158"/>
        <v>1161321.08</v>
      </c>
      <c r="BH80" s="136">
        <f t="shared" si="158"/>
        <v>699811.36</v>
      </c>
      <c r="BI80" s="136">
        <f t="shared" si="158"/>
        <v>147518.38</v>
      </c>
      <c r="BJ80" s="136">
        <f t="shared" si="158"/>
        <v>17861363.280000001</v>
      </c>
      <c r="BK80" s="136" t="e">
        <f t="shared" si="158"/>
        <v>#N/A</v>
      </c>
      <c r="BL80" s="136" t="e">
        <f t="shared" si="158"/>
        <v>#N/A</v>
      </c>
      <c r="BM80" s="136" t="e">
        <f t="shared" si="158"/>
        <v>#N/A</v>
      </c>
      <c r="BN80" s="136" t="e">
        <f t="shared" si="158"/>
        <v>#N/A</v>
      </c>
      <c r="BO80" s="136" t="e">
        <f t="shared" si="158"/>
        <v>#N/A</v>
      </c>
      <c r="BP80" s="136" t="e">
        <f t="shared" si="158"/>
        <v>#N/A</v>
      </c>
      <c r="BQ80" s="136" t="e">
        <f t="shared" si="158"/>
        <v>#N/A</v>
      </c>
      <c r="BR80" s="136" t="e">
        <f t="shared" si="158"/>
        <v>#N/A</v>
      </c>
    </row>
    <row r="81" spans="1:70">
      <c r="A81" s="133">
        <f>IFERROR(IF(IF(AND(ROW(A81)=ROW($A$6),$G$2&lt;DATEVALUE("28/07/2006")),$G$2+1,INDEX('Intereses moratorios'!$A$7:$A$299,MATCH($G$2,'Intereses moratorios'!$A$7:$A$299,1)+ROW(A81)-ROW($A$6)))=0,"",IF(AND(ROW(A81)=ROW($A$6),$G$2&lt;DATEVALUE("28/07/2006")),$G$2+1,INDEX('Intereses moratorios'!$A$7:$A$299,MATCH($G$2,'Intereses moratorios'!$A$7:$A$299,1)+ROW(A81)-ROW($A$6)))),"")</f>
        <v>43831</v>
      </c>
      <c r="B81" s="133">
        <f>IFERROR(INDEX('Intereses moratorios'!$B$7:$B$299,MATCH(A81,'Intereses moratorios'!$A$7:$A$299,0)),"")</f>
        <v>43861</v>
      </c>
      <c r="C81" s="134">
        <f>IF(A81="","",IFERROR(IF($G$1&gt;=DATEVALUE("22/11/2019"),$E$4,INDEX('Intereses moratorios'!$D$7:$D$299,MATCH(A81,'Intereses moratorios'!$A$7:$A$299,0))),""))</f>
        <v>0.2757</v>
      </c>
      <c r="D81" s="133">
        <f t="shared" si="139"/>
        <v>43831</v>
      </c>
      <c r="E81" s="133">
        <f t="shared" si="140"/>
        <v>43861</v>
      </c>
      <c r="F81" s="135">
        <f t="shared" si="135"/>
        <v>31</v>
      </c>
      <c r="G81" s="136">
        <f t="shared" si="136"/>
        <v>936624.66</v>
      </c>
      <c r="H81" s="136">
        <f t="shared" ref="H81:AM81" si="159">IF(D81&lt;&gt;"",ROUND(H4*IF($G$1&gt;=DATEVALUE("22/11/2019"),$C$81/365)*$F$81,IF(FALSE,-3,2)),"")</f>
        <v>58539.040000000001</v>
      </c>
      <c r="I81" s="136">
        <f t="shared" si="159"/>
        <v>414480.6</v>
      </c>
      <c r="J81" s="136">
        <f t="shared" si="159"/>
        <v>163303.32</v>
      </c>
      <c r="K81" s="136">
        <f t="shared" si="159"/>
        <v>140493.70000000001</v>
      </c>
      <c r="L81" s="136">
        <f t="shared" si="159"/>
        <v>93662.47</v>
      </c>
      <c r="M81" s="136">
        <f t="shared" si="159"/>
        <v>234156.16</v>
      </c>
      <c r="N81" s="136">
        <f t="shared" si="159"/>
        <v>234156.16</v>
      </c>
      <c r="O81" s="136">
        <f t="shared" si="159"/>
        <v>152342</v>
      </c>
      <c r="P81" s="136">
        <f t="shared" si="159"/>
        <v>174329.26</v>
      </c>
      <c r="Q81" s="136">
        <f t="shared" si="159"/>
        <v>47767.86</v>
      </c>
      <c r="R81" s="136">
        <f t="shared" si="159"/>
        <v>10223.26</v>
      </c>
      <c r="S81" s="136">
        <f t="shared" si="159"/>
        <v>10764.16</v>
      </c>
      <c r="T81" s="136">
        <f t="shared" si="159"/>
        <v>20034.400000000001</v>
      </c>
      <c r="U81" s="136">
        <f t="shared" si="159"/>
        <v>11906.84</v>
      </c>
      <c r="V81" s="136">
        <f t="shared" si="159"/>
        <v>21432.31</v>
      </c>
      <c r="W81" s="136">
        <f t="shared" si="159"/>
        <v>17290.09</v>
      </c>
      <c r="X81" s="136">
        <f t="shared" si="159"/>
        <v>12184.32</v>
      </c>
      <c r="Y81" s="136">
        <f t="shared" si="159"/>
        <v>4996.8900000000003</v>
      </c>
      <c r="Z81" s="136">
        <f t="shared" si="159"/>
        <v>20377.439999999999</v>
      </c>
      <c r="AA81" s="136">
        <f t="shared" si="159"/>
        <v>14176.98</v>
      </c>
      <c r="AB81" s="136">
        <f t="shared" si="159"/>
        <v>4889.18</v>
      </c>
      <c r="AC81" s="136">
        <f t="shared" si="159"/>
        <v>15189.71</v>
      </c>
      <c r="AD81" s="136">
        <f t="shared" si="159"/>
        <v>20886.73</v>
      </c>
      <c r="AE81" s="136">
        <f t="shared" si="159"/>
        <v>22052.83</v>
      </c>
      <c r="AF81" s="136">
        <f t="shared" si="159"/>
        <v>9436.49</v>
      </c>
      <c r="AG81" s="136">
        <f t="shared" si="159"/>
        <v>21366.75</v>
      </c>
      <c r="AH81" s="136">
        <f t="shared" si="159"/>
        <v>15526.9</v>
      </c>
      <c r="AI81" s="136">
        <f t="shared" si="159"/>
        <v>5805.9</v>
      </c>
      <c r="AJ81" s="136">
        <f t="shared" si="159"/>
        <v>23474.16</v>
      </c>
      <c r="AK81" s="136">
        <f t="shared" si="159"/>
        <v>19461.89</v>
      </c>
      <c r="AL81" s="136">
        <f t="shared" si="159"/>
        <v>23823.05</v>
      </c>
      <c r="AM81" s="136">
        <f t="shared" si="159"/>
        <v>19662.09</v>
      </c>
      <c r="AN81" s="136">
        <f t="shared" ref="AN81:BR81" si="160">IF(AJ81&lt;&gt;"",ROUND(AN4*IF($G$1&gt;=DATEVALUE("22/11/2019"),$C$81/365)*$F$81,IF(FALSE,-3,2)),"")</f>
        <v>7473.09</v>
      </c>
      <c r="AO81" s="136">
        <f t="shared" si="160"/>
        <v>17067.64</v>
      </c>
      <c r="AP81" s="136">
        <f t="shared" si="160"/>
        <v>8663.7800000000007</v>
      </c>
      <c r="AQ81" s="136">
        <f t="shared" si="160"/>
        <v>22046.97</v>
      </c>
      <c r="AR81" s="136">
        <f t="shared" si="160"/>
        <v>21324.6</v>
      </c>
      <c r="AS81" s="136">
        <f t="shared" si="160"/>
        <v>14646.47</v>
      </c>
      <c r="AT81" s="136">
        <f t="shared" si="160"/>
        <v>22201.52</v>
      </c>
      <c r="AU81" s="136">
        <f t="shared" si="160"/>
        <v>11257.06</v>
      </c>
      <c r="AV81" s="136">
        <f t="shared" si="160"/>
        <v>14908.72</v>
      </c>
      <c r="AW81" s="136">
        <f t="shared" si="160"/>
        <v>14550.46</v>
      </c>
      <c r="AX81" s="136">
        <f t="shared" si="160"/>
        <v>12953.52</v>
      </c>
      <c r="AY81" s="136">
        <f t="shared" si="160"/>
        <v>13394.9</v>
      </c>
      <c r="AZ81" s="136">
        <f t="shared" si="160"/>
        <v>187324.93</v>
      </c>
      <c r="BA81" s="136">
        <f t="shared" si="160"/>
        <v>46831.23</v>
      </c>
      <c r="BB81" s="136">
        <f t="shared" si="160"/>
        <v>9635.5300000000007</v>
      </c>
      <c r="BC81" s="136">
        <f t="shared" si="160"/>
        <v>11731.22</v>
      </c>
      <c r="BD81" s="136">
        <f t="shared" si="160"/>
        <v>11754.64</v>
      </c>
      <c r="BE81" s="136">
        <f t="shared" si="160"/>
        <v>42957.120000000003</v>
      </c>
      <c r="BF81" s="136">
        <f t="shared" si="160"/>
        <v>18135.39</v>
      </c>
      <c r="BG81" s="136">
        <f t="shared" si="160"/>
        <v>1161321.08</v>
      </c>
      <c r="BH81" s="136">
        <f t="shared" si="160"/>
        <v>699811.36</v>
      </c>
      <c r="BI81" s="136">
        <f t="shared" si="160"/>
        <v>147518.38</v>
      </c>
      <c r="BJ81" s="136">
        <f t="shared" si="160"/>
        <v>17861363.280000001</v>
      </c>
      <c r="BK81" s="136" t="e">
        <f t="shared" si="160"/>
        <v>#N/A</v>
      </c>
      <c r="BL81" s="136" t="e">
        <f t="shared" si="160"/>
        <v>#N/A</v>
      </c>
      <c r="BM81" s="136" t="e">
        <f t="shared" si="160"/>
        <v>#N/A</v>
      </c>
      <c r="BN81" s="136" t="e">
        <f t="shared" si="160"/>
        <v>#N/A</v>
      </c>
      <c r="BO81" s="136" t="e">
        <f t="shared" si="160"/>
        <v>#N/A</v>
      </c>
      <c r="BP81" s="136" t="e">
        <f t="shared" si="160"/>
        <v>#N/A</v>
      </c>
      <c r="BQ81" s="136" t="e">
        <f t="shared" si="160"/>
        <v>#N/A</v>
      </c>
      <c r="BR81" s="136" t="e">
        <f t="shared" si="160"/>
        <v>#N/A</v>
      </c>
    </row>
    <row r="82" spans="1:70">
      <c r="A82" s="133">
        <f>IFERROR(IF(IF(AND(ROW(A82)=ROW($A$6),$G$2&lt;DATEVALUE("28/07/2006")),$G$2+1,INDEX('Intereses moratorios'!$A$7:$A$299,MATCH($G$2,'Intereses moratorios'!$A$7:$A$299,1)+ROW(A82)-ROW($A$6)))=0,"",IF(AND(ROW(A82)=ROW($A$6),$G$2&lt;DATEVALUE("28/07/2006")),$G$2+1,INDEX('Intereses moratorios'!$A$7:$A$299,MATCH($G$2,'Intereses moratorios'!$A$7:$A$299,1)+ROW(A82)-ROW($A$6)))),"")</f>
        <v>43862</v>
      </c>
      <c r="B82" s="133">
        <f>IFERROR(INDEX('Intereses moratorios'!$B$7:$B$299,MATCH(A82,'Intereses moratorios'!$A$7:$A$299,0)),"")</f>
        <v>43890</v>
      </c>
      <c r="C82" s="134">
        <f>IF(A82="","",IFERROR(IF($G$1&gt;=DATEVALUE("22/11/2019"),$E$4,INDEX('Intereses moratorios'!$D$7:$D$299,MATCH(A82,'Intereses moratorios'!$A$7:$A$299,0))),""))</f>
        <v>0.2757</v>
      </c>
      <c r="D82" s="133">
        <f t="shared" si="139"/>
        <v>43862</v>
      </c>
      <c r="E82" s="133">
        <f t="shared" si="140"/>
        <v>43890</v>
      </c>
      <c r="F82" s="135">
        <f t="shared" si="135"/>
        <v>29</v>
      </c>
      <c r="G82" s="136">
        <f t="shared" si="136"/>
        <v>876197.26</v>
      </c>
      <c r="H82" s="136">
        <f t="shared" ref="H82:AM82" si="161">IF(D82&lt;&gt;"",ROUND(H4*IF($G$1&gt;=DATEVALUE("22/11/2019"),$C$82/365)*$F$82,IF(FALSE,-3,2)),"")</f>
        <v>54762.33</v>
      </c>
      <c r="I82" s="136">
        <f t="shared" si="161"/>
        <v>387739.92</v>
      </c>
      <c r="J82" s="136">
        <f t="shared" si="161"/>
        <v>152767.62</v>
      </c>
      <c r="K82" s="136">
        <f t="shared" si="161"/>
        <v>131429.59</v>
      </c>
      <c r="L82" s="136">
        <f t="shared" si="161"/>
        <v>87619.73</v>
      </c>
      <c r="M82" s="136">
        <f t="shared" si="161"/>
        <v>219049.32</v>
      </c>
      <c r="N82" s="136">
        <f t="shared" si="161"/>
        <v>219049.32</v>
      </c>
      <c r="O82" s="136">
        <f t="shared" si="161"/>
        <v>142513.48000000001</v>
      </c>
      <c r="P82" s="136">
        <f t="shared" si="161"/>
        <v>163082.22</v>
      </c>
      <c r="Q82" s="136">
        <f t="shared" si="161"/>
        <v>44686.06</v>
      </c>
      <c r="R82" s="136">
        <f t="shared" si="161"/>
        <v>9563.69</v>
      </c>
      <c r="S82" s="136">
        <f t="shared" si="161"/>
        <v>10069.700000000001</v>
      </c>
      <c r="T82" s="136">
        <f t="shared" si="161"/>
        <v>18741.86</v>
      </c>
      <c r="U82" s="136">
        <f t="shared" si="161"/>
        <v>11138.66</v>
      </c>
      <c r="V82" s="136">
        <f t="shared" si="161"/>
        <v>20049.580000000002</v>
      </c>
      <c r="W82" s="136">
        <f t="shared" si="161"/>
        <v>16174.6</v>
      </c>
      <c r="X82" s="136">
        <f t="shared" si="161"/>
        <v>11398.23</v>
      </c>
      <c r="Y82" s="136">
        <f t="shared" si="161"/>
        <v>4674.51</v>
      </c>
      <c r="Z82" s="136">
        <f t="shared" si="161"/>
        <v>19062.77</v>
      </c>
      <c r="AA82" s="136">
        <f t="shared" si="161"/>
        <v>13262.34</v>
      </c>
      <c r="AB82" s="136">
        <f t="shared" si="161"/>
        <v>4573.75</v>
      </c>
      <c r="AC82" s="136">
        <f t="shared" si="161"/>
        <v>14209.73</v>
      </c>
      <c r="AD82" s="136">
        <f t="shared" si="161"/>
        <v>19539.2</v>
      </c>
      <c r="AE82" s="136">
        <f t="shared" si="161"/>
        <v>20630.060000000001</v>
      </c>
      <c r="AF82" s="136">
        <f t="shared" si="161"/>
        <v>8827.69</v>
      </c>
      <c r="AG82" s="136">
        <f t="shared" si="161"/>
        <v>19988.25</v>
      </c>
      <c r="AH82" s="136">
        <f t="shared" si="161"/>
        <v>14525.16</v>
      </c>
      <c r="AI82" s="136">
        <f t="shared" si="161"/>
        <v>5431.33</v>
      </c>
      <c r="AJ82" s="136">
        <f t="shared" si="161"/>
        <v>21959.69</v>
      </c>
      <c r="AK82" s="136">
        <f t="shared" si="161"/>
        <v>18206.28</v>
      </c>
      <c r="AL82" s="136">
        <f t="shared" si="161"/>
        <v>22286.080000000002</v>
      </c>
      <c r="AM82" s="136">
        <f t="shared" si="161"/>
        <v>18393.57</v>
      </c>
      <c r="AN82" s="136">
        <f t="shared" ref="AN82:BR82" si="162">IF(AJ82&lt;&gt;"",ROUND(AN4*IF($G$1&gt;=DATEVALUE("22/11/2019"),$C$82/365)*$F$82,IF(FALSE,-3,2)),"")</f>
        <v>6990.96</v>
      </c>
      <c r="AO82" s="136">
        <f t="shared" si="162"/>
        <v>15966.5</v>
      </c>
      <c r="AP82" s="136">
        <f t="shared" si="162"/>
        <v>8104.82</v>
      </c>
      <c r="AQ82" s="136">
        <f t="shared" si="162"/>
        <v>20624.59</v>
      </c>
      <c r="AR82" s="136">
        <f t="shared" si="162"/>
        <v>19948.82</v>
      </c>
      <c r="AS82" s="136">
        <f t="shared" si="162"/>
        <v>13701.53</v>
      </c>
      <c r="AT82" s="136">
        <f t="shared" si="162"/>
        <v>20769.16</v>
      </c>
      <c r="AU82" s="136">
        <f t="shared" si="162"/>
        <v>10530.8</v>
      </c>
      <c r="AV82" s="136">
        <f t="shared" si="162"/>
        <v>13946.87</v>
      </c>
      <c r="AW82" s="136">
        <f t="shared" si="162"/>
        <v>13611.72</v>
      </c>
      <c r="AX82" s="136">
        <f t="shared" si="162"/>
        <v>12117.81</v>
      </c>
      <c r="AY82" s="136">
        <f t="shared" si="162"/>
        <v>12530.72</v>
      </c>
      <c r="AZ82" s="136">
        <f t="shared" si="162"/>
        <v>175239.45</v>
      </c>
      <c r="BA82" s="136">
        <f t="shared" si="162"/>
        <v>43809.86</v>
      </c>
      <c r="BB82" s="136">
        <f t="shared" si="162"/>
        <v>9013.8799999999992</v>
      </c>
      <c r="BC82" s="136">
        <f t="shared" si="162"/>
        <v>10974.37</v>
      </c>
      <c r="BD82" s="136">
        <f t="shared" si="162"/>
        <v>10996.28</v>
      </c>
      <c r="BE82" s="136">
        <f t="shared" si="162"/>
        <v>40185.69</v>
      </c>
      <c r="BF82" s="136">
        <f t="shared" si="162"/>
        <v>16965.37</v>
      </c>
      <c r="BG82" s="136">
        <f t="shared" si="162"/>
        <v>1086397.1399999999</v>
      </c>
      <c r="BH82" s="136">
        <f t="shared" si="162"/>
        <v>654662.24</v>
      </c>
      <c r="BI82" s="136">
        <f t="shared" si="162"/>
        <v>138001.07</v>
      </c>
      <c r="BJ82" s="136">
        <f t="shared" si="162"/>
        <v>16709017.26</v>
      </c>
      <c r="BK82" s="136" t="e">
        <f t="shared" si="162"/>
        <v>#N/A</v>
      </c>
      <c r="BL82" s="136" t="e">
        <f t="shared" si="162"/>
        <v>#N/A</v>
      </c>
      <c r="BM82" s="136" t="e">
        <f t="shared" si="162"/>
        <v>#N/A</v>
      </c>
      <c r="BN82" s="136" t="e">
        <f t="shared" si="162"/>
        <v>#N/A</v>
      </c>
      <c r="BO82" s="136" t="e">
        <f t="shared" si="162"/>
        <v>#N/A</v>
      </c>
      <c r="BP82" s="136" t="e">
        <f t="shared" si="162"/>
        <v>#N/A</v>
      </c>
      <c r="BQ82" s="136" t="e">
        <f t="shared" si="162"/>
        <v>#N/A</v>
      </c>
      <c r="BR82" s="136" t="e">
        <f t="shared" si="162"/>
        <v>#N/A</v>
      </c>
    </row>
    <row r="83" spans="1:70">
      <c r="A83" s="133">
        <f>IFERROR(IF(IF(AND(ROW(A83)=ROW($A$6),$G$2&lt;DATEVALUE("28/07/2006")),$G$2+1,INDEX('Intereses moratorios'!$A$7:$A$299,MATCH($G$2,'Intereses moratorios'!$A$7:$A$299,1)+ROW(A83)-ROW($A$6)))=0,"",IF(AND(ROW(A83)=ROW($A$6),$G$2&lt;DATEVALUE("28/07/2006")),$G$2+1,INDEX('Intereses moratorios'!$A$7:$A$299,MATCH($G$2,'Intereses moratorios'!$A$7:$A$299,1)+ROW(A83)-ROW($A$6)))),"")</f>
        <v>43891</v>
      </c>
      <c r="B83" s="133">
        <f>IFERROR(INDEX('Intereses moratorios'!$B$7:$B$299,MATCH(A83,'Intereses moratorios'!$A$7:$A$299,0)),"")</f>
        <v>43921</v>
      </c>
      <c r="C83" s="134">
        <f>IF(A83="","",IFERROR(IF($G$1&gt;=DATEVALUE("22/11/2019"),$E$4,INDEX('Intereses moratorios'!$D$7:$D$299,MATCH(A83,'Intereses moratorios'!$A$7:$A$299,0))),""))</f>
        <v>0.2757</v>
      </c>
      <c r="D83" s="133">
        <f t="shared" si="139"/>
        <v>43891</v>
      </c>
      <c r="E83" s="133">
        <f t="shared" si="140"/>
        <v>43921</v>
      </c>
      <c r="F83" s="135">
        <f t="shared" si="135"/>
        <v>31</v>
      </c>
      <c r="G83" s="136">
        <f t="shared" si="136"/>
        <v>936624.66</v>
      </c>
      <c r="H83" s="136">
        <f t="shared" ref="H83:AM83" si="163">IF(D83&lt;&gt;"",ROUND(H4*IF($G$1&gt;=DATEVALUE("22/11/2019"),$C$83/365)*$F$83,IF(FALSE,-3,2)),"")</f>
        <v>58539.040000000001</v>
      </c>
      <c r="I83" s="136">
        <f t="shared" si="163"/>
        <v>414480.6</v>
      </c>
      <c r="J83" s="136">
        <f t="shared" si="163"/>
        <v>163303.32</v>
      </c>
      <c r="K83" s="136">
        <f t="shared" si="163"/>
        <v>140493.70000000001</v>
      </c>
      <c r="L83" s="136">
        <f t="shared" si="163"/>
        <v>93662.47</v>
      </c>
      <c r="M83" s="136">
        <f t="shared" si="163"/>
        <v>234156.16</v>
      </c>
      <c r="N83" s="136">
        <f t="shared" si="163"/>
        <v>234156.16</v>
      </c>
      <c r="O83" s="136">
        <f t="shared" si="163"/>
        <v>152342</v>
      </c>
      <c r="P83" s="136">
        <f t="shared" si="163"/>
        <v>174329.26</v>
      </c>
      <c r="Q83" s="136">
        <f t="shared" si="163"/>
        <v>47767.86</v>
      </c>
      <c r="R83" s="136">
        <f t="shared" si="163"/>
        <v>10223.26</v>
      </c>
      <c r="S83" s="136">
        <f t="shared" si="163"/>
        <v>10764.16</v>
      </c>
      <c r="T83" s="136">
        <f t="shared" si="163"/>
        <v>20034.400000000001</v>
      </c>
      <c r="U83" s="136">
        <f t="shared" si="163"/>
        <v>11906.84</v>
      </c>
      <c r="V83" s="136">
        <f t="shared" si="163"/>
        <v>21432.31</v>
      </c>
      <c r="W83" s="136">
        <f t="shared" si="163"/>
        <v>17290.09</v>
      </c>
      <c r="X83" s="136">
        <f t="shared" si="163"/>
        <v>12184.32</v>
      </c>
      <c r="Y83" s="136">
        <f t="shared" si="163"/>
        <v>4996.8900000000003</v>
      </c>
      <c r="Z83" s="136">
        <f t="shared" si="163"/>
        <v>20377.439999999999</v>
      </c>
      <c r="AA83" s="136">
        <f t="shared" si="163"/>
        <v>14176.98</v>
      </c>
      <c r="AB83" s="136">
        <f t="shared" si="163"/>
        <v>4889.18</v>
      </c>
      <c r="AC83" s="136">
        <f t="shared" si="163"/>
        <v>15189.71</v>
      </c>
      <c r="AD83" s="136">
        <f t="shared" si="163"/>
        <v>20886.73</v>
      </c>
      <c r="AE83" s="136">
        <f t="shared" si="163"/>
        <v>22052.83</v>
      </c>
      <c r="AF83" s="136">
        <f t="shared" si="163"/>
        <v>9436.49</v>
      </c>
      <c r="AG83" s="136">
        <f t="shared" si="163"/>
        <v>21366.75</v>
      </c>
      <c r="AH83" s="136">
        <f t="shared" si="163"/>
        <v>15526.9</v>
      </c>
      <c r="AI83" s="136">
        <f t="shared" si="163"/>
        <v>5805.9</v>
      </c>
      <c r="AJ83" s="136">
        <f t="shared" si="163"/>
        <v>23474.16</v>
      </c>
      <c r="AK83" s="136">
        <f t="shared" si="163"/>
        <v>19461.89</v>
      </c>
      <c r="AL83" s="136">
        <f t="shared" si="163"/>
        <v>23823.05</v>
      </c>
      <c r="AM83" s="136">
        <f t="shared" si="163"/>
        <v>19662.09</v>
      </c>
      <c r="AN83" s="136">
        <f t="shared" ref="AN83:BR83" si="164">IF(AJ83&lt;&gt;"",ROUND(AN4*IF($G$1&gt;=DATEVALUE("22/11/2019"),$C$83/365)*$F$83,IF(FALSE,-3,2)),"")</f>
        <v>7473.09</v>
      </c>
      <c r="AO83" s="136">
        <f t="shared" si="164"/>
        <v>17067.64</v>
      </c>
      <c r="AP83" s="136">
        <f t="shared" si="164"/>
        <v>8663.7800000000007</v>
      </c>
      <c r="AQ83" s="136">
        <f t="shared" si="164"/>
        <v>22046.97</v>
      </c>
      <c r="AR83" s="136">
        <f t="shared" si="164"/>
        <v>21324.6</v>
      </c>
      <c r="AS83" s="136">
        <f t="shared" si="164"/>
        <v>14646.47</v>
      </c>
      <c r="AT83" s="136">
        <f t="shared" si="164"/>
        <v>22201.52</v>
      </c>
      <c r="AU83" s="136">
        <f t="shared" si="164"/>
        <v>11257.06</v>
      </c>
      <c r="AV83" s="136">
        <f t="shared" si="164"/>
        <v>14908.72</v>
      </c>
      <c r="AW83" s="136">
        <f t="shared" si="164"/>
        <v>14550.46</v>
      </c>
      <c r="AX83" s="136">
        <f t="shared" si="164"/>
        <v>12953.52</v>
      </c>
      <c r="AY83" s="136">
        <f t="shared" si="164"/>
        <v>13394.9</v>
      </c>
      <c r="AZ83" s="136">
        <f t="shared" si="164"/>
        <v>187324.93</v>
      </c>
      <c r="BA83" s="136">
        <f t="shared" si="164"/>
        <v>46831.23</v>
      </c>
      <c r="BB83" s="136">
        <f t="shared" si="164"/>
        <v>9635.5300000000007</v>
      </c>
      <c r="BC83" s="136">
        <f t="shared" si="164"/>
        <v>11731.22</v>
      </c>
      <c r="BD83" s="136">
        <f t="shared" si="164"/>
        <v>11754.64</v>
      </c>
      <c r="BE83" s="136">
        <f t="shared" si="164"/>
        <v>42957.120000000003</v>
      </c>
      <c r="BF83" s="136">
        <f t="shared" si="164"/>
        <v>18135.39</v>
      </c>
      <c r="BG83" s="136">
        <f t="shared" si="164"/>
        <v>1161321.08</v>
      </c>
      <c r="BH83" s="136">
        <f t="shared" si="164"/>
        <v>699811.36</v>
      </c>
      <c r="BI83" s="136">
        <f t="shared" si="164"/>
        <v>147518.38</v>
      </c>
      <c r="BJ83" s="136">
        <f t="shared" si="164"/>
        <v>17861363.280000001</v>
      </c>
      <c r="BK83" s="136" t="e">
        <f t="shared" si="164"/>
        <v>#N/A</v>
      </c>
      <c r="BL83" s="136" t="e">
        <f t="shared" si="164"/>
        <v>#N/A</v>
      </c>
      <c r="BM83" s="136" t="e">
        <f t="shared" si="164"/>
        <v>#N/A</v>
      </c>
      <c r="BN83" s="136" t="e">
        <f t="shared" si="164"/>
        <v>#N/A</v>
      </c>
      <c r="BO83" s="136" t="e">
        <f t="shared" si="164"/>
        <v>#N/A</v>
      </c>
      <c r="BP83" s="136" t="e">
        <f t="shared" si="164"/>
        <v>#N/A</v>
      </c>
      <c r="BQ83" s="136" t="e">
        <f t="shared" si="164"/>
        <v>#N/A</v>
      </c>
      <c r="BR83" s="136" t="e">
        <f t="shared" si="164"/>
        <v>#N/A</v>
      </c>
    </row>
    <row r="84" spans="1:70">
      <c r="A84" s="133">
        <f>IFERROR(IF(IF(AND(ROW(A84)=ROW($A$6),$G$2&lt;DATEVALUE("28/07/2006")),$G$2+1,INDEX('Intereses moratorios'!$A$7:$A$299,MATCH($G$2,'Intereses moratorios'!$A$7:$A$299,1)+ROW(A84)-ROW($A$6)))=0,"",IF(AND(ROW(A84)=ROW($A$6),$G$2&lt;DATEVALUE("28/07/2006")),$G$2+1,INDEX('Intereses moratorios'!$A$7:$A$299,MATCH($G$2,'Intereses moratorios'!$A$7:$A$299,1)+ROW(A84)-ROW($A$6)))),"")</f>
        <v>43922</v>
      </c>
      <c r="B84" s="133">
        <f>IFERROR(INDEX('Intereses moratorios'!$B$7:$B$299,MATCH(A84,'Intereses moratorios'!$A$7:$A$299,0)),"")</f>
        <v>43951</v>
      </c>
      <c r="C84" s="134">
        <f>IF(A84="","",IFERROR(IF($G$1&gt;=DATEVALUE("22/11/2019"),$E$4,INDEX('Intereses moratorios'!$D$7:$D$299,MATCH(A84,'Intereses moratorios'!$A$7:$A$299,0))),""))</f>
        <v>0.2757</v>
      </c>
      <c r="D84" s="133">
        <f t="shared" si="139"/>
        <v>43922</v>
      </c>
      <c r="E84" s="133">
        <f t="shared" si="140"/>
        <v>43951</v>
      </c>
      <c r="F84" s="135">
        <f t="shared" si="135"/>
        <v>30</v>
      </c>
      <c r="G84" s="136">
        <f t="shared" si="136"/>
        <v>906410.96</v>
      </c>
      <c r="H84" s="136">
        <f t="shared" ref="H84:AM84" si="165">IF(D84&lt;&gt;"",ROUND(H4*IF($G$1&gt;=DATEVALUE("22/11/2019"),$C$84/365)*$F$84,IF(FALSE,-3,2)),"")</f>
        <v>56650.68</v>
      </c>
      <c r="I84" s="136">
        <f t="shared" si="165"/>
        <v>401110.26</v>
      </c>
      <c r="J84" s="136">
        <f t="shared" si="165"/>
        <v>158035.47</v>
      </c>
      <c r="K84" s="136">
        <f t="shared" si="165"/>
        <v>135961.64000000001</v>
      </c>
      <c r="L84" s="136">
        <f t="shared" si="165"/>
        <v>90641.1</v>
      </c>
      <c r="M84" s="136">
        <f t="shared" si="165"/>
        <v>226602.74</v>
      </c>
      <c r="N84" s="136">
        <f t="shared" si="165"/>
        <v>226602.74</v>
      </c>
      <c r="O84" s="136">
        <f t="shared" si="165"/>
        <v>147427.74</v>
      </c>
      <c r="P84" s="136">
        <f t="shared" si="165"/>
        <v>168705.74</v>
      </c>
      <c r="Q84" s="136">
        <f t="shared" si="165"/>
        <v>46226.96</v>
      </c>
      <c r="R84" s="136">
        <f t="shared" si="165"/>
        <v>9893.48</v>
      </c>
      <c r="S84" s="136">
        <f t="shared" si="165"/>
        <v>10416.93</v>
      </c>
      <c r="T84" s="136">
        <f t="shared" si="165"/>
        <v>19388.13</v>
      </c>
      <c r="U84" s="136">
        <f t="shared" si="165"/>
        <v>11522.75</v>
      </c>
      <c r="V84" s="136">
        <f t="shared" si="165"/>
        <v>20740.95</v>
      </c>
      <c r="W84" s="136">
        <f t="shared" si="165"/>
        <v>16732.349999999999</v>
      </c>
      <c r="X84" s="136">
        <f t="shared" si="165"/>
        <v>11791.27</v>
      </c>
      <c r="Y84" s="136">
        <f t="shared" si="165"/>
        <v>4835.7</v>
      </c>
      <c r="Z84" s="136">
        <f t="shared" si="165"/>
        <v>19720.099999999999</v>
      </c>
      <c r="AA84" s="136">
        <f t="shared" si="165"/>
        <v>13719.66</v>
      </c>
      <c r="AB84" s="136">
        <f t="shared" si="165"/>
        <v>4731.47</v>
      </c>
      <c r="AC84" s="136">
        <f t="shared" si="165"/>
        <v>14699.72</v>
      </c>
      <c r="AD84" s="136">
        <f t="shared" si="165"/>
        <v>20212.96</v>
      </c>
      <c r="AE84" s="136">
        <f t="shared" si="165"/>
        <v>21341.45</v>
      </c>
      <c r="AF84" s="136">
        <f t="shared" si="165"/>
        <v>9132.09</v>
      </c>
      <c r="AG84" s="136">
        <f t="shared" si="165"/>
        <v>20677.5</v>
      </c>
      <c r="AH84" s="136">
        <f t="shared" si="165"/>
        <v>15026.03</v>
      </c>
      <c r="AI84" s="136">
        <f t="shared" si="165"/>
        <v>5618.61</v>
      </c>
      <c r="AJ84" s="136">
        <f t="shared" si="165"/>
        <v>22716.92</v>
      </c>
      <c r="AK84" s="136">
        <f t="shared" si="165"/>
        <v>18834.09</v>
      </c>
      <c r="AL84" s="136">
        <f t="shared" si="165"/>
        <v>23054.560000000001</v>
      </c>
      <c r="AM84" s="136">
        <f t="shared" si="165"/>
        <v>19027.830000000002</v>
      </c>
      <c r="AN84" s="136">
        <f t="shared" ref="AN84:BR84" si="166">IF(AJ84&lt;&gt;"",ROUND(AN4*IF($G$1&gt;=DATEVALUE("22/11/2019"),$C$84/365)*$F$84,IF(FALSE,-3,2)),"")</f>
        <v>7232.03</v>
      </c>
      <c r="AO84" s="136">
        <f t="shared" si="166"/>
        <v>16517.07</v>
      </c>
      <c r="AP84" s="136">
        <f t="shared" si="166"/>
        <v>8384.2999999999993</v>
      </c>
      <c r="AQ84" s="136">
        <f t="shared" si="166"/>
        <v>21335.78</v>
      </c>
      <c r="AR84" s="136">
        <f t="shared" si="166"/>
        <v>20636.71</v>
      </c>
      <c r="AS84" s="136">
        <f t="shared" si="166"/>
        <v>14174</v>
      </c>
      <c r="AT84" s="136">
        <f t="shared" si="166"/>
        <v>21485.34</v>
      </c>
      <c r="AU84" s="136">
        <f t="shared" si="166"/>
        <v>10893.93</v>
      </c>
      <c r="AV84" s="136">
        <f t="shared" si="166"/>
        <v>14427.8</v>
      </c>
      <c r="AW84" s="136">
        <f t="shared" si="166"/>
        <v>14081.09</v>
      </c>
      <c r="AX84" s="136">
        <f t="shared" si="166"/>
        <v>12535.66</v>
      </c>
      <c r="AY84" s="136">
        <f t="shared" si="166"/>
        <v>12962.81</v>
      </c>
      <c r="AZ84" s="136">
        <f t="shared" si="166"/>
        <v>181282.19</v>
      </c>
      <c r="BA84" s="136">
        <f t="shared" si="166"/>
        <v>45320.55</v>
      </c>
      <c r="BB84" s="136">
        <f t="shared" si="166"/>
        <v>9324.7000000000007</v>
      </c>
      <c r="BC84" s="136">
        <f t="shared" si="166"/>
        <v>11352.8</v>
      </c>
      <c r="BD84" s="136">
        <f t="shared" si="166"/>
        <v>11375.46</v>
      </c>
      <c r="BE84" s="136">
        <f t="shared" si="166"/>
        <v>41571.410000000003</v>
      </c>
      <c r="BF84" s="136">
        <f t="shared" si="166"/>
        <v>17550.38</v>
      </c>
      <c r="BG84" s="136">
        <f t="shared" si="166"/>
        <v>1123859.1100000001</v>
      </c>
      <c r="BH84" s="136">
        <f t="shared" si="166"/>
        <v>677236.8</v>
      </c>
      <c r="BI84" s="136">
        <f t="shared" si="166"/>
        <v>142759.73000000001</v>
      </c>
      <c r="BJ84" s="136">
        <f t="shared" si="166"/>
        <v>17285190.27</v>
      </c>
      <c r="BK84" s="136" t="e">
        <f t="shared" si="166"/>
        <v>#N/A</v>
      </c>
      <c r="BL84" s="136" t="e">
        <f t="shared" si="166"/>
        <v>#N/A</v>
      </c>
      <c r="BM84" s="136" t="e">
        <f t="shared" si="166"/>
        <v>#N/A</v>
      </c>
      <c r="BN84" s="136" t="e">
        <f t="shared" si="166"/>
        <v>#N/A</v>
      </c>
      <c r="BO84" s="136" t="e">
        <f t="shared" si="166"/>
        <v>#N/A</v>
      </c>
      <c r="BP84" s="136" t="e">
        <f t="shared" si="166"/>
        <v>#N/A</v>
      </c>
      <c r="BQ84" s="136" t="e">
        <f t="shared" si="166"/>
        <v>#N/A</v>
      </c>
      <c r="BR84" s="136" t="e">
        <f t="shared" si="166"/>
        <v>#N/A</v>
      </c>
    </row>
    <row r="85" spans="1:70">
      <c r="A85" s="133">
        <f>IFERROR(IF(IF(AND(ROW(A85)=ROW($A$6),$G$2&lt;DATEVALUE("28/07/2006")),$G$2+1,INDEX('Intereses moratorios'!$A$7:$A$299,MATCH($G$2,'Intereses moratorios'!$A$7:$A$299,1)+ROW(A85)-ROW($A$6)))=0,"",IF(AND(ROW(A85)=ROW($A$6),$G$2&lt;DATEVALUE("28/07/2006")),$G$2+1,INDEX('Intereses moratorios'!$A$7:$A$299,MATCH($G$2,'Intereses moratorios'!$A$7:$A$299,1)+ROW(A85)-ROW($A$6)))),"")</f>
        <v>43952</v>
      </c>
      <c r="B85" s="133">
        <f>IFERROR(INDEX('Intereses moratorios'!$B$7:$B$299,MATCH(A85,'Intereses moratorios'!$A$7:$A$299,0)),"")</f>
        <v>43982</v>
      </c>
      <c r="C85" s="134">
        <f>IF(A85="","",IFERROR(IF($G$1&gt;=DATEVALUE("22/11/2019"),$E$4,INDEX('Intereses moratorios'!$D$7:$D$299,MATCH(A85,'Intereses moratorios'!$A$7:$A$299,0))),""))</f>
        <v>0.2757</v>
      </c>
      <c r="D85" s="133">
        <f t="shared" si="139"/>
        <v>43952</v>
      </c>
      <c r="E85" s="133">
        <f t="shared" si="140"/>
        <v>43982</v>
      </c>
      <c r="F85" s="135">
        <f t="shared" si="135"/>
        <v>31</v>
      </c>
      <c r="G85" s="136">
        <f t="shared" si="136"/>
        <v>936624.66</v>
      </c>
      <c r="H85" s="136">
        <f t="shared" ref="H85:AM85" si="167">IF(D85&lt;&gt;"",ROUND(H4*IF($G$1&gt;=DATEVALUE("22/11/2019"),$C$85/365)*$F$85,IF(FALSE,-3,2)),"")</f>
        <v>58539.040000000001</v>
      </c>
      <c r="I85" s="136">
        <f t="shared" si="167"/>
        <v>414480.6</v>
      </c>
      <c r="J85" s="136">
        <f t="shared" si="167"/>
        <v>163303.32</v>
      </c>
      <c r="K85" s="136">
        <f t="shared" si="167"/>
        <v>140493.70000000001</v>
      </c>
      <c r="L85" s="136">
        <f t="shared" si="167"/>
        <v>93662.47</v>
      </c>
      <c r="M85" s="136">
        <f t="shared" si="167"/>
        <v>234156.16</v>
      </c>
      <c r="N85" s="136">
        <f t="shared" si="167"/>
        <v>234156.16</v>
      </c>
      <c r="O85" s="136">
        <f t="shared" si="167"/>
        <v>152342</v>
      </c>
      <c r="P85" s="136">
        <f t="shared" si="167"/>
        <v>174329.26</v>
      </c>
      <c r="Q85" s="136">
        <f t="shared" si="167"/>
        <v>47767.86</v>
      </c>
      <c r="R85" s="136">
        <f t="shared" si="167"/>
        <v>10223.26</v>
      </c>
      <c r="S85" s="136">
        <f t="shared" si="167"/>
        <v>10764.16</v>
      </c>
      <c r="T85" s="136">
        <f t="shared" si="167"/>
        <v>20034.400000000001</v>
      </c>
      <c r="U85" s="136">
        <f t="shared" si="167"/>
        <v>11906.84</v>
      </c>
      <c r="V85" s="136">
        <f t="shared" si="167"/>
        <v>21432.31</v>
      </c>
      <c r="W85" s="136">
        <f t="shared" si="167"/>
        <v>17290.09</v>
      </c>
      <c r="X85" s="136">
        <f t="shared" si="167"/>
        <v>12184.32</v>
      </c>
      <c r="Y85" s="136">
        <f t="shared" si="167"/>
        <v>4996.8900000000003</v>
      </c>
      <c r="Z85" s="136">
        <f t="shared" si="167"/>
        <v>20377.439999999999</v>
      </c>
      <c r="AA85" s="136">
        <f t="shared" si="167"/>
        <v>14176.98</v>
      </c>
      <c r="AB85" s="136">
        <f t="shared" si="167"/>
        <v>4889.18</v>
      </c>
      <c r="AC85" s="136">
        <f t="shared" si="167"/>
        <v>15189.71</v>
      </c>
      <c r="AD85" s="136">
        <f t="shared" si="167"/>
        <v>20886.73</v>
      </c>
      <c r="AE85" s="136">
        <f t="shared" si="167"/>
        <v>22052.83</v>
      </c>
      <c r="AF85" s="136">
        <f t="shared" si="167"/>
        <v>9436.49</v>
      </c>
      <c r="AG85" s="136">
        <f t="shared" si="167"/>
        <v>21366.75</v>
      </c>
      <c r="AH85" s="136">
        <f t="shared" si="167"/>
        <v>15526.9</v>
      </c>
      <c r="AI85" s="136">
        <f t="shared" si="167"/>
        <v>5805.9</v>
      </c>
      <c r="AJ85" s="136">
        <f t="shared" si="167"/>
        <v>23474.16</v>
      </c>
      <c r="AK85" s="136">
        <f t="shared" si="167"/>
        <v>19461.89</v>
      </c>
      <c r="AL85" s="136">
        <f t="shared" si="167"/>
        <v>23823.05</v>
      </c>
      <c r="AM85" s="136">
        <f t="shared" si="167"/>
        <v>19662.09</v>
      </c>
      <c r="AN85" s="136">
        <f t="shared" ref="AN85:BR85" si="168">IF(AJ85&lt;&gt;"",ROUND(AN4*IF($G$1&gt;=DATEVALUE("22/11/2019"),$C$85/365)*$F$85,IF(FALSE,-3,2)),"")</f>
        <v>7473.09</v>
      </c>
      <c r="AO85" s="136">
        <f t="shared" si="168"/>
        <v>17067.64</v>
      </c>
      <c r="AP85" s="136">
        <f t="shared" si="168"/>
        <v>8663.7800000000007</v>
      </c>
      <c r="AQ85" s="136">
        <f t="shared" si="168"/>
        <v>22046.97</v>
      </c>
      <c r="AR85" s="136">
        <f t="shared" si="168"/>
        <v>21324.6</v>
      </c>
      <c r="AS85" s="136">
        <f t="shared" si="168"/>
        <v>14646.47</v>
      </c>
      <c r="AT85" s="136">
        <f t="shared" si="168"/>
        <v>22201.52</v>
      </c>
      <c r="AU85" s="136">
        <f t="shared" si="168"/>
        <v>11257.06</v>
      </c>
      <c r="AV85" s="136">
        <f t="shared" si="168"/>
        <v>14908.72</v>
      </c>
      <c r="AW85" s="136">
        <f t="shared" si="168"/>
        <v>14550.46</v>
      </c>
      <c r="AX85" s="136">
        <f t="shared" si="168"/>
        <v>12953.52</v>
      </c>
      <c r="AY85" s="136">
        <f t="shared" si="168"/>
        <v>13394.9</v>
      </c>
      <c r="AZ85" s="136">
        <f t="shared" si="168"/>
        <v>187324.93</v>
      </c>
      <c r="BA85" s="136">
        <f t="shared" si="168"/>
        <v>46831.23</v>
      </c>
      <c r="BB85" s="136">
        <f t="shared" si="168"/>
        <v>9635.5300000000007</v>
      </c>
      <c r="BC85" s="136">
        <f t="shared" si="168"/>
        <v>11731.22</v>
      </c>
      <c r="BD85" s="136">
        <f t="shared" si="168"/>
        <v>11754.64</v>
      </c>
      <c r="BE85" s="136">
        <f t="shared" si="168"/>
        <v>42957.120000000003</v>
      </c>
      <c r="BF85" s="136">
        <f t="shared" si="168"/>
        <v>18135.39</v>
      </c>
      <c r="BG85" s="136">
        <f t="shared" si="168"/>
        <v>1161321.08</v>
      </c>
      <c r="BH85" s="136">
        <f t="shared" si="168"/>
        <v>699811.36</v>
      </c>
      <c r="BI85" s="136">
        <f t="shared" si="168"/>
        <v>147518.38</v>
      </c>
      <c r="BJ85" s="136">
        <f t="shared" si="168"/>
        <v>17861363.280000001</v>
      </c>
      <c r="BK85" s="136" t="e">
        <f t="shared" si="168"/>
        <v>#N/A</v>
      </c>
      <c r="BL85" s="136" t="e">
        <f t="shared" si="168"/>
        <v>#N/A</v>
      </c>
      <c r="BM85" s="136" t="e">
        <f t="shared" si="168"/>
        <v>#N/A</v>
      </c>
      <c r="BN85" s="136" t="e">
        <f t="shared" si="168"/>
        <v>#N/A</v>
      </c>
      <c r="BO85" s="136" t="e">
        <f t="shared" si="168"/>
        <v>#N/A</v>
      </c>
      <c r="BP85" s="136" t="e">
        <f t="shared" si="168"/>
        <v>#N/A</v>
      </c>
      <c r="BQ85" s="136" t="e">
        <f t="shared" si="168"/>
        <v>#N/A</v>
      </c>
      <c r="BR85" s="136" t="e">
        <f t="shared" si="168"/>
        <v>#N/A</v>
      </c>
    </row>
    <row r="86" spans="1:70">
      <c r="A86" s="133">
        <f>IFERROR(IF(IF(AND(ROW(A86)=ROW($A$6),$G$2&lt;DATEVALUE("28/07/2006")),$G$2+1,INDEX('Intereses moratorios'!$A$7:$A$299,MATCH($G$2,'Intereses moratorios'!$A$7:$A$299,1)+ROW(A86)-ROW($A$6)))=0,"",IF(AND(ROW(A86)=ROW($A$6),$G$2&lt;DATEVALUE("28/07/2006")),$G$2+1,INDEX('Intereses moratorios'!$A$7:$A$299,MATCH($G$2,'Intereses moratorios'!$A$7:$A$299,1)+ROW(A86)-ROW($A$6)))),"")</f>
        <v>43983</v>
      </c>
      <c r="B86" s="133">
        <f>IFERROR(INDEX('Intereses moratorios'!$B$7:$B$299,MATCH(A86,'Intereses moratorios'!$A$7:$A$299,0)),"")</f>
        <v>44012</v>
      </c>
      <c r="C86" s="134">
        <f>IF(A86="","",IFERROR(IF($G$1&gt;=DATEVALUE("22/11/2019"),$E$4,INDEX('Intereses moratorios'!$D$7:$D$299,MATCH(A86,'Intereses moratorios'!$A$7:$A$299,0))),""))</f>
        <v>0.2757</v>
      </c>
      <c r="D86" s="133">
        <f t="shared" si="139"/>
        <v>43983</v>
      </c>
      <c r="E86" s="133">
        <f t="shared" si="140"/>
        <v>44012</v>
      </c>
      <c r="F86" s="135">
        <f t="shared" si="135"/>
        <v>30</v>
      </c>
      <c r="G86" s="136">
        <f t="shared" si="136"/>
        <v>906410.96</v>
      </c>
      <c r="H86" s="136">
        <f t="shared" ref="H86:AM86" si="169">IF(D86&lt;&gt;"",ROUND(H4*IF($G$1&gt;=DATEVALUE("22/11/2019"),$C$86/365)*$F$86,IF(FALSE,-3,2)),"")</f>
        <v>56650.68</v>
      </c>
      <c r="I86" s="136">
        <f t="shared" si="169"/>
        <v>401110.26</v>
      </c>
      <c r="J86" s="136">
        <f t="shared" si="169"/>
        <v>158035.47</v>
      </c>
      <c r="K86" s="136">
        <f t="shared" si="169"/>
        <v>135961.64000000001</v>
      </c>
      <c r="L86" s="136">
        <f t="shared" si="169"/>
        <v>90641.1</v>
      </c>
      <c r="M86" s="136">
        <f t="shared" si="169"/>
        <v>226602.74</v>
      </c>
      <c r="N86" s="136">
        <f t="shared" si="169"/>
        <v>226602.74</v>
      </c>
      <c r="O86" s="136">
        <f t="shared" si="169"/>
        <v>147427.74</v>
      </c>
      <c r="P86" s="136">
        <f t="shared" si="169"/>
        <v>168705.74</v>
      </c>
      <c r="Q86" s="136">
        <f t="shared" si="169"/>
        <v>46226.96</v>
      </c>
      <c r="R86" s="136">
        <f t="shared" si="169"/>
        <v>9893.48</v>
      </c>
      <c r="S86" s="136">
        <f t="shared" si="169"/>
        <v>10416.93</v>
      </c>
      <c r="T86" s="136">
        <f t="shared" si="169"/>
        <v>19388.13</v>
      </c>
      <c r="U86" s="136">
        <f t="shared" si="169"/>
        <v>11522.75</v>
      </c>
      <c r="V86" s="136">
        <f t="shared" si="169"/>
        <v>20740.95</v>
      </c>
      <c r="W86" s="136">
        <f t="shared" si="169"/>
        <v>16732.349999999999</v>
      </c>
      <c r="X86" s="136">
        <f t="shared" si="169"/>
        <v>11791.27</v>
      </c>
      <c r="Y86" s="136">
        <f t="shared" si="169"/>
        <v>4835.7</v>
      </c>
      <c r="Z86" s="136">
        <f t="shared" si="169"/>
        <v>19720.099999999999</v>
      </c>
      <c r="AA86" s="136">
        <f t="shared" si="169"/>
        <v>13719.66</v>
      </c>
      <c r="AB86" s="136">
        <f t="shared" si="169"/>
        <v>4731.47</v>
      </c>
      <c r="AC86" s="136">
        <f t="shared" si="169"/>
        <v>14699.72</v>
      </c>
      <c r="AD86" s="136">
        <f t="shared" si="169"/>
        <v>20212.96</v>
      </c>
      <c r="AE86" s="136">
        <f t="shared" si="169"/>
        <v>21341.45</v>
      </c>
      <c r="AF86" s="136">
        <f t="shared" si="169"/>
        <v>9132.09</v>
      </c>
      <c r="AG86" s="136">
        <f t="shared" si="169"/>
        <v>20677.5</v>
      </c>
      <c r="AH86" s="136">
        <f t="shared" si="169"/>
        <v>15026.03</v>
      </c>
      <c r="AI86" s="136">
        <f t="shared" si="169"/>
        <v>5618.61</v>
      </c>
      <c r="AJ86" s="136">
        <f t="shared" si="169"/>
        <v>22716.92</v>
      </c>
      <c r="AK86" s="136">
        <f t="shared" si="169"/>
        <v>18834.09</v>
      </c>
      <c r="AL86" s="136">
        <f t="shared" si="169"/>
        <v>23054.560000000001</v>
      </c>
      <c r="AM86" s="136">
        <f t="shared" si="169"/>
        <v>19027.830000000002</v>
      </c>
      <c r="AN86" s="136">
        <f t="shared" ref="AN86:BR86" si="170">IF(AJ86&lt;&gt;"",ROUND(AN4*IF($G$1&gt;=DATEVALUE("22/11/2019"),$C$86/365)*$F$86,IF(FALSE,-3,2)),"")</f>
        <v>7232.03</v>
      </c>
      <c r="AO86" s="136">
        <f t="shared" si="170"/>
        <v>16517.07</v>
      </c>
      <c r="AP86" s="136">
        <f t="shared" si="170"/>
        <v>8384.2999999999993</v>
      </c>
      <c r="AQ86" s="136">
        <f t="shared" si="170"/>
        <v>21335.78</v>
      </c>
      <c r="AR86" s="136">
        <f t="shared" si="170"/>
        <v>20636.71</v>
      </c>
      <c r="AS86" s="136">
        <f t="shared" si="170"/>
        <v>14174</v>
      </c>
      <c r="AT86" s="136">
        <f t="shared" si="170"/>
        <v>21485.34</v>
      </c>
      <c r="AU86" s="136">
        <f t="shared" si="170"/>
        <v>10893.93</v>
      </c>
      <c r="AV86" s="136">
        <f t="shared" si="170"/>
        <v>14427.8</v>
      </c>
      <c r="AW86" s="136">
        <f t="shared" si="170"/>
        <v>14081.09</v>
      </c>
      <c r="AX86" s="136">
        <f t="shared" si="170"/>
        <v>12535.66</v>
      </c>
      <c r="AY86" s="136">
        <f t="shared" si="170"/>
        <v>12962.81</v>
      </c>
      <c r="AZ86" s="136">
        <f t="shared" si="170"/>
        <v>181282.19</v>
      </c>
      <c r="BA86" s="136">
        <f t="shared" si="170"/>
        <v>45320.55</v>
      </c>
      <c r="BB86" s="136">
        <f t="shared" si="170"/>
        <v>9324.7000000000007</v>
      </c>
      <c r="BC86" s="136">
        <f t="shared" si="170"/>
        <v>11352.8</v>
      </c>
      <c r="BD86" s="136">
        <f t="shared" si="170"/>
        <v>11375.46</v>
      </c>
      <c r="BE86" s="136">
        <f t="shared" si="170"/>
        <v>41571.410000000003</v>
      </c>
      <c r="BF86" s="136">
        <f t="shared" si="170"/>
        <v>17550.38</v>
      </c>
      <c r="BG86" s="136">
        <f t="shared" si="170"/>
        <v>1123859.1100000001</v>
      </c>
      <c r="BH86" s="136">
        <f t="shared" si="170"/>
        <v>677236.8</v>
      </c>
      <c r="BI86" s="136">
        <f t="shared" si="170"/>
        <v>142759.73000000001</v>
      </c>
      <c r="BJ86" s="136">
        <f t="shared" si="170"/>
        <v>17285190.27</v>
      </c>
      <c r="BK86" s="136" t="e">
        <f t="shared" si="170"/>
        <v>#N/A</v>
      </c>
      <c r="BL86" s="136" t="e">
        <f t="shared" si="170"/>
        <v>#N/A</v>
      </c>
      <c r="BM86" s="136" t="e">
        <f t="shared" si="170"/>
        <v>#N/A</v>
      </c>
      <c r="BN86" s="136" t="e">
        <f t="shared" si="170"/>
        <v>#N/A</v>
      </c>
      <c r="BO86" s="136" t="e">
        <f t="shared" si="170"/>
        <v>#N/A</v>
      </c>
      <c r="BP86" s="136" t="e">
        <f t="shared" si="170"/>
        <v>#N/A</v>
      </c>
      <c r="BQ86" s="136" t="e">
        <f t="shared" si="170"/>
        <v>#N/A</v>
      </c>
      <c r="BR86" s="136" t="e">
        <f t="shared" si="170"/>
        <v>#N/A</v>
      </c>
    </row>
    <row r="87" spans="1:70">
      <c r="A87" s="133">
        <f>IFERROR(IF(IF(AND(ROW(A87)=ROW($A$6),$G$2&lt;DATEVALUE("28/07/2006")),$G$2+1,INDEX('Intereses moratorios'!$A$7:$A$299,MATCH($G$2,'Intereses moratorios'!$A$7:$A$299,1)+ROW(A87)-ROW($A$6)))=0,"",IF(AND(ROW(A87)=ROW($A$6),$G$2&lt;DATEVALUE("28/07/2006")),$G$2+1,INDEX('Intereses moratorios'!$A$7:$A$299,MATCH($G$2,'Intereses moratorios'!$A$7:$A$299,1)+ROW(A87)-ROW($A$6)))),"")</f>
        <v>44013</v>
      </c>
      <c r="B87" s="133">
        <f>IFERROR(INDEX('Intereses moratorios'!$B$7:$B$299,MATCH(A87,'Intereses moratorios'!$A$7:$A$299,0)),"")</f>
        <v>44043</v>
      </c>
      <c r="C87" s="134">
        <f>IF(A87="","",IFERROR(IF($G$1&gt;=DATEVALUE("22/11/2019"),$E$4,INDEX('Intereses moratorios'!$D$7:$D$299,MATCH(A87,'Intereses moratorios'!$A$7:$A$299,0))),""))</f>
        <v>0.2757</v>
      </c>
      <c r="D87" s="133">
        <f t="shared" si="139"/>
        <v>44013</v>
      </c>
      <c r="E87" s="133">
        <f t="shared" si="140"/>
        <v>44043</v>
      </c>
      <c r="F87" s="135">
        <f t="shared" si="135"/>
        <v>31</v>
      </c>
      <c r="G87" s="136">
        <f t="shared" si="136"/>
        <v>936624.66</v>
      </c>
      <c r="H87" s="136">
        <f t="shared" ref="H87:AM87" si="171">IF(D87&lt;&gt;"",ROUND(H4*IF($G$1&gt;=DATEVALUE("22/11/2019"),$C$87/365)*$F$87,IF(FALSE,-3,2)),"")</f>
        <v>58539.040000000001</v>
      </c>
      <c r="I87" s="136">
        <f t="shared" si="171"/>
        <v>414480.6</v>
      </c>
      <c r="J87" s="136">
        <f t="shared" si="171"/>
        <v>163303.32</v>
      </c>
      <c r="K87" s="136">
        <f t="shared" si="171"/>
        <v>140493.70000000001</v>
      </c>
      <c r="L87" s="136">
        <f t="shared" si="171"/>
        <v>93662.47</v>
      </c>
      <c r="M87" s="136">
        <f t="shared" si="171"/>
        <v>234156.16</v>
      </c>
      <c r="N87" s="136">
        <f t="shared" si="171"/>
        <v>234156.16</v>
      </c>
      <c r="O87" s="136">
        <f t="shared" si="171"/>
        <v>152342</v>
      </c>
      <c r="P87" s="136">
        <f t="shared" si="171"/>
        <v>174329.26</v>
      </c>
      <c r="Q87" s="136">
        <f t="shared" si="171"/>
        <v>47767.86</v>
      </c>
      <c r="R87" s="136">
        <f t="shared" si="171"/>
        <v>10223.26</v>
      </c>
      <c r="S87" s="136">
        <f t="shared" si="171"/>
        <v>10764.16</v>
      </c>
      <c r="T87" s="136">
        <f t="shared" si="171"/>
        <v>20034.400000000001</v>
      </c>
      <c r="U87" s="136">
        <f t="shared" si="171"/>
        <v>11906.84</v>
      </c>
      <c r="V87" s="136">
        <f t="shared" si="171"/>
        <v>21432.31</v>
      </c>
      <c r="W87" s="136">
        <f t="shared" si="171"/>
        <v>17290.09</v>
      </c>
      <c r="X87" s="136">
        <f t="shared" si="171"/>
        <v>12184.32</v>
      </c>
      <c r="Y87" s="136">
        <f t="shared" si="171"/>
        <v>4996.8900000000003</v>
      </c>
      <c r="Z87" s="136">
        <f t="shared" si="171"/>
        <v>20377.439999999999</v>
      </c>
      <c r="AA87" s="136">
        <f t="shared" si="171"/>
        <v>14176.98</v>
      </c>
      <c r="AB87" s="136">
        <f t="shared" si="171"/>
        <v>4889.18</v>
      </c>
      <c r="AC87" s="136">
        <f t="shared" si="171"/>
        <v>15189.71</v>
      </c>
      <c r="AD87" s="136">
        <f t="shared" si="171"/>
        <v>20886.73</v>
      </c>
      <c r="AE87" s="136">
        <f t="shared" si="171"/>
        <v>22052.83</v>
      </c>
      <c r="AF87" s="136">
        <f t="shared" si="171"/>
        <v>9436.49</v>
      </c>
      <c r="AG87" s="136">
        <f t="shared" si="171"/>
        <v>21366.75</v>
      </c>
      <c r="AH87" s="136">
        <f t="shared" si="171"/>
        <v>15526.9</v>
      </c>
      <c r="AI87" s="136">
        <f t="shared" si="171"/>
        <v>5805.9</v>
      </c>
      <c r="AJ87" s="136">
        <f t="shared" si="171"/>
        <v>23474.16</v>
      </c>
      <c r="AK87" s="136">
        <f t="shared" si="171"/>
        <v>19461.89</v>
      </c>
      <c r="AL87" s="136">
        <f t="shared" si="171"/>
        <v>23823.05</v>
      </c>
      <c r="AM87" s="136">
        <f t="shared" si="171"/>
        <v>19662.09</v>
      </c>
      <c r="AN87" s="136">
        <f t="shared" ref="AN87:BR87" si="172">IF(AJ87&lt;&gt;"",ROUND(AN4*IF($G$1&gt;=DATEVALUE("22/11/2019"),$C$87/365)*$F$87,IF(FALSE,-3,2)),"")</f>
        <v>7473.09</v>
      </c>
      <c r="AO87" s="136">
        <f t="shared" si="172"/>
        <v>17067.64</v>
      </c>
      <c r="AP87" s="136">
        <f t="shared" si="172"/>
        <v>8663.7800000000007</v>
      </c>
      <c r="AQ87" s="136">
        <f t="shared" si="172"/>
        <v>22046.97</v>
      </c>
      <c r="AR87" s="136">
        <f t="shared" si="172"/>
        <v>21324.6</v>
      </c>
      <c r="AS87" s="136">
        <f t="shared" si="172"/>
        <v>14646.47</v>
      </c>
      <c r="AT87" s="136">
        <f t="shared" si="172"/>
        <v>22201.52</v>
      </c>
      <c r="AU87" s="136">
        <f t="shared" si="172"/>
        <v>11257.06</v>
      </c>
      <c r="AV87" s="136">
        <f t="shared" si="172"/>
        <v>14908.72</v>
      </c>
      <c r="AW87" s="136">
        <f t="shared" si="172"/>
        <v>14550.46</v>
      </c>
      <c r="AX87" s="136">
        <f t="shared" si="172"/>
        <v>12953.52</v>
      </c>
      <c r="AY87" s="136">
        <f t="shared" si="172"/>
        <v>13394.9</v>
      </c>
      <c r="AZ87" s="136">
        <f t="shared" si="172"/>
        <v>187324.93</v>
      </c>
      <c r="BA87" s="136">
        <f t="shared" si="172"/>
        <v>46831.23</v>
      </c>
      <c r="BB87" s="136">
        <f t="shared" si="172"/>
        <v>9635.5300000000007</v>
      </c>
      <c r="BC87" s="136">
        <f t="shared" si="172"/>
        <v>11731.22</v>
      </c>
      <c r="BD87" s="136">
        <f t="shared" si="172"/>
        <v>11754.64</v>
      </c>
      <c r="BE87" s="136">
        <f t="shared" si="172"/>
        <v>42957.120000000003</v>
      </c>
      <c r="BF87" s="136">
        <f t="shared" si="172"/>
        <v>18135.39</v>
      </c>
      <c r="BG87" s="136">
        <f t="shared" si="172"/>
        <v>1161321.08</v>
      </c>
      <c r="BH87" s="136">
        <f t="shared" si="172"/>
        <v>699811.36</v>
      </c>
      <c r="BI87" s="136">
        <f t="shared" si="172"/>
        <v>147518.38</v>
      </c>
      <c r="BJ87" s="136">
        <f t="shared" si="172"/>
        <v>17861363.280000001</v>
      </c>
      <c r="BK87" s="136" t="e">
        <f t="shared" si="172"/>
        <v>#N/A</v>
      </c>
      <c r="BL87" s="136" t="e">
        <f t="shared" si="172"/>
        <v>#N/A</v>
      </c>
      <c r="BM87" s="136" t="e">
        <f t="shared" si="172"/>
        <v>#N/A</v>
      </c>
      <c r="BN87" s="136" t="e">
        <f t="shared" si="172"/>
        <v>#N/A</v>
      </c>
      <c r="BO87" s="136" t="e">
        <f t="shared" si="172"/>
        <v>#N/A</v>
      </c>
      <c r="BP87" s="136" t="e">
        <f t="shared" si="172"/>
        <v>#N/A</v>
      </c>
      <c r="BQ87" s="136" t="e">
        <f t="shared" si="172"/>
        <v>#N/A</v>
      </c>
      <c r="BR87" s="136" t="e">
        <f t="shared" si="172"/>
        <v>#N/A</v>
      </c>
    </row>
    <row r="88" spans="1:70">
      <c r="A88" s="133">
        <f>IFERROR(IF(IF(AND(ROW(A88)=ROW($A$6),$G$2&lt;DATEVALUE("28/07/2006")),$G$2+1,INDEX('Intereses moratorios'!$A$7:$A$299,MATCH($G$2,'Intereses moratorios'!$A$7:$A$299,1)+ROW(A88)-ROW($A$6)))=0,"",IF(AND(ROW(A88)=ROW($A$6),$G$2&lt;DATEVALUE("28/07/2006")),$G$2+1,INDEX('Intereses moratorios'!$A$7:$A$299,MATCH($G$2,'Intereses moratorios'!$A$7:$A$299,1)+ROW(A88)-ROW($A$6)))),"")</f>
        <v>44044</v>
      </c>
      <c r="B88" s="133">
        <f>IFERROR(INDEX('Intereses moratorios'!$B$7:$B$299,MATCH(A88,'Intereses moratorios'!$A$7:$A$299,0)),"")</f>
        <v>44074</v>
      </c>
      <c r="C88" s="134">
        <f>IF(A88="","",IFERROR(IF($G$1&gt;=DATEVALUE("22/11/2019"),$E$4,INDEX('Intereses moratorios'!$D$7:$D$299,MATCH(A88,'Intereses moratorios'!$A$7:$A$299,0))),""))</f>
        <v>0.2757</v>
      </c>
      <c r="D88" s="133">
        <f t="shared" si="139"/>
        <v>44044</v>
      </c>
      <c r="E88" s="133">
        <f t="shared" si="140"/>
        <v>44074</v>
      </c>
      <c r="F88" s="135">
        <f t="shared" si="135"/>
        <v>31</v>
      </c>
      <c r="G88" s="136">
        <f t="shared" si="136"/>
        <v>936624.66</v>
      </c>
      <c r="H88" s="136">
        <f t="shared" ref="H88:AM88" si="173">IF(D88&lt;&gt;"",ROUND(H4*IF($G$1&gt;=DATEVALUE("22/11/2019"),$C$88/365)*$F$88,IF(FALSE,-3,2)),"")</f>
        <v>58539.040000000001</v>
      </c>
      <c r="I88" s="136">
        <f t="shared" si="173"/>
        <v>414480.6</v>
      </c>
      <c r="J88" s="136">
        <f t="shared" si="173"/>
        <v>163303.32</v>
      </c>
      <c r="K88" s="136">
        <f t="shared" si="173"/>
        <v>140493.70000000001</v>
      </c>
      <c r="L88" s="136">
        <f t="shared" si="173"/>
        <v>93662.47</v>
      </c>
      <c r="M88" s="136">
        <f t="shared" si="173"/>
        <v>234156.16</v>
      </c>
      <c r="N88" s="136">
        <f t="shared" si="173"/>
        <v>234156.16</v>
      </c>
      <c r="O88" s="136">
        <f t="shared" si="173"/>
        <v>152342</v>
      </c>
      <c r="P88" s="136">
        <f t="shared" si="173"/>
        <v>174329.26</v>
      </c>
      <c r="Q88" s="136">
        <f t="shared" si="173"/>
        <v>47767.86</v>
      </c>
      <c r="R88" s="136">
        <f t="shared" si="173"/>
        <v>10223.26</v>
      </c>
      <c r="S88" s="136">
        <f t="shared" si="173"/>
        <v>10764.16</v>
      </c>
      <c r="T88" s="136">
        <f t="shared" si="173"/>
        <v>20034.400000000001</v>
      </c>
      <c r="U88" s="136">
        <f t="shared" si="173"/>
        <v>11906.84</v>
      </c>
      <c r="V88" s="136">
        <f t="shared" si="173"/>
        <v>21432.31</v>
      </c>
      <c r="W88" s="136">
        <f t="shared" si="173"/>
        <v>17290.09</v>
      </c>
      <c r="X88" s="136">
        <f t="shared" si="173"/>
        <v>12184.32</v>
      </c>
      <c r="Y88" s="136">
        <f t="shared" si="173"/>
        <v>4996.8900000000003</v>
      </c>
      <c r="Z88" s="136">
        <f t="shared" si="173"/>
        <v>20377.439999999999</v>
      </c>
      <c r="AA88" s="136">
        <f t="shared" si="173"/>
        <v>14176.98</v>
      </c>
      <c r="AB88" s="136">
        <f t="shared" si="173"/>
        <v>4889.18</v>
      </c>
      <c r="AC88" s="136">
        <f t="shared" si="173"/>
        <v>15189.71</v>
      </c>
      <c r="AD88" s="136">
        <f t="shared" si="173"/>
        <v>20886.73</v>
      </c>
      <c r="AE88" s="136">
        <f t="shared" si="173"/>
        <v>22052.83</v>
      </c>
      <c r="AF88" s="136">
        <f t="shared" si="173"/>
        <v>9436.49</v>
      </c>
      <c r="AG88" s="136">
        <f t="shared" si="173"/>
        <v>21366.75</v>
      </c>
      <c r="AH88" s="136">
        <f t="shared" si="173"/>
        <v>15526.9</v>
      </c>
      <c r="AI88" s="136">
        <f t="shared" si="173"/>
        <v>5805.9</v>
      </c>
      <c r="AJ88" s="136">
        <f t="shared" si="173"/>
        <v>23474.16</v>
      </c>
      <c r="AK88" s="136">
        <f t="shared" si="173"/>
        <v>19461.89</v>
      </c>
      <c r="AL88" s="136">
        <f t="shared" si="173"/>
        <v>23823.05</v>
      </c>
      <c r="AM88" s="136">
        <f t="shared" si="173"/>
        <v>19662.09</v>
      </c>
      <c r="AN88" s="136">
        <f t="shared" ref="AN88:BR88" si="174">IF(AJ88&lt;&gt;"",ROUND(AN4*IF($G$1&gt;=DATEVALUE("22/11/2019"),$C$88/365)*$F$88,IF(FALSE,-3,2)),"")</f>
        <v>7473.09</v>
      </c>
      <c r="AO88" s="136">
        <f t="shared" si="174"/>
        <v>17067.64</v>
      </c>
      <c r="AP88" s="136">
        <f t="shared" si="174"/>
        <v>8663.7800000000007</v>
      </c>
      <c r="AQ88" s="136">
        <f t="shared" si="174"/>
        <v>22046.97</v>
      </c>
      <c r="AR88" s="136">
        <f t="shared" si="174"/>
        <v>21324.6</v>
      </c>
      <c r="AS88" s="136">
        <f t="shared" si="174"/>
        <v>14646.47</v>
      </c>
      <c r="AT88" s="136">
        <f t="shared" si="174"/>
        <v>22201.52</v>
      </c>
      <c r="AU88" s="136">
        <f t="shared" si="174"/>
        <v>11257.06</v>
      </c>
      <c r="AV88" s="136">
        <f t="shared" si="174"/>
        <v>14908.72</v>
      </c>
      <c r="AW88" s="136">
        <f t="shared" si="174"/>
        <v>14550.46</v>
      </c>
      <c r="AX88" s="136">
        <f t="shared" si="174"/>
        <v>12953.52</v>
      </c>
      <c r="AY88" s="136">
        <f t="shared" si="174"/>
        <v>13394.9</v>
      </c>
      <c r="AZ88" s="136">
        <f t="shared" si="174"/>
        <v>187324.93</v>
      </c>
      <c r="BA88" s="136">
        <f t="shared" si="174"/>
        <v>46831.23</v>
      </c>
      <c r="BB88" s="136">
        <f t="shared" si="174"/>
        <v>9635.5300000000007</v>
      </c>
      <c r="BC88" s="136">
        <f t="shared" si="174"/>
        <v>11731.22</v>
      </c>
      <c r="BD88" s="136">
        <f t="shared" si="174"/>
        <v>11754.64</v>
      </c>
      <c r="BE88" s="136">
        <f t="shared" si="174"/>
        <v>42957.120000000003</v>
      </c>
      <c r="BF88" s="136">
        <f t="shared" si="174"/>
        <v>18135.39</v>
      </c>
      <c r="BG88" s="136">
        <f t="shared" si="174"/>
        <v>1161321.08</v>
      </c>
      <c r="BH88" s="136">
        <f t="shared" si="174"/>
        <v>699811.36</v>
      </c>
      <c r="BI88" s="136">
        <f t="shared" si="174"/>
        <v>147518.38</v>
      </c>
      <c r="BJ88" s="136">
        <f t="shared" si="174"/>
        <v>17861363.280000001</v>
      </c>
      <c r="BK88" s="136" t="e">
        <f t="shared" si="174"/>
        <v>#N/A</v>
      </c>
      <c r="BL88" s="136" t="e">
        <f t="shared" si="174"/>
        <v>#N/A</v>
      </c>
      <c r="BM88" s="136" t="e">
        <f t="shared" si="174"/>
        <v>#N/A</v>
      </c>
      <c r="BN88" s="136" t="e">
        <f t="shared" si="174"/>
        <v>#N/A</v>
      </c>
      <c r="BO88" s="136" t="e">
        <f t="shared" si="174"/>
        <v>#N/A</v>
      </c>
      <c r="BP88" s="136" t="e">
        <f t="shared" si="174"/>
        <v>#N/A</v>
      </c>
      <c r="BQ88" s="136" t="e">
        <f t="shared" si="174"/>
        <v>#N/A</v>
      </c>
      <c r="BR88" s="136" t="e">
        <f t="shared" si="174"/>
        <v>#N/A</v>
      </c>
    </row>
    <row r="89" spans="1:70">
      <c r="A89" s="133">
        <f>IFERROR(IF(IF(AND(ROW(A89)=ROW($A$6),$G$2&lt;DATEVALUE("28/07/2006")),$G$2+1,INDEX('Intereses moratorios'!$A$7:$A$299,MATCH($G$2,'Intereses moratorios'!$A$7:$A$299,1)+ROW(A89)-ROW($A$6)))=0,"",IF(AND(ROW(A89)=ROW($A$6),$G$2&lt;DATEVALUE("28/07/2006")),$G$2+1,INDEX('Intereses moratorios'!$A$7:$A$299,MATCH($G$2,'Intereses moratorios'!$A$7:$A$299,1)+ROW(A89)-ROW($A$6)))),"")</f>
        <v>44075</v>
      </c>
      <c r="B89" s="133">
        <f>IFERROR(INDEX('Intereses moratorios'!$B$7:$B$299,MATCH(A89,'Intereses moratorios'!$A$7:$A$299,0)),"")</f>
        <v>44104</v>
      </c>
      <c r="C89" s="134">
        <f>IF(A89="","",IFERROR(IF($G$1&gt;=DATEVALUE("22/11/2019"),$E$4,INDEX('Intereses moratorios'!$D$7:$D$299,MATCH(A89,'Intereses moratorios'!$A$7:$A$299,0))),""))</f>
        <v>0.2757</v>
      </c>
      <c r="D89" s="133">
        <f t="shared" si="139"/>
        <v>44075</v>
      </c>
      <c r="E89" s="133">
        <f t="shared" si="140"/>
        <v>44104</v>
      </c>
      <c r="F89" s="135">
        <f t="shared" si="135"/>
        <v>30</v>
      </c>
      <c r="G89" s="136">
        <f t="shared" si="136"/>
        <v>906410.96</v>
      </c>
      <c r="H89" s="136">
        <f t="shared" ref="H89:AM89" si="175">IF(D89&lt;&gt;"",ROUND(H4*IF($G$1&gt;=DATEVALUE("22/11/2019"),$C$89/365)*$F$89,IF(FALSE,-3,2)),"")</f>
        <v>56650.68</v>
      </c>
      <c r="I89" s="136">
        <f t="shared" si="175"/>
        <v>401110.26</v>
      </c>
      <c r="J89" s="136">
        <f t="shared" si="175"/>
        <v>158035.47</v>
      </c>
      <c r="K89" s="136">
        <f t="shared" si="175"/>
        <v>135961.64000000001</v>
      </c>
      <c r="L89" s="136">
        <f t="shared" si="175"/>
        <v>90641.1</v>
      </c>
      <c r="M89" s="136">
        <f t="shared" si="175"/>
        <v>226602.74</v>
      </c>
      <c r="N89" s="136">
        <f t="shared" si="175"/>
        <v>226602.74</v>
      </c>
      <c r="O89" s="136">
        <f t="shared" si="175"/>
        <v>147427.74</v>
      </c>
      <c r="P89" s="136">
        <f t="shared" si="175"/>
        <v>168705.74</v>
      </c>
      <c r="Q89" s="136">
        <f t="shared" si="175"/>
        <v>46226.96</v>
      </c>
      <c r="R89" s="136">
        <f t="shared" si="175"/>
        <v>9893.48</v>
      </c>
      <c r="S89" s="136">
        <f t="shared" si="175"/>
        <v>10416.93</v>
      </c>
      <c r="T89" s="136">
        <f t="shared" si="175"/>
        <v>19388.13</v>
      </c>
      <c r="U89" s="136">
        <f t="shared" si="175"/>
        <v>11522.75</v>
      </c>
      <c r="V89" s="136">
        <f t="shared" si="175"/>
        <v>20740.95</v>
      </c>
      <c r="W89" s="136">
        <f t="shared" si="175"/>
        <v>16732.349999999999</v>
      </c>
      <c r="X89" s="136">
        <f t="shared" si="175"/>
        <v>11791.27</v>
      </c>
      <c r="Y89" s="136">
        <f t="shared" si="175"/>
        <v>4835.7</v>
      </c>
      <c r="Z89" s="136">
        <f t="shared" si="175"/>
        <v>19720.099999999999</v>
      </c>
      <c r="AA89" s="136">
        <f t="shared" si="175"/>
        <v>13719.66</v>
      </c>
      <c r="AB89" s="136">
        <f t="shared" si="175"/>
        <v>4731.47</v>
      </c>
      <c r="AC89" s="136">
        <f t="shared" si="175"/>
        <v>14699.72</v>
      </c>
      <c r="AD89" s="136">
        <f t="shared" si="175"/>
        <v>20212.96</v>
      </c>
      <c r="AE89" s="136">
        <f t="shared" si="175"/>
        <v>21341.45</v>
      </c>
      <c r="AF89" s="136">
        <f t="shared" si="175"/>
        <v>9132.09</v>
      </c>
      <c r="AG89" s="136">
        <f t="shared" si="175"/>
        <v>20677.5</v>
      </c>
      <c r="AH89" s="136">
        <f t="shared" si="175"/>
        <v>15026.03</v>
      </c>
      <c r="AI89" s="136">
        <f t="shared" si="175"/>
        <v>5618.61</v>
      </c>
      <c r="AJ89" s="136">
        <f t="shared" si="175"/>
        <v>22716.92</v>
      </c>
      <c r="AK89" s="136">
        <f t="shared" si="175"/>
        <v>18834.09</v>
      </c>
      <c r="AL89" s="136">
        <f t="shared" si="175"/>
        <v>23054.560000000001</v>
      </c>
      <c r="AM89" s="136">
        <f t="shared" si="175"/>
        <v>19027.830000000002</v>
      </c>
      <c r="AN89" s="136">
        <f t="shared" ref="AN89:BR89" si="176">IF(AJ89&lt;&gt;"",ROUND(AN4*IF($G$1&gt;=DATEVALUE("22/11/2019"),$C$89/365)*$F$89,IF(FALSE,-3,2)),"")</f>
        <v>7232.03</v>
      </c>
      <c r="AO89" s="136">
        <f t="shared" si="176"/>
        <v>16517.07</v>
      </c>
      <c r="AP89" s="136">
        <f t="shared" si="176"/>
        <v>8384.2999999999993</v>
      </c>
      <c r="AQ89" s="136">
        <f t="shared" si="176"/>
        <v>21335.78</v>
      </c>
      <c r="AR89" s="136">
        <f t="shared" si="176"/>
        <v>20636.71</v>
      </c>
      <c r="AS89" s="136">
        <f t="shared" si="176"/>
        <v>14174</v>
      </c>
      <c r="AT89" s="136">
        <f t="shared" si="176"/>
        <v>21485.34</v>
      </c>
      <c r="AU89" s="136">
        <f t="shared" si="176"/>
        <v>10893.93</v>
      </c>
      <c r="AV89" s="136">
        <f t="shared" si="176"/>
        <v>14427.8</v>
      </c>
      <c r="AW89" s="136">
        <f t="shared" si="176"/>
        <v>14081.09</v>
      </c>
      <c r="AX89" s="136">
        <f t="shared" si="176"/>
        <v>12535.66</v>
      </c>
      <c r="AY89" s="136">
        <f t="shared" si="176"/>
        <v>12962.81</v>
      </c>
      <c r="AZ89" s="136">
        <f t="shared" si="176"/>
        <v>181282.19</v>
      </c>
      <c r="BA89" s="136">
        <f t="shared" si="176"/>
        <v>45320.55</v>
      </c>
      <c r="BB89" s="136">
        <f t="shared" si="176"/>
        <v>9324.7000000000007</v>
      </c>
      <c r="BC89" s="136">
        <f t="shared" si="176"/>
        <v>11352.8</v>
      </c>
      <c r="BD89" s="136">
        <f t="shared" si="176"/>
        <v>11375.46</v>
      </c>
      <c r="BE89" s="136">
        <f t="shared" si="176"/>
        <v>41571.410000000003</v>
      </c>
      <c r="BF89" s="136">
        <f t="shared" si="176"/>
        <v>17550.38</v>
      </c>
      <c r="BG89" s="136">
        <f t="shared" si="176"/>
        <v>1123859.1100000001</v>
      </c>
      <c r="BH89" s="136">
        <f t="shared" si="176"/>
        <v>677236.8</v>
      </c>
      <c r="BI89" s="136">
        <f t="shared" si="176"/>
        <v>142759.73000000001</v>
      </c>
      <c r="BJ89" s="136">
        <f t="shared" si="176"/>
        <v>17285190.27</v>
      </c>
      <c r="BK89" s="136" t="e">
        <f t="shared" si="176"/>
        <v>#N/A</v>
      </c>
      <c r="BL89" s="136" t="e">
        <f t="shared" si="176"/>
        <v>#N/A</v>
      </c>
      <c r="BM89" s="136" t="e">
        <f t="shared" si="176"/>
        <v>#N/A</v>
      </c>
      <c r="BN89" s="136" t="e">
        <f t="shared" si="176"/>
        <v>#N/A</v>
      </c>
      <c r="BO89" s="136" t="e">
        <f t="shared" si="176"/>
        <v>#N/A</v>
      </c>
      <c r="BP89" s="136" t="e">
        <f t="shared" si="176"/>
        <v>#N/A</v>
      </c>
      <c r="BQ89" s="136" t="e">
        <f t="shared" si="176"/>
        <v>#N/A</v>
      </c>
      <c r="BR89" s="136" t="e">
        <f t="shared" si="176"/>
        <v>#N/A</v>
      </c>
    </row>
    <row r="90" spans="1:70">
      <c r="A90" s="133">
        <f>IFERROR(IF(IF(AND(ROW(A90)=ROW($A$6),$G$2&lt;DATEVALUE("28/07/2006")),$G$2+1,INDEX('Intereses moratorios'!$A$7:$A$299,MATCH($G$2,'Intereses moratorios'!$A$7:$A$299,1)+ROW(A90)-ROW($A$6)))=0,"",IF(AND(ROW(A90)=ROW($A$6),$G$2&lt;DATEVALUE("28/07/2006")),$G$2+1,INDEX('Intereses moratorios'!$A$7:$A$299,MATCH($G$2,'Intereses moratorios'!$A$7:$A$299,1)+ROW(A90)-ROW($A$6)))),"")</f>
        <v>44105</v>
      </c>
      <c r="B90" s="133">
        <f>IFERROR(INDEX('Intereses moratorios'!$B$7:$B$299,MATCH(A90,'Intereses moratorios'!$A$7:$A$299,0)),"")</f>
        <v>44135</v>
      </c>
      <c r="C90" s="134">
        <f>IF(A90="","",IFERROR(IF($G$1&gt;=DATEVALUE("22/11/2019"),$E$4,INDEX('Intereses moratorios'!$D$7:$D$299,MATCH(A90,'Intereses moratorios'!$A$7:$A$299,0))),""))</f>
        <v>0.2757</v>
      </c>
      <c r="D90" s="133">
        <f t="shared" si="139"/>
        <v>44105</v>
      </c>
      <c r="E90" s="133">
        <f t="shared" si="140"/>
        <v>44135</v>
      </c>
      <c r="F90" s="135">
        <f t="shared" si="135"/>
        <v>31</v>
      </c>
      <c r="G90" s="136">
        <f t="shared" si="136"/>
        <v>936624.66</v>
      </c>
      <c r="H90" s="136">
        <f t="shared" ref="H90:AM90" si="177">IF(D90&lt;&gt;"",ROUND(H4*IF($G$1&gt;=DATEVALUE("22/11/2019"),$C$90/365)*$F$90,IF(FALSE,-3,2)),"")</f>
        <v>58539.040000000001</v>
      </c>
      <c r="I90" s="136">
        <f t="shared" si="177"/>
        <v>414480.6</v>
      </c>
      <c r="J90" s="136">
        <f t="shared" si="177"/>
        <v>163303.32</v>
      </c>
      <c r="K90" s="136">
        <f t="shared" si="177"/>
        <v>140493.70000000001</v>
      </c>
      <c r="L90" s="136">
        <f t="shared" si="177"/>
        <v>93662.47</v>
      </c>
      <c r="M90" s="136">
        <f t="shared" si="177"/>
        <v>234156.16</v>
      </c>
      <c r="N90" s="136">
        <f t="shared" si="177"/>
        <v>234156.16</v>
      </c>
      <c r="O90" s="136">
        <f t="shared" si="177"/>
        <v>152342</v>
      </c>
      <c r="P90" s="136">
        <f t="shared" si="177"/>
        <v>174329.26</v>
      </c>
      <c r="Q90" s="136">
        <f t="shared" si="177"/>
        <v>47767.86</v>
      </c>
      <c r="R90" s="136">
        <f t="shared" si="177"/>
        <v>10223.26</v>
      </c>
      <c r="S90" s="136">
        <f t="shared" si="177"/>
        <v>10764.16</v>
      </c>
      <c r="T90" s="136">
        <f t="shared" si="177"/>
        <v>20034.400000000001</v>
      </c>
      <c r="U90" s="136">
        <f t="shared" si="177"/>
        <v>11906.84</v>
      </c>
      <c r="V90" s="136">
        <f t="shared" si="177"/>
        <v>21432.31</v>
      </c>
      <c r="W90" s="136">
        <f t="shared" si="177"/>
        <v>17290.09</v>
      </c>
      <c r="X90" s="136">
        <f t="shared" si="177"/>
        <v>12184.32</v>
      </c>
      <c r="Y90" s="136">
        <f t="shared" si="177"/>
        <v>4996.8900000000003</v>
      </c>
      <c r="Z90" s="136">
        <f t="shared" si="177"/>
        <v>20377.439999999999</v>
      </c>
      <c r="AA90" s="136">
        <f t="shared" si="177"/>
        <v>14176.98</v>
      </c>
      <c r="AB90" s="136">
        <f t="shared" si="177"/>
        <v>4889.18</v>
      </c>
      <c r="AC90" s="136">
        <f t="shared" si="177"/>
        <v>15189.71</v>
      </c>
      <c r="AD90" s="136">
        <f t="shared" si="177"/>
        <v>20886.73</v>
      </c>
      <c r="AE90" s="136">
        <f t="shared" si="177"/>
        <v>22052.83</v>
      </c>
      <c r="AF90" s="136">
        <f t="shared" si="177"/>
        <v>9436.49</v>
      </c>
      <c r="AG90" s="136">
        <f t="shared" si="177"/>
        <v>21366.75</v>
      </c>
      <c r="AH90" s="136">
        <f t="shared" si="177"/>
        <v>15526.9</v>
      </c>
      <c r="AI90" s="136">
        <f t="shared" si="177"/>
        <v>5805.9</v>
      </c>
      <c r="AJ90" s="136">
        <f t="shared" si="177"/>
        <v>23474.16</v>
      </c>
      <c r="AK90" s="136">
        <f t="shared" si="177"/>
        <v>19461.89</v>
      </c>
      <c r="AL90" s="136">
        <f t="shared" si="177"/>
        <v>23823.05</v>
      </c>
      <c r="AM90" s="136">
        <f t="shared" si="177"/>
        <v>19662.09</v>
      </c>
      <c r="AN90" s="136">
        <f t="shared" ref="AN90:BR90" si="178">IF(AJ90&lt;&gt;"",ROUND(AN4*IF($G$1&gt;=DATEVALUE("22/11/2019"),$C$90/365)*$F$90,IF(FALSE,-3,2)),"")</f>
        <v>7473.09</v>
      </c>
      <c r="AO90" s="136">
        <f t="shared" si="178"/>
        <v>17067.64</v>
      </c>
      <c r="AP90" s="136">
        <f t="shared" si="178"/>
        <v>8663.7800000000007</v>
      </c>
      <c r="AQ90" s="136">
        <f t="shared" si="178"/>
        <v>22046.97</v>
      </c>
      <c r="AR90" s="136">
        <f t="shared" si="178"/>
        <v>21324.6</v>
      </c>
      <c r="AS90" s="136">
        <f t="shared" si="178"/>
        <v>14646.47</v>
      </c>
      <c r="AT90" s="136">
        <f t="shared" si="178"/>
        <v>22201.52</v>
      </c>
      <c r="AU90" s="136">
        <f t="shared" si="178"/>
        <v>11257.06</v>
      </c>
      <c r="AV90" s="136">
        <f t="shared" si="178"/>
        <v>14908.72</v>
      </c>
      <c r="AW90" s="136">
        <f t="shared" si="178"/>
        <v>14550.46</v>
      </c>
      <c r="AX90" s="136">
        <f t="shared" si="178"/>
        <v>12953.52</v>
      </c>
      <c r="AY90" s="136">
        <f t="shared" si="178"/>
        <v>13394.9</v>
      </c>
      <c r="AZ90" s="136">
        <f t="shared" si="178"/>
        <v>187324.93</v>
      </c>
      <c r="BA90" s="136">
        <f t="shared" si="178"/>
        <v>46831.23</v>
      </c>
      <c r="BB90" s="136">
        <f t="shared" si="178"/>
        <v>9635.5300000000007</v>
      </c>
      <c r="BC90" s="136">
        <f t="shared" si="178"/>
        <v>11731.22</v>
      </c>
      <c r="BD90" s="136">
        <f t="shared" si="178"/>
        <v>11754.64</v>
      </c>
      <c r="BE90" s="136">
        <f t="shared" si="178"/>
        <v>42957.120000000003</v>
      </c>
      <c r="BF90" s="136">
        <f t="shared" si="178"/>
        <v>18135.39</v>
      </c>
      <c r="BG90" s="136">
        <f t="shared" si="178"/>
        <v>1161321.08</v>
      </c>
      <c r="BH90" s="136">
        <f t="shared" si="178"/>
        <v>699811.36</v>
      </c>
      <c r="BI90" s="136">
        <f t="shared" si="178"/>
        <v>147518.38</v>
      </c>
      <c r="BJ90" s="136">
        <f t="shared" si="178"/>
        <v>17861363.280000001</v>
      </c>
      <c r="BK90" s="136" t="e">
        <f t="shared" si="178"/>
        <v>#N/A</v>
      </c>
      <c r="BL90" s="136" t="e">
        <f t="shared" si="178"/>
        <v>#N/A</v>
      </c>
      <c r="BM90" s="136" t="e">
        <f t="shared" si="178"/>
        <v>#N/A</v>
      </c>
      <c r="BN90" s="136" t="e">
        <f t="shared" si="178"/>
        <v>#N/A</v>
      </c>
      <c r="BO90" s="136" t="e">
        <f t="shared" si="178"/>
        <v>#N/A</v>
      </c>
      <c r="BP90" s="136" t="e">
        <f t="shared" si="178"/>
        <v>#N/A</v>
      </c>
      <c r="BQ90" s="136" t="e">
        <f t="shared" si="178"/>
        <v>#N/A</v>
      </c>
      <c r="BR90" s="136" t="e">
        <f t="shared" si="178"/>
        <v>#N/A</v>
      </c>
    </row>
    <row r="91" spans="1:70">
      <c r="A91" s="133">
        <f>IFERROR(IF(IF(AND(ROW(A91)=ROW($A$6),$G$2&lt;DATEVALUE("28/07/2006")),$G$2+1,INDEX('Intereses moratorios'!$A$7:$A$299,MATCH($G$2,'Intereses moratorios'!$A$7:$A$299,1)+ROW(A91)-ROW($A$6)))=0,"",IF(AND(ROW(A91)=ROW($A$6),$G$2&lt;DATEVALUE("28/07/2006")),$G$2+1,INDEX('Intereses moratorios'!$A$7:$A$299,MATCH($G$2,'Intereses moratorios'!$A$7:$A$299,1)+ROW(A91)-ROW($A$6)))),"")</f>
        <v>44136</v>
      </c>
      <c r="B91" s="133">
        <f>IFERROR(INDEX('Intereses moratorios'!$B$7:$B$299,MATCH(A91,'Intereses moratorios'!$A$7:$A$299,0)),"")</f>
        <v>44165</v>
      </c>
      <c r="C91" s="134">
        <f>IF(A91="","",IFERROR(IF($G$1&gt;=DATEVALUE("22/11/2019"),$E$4,INDEX('Intereses moratorios'!$D$7:$D$299,MATCH(A91,'Intereses moratorios'!$A$7:$A$299,0))),""))</f>
        <v>0.2757</v>
      </c>
      <c r="D91" s="133">
        <f t="shared" si="139"/>
        <v>44136</v>
      </c>
      <c r="E91" s="133">
        <f t="shared" si="140"/>
        <v>44165</v>
      </c>
      <c r="F91" s="135">
        <f t="shared" si="135"/>
        <v>30</v>
      </c>
      <c r="G91" s="136">
        <f t="shared" si="136"/>
        <v>906410.96</v>
      </c>
      <c r="H91" s="136">
        <f t="shared" ref="H91:AM91" si="179">IF(D91&lt;&gt;"",ROUND(H4*IF($G$1&gt;=DATEVALUE("22/11/2019"),$C$91/365)*$F$91,IF(FALSE,-3,2)),"")</f>
        <v>56650.68</v>
      </c>
      <c r="I91" s="136">
        <f t="shared" si="179"/>
        <v>401110.26</v>
      </c>
      <c r="J91" s="136">
        <f t="shared" si="179"/>
        <v>158035.47</v>
      </c>
      <c r="K91" s="136">
        <f t="shared" si="179"/>
        <v>135961.64000000001</v>
      </c>
      <c r="L91" s="136">
        <f t="shared" si="179"/>
        <v>90641.1</v>
      </c>
      <c r="M91" s="136">
        <f t="shared" si="179"/>
        <v>226602.74</v>
      </c>
      <c r="N91" s="136">
        <f t="shared" si="179"/>
        <v>226602.74</v>
      </c>
      <c r="O91" s="136">
        <f t="shared" si="179"/>
        <v>147427.74</v>
      </c>
      <c r="P91" s="136">
        <f t="shared" si="179"/>
        <v>168705.74</v>
      </c>
      <c r="Q91" s="136">
        <f t="shared" si="179"/>
        <v>46226.96</v>
      </c>
      <c r="R91" s="136">
        <f t="shared" si="179"/>
        <v>9893.48</v>
      </c>
      <c r="S91" s="136">
        <f t="shared" si="179"/>
        <v>10416.93</v>
      </c>
      <c r="T91" s="136">
        <f t="shared" si="179"/>
        <v>19388.13</v>
      </c>
      <c r="U91" s="136">
        <f t="shared" si="179"/>
        <v>11522.75</v>
      </c>
      <c r="V91" s="136">
        <f t="shared" si="179"/>
        <v>20740.95</v>
      </c>
      <c r="W91" s="136">
        <f t="shared" si="179"/>
        <v>16732.349999999999</v>
      </c>
      <c r="X91" s="136">
        <f t="shared" si="179"/>
        <v>11791.27</v>
      </c>
      <c r="Y91" s="136">
        <f t="shared" si="179"/>
        <v>4835.7</v>
      </c>
      <c r="Z91" s="136">
        <f t="shared" si="179"/>
        <v>19720.099999999999</v>
      </c>
      <c r="AA91" s="136">
        <f t="shared" si="179"/>
        <v>13719.66</v>
      </c>
      <c r="AB91" s="136">
        <f t="shared" si="179"/>
        <v>4731.47</v>
      </c>
      <c r="AC91" s="136">
        <f t="shared" si="179"/>
        <v>14699.72</v>
      </c>
      <c r="AD91" s="136">
        <f t="shared" si="179"/>
        <v>20212.96</v>
      </c>
      <c r="AE91" s="136">
        <f t="shared" si="179"/>
        <v>21341.45</v>
      </c>
      <c r="AF91" s="136">
        <f t="shared" si="179"/>
        <v>9132.09</v>
      </c>
      <c r="AG91" s="136">
        <f t="shared" si="179"/>
        <v>20677.5</v>
      </c>
      <c r="AH91" s="136">
        <f t="shared" si="179"/>
        <v>15026.03</v>
      </c>
      <c r="AI91" s="136">
        <f t="shared" si="179"/>
        <v>5618.61</v>
      </c>
      <c r="AJ91" s="136">
        <f t="shared" si="179"/>
        <v>22716.92</v>
      </c>
      <c r="AK91" s="136">
        <f t="shared" si="179"/>
        <v>18834.09</v>
      </c>
      <c r="AL91" s="136">
        <f t="shared" si="179"/>
        <v>23054.560000000001</v>
      </c>
      <c r="AM91" s="136">
        <f t="shared" si="179"/>
        <v>19027.830000000002</v>
      </c>
      <c r="AN91" s="136">
        <f t="shared" ref="AN91:BR91" si="180">IF(AJ91&lt;&gt;"",ROUND(AN4*IF($G$1&gt;=DATEVALUE("22/11/2019"),$C$91/365)*$F$91,IF(FALSE,-3,2)),"")</f>
        <v>7232.03</v>
      </c>
      <c r="AO91" s="136">
        <f t="shared" si="180"/>
        <v>16517.07</v>
      </c>
      <c r="AP91" s="136">
        <f t="shared" si="180"/>
        <v>8384.2999999999993</v>
      </c>
      <c r="AQ91" s="136">
        <f t="shared" si="180"/>
        <v>21335.78</v>
      </c>
      <c r="AR91" s="136">
        <f t="shared" si="180"/>
        <v>20636.71</v>
      </c>
      <c r="AS91" s="136">
        <f t="shared" si="180"/>
        <v>14174</v>
      </c>
      <c r="AT91" s="136">
        <f t="shared" si="180"/>
        <v>21485.34</v>
      </c>
      <c r="AU91" s="136">
        <f t="shared" si="180"/>
        <v>10893.93</v>
      </c>
      <c r="AV91" s="136">
        <f t="shared" si="180"/>
        <v>14427.8</v>
      </c>
      <c r="AW91" s="136">
        <f t="shared" si="180"/>
        <v>14081.09</v>
      </c>
      <c r="AX91" s="136">
        <f t="shared" si="180"/>
        <v>12535.66</v>
      </c>
      <c r="AY91" s="136">
        <f t="shared" si="180"/>
        <v>12962.81</v>
      </c>
      <c r="AZ91" s="136">
        <f t="shared" si="180"/>
        <v>181282.19</v>
      </c>
      <c r="BA91" s="136">
        <f t="shared" si="180"/>
        <v>45320.55</v>
      </c>
      <c r="BB91" s="136">
        <f t="shared" si="180"/>
        <v>9324.7000000000007</v>
      </c>
      <c r="BC91" s="136">
        <f t="shared" si="180"/>
        <v>11352.8</v>
      </c>
      <c r="BD91" s="136">
        <f t="shared" si="180"/>
        <v>11375.46</v>
      </c>
      <c r="BE91" s="136">
        <f t="shared" si="180"/>
        <v>41571.410000000003</v>
      </c>
      <c r="BF91" s="136">
        <f t="shared" si="180"/>
        <v>17550.38</v>
      </c>
      <c r="BG91" s="136">
        <f t="shared" si="180"/>
        <v>1123859.1100000001</v>
      </c>
      <c r="BH91" s="136">
        <f t="shared" si="180"/>
        <v>677236.8</v>
      </c>
      <c r="BI91" s="136">
        <f t="shared" si="180"/>
        <v>142759.73000000001</v>
      </c>
      <c r="BJ91" s="136">
        <f t="shared" si="180"/>
        <v>17285190.27</v>
      </c>
      <c r="BK91" s="136" t="e">
        <f t="shared" si="180"/>
        <v>#N/A</v>
      </c>
      <c r="BL91" s="136" t="e">
        <f t="shared" si="180"/>
        <v>#N/A</v>
      </c>
      <c r="BM91" s="136" t="e">
        <f t="shared" si="180"/>
        <v>#N/A</v>
      </c>
      <c r="BN91" s="136" t="e">
        <f t="shared" si="180"/>
        <v>#N/A</v>
      </c>
      <c r="BO91" s="136" t="e">
        <f t="shared" si="180"/>
        <v>#N/A</v>
      </c>
      <c r="BP91" s="136" t="e">
        <f t="shared" si="180"/>
        <v>#N/A</v>
      </c>
      <c r="BQ91" s="136" t="e">
        <f t="shared" si="180"/>
        <v>#N/A</v>
      </c>
      <c r="BR91" s="136" t="e">
        <f t="shared" si="180"/>
        <v>#N/A</v>
      </c>
    </row>
    <row r="92" spans="1:70">
      <c r="A92" s="133">
        <f>IFERROR(IF(IF(AND(ROW(A92)=ROW($A$6),$G$2&lt;DATEVALUE("28/07/2006")),$G$2+1,INDEX('Intereses moratorios'!$A$7:$A$299,MATCH($G$2,'Intereses moratorios'!$A$7:$A$299,1)+ROW(A92)-ROW($A$6)))=0,"",IF(AND(ROW(A92)=ROW($A$6),$G$2&lt;DATEVALUE("28/07/2006")),$G$2+1,INDEX('Intereses moratorios'!$A$7:$A$299,MATCH($G$2,'Intereses moratorios'!$A$7:$A$299,1)+ROW(A92)-ROW($A$6)))),"")</f>
        <v>44166</v>
      </c>
      <c r="B92" s="133">
        <f>IFERROR(INDEX('Intereses moratorios'!$B$7:$B$299,MATCH(A92,'Intereses moratorios'!$A$7:$A$299,0)),"")</f>
        <v>44196</v>
      </c>
      <c r="C92" s="134">
        <f>IF(A92="","",IFERROR(IF($G$1&gt;=DATEVALUE("22/11/2019"),$E$4,INDEX('Intereses moratorios'!$D$7:$D$299,MATCH(A92,'Intereses moratorios'!$A$7:$A$299,0))),""))</f>
        <v>0.2757</v>
      </c>
      <c r="D92" s="133">
        <f t="shared" si="139"/>
        <v>44166</v>
      </c>
      <c r="E92" s="133">
        <f t="shared" si="140"/>
        <v>44196</v>
      </c>
      <c r="F92" s="135">
        <f t="shared" si="135"/>
        <v>31</v>
      </c>
      <c r="G92" s="136">
        <f t="shared" si="136"/>
        <v>936624.66</v>
      </c>
      <c r="H92" s="136">
        <f t="shared" ref="H92:AM92" si="181">IF(D92&lt;&gt;"",ROUND(H4*IF($G$1&gt;=DATEVALUE("22/11/2019"),$C$92/365)*$F$92,IF(FALSE,-3,2)),"")</f>
        <v>58539.040000000001</v>
      </c>
      <c r="I92" s="136">
        <f t="shared" si="181"/>
        <v>414480.6</v>
      </c>
      <c r="J92" s="136">
        <f t="shared" si="181"/>
        <v>163303.32</v>
      </c>
      <c r="K92" s="136">
        <f t="shared" si="181"/>
        <v>140493.70000000001</v>
      </c>
      <c r="L92" s="136">
        <f t="shared" si="181"/>
        <v>93662.47</v>
      </c>
      <c r="M92" s="136">
        <f t="shared" si="181"/>
        <v>234156.16</v>
      </c>
      <c r="N92" s="136">
        <f t="shared" si="181"/>
        <v>234156.16</v>
      </c>
      <c r="O92" s="136">
        <f t="shared" si="181"/>
        <v>152342</v>
      </c>
      <c r="P92" s="136">
        <f t="shared" si="181"/>
        <v>174329.26</v>
      </c>
      <c r="Q92" s="136">
        <f t="shared" si="181"/>
        <v>47767.86</v>
      </c>
      <c r="R92" s="136">
        <f t="shared" si="181"/>
        <v>10223.26</v>
      </c>
      <c r="S92" s="136">
        <f t="shared" si="181"/>
        <v>10764.16</v>
      </c>
      <c r="T92" s="136">
        <f t="shared" si="181"/>
        <v>20034.400000000001</v>
      </c>
      <c r="U92" s="136">
        <f t="shared" si="181"/>
        <v>11906.84</v>
      </c>
      <c r="V92" s="136">
        <f t="shared" si="181"/>
        <v>21432.31</v>
      </c>
      <c r="W92" s="136">
        <f t="shared" si="181"/>
        <v>17290.09</v>
      </c>
      <c r="X92" s="136">
        <f t="shared" si="181"/>
        <v>12184.32</v>
      </c>
      <c r="Y92" s="136">
        <f t="shared" si="181"/>
        <v>4996.8900000000003</v>
      </c>
      <c r="Z92" s="136">
        <f t="shared" si="181"/>
        <v>20377.439999999999</v>
      </c>
      <c r="AA92" s="136">
        <f t="shared" si="181"/>
        <v>14176.98</v>
      </c>
      <c r="AB92" s="136">
        <f t="shared" si="181"/>
        <v>4889.18</v>
      </c>
      <c r="AC92" s="136">
        <f t="shared" si="181"/>
        <v>15189.71</v>
      </c>
      <c r="AD92" s="136">
        <f t="shared" si="181"/>
        <v>20886.73</v>
      </c>
      <c r="AE92" s="136">
        <f t="shared" si="181"/>
        <v>22052.83</v>
      </c>
      <c r="AF92" s="136">
        <f t="shared" si="181"/>
        <v>9436.49</v>
      </c>
      <c r="AG92" s="136">
        <f t="shared" si="181"/>
        <v>21366.75</v>
      </c>
      <c r="AH92" s="136">
        <f t="shared" si="181"/>
        <v>15526.9</v>
      </c>
      <c r="AI92" s="136">
        <f t="shared" si="181"/>
        <v>5805.9</v>
      </c>
      <c r="AJ92" s="136">
        <f t="shared" si="181"/>
        <v>23474.16</v>
      </c>
      <c r="AK92" s="136">
        <f t="shared" si="181"/>
        <v>19461.89</v>
      </c>
      <c r="AL92" s="136">
        <f t="shared" si="181"/>
        <v>23823.05</v>
      </c>
      <c r="AM92" s="136">
        <f t="shared" si="181"/>
        <v>19662.09</v>
      </c>
      <c r="AN92" s="136">
        <f t="shared" ref="AN92:BR92" si="182">IF(AJ92&lt;&gt;"",ROUND(AN4*IF($G$1&gt;=DATEVALUE("22/11/2019"),$C$92/365)*$F$92,IF(FALSE,-3,2)),"")</f>
        <v>7473.09</v>
      </c>
      <c r="AO92" s="136">
        <f t="shared" si="182"/>
        <v>17067.64</v>
      </c>
      <c r="AP92" s="136">
        <f t="shared" si="182"/>
        <v>8663.7800000000007</v>
      </c>
      <c r="AQ92" s="136">
        <f t="shared" si="182"/>
        <v>22046.97</v>
      </c>
      <c r="AR92" s="136">
        <f t="shared" si="182"/>
        <v>21324.6</v>
      </c>
      <c r="AS92" s="136">
        <f t="shared" si="182"/>
        <v>14646.47</v>
      </c>
      <c r="AT92" s="136">
        <f t="shared" si="182"/>
        <v>22201.52</v>
      </c>
      <c r="AU92" s="136">
        <f t="shared" si="182"/>
        <v>11257.06</v>
      </c>
      <c r="AV92" s="136">
        <f t="shared" si="182"/>
        <v>14908.72</v>
      </c>
      <c r="AW92" s="136">
        <f t="shared" si="182"/>
        <v>14550.46</v>
      </c>
      <c r="AX92" s="136">
        <f t="shared" si="182"/>
        <v>12953.52</v>
      </c>
      <c r="AY92" s="136">
        <f t="shared" si="182"/>
        <v>13394.9</v>
      </c>
      <c r="AZ92" s="136">
        <f t="shared" si="182"/>
        <v>187324.93</v>
      </c>
      <c r="BA92" s="136">
        <f t="shared" si="182"/>
        <v>46831.23</v>
      </c>
      <c r="BB92" s="136">
        <f t="shared" si="182"/>
        <v>9635.5300000000007</v>
      </c>
      <c r="BC92" s="136">
        <f t="shared" si="182"/>
        <v>11731.22</v>
      </c>
      <c r="BD92" s="136">
        <f t="shared" si="182"/>
        <v>11754.64</v>
      </c>
      <c r="BE92" s="136">
        <f t="shared" si="182"/>
        <v>42957.120000000003</v>
      </c>
      <c r="BF92" s="136">
        <f t="shared" si="182"/>
        <v>18135.39</v>
      </c>
      <c r="BG92" s="136">
        <f t="shared" si="182"/>
        <v>1161321.08</v>
      </c>
      <c r="BH92" s="136">
        <f t="shared" si="182"/>
        <v>699811.36</v>
      </c>
      <c r="BI92" s="136">
        <f t="shared" si="182"/>
        <v>147518.38</v>
      </c>
      <c r="BJ92" s="136">
        <f t="shared" si="182"/>
        <v>17861363.280000001</v>
      </c>
      <c r="BK92" s="136" t="e">
        <f t="shared" si="182"/>
        <v>#N/A</v>
      </c>
      <c r="BL92" s="136" t="e">
        <f t="shared" si="182"/>
        <v>#N/A</v>
      </c>
      <c r="BM92" s="136" t="e">
        <f t="shared" si="182"/>
        <v>#N/A</v>
      </c>
      <c r="BN92" s="136" t="e">
        <f t="shared" si="182"/>
        <v>#N/A</v>
      </c>
      <c r="BO92" s="136" t="e">
        <f t="shared" si="182"/>
        <v>#N/A</v>
      </c>
      <c r="BP92" s="136" t="e">
        <f t="shared" si="182"/>
        <v>#N/A</v>
      </c>
      <c r="BQ92" s="136" t="e">
        <f t="shared" si="182"/>
        <v>#N/A</v>
      </c>
      <c r="BR92" s="136" t="e">
        <f t="shared" si="182"/>
        <v>#N/A</v>
      </c>
    </row>
    <row r="93" spans="1:70">
      <c r="A93" s="133">
        <f>IFERROR(IF(IF(AND(ROW(A93)=ROW($A$6),$G$2&lt;DATEVALUE("28/07/2006")),$G$2+1,INDEX('Intereses moratorios'!$A$7:$A$299,MATCH($G$2,'Intereses moratorios'!$A$7:$A$299,1)+ROW(A93)-ROW($A$6)))=0,"",IF(AND(ROW(A93)=ROW($A$6),$G$2&lt;DATEVALUE("28/07/2006")),$G$2+1,INDEX('Intereses moratorios'!$A$7:$A$299,MATCH($G$2,'Intereses moratorios'!$A$7:$A$299,1)+ROW(A93)-ROW($A$6)))),"")</f>
        <v>44197</v>
      </c>
      <c r="B93" s="133">
        <f>IFERROR(INDEX('Intereses moratorios'!$B$7:$B$299,MATCH(A93,'Intereses moratorios'!$A$7:$A$299,0)),"")</f>
        <v>44227</v>
      </c>
      <c r="C93" s="134">
        <f>IF(A93="","",IFERROR(IF($G$1&gt;=DATEVALUE("22/11/2019"),$E$4,INDEX('Intereses moratorios'!$D$7:$D$299,MATCH(A93,'Intereses moratorios'!$A$7:$A$299,0))),""))</f>
        <v>0.2757</v>
      </c>
      <c r="D93" s="133">
        <f t="shared" si="139"/>
        <v>44197</v>
      </c>
      <c r="E93" s="133">
        <f t="shared" si="140"/>
        <v>44227</v>
      </c>
      <c r="F93" s="135">
        <f t="shared" si="135"/>
        <v>31</v>
      </c>
      <c r="G93" s="136">
        <f t="shared" si="136"/>
        <v>936624.66</v>
      </c>
      <c r="H93" s="136">
        <f t="shared" ref="H93:AM93" si="183">IF(D93&lt;&gt;"",ROUND(H4*IF($G$1&gt;=DATEVALUE("22/11/2019"),$C$93/365)*$F$93,IF(FALSE,-3,2)),"")</f>
        <v>58539.040000000001</v>
      </c>
      <c r="I93" s="136">
        <f t="shared" si="183"/>
        <v>414480.6</v>
      </c>
      <c r="J93" s="136">
        <f t="shared" si="183"/>
        <v>163303.32</v>
      </c>
      <c r="K93" s="136">
        <f t="shared" si="183"/>
        <v>140493.70000000001</v>
      </c>
      <c r="L93" s="136">
        <f t="shared" si="183"/>
        <v>93662.47</v>
      </c>
      <c r="M93" s="136">
        <f t="shared" si="183"/>
        <v>234156.16</v>
      </c>
      <c r="N93" s="136">
        <f t="shared" si="183"/>
        <v>234156.16</v>
      </c>
      <c r="O93" s="136">
        <f t="shared" si="183"/>
        <v>152342</v>
      </c>
      <c r="P93" s="136">
        <f t="shared" si="183"/>
        <v>174329.26</v>
      </c>
      <c r="Q93" s="136">
        <f t="shared" si="183"/>
        <v>47767.86</v>
      </c>
      <c r="R93" s="136">
        <f t="shared" si="183"/>
        <v>10223.26</v>
      </c>
      <c r="S93" s="136">
        <f t="shared" si="183"/>
        <v>10764.16</v>
      </c>
      <c r="T93" s="136">
        <f t="shared" si="183"/>
        <v>20034.400000000001</v>
      </c>
      <c r="U93" s="136">
        <f t="shared" si="183"/>
        <v>11906.84</v>
      </c>
      <c r="V93" s="136">
        <f t="shared" si="183"/>
        <v>21432.31</v>
      </c>
      <c r="W93" s="136">
        <f t="shared" si="183"/>
        <v>17290.09</v>
      </c>
      <c r="X93" s="136">
        <f t="shared" si="183"/>
        <v>12184.32</v>
      </c>
      <c r="Y93" s="136">
        <f t="shared" si="183"/>
        <v>4996.8900000000003</v>
      </c>
      <c r="Z93" s="136">
        <f t="shared" si="183"/>
        <v>20377.439999999999</v>
      </c>
      <c r="AA93" s="136">
        <f t="shared" si="183"/>
        <v>14176.98</v>
      </c>
      <c r="AB93" s="136">
        <f t="shared" si="183"/>
        <v>4889.18</v>
      </c>
      <c r="AC93" s="136">
        <f t="shared" si="183"/>
        <v>15189.71</v>
      </c>
      <c r="AD93" s="136">
        <f t="shared" si="183"/>
        <v>20886.73</v>
      </c>
      <c r="AE93" s="136">
        <f t="shared" si="183"/>
        <v>22052.83</v>
      </c>
      <c r="AF93" s="136">
        <f t="shared" si="183"/>
        <v>9436.49</v>
      </c>
      <c r="AG93" s="136">
        <f t="shared" si="183"/>
        <v>21366.75</v>
      </c>
      <c r="AH93" s="136">
        <f t="shared" si="183"/>
        <v>15526.9</v>
      </c>
      <c r="AI93" s="136">
        <f t="shared" si="183"/>
        <v>5805.9</v>
      </c>
      <c r="AJ93" s="136">
        <f t="shared" si="183"/>
        <v>23474.16</v>
      </c>
      <c r="AK93" s="136">
        <f t="shared" si="183"/>
        <v>19461.89</v>
      </c>
      <c r="AL93" s="136">
        <f t="shared" si="183"/>
        <v>23823.05</v>
      </c>
      <c r="AM93" s="136">
        <f t="shared" si="183"/>
        <v>19662.09</v>
      </c>
      <c r="AN93" s="136">
        <f t="shared" ref="AN93:BR93" si="184">IF(AJ93&lt;&gt;"",ROUND(AN4*IF($G$1&gt;=DATEVALUE("22/11/2019"),$C$93/365)*$F$93,IF(FALSE,-3,2)),"")</f>
        <v>7473.09</v>
      </c>
      <c r="AO93" s="136">
        <f t="shared" si="184"/>
        <v>17067.64</v>
      </c>
      <c r="AP93" s="136">
        <f t="shared" si="184"/>
        <v>8663.7800000000007</v>
      </c>
      <c r="AQ93" s="136">
        <f t="shared" si="184"/>
        <v>22046.97</v>
      </c>
      <c r="AR93" s="136">
        <f t="shared" si="184"/>
        <v>21324.6</v>
      </c>
      <c r="AS93" s="136">
        <f t="shared" si="184"/>
        <v>14646.47</v>
      </c>
      <c r="AT93" s="136">
        <f t="shared" si="184"/>
        <v>22201.52</v>
      </c>
      <c r="AU93" s="136">
        <f t="shared" si="184"/>
        <v>11257.06</v>
      </c>
      <c r="AV93" s="136">
        <f t="shared" si="184"/>
        <v>14908.72</v>
      </c>
      <c r="AW93" s="136">
        <f t="shared" si="184"/>
        <v>14550.46</v>
      </c>
      <c r="AX93" s="136">
        <f t="shared" si="184"/>
        <v>12953.52</v>
      </c>
      <c r="AY93" s="136">
        <f t="shared" si="184"/>
        <v>13394.9</v>
      </c>
      <c r="AZ93" s="136">
        <f t="shared" si="184"/>
        <v>187324.93</v>
      </c>
      <c r="BA93" s="136">
        <f t="shared" si="184"/>
        <v>46831.23</v>
      </c>
      <c r="BB93" s="136">
        <f t="shared" si="184"/>
        <v>9635.5300000000007</v>
      </c>
      <c r="BC93" s="136">
        <f t="shared" si="184"/>
        <v>11731.22</v>
      </c>
      <c r="BD93" s="136">
        <f t="shared" si="184"/>
        <v>11754.64</v>
      </c>
      <c r="BE93" s="136">
        <f t="shared" si="184"/>
        <v>42957.120000000003</v>
      </c>
      <c r="BF93" s="136">
        <f t="shared" si="184"/>
        <v>18135.39</v>
      </c>
      <c r="BG93" s="136">
        <f t="shared" si="184"/>
        <v>1161321.08</v>
      </c>
      <c r="BH93" s="136">
        <f t="shared" si="184"/>
        <v>699811.36</v>
      </c>
      <c r="BI93" s="136">
        <f t="shared" si="184"/>
        <v>147518.38</v>
      </c>
      <c r="BJ93" s="136">
        <f t="shared" si="184"/>
        <v>17861363.280000001</v>
      </c>
      <c r="BK93" s="136" t="e">
        <f t="shared" si="184"/>
        <v>#N/A</v>
      </c>
      <c r="BL93" s="136" t="e">
        <f t="shared" si="184"/>
        <v>#N/A</v>
      </c>
      <c r="BM93" s="136" t="e">
        <f t="shared" si="184"/>
        <v>#N/A</v>
      </c>
      <c r="BN93" s="136" t="e">
        <f t="shared" si="184"/>
        <v>#N/A</v>
      </c>
      <c r="BO93" s="136" t="e">
        <f t="shared" si="184"/>
        <v>#N/A</v>
      </c>
      <c r="BP93" s="136" t="e">
        <f t="shared" si="184"/>
        <v>#N/A</v>
      </c>
      <c r="BQ93" s="136" t="e">
        <f t="shared" si="184"/>
        <v>#N/A</v>
      </c>
      <c r="BR93" s="136" t="e">
        <f t="shared" si="184"/>
        <v>#N/A</v>
      </c>
    </row>
    <row r="94" spans="1:70">
      <c r="A94" s="133">
        <f>IFERROR(IF(IF(AND(ROW(A94)=ROW($A$6),$G$2&lt;DATEVALUE("28/07/2006")),$G$2+1,INDEX('Intereses moratorios'!$A$7:$A$299,MATCH($G$2,'Intereses moratorios'!$A$7:$A$299,1)+ROW(A94)-ROW($A$6)))=0,"",IF(AND(ROW(A94)=ROW($A$6),$G$2&lt;DATEVALUE("28/07/2006")),$G$2+1,INDEX('Intereses moratorios'!$A$7:$A$299,MATCH($G$2,'Intereses moratorios'!$A$7:$A$299,1)+ROW(A94)-ROW($A$6)))),"")</f>
        <v>44228</v>
      </c>
      <c r="B94" s="133">
        <f>IFERROR(INDEX('Intereses moratorios'!$B$7:$B$299,MATCH(A94,'Intereses moratorios'!$A$7:$A$299,0)),"")</f>
        <v>44255</v>
      </c>
      <c r="C94" s="134">
        <f>IF(A94="","",IFERROR(IF($G$1&gt;=DATEVALUE("22/11/2019"),$E$4,INDEX('Intereses moratorios'!$D$7:$D$299,MATCH(A94,'Intereses moratorios'!$A$7:$A$299,0))),""))</f>
        <v>0.2757</v>
      </c>
      <c r="D94" s="133">
        <f t="shared" si="139"/>
        <v>44228</v>
      </c>
      <c r="E94" s="133">
        <f t="shared" si="140"/>
        <v>44255</v>
      </c>
      <c r="F94" s="135">
        <f t="shared" si="135"/>
        <v>28</v>
      </c>
      <c r="G94" s="136">
        <f t="shared" si="136"/>
        <v>845983.56</v>
      </c>
      <c r="H94" s="136">
        <f t="shared" ref="H94:AM94" si="185">IF(D94&lt;&gt;"",ROUND(H4*IF($G$1&gt;=DATEVALUE("22/11/2019"),$C$94/365)*$F$94,IF(FALSE,-3,2)),"")</f>
        <v>52873.97</v>
      </c>
      <c r="I94" s="136">
        <f t="shared" si="185"/>
        <v>374369.57</v>
      </c>
      <c r="J94" s="136">
        <f t="shared" si="185"/>
        <v>147499.76999999999</v>
      </c>
      <c r="K94" s="136">
        <f t="shared" si="185"/>
        <v>126897.53</v>
      </c>
      <c r="L94" s="136">
        <f t="shared" si="185"/>
        <v>84598.36</v>
      </c>
      <c r="M94" s="136">
        <f t="shared" si="185"/>
        <v>211495.89</v>
      </c>
      <c r="N94" s="136">
        <f t="shared" si="185"/>
        <v>211495.89</v>
      </c>
      <c r="O94" s="136">
        <f t="shared" si="185"/>
        <v>137599.23000000001</v>
      </c>
      <c r="P94" s="136">
        <f t="shared" si="185"/>
        <v>157458.69</v>
      </c>
      <c r="Q94" s="136">
        <f t="shared" si="185"/>
        <v>43145.16</v>
      </c>
      <c r="R94" s="136">
        <f t="shared" si="185"/>
        <v>9233.91</v>
      </c>
      <c r="S94" s="136">
        <f t="shared" si="185"/>
        <v>9722.4699999999993</v>
      </c>
      <c r="T94" s="136">
        <f t="shared" si="185"/>
        <v>18095.59</v>
      </c>
      <c r="U94" s="136">
        <f t="shared" si="185"/>
        <v>10754.57</v>
      </c>
      <c r="V94" s="136">
        <f t="shared" si="185"/>
        <v>19358.22</v>
      </c>
      <c r="W94" s="136">
        <f t="shared" si="185"/>
        <v>15616.86</v>
      </c>
      <c r="X94" s="136">
        <f t="shared" si="185"/>
        <v>11005.19</v>
      </c>
      <c r="Y94" s="136">
        <f t="shared" si="185"/>
        <v>4513.32</v>
      </c>
      <c r="Z94" s="136">
        <f t="shared" si="185"/>
        <v>18405.43</v>
      </c>
      <c r="AA94" s="136">
        <f t="shared" si="185"/>
        <v>12805.02</v>
      </c>
      <c r="AB94" s="136">
        <f t="shared" si="185"/>
        <v>4416.03</v>
      </c>
      <c r="AC94" s="136">
        <f t="shared" si="185"/>
        <v>13719.74</v>
      </c>
      <c r="AD94" s="136">
        <f t="shared" si="185"/>
        <v>18865.43</v>
      </c>
      <c r="AE94" s="136">
        <f t="shared" si="185"/>
        <v>19918.68</v>
      </c>
      <c r="AF94" s="136">
        <f t="shared" si="185"/>
        <v>8523.2800000000007</v>
      </c>
      <c r="AG94" s="136">
        <f t="shared" si="185"/>
        <v>19299</v>
      </c>
      <c r="AH94" s="136">
        <f t="shared" si="185"/>
        <v>14024.29</v>
      </c>
      <c r="AI94" s="136">
        <f t="shared" si="185"/>
        <v>5244.04</v>
      </c>
      <c r="AJ94" s="136">
        <f t="shared" si="185"/>
        <v>21202.46</v>
      </c>
      <c r="AK94" s="136">
        <f t="shared" si="185"/>
        <v>17578.48</v>
      </c>
      <c r="AL94" s="136">
        <f t="shared" si="185"/>
        <v>21517.59</v>
      </c>
      <c r="AM94" s="136">
        <f t="shared" si="185"/>
        <v>17759.310000000001</v>
      </c>
      <c r="AN94" s="136">
        <f t="shared" ref="AN94:BR94" si="186">IF(AJ94&lt;&gt;"",ROUND(AN4*IF($G$1&gt;=DATEVALUE("22/11/2019"),$C$94/365)*$F$94,IF(FALSE,-3,2)),"")</f>
        <v>6749.89</v>
      </c>
      <c r="AO94" s="136">
        <f t="shared" si="186"/>
        <v>15415.94</v>
      </c>
      <c r="AP94" s="136">
        <f t="shared" si="186"/>
        <v>7825.35</v>
      </c>
      <c r="AQ94" s="136">
        <f t="shared" si="186"/>
        <v>19913.400000000001</v>
      </c>
      <c r="AR94" s="136">
        <f t="shared" si="186"/>
        <v>19260.93</v>
      </c>
      <c r="AS94" s="136">
        <f t="shared" si="186"/>
        <v>13229.07</v>
      </c>
      <c r="AT94" s="136">
        <f t="shared" si="186"/>
        <v>20052.98</v>
      </c>
      <c r="AU94" s="136">
        <f t="shared" si="186"/>
        <v>10167.66</v>
      </c>
      <c r="AV94" s="136">
        <f t="shared" si="186"/>
        <v>13465.94</v>
      </c>
      <c r="AW94" s="136">
        <f t="shared" si="186"/>
        <v>13142.35</v>
      </c>
      <c r="AX94" s="136">
        <f t="shared" si="186"/>
        <v>11699.95</v>
      </c>
      <c r="AY94" s="136">
        <f t="shared" si="186"/>
        <v>12098.62</v>
      </c>
      <c r="AZ94" s="136">
        <f t="shared" si="186"/>
        <v>169196.71</v>
      </c>
      <c r="BA94" s="136">
        <f t="shared" si="186"/>
        <v>42299.18</v>
      </c>
      <c r="BB94" s="136">
        <f t="shared" si="186"/>
        <v>8703.06</v>
      </c>
      <c r="BC94" s="136">
        <f t="shared" si="186"/>
        <v>10595.94</v>
      </c>
      <c r="BD94" s="136">
        <f t="shared" si="186"/>
        <v>10617.09</v>
      </c>
      <c r="BE94" s="136">
        <f t="shared" si="186"/>
        <v>38799.980000000003</v>
      </c>
      <c r="BF94" s="136">
        <f t="shared" si="186"/>
        <v>16380.36</v>
      </c>
      <c r="BG94" s="136">
        <f t="shared" si="186"/>
        <v>1048935.17</v>
      </c>
      <c r="BH94" s="136">
        <f t="shared" si="186"/>
        <v>632087.68000000005</v>
      </c>
      <c r="BI94" s="136">
        <f t="shared" si="186"/>
        <v>133242.41</v>
      </c>
      <c r="BJ94" s="136">
        <f t="shared" si="186"/>
        <v>16132844.25</v>
      </c>
      <c r="BK94" s="136" t="e">
        <f t="shared" si="186"/>
        <v>#N/A</v>
      </c>
      <c r="BL94" s="136" t="e">
        <f t="shared" si="186"/>
        <v>#N/A</v>
      </c>
      <c r="BM94" s="136" t="e">
        <f t="shared" si="186"/>
        <v>#N/A</v>
      </c>
      <c r="BN94" s="136" t="e">
        <f t="shared" si="186"/>
        <v>#N/A</v>
      </c>
      <c r="BO94" s="136" t="e">
        <f t="shared" si="186"/>
        <v>#N/A</v>
      </c>
      <c r="BP94" s="136" t="e">
        <f t="shared" si="186"/>
        <v>#N/A</v>
      </c>
      <c r="BQ94" s="136" t="e">
        <f t="shared" si="186"/>
        <v>#N/A</v>
      </c>
      <c r="BR94" s="136" t="e">
        <f t="shared" si="186"/>
        <v>#N/A</v>
      </c>
    </row>
    <row r="95" spans="1:70">
      <c r="A95" s="133">
        <f>IFERROR(IF(IF(AND(ROW(A95)=ROW($A$6),$G$2&lt;DATEVALUE("28/07/2006")),$G$2+1,INDEX('Intereses moratorios'!$A$7:$A$299,MATCH($G$2,'Intereses moratorios'!$A$7:$A$299,1)+ROW(A95)-ROW($A$6)))=0,"",IF(AND(ROW(A95)=ROW($A$6),$G$2&lt;DATEVALUE("28/07/2006")),$G$2+1,INDEX('Intereses moratorios'!$A$7:$A$299,MATCH($G$2,'Intereses moratorios'!$A$7:$A$299,1)+ROW(A95)-ROW($A$6)))),"")</f>
        <v>44256</v>
      </c>
      <c r="B95" s="133">
        <f>IFERROR(INDEX('Intereses moratorios'!$B$7:$B$299,MATCH(A95,'Intereses moratorios'!$A$7:$A$299,0)),"")</f>
        <v>44286</v>
      </c>
      <c r="C95" s="134">
        <f>IF(A95="","",IFERROR(IF($G$1&gt;=DATEVALUE("22/11/2019"),$E$4,INDEX('Intereses moratorios'!$D$7:$D$299,MATCH(A95,'Intereses moratorios'!$A$7:$A$299,0))),""))</f>
        <v>0.2757</v>
      </c>
      <c r="D95" s="133">
        <f t="shared" si="139"/>
        <v>44256</v>
      </c>
      <c r="E95" s="133">
        <f t="shared" si="140"/>
        <v>44286</v>
      </c>
      <c r="F95" s="135">
        <f t="shared" si="135"/>
        <v>31</v>
      </c>
      <c r="G95" s="136">
        <f t="shared" si="136"/>
        <v>936624.66</v>
      </c>
      <c r="H95" s="136">
        <f t="shared" ref="H95:AM95" si="187">IF(D95&lt;&gt;"",ROUND(H4*IF($G$1&gt;=DATEVALUE("22/11/2019"),$C$95/365)*$F$95,IF(FALSE,-3,2)),"")</f>
        <v>58539.040000000001</v>
      </c>
      <c r="I95" s="136">
        <f t="shared" si="187"/>
        <v>414480.6</v>
      </c>
      <c r="J95" s="136">
        <f t="shared" si="187"/>
        <v>163303.32</v>
      </c>
      <c r="K95" s="136">
        <f t="shared" si="187"/>
        <v>140493.70000000001</v>
      </c>
      <c r="L95" s="136">
        <f t="shared" si="187"/>
        <v>93662.47</v>
      </c>
      <c r="M95" s="136">
        <f t="shared" si="187"/>
        <v>234156.16</v>
      </c>
      <c r="N95" s="136">
        <f t="shared" si="187"/>
        <v>234156.16</v>
      </c>
      <c r="O95" s="136">
        <f t="shared" si="187"/>
        <v>152342</v>
      </c>
      <c r="P95" s="136">
        <f t="shared" si="187"/>
        <v>174329.26</v>
      </c>
      <c r="Q95" s="136">
        <f t="shared" si="187"/>
        <v>47767.86</v>
      </c>
      <c r="R95" s="136">
        <f t="shared" si="187"/>
        <v>10223.26</v>
      </c>
      <c r="S95" s="136">
        <f t="shared" si="187"/>
        <v>10764.16</v>
      </c>
      <c r="T95" s="136">
        <f t="shared" si="187"/>
        <v>20034.400000000001</v>
      </c>
      <c r="U95" s="136">
        <f t="shared" si="187"/>
        <v>11906.84</v>
      </c>
      <c r="V95" s="136">
        <f t="shared" si="187"/>
        <v>21432.31</v>
      </c>
      <c r="W95" s="136">
        <f t="shared" si="187"/>
        <v>17290.09</v>
      </c>
      <c r="X95" s="136">
        <f t="shared" si="187"/>
        <v>12184.32</v>
      </c>
      <c r="Y95" s="136">
        <f t="shared" si="187"/>
        <v>4996.8900000000003</v>
      </c>
      <c r="Z95" s="136">
        <f t="shared" si="187"/>
        <v>20377.439999999999</v>
      </c>
      <c r="AA95" s="136">
        <f t="shared" si="187"/>
        <v>14176.98</v>
      </c>
      <c r="AB95" s="136">
        <f t="shared" si="187"/>
        <v>4889.18</v>
      </c>
      <c r="AC95" s="136">
        <f t="shared" si="187"/>
        <v>15189.71</v>
      </c>
      <c r="AD95" s="136">
        <f t="shared" si="187"/>
        <v>20886.73</v>
      </c>
      <c r="AE95" s="136">
        <f t="shared" si="187"/>
        <v>22052.83</v>
      </c>
      <c r="AF95" s="136">
        <f t="shared" si="187"/>
        <v>9436.49</v>
      </c>
      <c r="AG95" s="136">
        <f t="shared" si="187"/>
        <v>21366.75</v>
      </c>
      <c r="AH95" s="136">
        <f t="shared" si="187"/>
        <v>15526.9</v>
      </c>
      <c r="AI95" s="136">
        <f t="shared" si="187"/>
        <v>5805.9</v>
      </c>
      <c r="AJ95" s="136">
        <f t="shared" si="187"/>
        <v>23474.16</v>
      </c>
      <c r="AK95" s="136">
        <f t="shared" si="187"/>
        <v>19461.89</v>
      </c>
      <c r="AL95" s="136">
        <f t="shared" si="187"/>
        <v>23823.05</v>
      </c>
      <c r="AM95" s="136">
        <f t="shared" si="187"/>
        <v>19662.09</v>
      </c>
      <c r="AN95" s="136">
        <f t="shared" ref="AN95:BR95" si="188">IF(AJ95&lt;&gt;"",ROUND(AN4*IF($G$1&gt;=DATEVALUE("22/11/2019"),$C$95/365)*$F$95,IF(FALSE,-3,2)),"")</f>
        <v>7473.09</v>
      </c>
      <c r="AO95" s="136">
        <f t="shared" si="188"/>
        <v>17067.64</v>
      </c>
      <c r="AP95" s="136">
        <f t="shared" si="188"/>
        <v>8663.7800000000007</v>
      </c>
      <c r="AQ95" s="136">
        <f t="shared" si="188"/>
        <v>22046.97</v>
      </c>
      <c r="AR95" s="136">
        <f t="shared" si="188"/>
        <v>21324.6</v>
      </c>
      <c r="AS95" s="136">
        <f t="shared" si="188"/>
        <v>14646.47</v>
      </c>
      <c r="AT95" s="136">
        <f t="shared" si="188"/>
        <v>22201.52</v>
      </c>
      <c r="AU95" s="136">
        <f t="shared" si="188"/>
        <v>11257.06</v>
      </c>
      <c r="AV95" s="136">
        <f t="shared" si="188"/>
        <v>14908.72</v>
      </c>
      <c r="AW95" s="136">
        <f t="shared" si="188"/>
        <v>14550.46</v>
      </c>
      <c r="AX95" s="136">
        <f t="shared" si="188"/>
        <v>12953.52</v>
      </c>
      <c r="AY95" s="136">
        <f t="shared" si="188"/>
        <v>13394.9</v>
      </c>
      <c r="AZ95" s="136">
        <f t="shared" si="188"/>
        <v>187324.93</v>
      </c>
      <c r="BA95" s="136">
        <f t="shared" si="188"/>
        <v>46831.23</v>
      </c>
      <c r="BB95" s="136">
        <f t="shared" si="188"/>
        <v>9635.5300000000007</v>
      </c>
      <c r="BC95" s="136">
        <f t="shared" si="188"/>
        <v>11731.22</v>
      </c>
      <c r="BD95" s="136">
        <f t="shared" si="188"/>
        <v>11754.64</v>
      </c>
      <c r="BE95" s="136">
        <f t="shared" si="188"/>
        <v>42957.120000000003</v>
      </c>
      <c r="BF95" s="136">
        <f t="shared" si="188"/>
        <v>18135.39</v>
      </c>
      <c r="BG95" s="136">
        <f t="shared" si="188"/>
        <v>1161321.08</v>
      </c>
      <c r="BH95" s="136">
        <f t="shared" si="188"/>
        <v>699811.36</v>
      </c>
      <c r="BI95" s="136">
        <f t="shared" si="188"/>
        <v>147518.38</v>
      </c>
      <c r="BJ95" s="136">
        <f t="shared" si="188"/>
        <v>17861363.280000001</v>
      </c>
      <c r="BK95" s="136" t="e">
        <f t="shared" si="188"/>
        <v>#N/A</v>
      </c>
      <c r="BL95" s="136" t="e">
        <f t="shared" si="188"/>
        <v>#N/A</v>
      </c>
      <c r="BM95" s="136" t="e">
        <f t="shared" si="188"/>
        <v>#N/A</v>
      </c>
      <c r="BN95" s="136" t="e">
        <f t="shared" si="188"/>
        <v>#N/A</v>
      </c>
      <c r="BO95" s="136" t="e">
        <f t="shared" si="188"/>
        <v>#N/A</v>
      </c>
      <c r="BP95" s="136" t="e">
        <f t="shared" si="188"/>
        <v>#N/A</v>
      </c>
      <c r="BQ95" s="136" t="e">
        <f t="shared" si="188"/>
        <v>#N/A</v>
      </c>
      <c r="BR95" s="136" t="e">
        <f t="shared" si="188"/>
        <v>#N/A</v>
      </c>
    </row>
    <row r="96" spans="1:70">
      <c r="A96" s="133">
        <f>IFERROR(IF(IF(AND(ROW(A96)=ROW($A$6),$G$2&lt;DATEVALUE("28/07/2006")),$G$2+1,INDEX('Intereses moratorios'!$A$7:$A$299,MATCH($G$2,'Intereses moratorios'!$A$7:$A$299,1)+ROW(A96)-ROW($A$6)))=0,"",IF(AND(ROW(A96)=ROW($A$6),$G$2&lt;DATEVALUE("28/07/2006")),$G$2+1,INDEX('Intereses moratorios'!$A$7:$A$299,MATCH($G$2,'Intereses moratorios'!$A$7:$A$299,1)+ROW(A96)-ROW($A$6)))),"")</f>
        <v>44287</v>
      </c>
      <c r="B96" s="133">
        <f>IFERROR(INDEX('Intereses moratorios'!$B$7:$B$299,MATCH(A96,'Intereses moratorios'!$A$7:$A$299,0)),"")</f>
        <v>44316</v>
      </c>
      <c r="C96" s="134">
        <f>IF(A96="","",IFERROR(IF($G$1&gt;=DATEVALUE("22/11/2019"),$E$4,INDEX('Intereses moratorios'!$D$7:$D$299,MATCH(A96,'Intereses moratorios'!$A$7:$A$299,0))),""))</f>
        <v>0.2757</v>
      </c>
      <c r="D96" s="133">
        <f t="shared" si="139"/>
        <v>44287</v>
      </c>
      <c r="E96" s="133">
        <f t="shared" si="140"/>
        <v>44316</v>
      </c>
      <c r="F96" s="135">
        <f t="shared" si="135"/>
        <v>30</v>
      </c>
      <c r="G96" s="136">
        <f t="shared" si="136"/>
        <v>906410.96</v>
      </c>
      <c r="H96" s="136">
        <f t="shared" ref="H96:AM96" si="189">IF(D96&lt;&gt;"",ROUND(H4*IF($G$1&gt;=DATEVALUE("22/11/2019"),$C$96/365)*$F$96,IF(FALSE,-3,2)),"")</f>
        <v>56650.68</v>
      </c>
      <c r="I96" s="136">
        <f t="shared" si="189"/>
        <v>401110.26</v>
      </c>
      <c r="J96" s="136">
        <f t="shared" si="189"/>
        <v>158035.47</v>
      </c>
      <c r="K96" s="136">
        <f t="shared" si="189"/>
        <v>135961.64000000001</v>
      </c>
      <c r="L96" s="136">
        <f t="shared" si="189"/>
        <v>90641.1</v>
      </c>
      <c r="M96" s="136">
        <f t="shared" si="189"/>
        <v>226602.74</v>
      </c>
      <c r="N96" s="136">
        <f t="shared" si="189"/>
        <v>226602.74</v>
      </c>
      <c r="O96" s="136">
        <f t="shared" si="189"/>
        <v>147427.74</v>
      </c>
      <c r="P96" s="136">
        <f t="shared" si="189"/>
        <v>168705.74</v>
      </c>
      <c r="Q96" s="136">
        <f t="shared" si="189"/>
        <v>46226.96</v>
      </c>
      <c r="R96" s="136">
        <f t="shared" si="189"/>
        <v>9893.48</v>
      </c>
      <c r="S96" s="136">
        <f t="shared" si="189"/>
        <v>10416.93</v>
      </c>
      <c r="T96" s="136">
        <f t="shared" si="189"/>
        <v>19388.13</v>
      </c>
      <c r="U96" s="136">
        <f t="shared" si="189"/>
        <v>11522.75</v>
      </c>
      <c r="V96" s="136">
        <f t="shared" si="189"/>
        <v>20740.95</v>
      </c>
      <c r="W96" s="136">
        <f t="shared" si="189"/>
        <v>16732.349999999999</v>
      </c>
      <c r="X96" s="136">
        <f t="shared" si="189"/>
        <v>11791.27</v>
      </c>
      <c r="Y96" s="136">
        <f t="shared" si="189"/>
        <v>4835.7</v>
      </c>
      <c r="Z96" s="136">
        <f t="shared" si="189"/>
        <v>19720.099999999999</v>
      </c>
      <c r="AA96" s="136">
        <f t="shared" si="189"/>
        <v>13719.66</v>
      </c>
      <c r="AB96" s="136">
        <f t="shared" si="189"/>
        <v>4731.47</v>
      </c>
      <c r="AC96" s="136">
        <f t="shared" si="189"/>
        <v>14699.72</v>
      </c>
      <c r="AD96" s="136">
        <f t="shared" si="189"/>
        <v>20212.96</v>
      </c>
      <c r="AE96" s="136">
        <f t="shared" si="189"/>
        <v>21341.45</v>
      </c>
      <c r="AF96" s="136">
        <f t="shared" si="189"/>
        <v>9132.09</v>
      </c>
      <c r="AG96" s="136">
        <f t="shared" si="189"/>
        <v>20677.5</v>
      </c>
      <c r="AH96" s="136">
        <f t="shared" si="189"/>
        <v>15026.03</v>
      </c>
      <c r="AI96" s="136">
        <f t="shared" si="189"/>
        <v>5618.61</v>
      </c>
      <c r="AJ96" s="136">
        <f t="shared" si="189"/>
        <v>22716.92</v>
      </c>
      <c r="AK96" s="136">
        <f t="shared" si="189"/>
        <v>18834.09</v>
      </c>
      <c r="AL96" s="136">
        <f t="shared" si="189"/>
        <v>23054.560000000001</v>
      </c>
      <c r="AM96" s="136">
        <f t="shared" si="189"/>
        <v>19027.830000000002</v>
      </c>
      <c r="AN96" s="136">
        <f t="shared" ref="AN96:BR96" si="190">IF(AJ96&lt;&gt;"",ROUND(AN4*IF($G$1&gt;=DATEVALUE("22/11/2019"),$C$96/365)*$F$96,IF(FALSE,-3,2)),"")</f>
        <v>7232.03</v>
      </c>
      <c r="AO96" s="136">
        <f t="shared" si="190"/>
        <v>16517.07</v>
      </c>
      <c r="AP96" s="136">
        <f t="shared" si="190"/>
        <v>8384.2999999999993</v>
      </c>
      <c r="AQ96" s="136">
        <f t="shared" si="190"/>
        <v>21335.78</v>
      </c>
      <c r="AR96" s="136">
        <f t="shared" si="190"/>
        <v>20636.71</v>
      </c>
      <c r="AS96" s="136">
        <f t="shared" si="190"/>
        <v>14174</v>
      </c>
      <c r="AT96" s="136">
        <f t="shared" si="190"/>
        <v>21485.34</v>
      </c>
      <c r="AU96" s="136">
        <f t="shared" si="190"/>
        <v>10893.93</v>
      </c>
      <c r="AV96" s="136">
        <f t="shared" si="190"/>
        <v>14427.8</v>
      </c>
      <c r="AW96" s="136">
        <f t="shared" si="190"/>
        <v>14081.09</v>
      </c>
      <c r="AX96" s="136">
        <f t="shared" si="190"/>
        <v>12535.66</v>
      </c>
      <c r="AY96" s="136">
        <f t="shared" si="190"/>
        <v>12962.81</v>
      </c>
      <c r="AZ96" s="136">
        <f t="shared" si="190"/>
        <v>181282.19</v>
      </c>
      <c r="BA96" s="136">
        <f t="shared" si="190"/>
        <v>45320.55</v>
      </c>
      <c r="BB96" s="136">
        <f t="shared" si="190"/>
        <v>9324.7000000000007</v>
      </c>
      <c r="BC96" s="136">
        <f t="shared" si="190"/>
        <v>11352.8</v>
      </c>
      <c r="BD96" s="136">
        <f t="shared" si="190"/>
        <v>11375.46</v>
      </c>
      <c r="BE96" s="136">
        <f t="shared" si="190"/>
        <v>41571.410000000003</v>
      </c>
      <c r="BF96" s="136">
        <f t="shared" si="190"/>
        <v>17550.38</v>
      </c>
      <c r="BG96" s="136">
        <f t="shared" si="190"/>
        <v>1123859.1100000001</v>
      </c>
      <c r="BH96" s="136">
        <f t="shared" si="190"/>
        <v>677236.8</v>
      </c>
      <c r="BI96" s="136">
        <f t="shared" si="190"/>
        <v>142759.73000000001</v>
      </c>
      <c r="BJ96" s="136">
        <f t="shared" si="190"/>
        <v>17285190.27</v>
      </c>
      <c r="BK96" s="136" t="e">
        <f t="shared" si="190"/>
        <v>#N/A</v>
      </c>
      <c r="BL96" s="136" t="e">
        <f t="shared" si="190"/>
        <v>#N/A</v>
      </c>
      <c r="BM96" s="136" t="e">
        <f t="shared" si="190"/>
        <v>#N/A</v>
      </c>
      <c r="BN96" s="136" t="e">
        <f t="shared" si="190"/>
        <v>#N/A</v>
      </c>
      <c r="BO96" s="136" t="e">
        <f t="shared" si="190"/>
        <v>#N/A</v>
      </c>
      <c r="BP96" s="136" t="e">
        <f t="shared" si="190"/>
        <v>#N/A</v>
      </c>
      <c r="BQ96" s="136" t="e">
        <f t="shared" si="190"/>
        <v>#N/A</v>
      </c>
      <c r="BR96" s="136" t="e">
        <f t="shared" si="190"/>
        <v>#N/A</v>
      </c>
    </row>
    <row r="97" spans="1:70">
      <c r="A97" s="133">
        <f>IFERROR(IF(IF(AND(ROW(A97)=ROW($A$6),$G$2&lt;DATEVALUE("28/07/2006")),$G$2+1,INDEX('Intereses moratorios'!$A$7:$A$299,MATCH($G$2,'Intereses moratorios'!$A$7:$A$299,1)+ROW(A97)-ROW($A$6)))=0,"",IF(AND(ROW(A97)=ROW($A$6),$G$2&lt;DATEVALUE("28/07/2006")),$G$2+1,INDEX('Intereses moratorios'!$A$7:$A$299,MATCH($G$2,'Intereses moratorios'!$A$7:$A$299,1)+ROW(A97)-ROW($A$6)))),"")</f>
        <v>44317</v>
      </c>
      <c r="B97" s="133">
        <f>IFERROR(INDEX('Intereses moratorios'!$B$7:$B$299,MATCH(A97,'Intereses moratorios'!$A$7:$A$299,0)),"")</f>
        <v>44347</v>
      </c>
      <c r="C97" s="134">
        <f>IF(A97="","",IFERROR(IF($G$1&gt;=DATEVALUE("22/11/2019"),$E$4,INDEX('Intereses moratorios'!$D$7:$D$299,MATCH(A97,'Intereses moratorios'!$A$7:$A$299,0))),""))</f>
        <v>0.2757</v>
      </c>
      <c r="D97" s="133">
        <f t="shared" si="139"/>
        <v>44317</v>
      </c>
      <c r="E97" s="133">
        <f t="shared" si="140"/>
        <v>44347</v>
      </c>
      <c r="F97" s="135">
        <f t="shared" si="135"/>
        <v>31</v>
      </c>
      <c r="G97" s="136">
        <f t="shared" si="136"/>
        <v>936624.66</v>
      </c>
      <c r="H97" s="136">
        <f t="shared" ref="H97:AM97" si="191">IF(D97&lt;&gt;"",ROUND(H4*IF($G$1&gt;=DATEVALUE("22/11/2019"),$C$97/365)*$F$97,IF(FALSE,-3,2)),"")</f>
        <v>58539.040000000001</v>
      </c>
      <c r="I97" s="136">
        <f t="shared" si="191"/>
        <v>414480.6</v>
      </c>
      <c r="J97" s="136">
        <f t="shared" si="191"/>
        <v>163303.32</v>
      </c>
      <c r="K97" s="136">
        <f t="shared" si="191"/>
        <v>140493.70000000001</v>
      </c>
      <c r="L97" s="136">
        <f t="shared" si="191"/>
        <v>93662.47</v>
      </c>
      <c r="M97" s="136">
        <f t="shared" si="191"/>
        <v>234156.16</v>
      </c>
      <c r="N97" s="136">
        <f t="shared" si="191"/>
        <v>234156.16</v>
      </c>
      <c r="O97" s="136">
        <f t="shared" si="191"/>
        <v>152342</v>
      </c>
      <c r="P97" s="136">
        <f t="shared" si="191"/>
        <v>174329.26</v>
      </c>
      <c r="Q97" s="136">
        <f t="shared" si="191"/>
        <v>47767.86</v>
      </c>
      <c r="R97" s="136">
        <f t="shared" si="191"/>
        <v>10223.26</v>
      </c>
      <c r="S97" s="136">
        <f t="shared" si="191"/>
        <v>10764.16</v>
      </c>
      <c r="T97" s="136">
        <f t="shared" si="191"/>
        <v>20034.400000000001</v>
      </c>
      <c r="U97" s="136">
        <f t="shared" si="191"/>
        <v>11906.84</v>
      </c>
      <c r="V97" s="136">
        <f t="shared" si="191"/>
        <v>21432.31</v>
      </c>
      <c r="W97" s="136">
        <f t="shared" si="191"/>
        <v>17290.09</v>
      </c>
      <c r="X97" s="136">
        <f t="shared" si="191"/>
        <v>12184.32</v>
      </c>
      <c r="Y97" s="136">
        <f t="shared" si="191"/>
        <v>4996.8900000000003</v>
      </c>
      <c r="Z97" s="136">
        <f t="shared" si="191"/>
        <v>20377.439999999999</v>
      </c>
      <c r="AA97" s="136">
        <f t="shared" si="191"/>
        <v>14176.98</v>
      </c>
      <c r="AB97" s="136">
        <f t="shared" si="191"/>
        <v>4889.18</v>
      </c>
      <c r="AC97" s="136">
        <f t="shared" si="191"/>
        <v>15189.71</v>
      </c>
      <c r="AD97" s="136">
        <f t="shared" si="191"/>
        <v>20886.73</v>
      </c>
      <c r="AE97" s="136">
        <f t="shared" si="191"/>
        <v>22052.83</v>
      </c>
      <c r="AF97" s="136">
        <f t="shared" si="191"/>
        <v>9436.49</v>
      </c>
      <c r="AG97" s="136">
        <f t="shared" si="191"/>
        <v>21366.75</v>
      </c>
      <c r="AH97" s="136">
        <f t="shared" si="191"/>
        <v>15526.9</v>
      </c>
      <c r="AI97" s="136">
        <f t="shared" si="191"/>
        <v>5805.9</v>
      </c>
      <c r="AJ97" s="136">
        <f t="shared" si="191"/>
        <v>23474.16</v>
      </c>
      <c r="AK97" s="136">
        <f t="shared" si="191"/>
        <v>19461.89</v>
      </c>
      <c r="AL97" s="136">
        <f t="shared" si="191"/>
        <v>23823.05</v>
      </c>
      <c r="AM97" s="136">
        <f t="shared" si="191"/>
        <v>19662.09</v>
      </c>
      <c r="AN97" s="136">
        <f t="shared" ref="AN97:BR97" si="192">IF(AJ97&lt;&gt;"",ROUND(AN4*IF($G$1&gt;=DATEVALUE("22/11/2019"),$C$97/365)*$F$97,IF(FALSE,-3,2)),"")</f>
        <v>7473.09</v>
      </c>
      <c r="AO97" s="136">
        <f t="shared" si="192"/>
        <v>17067.64</v>
      </c>
      <c r="AP97" s="136">
        <f t="shared" si="192"/>
        <v>8663.7800000000007</v>
      </c>
      <c r="AQ97" s="136">
        <f t="shared" si="192"/>
        <v>22046.97</v>
      </c>
      <c r="AR97" s="136">
        <f t="shared" si="192"/>
        <v>21324.6</v>
      </c>
      <c r="AS97" s="136">
        <f t="shared" si="192"/>
        <v>14646.47</v>
      </c>
      <c r="AT97" s="136">
        <f t="shared" si="192"/>
        <v>22201.52</v>
      </c>
      <c r="AU97" s="136">
        <f t="shared" si="192"/>
        <v>11257.06</v>
      </c>
      <c r="AV97" s="136">
        <f t="shared" si="192"/>
        <v>14908.72</v>
      </c>
      <c r="AW97" s="136">
        <f t="shared" si="192"/>
        <v>14550.46</v>
      </c>
      <c r="AX97" s="136">
        <f t="shared" si="192"/>
        <v>12953.52</v>
      </c>
      <c r="AY97" s="136">
        <f t="shared" si="192"/>
        <v>13394.9</v>
      </c>
      <c r="AZ97" s="136">
        <f t="shared" si="192"/>
        <v>187324.93</v>
      </c>
      <c r="BA97" s="136">
        <f t="shared" si="192"/>
        <v>46831.23</v>
      </c>
      <c r="BB97" s="136">
        <f t="shared" si="192"/>
        <v>9635.5300000000007</v>
      </c>
      <c r="BC97" s="136">
        <f t="shared" si="192"/>
        <v>11731.22</v>
      </c>
      <c r="BD97" s="136">
        <f t="shared" si="192"/>
        <v>11754.64</v>
      </c>
      <c r="BE97" s="136">
        <f t="shared" si="192"/>
        <v>42957.120000000003</v>
      </c>
      <c r="BF97" s="136">
        <f t="shared" si="192"/>
        <v>18135.39</v>
      </c>
      <c r="BG97" s="136">
        <f t="shared" si="192"/>
        <v>1161321.08</v>
      </c>
      <c r="BH97" s="136">
        <f t="shared" si="192"/>
        <v>699811.36</v>
      </c>
      <c r="BI97" s="136">
        <f t="shared" si="192"/>
        <v>147518.38</v>
      </c>
      <c r="BJ97" s="136">
        <f t="shared" si="192"/>
        <v>17861363.280000001</v>
      </c>
      <c r="BK97" s="136" t="e">
        <f t="shared" si="192"/>
        <v>#N/A</v>
      </c>
      <c r="BL97" s="136" t="e">
        <f t="shared" si="192"/>
        <v>#N/A</v>
      </c>
      <c r="BM97" s="136" t="e">
        <f t="shared" si="192"/>
        <v>#N/A</v>
      </c>
      <c r="BN97" s="136" t="e">
        <f t="shared" si="192"/>
        <v>#N/A</v>
      </c>
      <c r="BO97" s="136" t="e">
        <f t="shared" si="192"/>
        <v>#N/A</v>
      </c>
      <c r="BP97" s="136" t="e">
        <f t="shared" si="192"/>
        <v>#N/A</v>
      </c>
      <c r="BQ97" s="136" t="e">
        <f t="shared" si="192"/>
        <v>#N/A</v>
      </c>
      <c r="BR97" s="136" t="e">
        <f t="shared" si="192"/>
        <v>#N/A</v>
      </c>
    </row>
    <row r="98" spans="1:70">
      <c r="A98" s="133">
        <f>IFERROR(IF(IF(AND(ROW(A98)=ROW($A$6),$G$2&lt;DATEVALUE("28/07/2006")),$G$2+1,INDEX('Intereses moratorios'!$A$7:$A$299,MATCH($G$2,'Intereses moratorios'!$A$7:$A$299,1)+ROW(A98)-ROW($A$6)))=0,"",IF(AND(ROW(A98)=ROW($A$6),$G$2&lt;DATEVALUE("28/07/2006")),$G$2+1,INDEX('Intereses moratorios'!$A$7:$A$299,MATCH($G$2,'Intereses moratorios'!$A$7:$A$299,1)+ROW(A98)-ROW($A$6)))),"")</f>
        <v>44348</v>
      </c>
      <c r="B98" s="133">
        <f>IFERROR(INDEX('Intereses moratorios'!$B$7:$B$299,MATCH(A98,'Intereses moratorios'!$A$7:$A$299,0)),"")</f>
        <v>44377</v>
      </c>
      <c r="C98" s="134">
        <f>IF(A98="","",IFERROR(IF($G$1&gt;=DATEVALUE("22/11/2019"),$E$4,INDEX('Intereses moratorios'!$D$7:$D$299,MATCH(A98,'Intereses moratorios'!$A$7:$A$299,0))),""))</f>
        <v>0.2757</v>
      </c>
      <c r="D98" s="133">
        <f t="shared" si="139"/>
        <v>44348</v>
      </c>
      <c r="E98" s="133">
        <f t="shared" si="140"/>
        <v>44377</v>
      </c>
      <c r="F98" s="135">
        <f t="shared" si="135"/>
        <v>30</v>
      </c>
      <c r="G98" s="136">
        <f t="shared" si="136"/>
        <v>906410.96</v>
      </c>
      <c r="H98" s="136">
        <f t="shared" ref="H98:AM98" si="193">IF(D98&lt;&gt;"",ROUND(H4*IF($G$1&gt;=DATEVALUE("22/11/2019"),$C$98/365)*$F$98,IF(FALSE,-3,2)),"")</f>
        <v>56650.68</v>
      </c>
      <c r="I98" s="136">
        <f t="shared" si="193"/>
        <v>401110.26</v>
      </c>
      <c r="J98" s="136">
        <f t="shared" si="193"/>
        <v>158035.47</v>
      </c>
      <c r="K98" s="136">
        <f t="shared" si="193"/>
        <v>135961.64000000001</v>
      </c>
      <c r="L98" s="136">
        <f t="shared" si="193"/>
        <v>90641.1</v>
      </c>
      <c r="M98" s="136">
        <f t="shared" si="193"/>
        <v>226602.74</v>
      </c>
      <c r="N98" s="136">
        <f t="shared" si="193"/>
        <v>226602.74</v>
      </c>
      <c r="O98" s="136">
        <f t="shared" si="193"/>
        <v>147427.74</v>
      </c>
      <c r="P98" s="136">
        <f t="shared" si="193"/>
        <v>168705.74</v>
      </c>
      <c r="Q98" s="136">
        <f t="shared" si="193"/>
        <v>46226.96</v>
      </c>
      <c r="R98" s="136">
        <f t="shared" si="193"/>
        <v>9893.48</v>
      </c>
      <c r="S98" s="136">
        <f t="shared" si="193"/>
        <v>10416.93</v>
      </c>
      <c r="T98" s="136">
        <f t="shared" si="193"/>
        <v>19388.13</v>
      </c>
      <c r="U98" s="136">
        <f t="shared" si="193"/>
        <v>11522.75</v>
      </c>
      <c r="V98" s="136">
        <f t="shared" si="193"/>
        <v>20740.95</v>
      </c>
      <c r="W98" s="136">
        <f t="shared" si="193"/>
        <v>16732.349999999999</v>
      </c>
      <c r="X98" s="136">
        <f t="shared" si="193"/>
        <v>11791.27</v>
      </c>
      <c r="Y98" s="136">
        <f t="shared" si="193"/>
        <v>4835.7</v>
      </c>
      <c r="Z98" s="136">
        <f t="shared" si="193"/>
        <v>19720.099999999999</v>
      </c>
      <c r="AA98" s="136">
        <f t="shared" si="193"/>
        <v>13719.66</v>
      </c>
      <c r="AB98" s="136">
        <f t="shared" si="193"/>
        <v>4731.47</v>
      </c>
      <c r="AC98" s="136">
        <f t="shared" si="193"/>
        <v>14699.72</v>
      </c>
      <c r="AD98" s="136">
        <f t="shared" si="193"/>
        <v>20212.96</v>
      </c>
      <c r="AE98" s="136">
        <f t="shared" si="193"/>
        <v>21341.45</v>
      </c>
      <c r="AF98" s="136">
        <f t="shared" si="193"/>
        <v>9132.09</v>
      </c>
      <c r="AG98" s="136">
        <f t="shared" si="193"/>
        <v>20677.5</v>
      </c>
      <c r="AH98" s="136">
        <f t="shared" si="193"/>
        <v>15026.03</v>
      </c>
      <c r="AI98" s="136">
        <f t="shared" si="193"/>
        <v>5618.61</v>
      </c>
      <c r="AJ98" s="136">
        <f t="shared" si="193"/>
        <v>22716.92</v>
      </c>
      <c r="AK98" s="136">
        <f t="shared" si="193"/>
        <v>18834.09</v>
      </c>
      <c r="AL98" s="136">
        <f t="shared" si="193"/>
        <v>23054.560000000001</v>
      </c>
      <c r="AM98" s="136">
        <f t="shared" si="193"/>
        <v>19027.830000000002</v>
      </c>
      <c r="AN98" s="136">
        <f t="shared" ref="AN98:BR98" si="194">IF(AJ98&lt;&gt;"",ROUND(AN4*IF($G$1&gt;=DATEVALUE("22/11/2019"),$C$98/365)*$F$98,IF(FALSE,-3,2)),"")</f>
        <v>7232.03</v>
      </c>
      <c r="AO98" s="136">
        <f t="shared" si="194"/>
        <v>16517.07</v>
      </c>
      <c r="AP98" s="136">
        <f t="shared" si="194"/>
        <v>8384.2999999999993</v>
      </c>
      <c r="AQ98" s="136">
        <f t="shared" si="194"/>
        <v>21335.78</v>
      </c>
      <c r="AR98" s="136">
        <f t="shared" si="194"/>
        <v>20636.71</v>
      </c>
      <c r="AS98" s="136">
        <f t="shared" si="194"/>
        <v>14174</v>
      </c>
      <c r="AT98" s="136">
        <f t="shared" si="194"/>
        <v>21485.34</v>
      </c>
      <c r="AU98" s="136">
        <f t="shared" si="194"/>
        <v>10893.93</v>
      </c>
      <c r="AV98" s="136">
        <f t="shared" si="194"/>
        <v>14427.8</v>
      </c>
      <c r="AW98" s="136">
        <f t="shared" si="194"/>
        <v>14081.09</v>
      </c>
      <c r="AX98" s="136">
        <f t="shared" si="194"/>
        <v>12535.66</v>
      </c>
      <c r="AY98" s="136">
        <f t="shared" si="194"/>
        <v>12962.81</v>
      </c>
      <c r="AZ98" s="136">
        <f t="shared" si="194"/>
        <v>181282.19</v>
      </c>
      <c r="BA98" s="136">
        <f t="shared" si="194"/>
        <v>45320.55</v>
      </c>
      <c r="BB98" s="136">
        <f t="shared" si="194"/>
        <v>9324.7000000000007</v>
      </c>
      <c r="BC98" s="136">
        <f t="shared" si="194"/>
        <v>11352.8</v>
      </c>
      <c r="BD98" s="136">
        <f t="shared" si="194"/>
        <v>11375.46</v>
      </c>
      <c r="BE98" s="136">
        <f t="shared" si="194"/>
        <v>41571.410000000003</v>
      </c>
      <c r="BF98" s="136">
        <f t="shared" si="194"/>
        <v>17550.38</v>
      </c>
      <c r="BG98" s="136">
        <f t="shared" si="194"/>
        <v>1123859.1100000001</v>
      </c>
      <c r="BH98" s="136">
        <f t="shared" si="194"/>
        <v>677236.8</v>
      </c>
      <c r="BI98" s="136">
        <f t="shared" si="194"/>
        <v>142759.73000000001</v>
      </c>
      <c r="BJ98" s="136">
        <f t="shared" si="194"/>
        <v>17285190.27</v>
      </c>
      <c r="BK98" s="136" t="e">
        <f t="shared" si="194"/>
        <v>#N/A</v>
      </c>
      <c r="BL98" s="136" t="e">
        <f t="shared" si="194"/>
        <v>#N/A</v>
      </c>
      <c r="BM98" s="136" t="e">
        <f t="shared" si="194"/>
        <v>#N/A</v>
      </c>
      <c r="BN98" s="136" t="e">
        <f t="shared" si="194"/>
        <v>#N/A</v>
      </c>
      <c r="BO98" s="136" t="e">
        <f t="shared" si="194"/>
        <v>#N/A</v>
      </c>
      <c r="BP98" s="136" t="e">
        <f t="shared" si="194"/>
        <v>#N/A</v>
      </c>
      <c r="BQ98" s="136" t="e">
        <f t="shared" si="194"/>
        <v>#N/A</v>
      </c>
      <c r="BR98" s="136" t="e">
        <f t="shared" si="194"/>
        <v>#N/A</v>
      </c>
    </row>
    <row r="99" spans="1:70">
      <c r="A99" s="133">
        <f>IFERROR(IF(IF(AND(ROW(A99)=ROW($A$6),$G$2&lt;DATEVALUE("28/07/2006")),$G$2+1,INDEX('Intereses moratorios'!$A$7:$A$299,MATCH($G$2,'Intereses moratorios'!$A$7:$A$299,1)+ROW(A99)-ROW($A$6)))=0,"",IF(AND(ROW(A99)=ROW($A$6),$G$2&lt;DATEVALUE("28/07/2006")),$G$2+1,INDEX('Intereses moratorios'!$A$7:$A$299,MATCH($G$2,'Intereses moratorios'!$A$7:$A$299,1)+ROW(A99)-ROW($A$6)))),"")</f>
        <v>44378</v>
      </c>
      <c r="B99" s="133">
        <f>IFERROR(INDEX('Intereses moratorios'!$B$7:$B$299,MATCH(A99,'Intereses moratorios'!$A$7:$A$299,0)),"")</f>
        <v>44408</v>
      </c>
      <c r="C99" s="134">
        <f>IF(A99="","",IFERROR(IF($G$1&gt;=DATEVALUE("22/11/2019"),$E$4,INDEX('Intereses moratorios'!$D$7:$D$299,MATCH(A99,'Intereses moratorios'!$A$7:$A$299,0))),""))</f>
        <v>0.2757</v>
      </c>
      <c r="D99" s="133">
        <f t="shared" si="139"/>
        <v>44378</v>
      </c>
      <c r="E99" s="133">
        <f t="shared" si="140"/>
        <v>44408</v>
      </c>
      <c r="F99" s="135">
        <f t="shared" si="135"/>
        <v>31</v>
      </c>
      <c r="G99" s="136">
        <f t="shared" si="136"/>
        <v>936624.66</v>
      </c>
      <c r="H99" s="136">
        <f t="shared" ref="H99:AM99" si="195">IF(D99&lt;&gt;"",ROUND(H4*IF($G$1&gt;=DATEVALUE("22/11/2019"),$C$99/365)*$F$99,IF(FALSE,-3,2)),"")</f>
        <v>58539.040000000001</v>
      </c>
      <c r="I99" s="136">
        <f t="shared" si="195"/>
        <v>414480.6</v>
      </c>
      <c r="J99" s="136">
        <f t="shared" si="195"/>
        <v>163303.32</v>
      </c>
      <c r="K99" s="136">
        <f t="shared" si="195"/>
        <v>140493.70000000001</v>
      </c>
      <c r="L99" s="136">
        <f t="shared" si="195"/>
        <v>93662.47</v>
      </c>
      <c r="M99" s="136">
        <f t="shared" si="195"/>
        <v>234156.16</v>
      </c>
      <c r="N99" s="136">
        <f t="shared" si="195"/>
        <v>234156.16</v>
      </c>
      <c r="O99" s="136">
        <f t="shared" si="195"/>
        <v>152342</v>
      </c>
      <c r="P99" s="136">
        <f t="shared" si="195"/>
        <v>174329.26</v>
      </c>
      <c r="Q99" s="136">
        <f t="shared" si="195"/>
        <v>47767.86</v>
      </c>
      <c r="R99" s="136">
        <f t="shared" si="195"/>
        <v>10223.26</v>
      </c>
      <c r="S99" s="136">
        <f t="shared" si="195"/>
        <v>10764.16</v>
      </c>
      <c r="T99" s="136">
        <f t="shared" si="195"/>
        <v>20034.400000000001</v>
      </c>
      <c r="U99" s="136">
        <f t="shared" si="195"/>
        <v>11906.84</v>
      </c>
      <c r="V99" s="136">
        <f t="shared" si="195"/>
        <v>21432.31</v>
      </c>
      <c r="W99" s="136">
        <f t="shared" si="195"/>
        <v>17290.09</v>
      </c>
      <c r="X99" s="136">
        <f t="shared" si="195"/>
        <v>12184.32</v>
      </c>
      <c r="Y99" s="136">
        <f t="shared" si="195"/>
        <v>4996.8900000000003</v>
      </c>
      <c r="Z99" s="136">
        <f t="shared" si="195"/>
        <v>20377.439999999999</v>
      </c>
      <c r="AA99" s="136">
        <f t="shared" si="195"/>
        <v>14176.98</v>
      </c>
      <c r="AB99" s="136">
        <f t="shared" si="195"/>
        <v>4889.18</v>
      </c>
      <c r="AC99" s="136">
        <f t="shared" si="195"/>
        <v>15189.71</v>
      </c>
      <c r="AD99" s="136">
        <f t="shared" si="195"/>
        <v>20886.73</v>
      </c>
      <c r="AE99" s="136">
        <f t="shared" si="195"/>
        <v>22052.83</v>
      </c>
      <c r="AF99" s="136">
        <f t="shared" si="195"/>
        <v>9436.49</v>
      </c>
      <c r="AG99" s="136">
        <f t="shared" si="195"/>
        <v>21366.75</v>
      </c>
      <c r="AH99" s="136">
        <f t="shared" si="195"/>
        <v>15526.9</v>
      </c>
      <c r="AI99" s="136">
        <f t="shared" si="195"/>
        <v>5805.9</v>
      </c>
      <c r="AJ99" s="136">
        <f t="shared" si="195"/>
        <v>23474.16</v>
      </c>
      <c r="AK99" s="136">
        <f t="shared" si="195"/>
        <v>19461.89</v>
      </c>
      <c r="AL99" s="136">
        <f t="shared" si="195"/>
        <v>23823.05</v>
      </c>
      <c r="AM99" s="136">
        <f t="shared" si="195"/>
        <v>19662.09</v>
      </c>
      <c r="AN99" s="136">
        <f t="shared" ref="AN99:BR99" si="196">IF(AJ99&lt;&gt;"",ROUND(AN4*IF($G$1&gt;=DATEVALUE("22/11/2019"),$C$99/365)*$F$99,IF(FALSE,-3,2)),"")</f>
        <v>7473.09</v>
      </c>
      <c r="AO99" s="136">
        <f t="shared" si="196"/>
        <v>17067.64</v>
      </c>
      <c r="AP99" s="136">
        <f t="shared" si="196"/>
        <v>8663.7800000000007</v>
      </c>
      <c r="AQ99" s="136">
        <f t="shared" si="196"/>
        <v>22046.97</v>
      </c>
      <c r="AR99" s="136">
        <f t="shared" si="196"/>
        <v>21324.6</v>
      </c>
      <c r="AS99" s="136">
        <f t="shared" si="196"/>
        <v>14646.47</v>
      </c>
      <c r="AT99" s="136">
        <f t="shared" si="196"/>
        <v>22201.52</v>
      </c>
      <c r="AU99" s="136">
        <f t="shared" si="196"/>
        <v>11257.06</v>
      </c>
      <c r="AV99" s="136">
        <f t="shared" si="196"/>
        <v>14908.72</v>
      </c>
      <c r="AW99" s="136">
        <f t="shared" si="196"/>
        <v>14550.46</v>
      </c>
      <c r="AX99" s="136">
        <f t="shared" si="196"/>
        <v>12953.52</v>
      </c>
      <c r="AY99" s="136">
        <f t="shared" si="196"/>
        <v>13394.9</v>
      </c>
      <c r="AZ99" s="136">
        <f t="shared" si="196"/>
        <v>187324.93</v>
      </c>
      <c r="BA99" s="136">
        <f t="shared" si="196"/>
        <v>46831.23</v>
      </c>
      <c r="BB99" s="136">
        <f t="shared" si="196"/>
        <v>9635.5300000000007</v>
      </c>
      <c r="BC99" s="136">
        <f t="shared" si="196"/>
        <v>11731.22</v>
      </c>
      <c r="BD99" s="136">
        <f t="shared" si="196"/>
        <v>11754.64</v>
      </c>
      <c r="BE99" s="136">
        <f t="shared" si="196"/>
        <v>42957.120000000003</v>
      </c>
      <c r="BF99" s="136">
        <f t="shared" si="196"/>
        <v>18135.39</v>
      </c>
      <c r="BG99" s="136">
        <f t="shared" si="196"/>
        <v>1161321.08</v>
      </c>
      <c r="BH99" s="136">
        <f t="shared" si="196"/>
        <v>699811.36</v>
      </c>
      <c r="BI99" s="136">
        <f t="shared" si="196"/>
        <v>147518.38</v>
      </c>
      <c r="BJ99" s="136">
        <f t="shared" si="196"/>
        <v>17861363.280000001</v>
      </c>
      <c r="BK99" s="136" t="e">
        <f t="shared" si="196"/>
        <v>#N/A</v>
      </c>
      <c r="BL99" s="136" t="e">
        <f t="shared" si="196"/>
        <v>#N/A</v>
      </c>
      <c r="BM99" s="136" t="e">
        <f t="shared" si="196"/>
        <v>#N/A</v>
      </c>
      <c r="BN99" s="136" t="e">
        <f t="shared" si="196"/>
        <v>#N/A</v>
      </c>
      <c r="BO99" s="136" t="e">
        <f t="shared" si="196"/>
        <v>#N/A</v>
      </c>
      <c r="BP99" s="136" t="e">
        <f t="shared" si="196"/>
        <v>#N/A</v>
      </c>
      <c r="BQ99" s="136" t="e">
        <f t="shared" si="196"/>
        <v>#N/A</v>
      </c>
      <c r="BR99" s="136" t="e">
        <f t="shared" si="196"/>
        <v>#N/A</v>
      </c>
    </row>
    <row r="100" spans="1:70">
      <c r="A100" s="133">
        <f>IFERROR(IF(IF(AND(ROW(A100)=ROW($A$6),$G$2&lt;DATEVALUE("28/07/2006")),$G$2+1,INDEX('Intereses moratorios'!$A$7:$A$299,MATCH($G$2,'Intereses moratorios'!$A$7:$A$299,1)+ROW(A100)-ROW($A$6)))=0,"",IF(AND(ROW(A100)=ROW($A$6),$G$2&lt;DATEVALUE("28/07/2006")),$G$2+1,INDEX('Intereses moratorios'!$A$7:$A$299,MATCH($G$2,'Intereses moratorios'!$A$7:$A$299,1)+ROW(A100)-ROW($A$6)))),"")</f>
        <v>44409</v>
      </c>
      <c r="B100" s="133">
        <f>IFERROR(INDEX('Intereses moratorios'!$B$7:$B$299,MATCH(A100,'Intereses moratorios'!$A$7:$A$299,0)),"")</f>
        <v>44439</v>
      </c>
      <c r="C100" s="134">
        <f>IF(A100="","",IFERROR(IF($G$1&gt;=DATEVALUE("22/11/2019"),$E$4,INDEX('Intereses moratorios'!$D$7:$D$299,MATCH(A100,'Intereses moratorios'!$A$7:$A$299,0))),""))</f>
        <v>0.2757</v>
      </c>
      <c r="D100" s="133">
        <f t="shared" si="139"/>
        <v>44409</v>
      </c>
      <c r="E100" s="133">
        <f t="shared" si="140"/>
        <v>44439</v>
      </c>
      <c r="F100" s="135">
        <f t="shared" si="135"/>
        <v>31</v>
      </c>
      <c r="G100" s="136">
        <f t="shared" si="136"/>
        <v>936624.66</v>
      </c>
      <c r="H100" s="136">
        <f t="shared" ref="H100:AM100" si="197">IF(D100&lt;&gt;"",ROUND(H4*IF($G$1&gt;=DATEVALUE("22/11/2019"),$C$100/365)*$F$100,IF(FALSE,-3,2)),"")</f>
        <v>58539.040000000001</v>
      </c>
      <c r="I100" s="136">
        <f t="shared" si="197"/>
        <v>414480.6</v>
      </c>
      <c r="J100" s="136">
        <f t="shared" si="197"/>
        <v>163303.32</v>
      </c>
      <c r="K100" s="136">
        <f t="shared" si="197"/>
        <v>140493.70000000001</v>
      </c>
      <c r="L100" s="136">
        <f t="shared" si="197"/>
        <v>93662.47</v>
      </c>
      <c r="M100" s="136">
        <f t="shared" si="197"/>
        <v>234156.16</v>
      </c>
      <c r="N100" s="136">
        <f t="shared" si="197"/>
        <v>234156.16</v>
      </c>
      <c r="O100" s="136">
        <f t="shared" si="197"/>
        <v>152342</v>
      </c>
      <c r="P100" s="136">
        <f t="shared" si="197"/>
        <v>174329.26</v>
      </c>
      <c r="Q100" s="136">
        <f t="shared" si="197"/>
        <v>47767.86</v>
      </c>
      <c r="R100" s="136">
        <f t="shared" si="197"/>
        <v>10223.26</v>
      </c>
      <c r="S100" s="136">
        <f t="shared" si="197"/>
        <v>10764.16</v>
      </c>
      <c r="T100" s="136">
        <f t="shared" si="197"/>
        <v>20034.400000000001</v>
      </c>
      <c r="U100" s="136">
        <f t="shared" si="197"/>
        <v>11906.84</v>
      </c>
      <c r="V100" s="136">
        <f t="shared" si="197"/>
        <v>21432.31</v>
      </c>
      <c r="W100" s="136">
        <f t="shared" si="197"/>
        <v>17290.09</v>
      </c>
      <c r="X100" s="136">
        <f t="shared" si="197"/>
        <v>12184.32</v>
      </c>
      <c r="Y100" s="136">
        <f t="shared" si="197"/>
        <v>4996.8900000000003</v>
      </c>
      <c r="Z100" s="136">
        <f t="shared" si="197"/>
        <v>20377.439999999999</v>
      </c>
      <c r="AA100" s="136">
        <f t="shared" si="197"/>
        <v>14176.98</v>
      </c>
      <c r="AB100" s="136">
        <f t="shared" si="197"/>
        <v>4889.18</v>
      </c>
      <c r="AC100" s="136">
        <f t="shared" si="197"/>
        <v>15189.71</v>
      </c>
      <c r="AD100" s="136">
        <f t="shared" si="197"/>
        <v>20886.73</v>
      </c>
      <c r="AE100" s="136">
        <f t="shared" si="197"/>
        <v>22052.83</v>
      </c>
      <c r="AF100" s="136">
        <f t="shared" si="197"/>
        <v>9436.49</v>
      </c>
      <c r="AG100" s="136">
        <f t="shared" si="197"/>
        <v>21366.75</v>
      </c>
      <c r="AH100" s="136">
        <f t="shared" si="197"/>
        <v>15526.9</v>
      </c>
      <c r="AI100" s="136">
        <f t="shared" si="197"/>
        <v>5805.9</v>
      </c>
      <c r="AJ100" s="136">
        <f t="shared" si="197"/>
        <v>23474.16</v>
      </c>
      <c r="AK100" s="136">
        <f t="shared" si="197"/>
        <v>19461.89</v>
      </c>
      <c r="AL100" s="136">
        <f t="shared" si="197"/>
        <v>23823.05</v>
      </c>
      <c r="AM100" s="136">
        <f t="shared" si="197"/>
        <v>19662.09</v>
      </c>
      <c r="AN100" s="136">
        <f t="shared" ref="AN100:BR100" si="198">IF(AJ100&lt;&gt;"",ROUND(AN4*IF($G$1&gt;=DATEVALUE("22/11/2019"),$C$100/365)*$F$100,IF(FALSE,-3,2)),"")</f>
        <v>7473.09</v>
      </c>
      <c r="AO100" s="136">
        <f t="shared" si="198"/>
        <v>17067.64</v>
      </c>
      <c r="AP100" s="136">
        <f t="shared" si="198"/>
        <v>8663.7800000000007</v>
      </c>
      <c r="AQ100" s="136">
        <f t="shared" si="198"/>
        <v>22046.97</v>
      </c>
      <c r="AR100" s="136">
        <f t="shared" si="198"/>
        <v>21324.6</v>
      </c>
      <c r="AS100" s="136">
        <f t="shared" si="198"/>
        <v>14646.47</v>
      </c>
      <c r="AT100" s="136">
        <f t="shared" si="198"/>
        <v>22201.52</v>
      </c>
      <c r="AU100" s="136">
        <f t="shared" si="198"/>
        <v>11257.06</v>
      </c>
      <c r="AV100" s="136">
        <f t="shared" si="198"/>
        <v>14908.72</v>
      </c>
      <c r="AW100" s="136">
        <f t="shared" si="198"/>
        <v>14550.46</v>
      </c>
      <c r="AX100" s="136">
        <f t="shared" si="198"/>
        <v>12953.52</v>
      </c>
      <c r="AY100" s="136">
        <f t="shared" si="198"/>
        <v>13394.9</v>
      </c>
      <c r="AZ100" s="136">
        <f t="shared" si="198"/>
        <v>187324.93</v>
      </c>
      <c r="BA100" s="136">
        <f t="shared" si="198"/>
        <v>46831.23</v>
      </c>
      <c r="BB100" s="136">
        <f t="shared" si="198"/>
        <v>9635.5300000000007</v>
      </c>
      <c r="BC100" s="136">
        <f t="shared" si="198"/>
        <v>11731.22</v>
      </c>
      <c r="BD100" s="136">
        <f t="shared" si="198"/>
        <v>11754.64</v>
      </c>
      <c r="BE100" s="136">
        <f t="shared" si="198"/>
        <v>42957.120000000003</v>
      </c>
      <c r="BF100" s="136">
        <f t="shared" si="198"/>
        <v>18135.39</v>
      </c>
      <c r="BG100" s="136">
        <f t="shared" si="198"/>
        <v>1161321.08</v>
      </c>
      <c r="BH100" s="136">
        <f t="shared" si="198"/>
        <v>699811.36</v>
      </c>
      <c r="BI100" s="136">
        <f t="shared" si="198"/>
        <v>147518.38</v>
      </c>
      <c r="BJ100" s="136">
        <f t="shared" si="198"/>
        <v>17861363.280000001</v>
      </c>
      <c r="BK100" s="136" t="e">
        <f t="shared" si="198"/>
        <v>#N/A</v>
      </c>
      <c r="BL100" s="136" t="e">
        <f t="shared" si="198"/>
        <v>#N/A</v>
      </c>
      <c r="BM100" s="136" t="e">
        <f t="shared" si="198"/>
        <v>#N/A</v>
      </c>
      <c r="BN100" s="136" t="e">
        <f t="shared" si="198"/>
        <v>#N/A</v>
      </c>
      <c r="BO100" s="136" t="e">
        <f t="shared" si="198"/>
        <v>#N/A</v>
      </c>
      <c r="BP100" s="136" t="e">
        <f t="shared" si="198"/>
        <v>#N/A</v>
      </c>
      <c r="BQ100" s="136" t="e">
        <f t="shared" si="198"/>
        <v>#N/A</v>
      </c>
      <c r="BR100" s="136" t="e">
        <f t="shared" si="198"/>
        <v>#N/A</v>
      </c>
    </row>
    <row r="101" spans="1:70">
      <c r="A101" s="133">
        <f>IFERROR(IF(IF(AND(ROW(A101)=ROW($A$6),$G$2&lt;DATEVALUE("28/07/2006")),$G$2+1,INDEX('Intereses moratorios'!$A$7:$A$299,MATCH($G$2,'Intereses moratorios'!$A$7:$A$299,1)+ROW(A101)-ROW($A$6)))=0,"",IF(AND(ROW(A101)=ROW($A$6),$G$2&lt;DATEVALUE("28/07/2006")),$G$2+1,INDEX('Intereses moratorios'!$A$7:$A$299,MATCH($G$2,'Intereses moratorios'!$A$7:$A$299,1)+ROW(A101)-ROW($A$6)))),"")</f>
        <v>44440</v>
      </c>
      <c r="B101" s="133">
        <f>IFERROR(INDEX('Intereses moratorios'!$B$7:$B$299,MATCH(A101,'Intereses moratorios'!$A$7:$A$299,0)),"")</f>
        <v>44469</v>
      </c>
      <c r="C101" s="134">
        <f>IF(A101="","",IFERROR(IF($G$1&gt;=DATEVALUE("22/11/2019"),$E$4,INDEX('Intereses moratorios'!$D$7:$D$299,MATCH(A101,'Intereses moratorios'!$A$7:$A$299,0))),""))</f>
        <v>0.2757</v>
      </c>
      <c r="D101" s="133">
        <f t="shared" si="139"/>
        <v>44440</v>
      </c>
      <c r="E101" s="133">
        <f t="shared" si="140"/>
        <v>44469</v>
      </c>
      <c r="F101" s="135">
        <f t="shared" si="135"/>
        <v>30</v>
      </c>
      <c r="G101" s="136">
        <f t="shared" si="136"/>
        <v>906410.96</v>
      </c>
      <c r="H101" s="136">
        <f t="shared" ref="H101:AM101" si="199">IF(D101&lt;&gt;"",ROUND(H4*IF($G$1&gt;=DATEVALUE("22/11/2019"),$C$101/365)*$F$101,IF(FALSE,-3,2)),"")</f>
        <v>56650.68</v>
      </c>
      <c r="I101" s="136">
        <f t="shared" si="199"/>
        <v>401110.26</v>
      </c>
      <c r="J101" s="136">
        <f t="shared" si="199"/>
        <v>158035.47</v>
      </c>
      <c r="K101" s="136">
        <f t="shared" si="199"/>
        <v>135961.64000000001</v>
      </c>
      <c r="L101" s="136">
        <f t="shared" si="199"/>
        <v>90641.1</v>
      </c>
      <c r="M101" s="136">
        <f t="shared" si="199"/>
        <v>226602.74</v>
      </c>
      <c r="N101" s="136">
        <f t="shared" si="199"/>
        <v>226602.74</v>
      </c>
      <c r="O101" s="136">
        <f t="shared" si="199"/>
        <v>147427.74</v>
      </c>
      <c r="P101" s="136">
        <f t="shared" si="199"/>
        <v>168705.74</v>
      </c>
      <c r="Q101" s="136">
        <f t="shared" si="199"/>
        <v>46226.96</v>
      </c>
      <c r="R101" s="136">
        <f t="shared" si="199"/>
        <v>9893.48</v>
      </c>
      <c r="S101" s="136">
        <f t="shared" si="199"/>
        <v>10416.93</v>
      </c>
      <c r="T101" s="136">
        <f t="shared" si="199"/>
        <v>19388.13</v>
      </c>
      <c r="U101" s="136">
        <f t="shared" si="199"/>
        <v>11522.75</v>
      </c>
      <c r="V101" s="136">
        <f t="shared" si="199"/>
        <v>20740.95</v>
      </c>
      <c r="W101" s="136">
        <f t="shared" si="199"/>
        <v>16732.349999999999</v>
      </c>
      <c r="X101" s="136">
        <f t="shared" si="199"/>
        <v>11791.27</v>
      </c>
      <c r="Y101" s="136">
        <f t="shared" si="199"/>
        <v>4835.7</v>
      </c>
      <c r="Z101" s="136">
        <f t="shared" si="199"/>
        <v>19720.099999999999</v>
      </c>
      <c r="AA101" s="136">
        <f t="shared" si="199"/>
        <v>13719.66</v>
      </c>
      <c r="AB101" s="136">
        <f t="shared" si="199"/>
        <v>4731.47</v>
      </c>
      <c r="AC101" s="136">
        <f t="shared" si="199"/>
        <v>14699.72</v>
      </c>
      <c r="AD101" s="136">
        <f t="shared" si="199"/>
        <v>20212.96</v>
      </c>
      <c r="AE101" s="136">
        <f t="shared" si="199"/>
        <v>21341.45</v>
      </c>
      <c r="AF101" s="136">
        <f t="shared" si="199"/>
        <v>9132.09</v>
      </c>
      <c r="AG101" s="136">
        <f t="shared" si="199"/>
        <v>20677.5</v>
      </c>
      <c r="AH101" s="136">
        <f t="shared" si="199"/>
        <v>15026.03</v>
      </c>
      <c r="AI101" s="136">
        <f t="shared" si="199"/>
        <v>5618.61</v>
      </c>
      <c r="AJ101" s="136">
        <f t="shared" si="199"/>
        <v>22716.92</v>
      </c>
      <c r="AK101" s="136">
        <f t="shared" si="199"/>
        <v>18834.09</v>
      </c>
      <c r="AL101" s="136">
        <f t="shared" si="199"/>
        <v>23054.560000000001</v>
      </c>
      <c r="AM101" s="136">
        <f t="shared" si="199"/>
        <v>19027.830000000002</v>
      </c>
      <c r="AN101" s="136">
        <f t="shared" ref="AN101:BR101" si="200">IF(AJ101&lt;&gt;"",ROUND(AN4*IF($G$1&gt;=DATEVALUE("22/11/2019"),$C$101/365)*$F$101,IF(FALSE,-3,2)),"")</f>
        <v>7232.03</v>
      </c>
      <c r="AO101" s="136">
        <f t="shared" si="200"/>
        <v>16517.07</v>
      </c>
      <c r="AP101" s="136">
        <f t="shared" si="200"/>
        <v>8384.2999999999993</v>
      </c>
      <c r="AQ101" s="136">
        <f t="shared" si="200"/>
        <v>21335.78</v>
      </c>
      <c r="AR101" s="136">
        <f t="shared" si="200"/>
        <v>20636.71</v>
      </c>
      <c r="AS101" s="136">
        <f t="shared" si="200"/>
        <v>14174</v>
      </c>
      <c r="AT101" s="136">
        <f t="shared" si="200"/>
        <v>21485.34</v>
      </c>
      <c r="AU101" s="136">
        <f t="shared" si="200"/>
        <v>10893.93</v>
      </c>
      <c r="AV101" s="136">
        <f t="shared" si="200"/>
        <v>14427.8</v>
      </c>
      <c r="AW101" s="136">
        <f t="shared" si="200"/>
        <v>14081.09</v>
      </c>
      <c r="AX101" s="136">
        <f t="shared" si="200"/>
        <v>12535.66</v>
      </c>
      <c r="AY101" s="136">
        <f t="shared" si="200"/>
        <v>12962.81</v>
      </c>
      <c r="AZ101" s="136">
        <f t="shared" si="200"/>
        <v>181282.19</v>
      </c>
      <c r="BA101" s="136">
        <f t="shared" si="200"/>
        <v>45320.55</v>
      </c>
      <c r="BB101" s="136">
        <f t="shared" si="200"/>
        <v>9324.7000000000007</v>
      </c>
      <c r="BC101" s="136">
        <f t="shared" si="200"/>
        <v>11352.8</v>
      </c>
      <c r="BD101" s="136">
        <f t="shared" si="200"/>
        <v>11375.46</v>
      </c>
      <c r="BE101" s="136">
        <f t="shared" si="200"/>
        <v>41571.410000000003</v>
      </c>
      <c r="BF101" s="136">
        <f t="shared" si="200"/>
        <v>17550.38</v>
      </c>
      <c r="BG101" s="136">
        <f t="shared" si="200"/>
        <v>1123859.1100000001</v>
      </c>
      <c r="BH101" s="136">
        <f t="shared" si="200"/>
        <v>677236.8</v>
      </c>
      <c r="BI101" s="136">
        <f t="shared" si="200"/>
        <v>142759.73000000001</v>
      </c>
      <c r="BJ101" s="136">
        <f t="shared" si="200"/>
        <v>17285190.27</v>
      </c>
      <c r="BK101" s="136" t="e">
        <f t="shared" si="200"/>
        <v>#N/A</v>
      </c>
      <c r="BL101" s="136" t="e">
        <f t="shared" si="200"/>
        <v>#N/A</v>
      </c>
      <c r="BM101" s="136" t="e">
        <f t="shared" si="200"/>
        <v>#N/A</v>
      </c>
      <c r="BN101" s="136" t="e">
        <f t="shared" si="200"/>
        <v>#N/A</v>
      </c>
      <c r="BO101" s="136" t="e">
        <f t="shared" si="200"/>
        <v>#N/A</v>
      </c>
      <c r="BP101" s="136" t="e">
        <f t="shared" si="200"/>
        <v>#N/A</v>
      </c>
      <c r="BQ101" s="136" t="e">
        <f t="shared" si="200"/>
        <v>#N/A</v>
      </c>
      <c r="BR101" s="136" t="e">
        <f t="shared" si="200"/>
        <v>#N/A</v>
      </c>
    </row>
    <row r="102" spans="1:70">
      <c r="A102" s="133">
        <f>IFERROR(IF(IF(AND(ROW(A102)=ROW($A$6),$G$2&lt;DATEVALUE("28/07/2006")),$G$2+1,INDEX('Intereses moratorios'!$A$7:$A$299,MATCH($G$2,'Intereses moratorios'!$A$7:$A$299,1)+ROW(A102)-ROW($A$6)))=0,"",IF(AND(ROW(A102)=ROW($A$6),$G$2&lt;DATEVALUE("28/07/2006")),$G$2+1,INDEX('Intereses moratorios'!$A$7:$A$299,MATCH($G$2,'Intereses moratorios'!$A$7:$A$299,1)+ROW(A102)-ROW($A$6)))),"")</f>
        <v>44470</v>
      </c>
      <c r="B102" s="133">
        <f>IFERROR(INDEX('Intereses moratorios'!$B$7:$B$299,MATCH(A102,'Intereses moratorios'!$A$7:$A$299,0)),"")</f>
        <v>44500</v>
      </c>
      <c r="C102" s="134">
        <f>IF(A102="","",IFERROR(IF($G$1&gt;=DATEVALUE("22/11/2019"),$E$4,INDEX('Intereses moratorios'!$D$7:$D$299,MATCH(A102,'Intereses moratorios'!$A$7:$A$299,0))),""))</f>
        <v>0.2757</v>
      </c>
      <c r="D102" s="133">
        <f t="shared" si="139"/>
        <v>44470</v>
      </c>
      <c r="E102" s="133">
        <f t="shared" si="140"/>
        <v>44500</v>
      </c>
      <c r="F102" s="135">
        <f t="shared" si="135"/>
        <v>31</v>
      </c>
      <c r="G102" s="136">
        <f t="shared" si="136"/>
        <v>936624.66</v>
      </c>
      <c r="H102" s="136">
        <f t="shared" ref="H102:AM102" si="201">IF(D102&lt;&gt;"",ROUND(H4*IF($G$1&gt;=DATEVALUE("22/11/2019"),$C$102/365)*$F$102,IF(FALSE,-3,2)),"")</f>
        <v>58539.040000000001</v>
      </c>
      <c r="I102" s="136">
        <f t="shared" si="201"/>
        <v>414480.6</v>
      </c>
      <c r="J102" s="136">
        <f t="shared" si="201"/>
        <v>163303.32</v>
      </c>
      <c r="K102" s="136">
        <f t="shared" si="201"/>
        <v>140493.70000000001</v>
      </c>
      <c r="L102" s="136">
        <f t="shared" si="201"/>
        <v>93662.47</v>
      </c>
      <c r="M102" s="136">
        <f t="shared" si="201"/>
        <v>234156.16</v>
      </c>
      <c r="N102" s="136">
        <f t="shared" si="201"/>
        <v>234156.16</v>
      </c>
      <c r="O102" s="136">
        <f t="shared" si="201"/>
        <v>152342</v>
      </c>
      <c r="P102" s="136">
        <f t="shared" si="201"/>
        <v>174329.26</v>
      </c>
      <c r="Q102" s="136">
        <f t="shared" si="201"/>
        <v>47767.86</v>
      </c>
      <c r="R102" s="136">
        <f t="shared" si="201"/>
        <v>10223.26</v>
      </c>
      <c r="S102" s="136">
        <f t="shared" si="201"/>
        <v>10764.16</v>
      </c>
      <c r="T102" s="136">
        <f t="shared" si="201"/>
        <v>20034.400000000001</v>
      </c>
      <c r="U102" s="136">
        <f t="shared" si="201"/>
        <v>11906.84</v>
      </c>
      <c r="V102" s="136">
        <f t="shared" si="201"/>
        <v>21432.31</v>
      </c>
      <c r="W102" s="136">
        <f t="shared" si="201"/>
        <v>17290.09</v>
      </c>
      <c r="X102" s="136">
        <f t="shared" si="201"/>
        <v>12184.32</v>
      </c>
      <c r="Y102" s="136">
        <f t="shared" si="201"/>
        <v>4996.8900000000003</v>
      </c>
      <c r="Z102" s="136">
        <f t="shared" si="201"/>
        <v>20377.439999999999</v>
      </c>
      <c r="AA102" s="136">
        <f t="shared" si="201"/>
        <v>14176.98</v>
      </c>
      <c r="AB102" s="136">
        <f t="shared" si="201"/>
        <v>4889.18</v>
      </c>
      <c r="AC102" s="136">
        <f t="shared" si="201"/>
        <v>15189.71</v>
      </c>
      <c r="AD102" s="136">
        <f t="shared" si="201"/>
        <v>20886.73</v>
      </c>
      <c r="AE102" s="136">
        <f t="shared" si="201"/>
        <v>22052.83</v>
      </c>
      <c r="AF102" s="136">
        <f t="shared" si="201"/>
        <v>9436.49</v>
      </c>
      <c r="AG102" s="136">
        <f t="shared" si="201"/>
        <v>21366.75</v>
      </c>
      <c r="AH102" s="136">
        <f t="shared" si="201"/>
        <v>15526.9</v>
      </c>
      <c r="AI102" s="136">
        <f t="shared" si="201"/>
        <v>5805.9</v>
      </c>
      <c r="AJ102" s="136">
        <f t="shared" si="201"/>
        <v>23474.16</v>
      </c>
      <c r="AK102" s="136">
        <f t="shared" si="201"/>
        <v>19461.89</v>
      </c>
      <c r="AL102" s="136">
        <f t="shared" si="201"/>
        <v>23823.05</v>
      </c>
      <c r="AM102" s="136">
        <f t="shared" si="201"/>
        <v>19662.09</v>
      </c>
      <c r="AN102" s="136">
        <f t="shared" ref="AN102:BR102" si="202">IF(AJ102&lt;&gt;"",ROUND(AN4*IF($G$1&gt;=DATEVALUE("22/11/2019"),$C$102/365)*$F$102,IF(FALSE,-3,2)),"")</f>
        <v>7473.09</v>
      </c>
      <c r="AO102" s="136">
        <f t="shared" si="202"/>
        <v>17067.64</v>
      </c>
      <c r="AP102" s="136">
        <f t="shared" si="202"/>
        <v>8663.7800000000007</v>
      </c>
      <c r="AQ102" s="136">
        <f t="shared" si="202"/>
        <v>22046.97</v>
      </c>
      <c r="AR102" s="136">
        <f t="shared" si="202"/>
        <v>21324.6</v>
      </c>
      <c r="AS102" s="136">
        <f t="shared" si="202"/>
        <v>14646.47</v>
      </c>
      <c r="AT102" s="136">
        <f t="shared" si="202"/>
        <v>22201.52</v>
      </c>
      <c r="AU102" s="136">
        <f t="shared" si="202"/>
        <v>11257.06</v>
      </c>
      <c r="AV102" s="136">
        <f t="shared" si="202"/>
        <v>14908.72</v>
      </c>
      <c r="AW102" s="136">
        <f t="shared" si="202"/>
        <v>14550.46</v>
      </c>
      <c r="AX102" s="136">
        <f t="shared" si="202"/>
        <v>12953.52</v>
      </c>
      <c r="AY102" s="136">
        <f t="shared" si="202"/>
        <v>13394.9</v>
      </c>
      <c r="AZ102" s="136">
        <f t="shared" si="202"/>
        <v>187324.93</v>
      </c>
      <c r="BA102" s="136">
        <f t="shared" si="202"/>
        <v>46831.23</v>
      </c>
      <c r="BB102" s="136">
        <f t="shared" si="202"/>
        <v>9635.5300000000007</v>
      </c>
      <c r="BC102" s="136">
        <f t="shared" si="202"/>
        <v>11731.22</v>
      </c>
      <c r="BD102" s="136">
        <f t="shared" si="202"/>
        <v>11754.64</v>
      </c>
      <c r="BE102" s="136">
        <f t="shared" si="202"/>
        <v>42957.120000000003</v>
      </c>
      <c r="BF102" s="136">
        <f t="shared" si="202"/>
        <v>18135.39</v>
      </c>
      <c r="BG102" s="136">
        <f t="shared" si="202"/>
        <v>1161321.08</v>
      </c>
      <c r="BH102" s="136">
        <f t="shared" si="202"/>
        <v>699811.36</v>
      </c>
      <c r="BI102" s="136">
        <f t="shared" si="202"/>
        <v>147518.38</v>
      </c>
      <c r="BJ102" s="136">
        <f t="shared" si="202"/>
        <v>17861363.280000001</v>
      </c>
      <c r="BK102" s="136" t="e">
        <f t="shared" si="202"/>
        <v>#N/A</v>
      </c>
      <c r="BL102" s="136" t="e">
        <f t="shared" si="202"/>
        <v>#N/A</v>
      </c>
      <c r="BM102" s="136" t="e">
        <f t="shared" si="202"/>
        <v>#N/A</v>
      </c>
      <c r="BN102" s="136" t="e">
        <f t="shared" si="202"/>
        <v>#N/A</v>
      </c>
      <c r="BO102" s="136" t="e">
        <f t="shared" si="202"/>
        <v>#N/A</v>
      </c>
      <c r="BP102" s="136" t="e">
        <f t="shared" si="202"/>
        <v>#N/A</v>
      </c>
      <c r="BQ102" s="136" t="e">
        <f t="shared" si="202"/>
        <v>#N/A</v>
      </c>
      <c r="BR102" s="136" t="e">
        <f t="shared" si="202"/>
        <v>#N/A</v>
      </c>
    </row>
    <row r="103" spans="1:70">
      <c r="A103" s="133">
        <f>IFERROR(IF(IF(AND(ROW(A103)=ROW($A$6),$G$2&lt;DATEVALUE("28/07/2006")),$G$2+1,INDEX('Intereses moratorios'!$A$7:$A$299,MATCH($G$2,'Intereses moratorios'!$A$7:$A$299,1)+ROW(A103)-ROW($A$6)))=0,"",IF(AND(ROW(A103)=ROW($A$6),$G$2&lt;DATEVALUE("28/07/2006")),$G$2+1,INDEX('Intereses moratorios'!$A$7:$A$299,MATCH($G$2,'Intereses moratorios'!$A$7:$A$299,1)+ROW(A103)-ROW($A$6)))),"")</f>
        <v>44501</v>
      </c>
      <c r="B103" s="133">
        <f>IFERROR(INDEX('Intereses moratorios'!$B$7:$B$299,MATCH(A103,'Intereses moratorios'!$A$7:$A$299,0)),"")</f>
        <v>44530</v>
      </c>
      <c r="C103" s="134">
        <f>IF(A103="","",IFERROR(IF($G$1&gt;=DATEVALUE("22/11/2019"),$E$4,INDEX('Intereses moratorios'!$D$7:$D$299,MATCH(A103,'Intereses moratorios'!$A$7:$A$299,0))),""))</f>
        <v>0.2757</v>
      </c>
      <c r="D103" s="133">
        <f t="shared" si="139"/>
        <v>44501</v>
      </c>
      <c r="E103" s="133">
        <f t="shared" si="140"/>
        <v>44530</v>
      </c>
      <c r="F103" s="135">
        <f t="shared" si="135"/>
        <v>30</v>
      </c>
      <c r="G103" s="136">
        <f t="shared" si="136"/>
        <v>906410.96</v>
      </c>
      <c r="H103" s="136">
        <f t="shared" ref="H103:AM103" si="203">IF(D103&lt;&gt;"",ROUND(H4*IF($G$1&gt;=DATEVALUE("22/11/2019"),$C$103/365)*$F$103,IF(FALSE,-3,2)),"")</f>
        <v>56650.68</v>
      </c>
      <c r="I103" s="136">
        <f t="shared" si="203"/>
        <v>401110.26</v>
      </c>
      <c r="J103" s="136">
        <f t="shared" si="203"/>
        <v>158035.47</v>
      </c>
      <c r="K103" s="136">
        <f t="shared" si="203"/>
        <v>135961.64000000001</v>
      </c>
      <c r="L103" s="136">
        <f t="shared" si="203"/>
        <v>90641.1</v>
      </c>
      <c r="M103" s="136">
        <f t="shared" si="203"/>
        <v>226602.74</v>
      </c>
      <c r="N103" s="136">
        <f t="shared" si="203"/>
        <v>226602.74</v>
      </c>
      <c r="O103" s="136">
        <f t="shared" si="203"/>
        <v>147427.74</v>
      </c>
      <c r="P103" s="136">
        <f t="shared" si="203"/>
        <v>168705.74</v>
      </c>
      <c r="Q103" s="136">
        <f t="shared" si="203"/>
        <v>46226.96</v>
      </c>
      <c r="R103" s="136">
        <f t="shared" si="203"/>
        <v>9893.48</v>
      </c>
      <c r="S103" s="136">
        <f t="shared" si="203"/>
        <v>10416.93</v>
      </c>
      <c r="T103" s="136">
        <f t="shared" si="203"/>
        <v>19388.13</v>
      </c>
      <c r="U103" s="136">
        <f t="shared" si="203"/>
        <v>11522.75</v>
      </c>
      <c r="V103" s="136">
        <f t="shared" si="203"/>
        <v>20740.95</v>
      </c>
      <c r="W103" s="136">
        <f t="shared" si="203"/>
        <v>16732.349999999999</v>
      </c>
      <c r="X103" s="136">
        <f t="shared" si="203"/>
        <v>11791.27</v>
      </c>
      <c r="Y103" s="136">
        <f t="shared" si="203"/>
        <v>4835.7</v>
      </c>
      <c r="Z103" s="136">
        <f t="shared" si="203"/>
        <v>19720.099999999999</v>
      </c>
      <c r="AA103" s="136">
        <f t="shared" si="203"/>
        <v>13719.66</v>
      </c>
      <c r="AB103" s="136">
        <f t="shared" si="203"/>
        <v>4731.47</v>
      </c>
      <c r="AC103" s="136">
        <f t="shared" si="203"/>
        <v>14699.72</v>
      </c>
      <c r="AD103" s="136">
        <f t="shared" si="203"/>
        <v>20212.96</v>
      </c>
      <c r="AE103" s="136">
        <f t="shared" si="203"/>
        <v>21341.45</v>
      </c>
      <c r="AF103" s="136">
        <f t="shared" si="203"/>
        <v>9132.09</v>
      </c>
      <c r="AG103" s="136">
        <f t="shared" si="203"/>
        <v>20677.5</v>
      </c>
      <c r="AH103" s="136">
        <f t="shared" si="203"/>
        <v>15026.03</v>
      </c>
      <c r="AI103" s="136">
        <f t="shared" si="203"/>
        <v>5618.61</v>
      </c>
      <c r="AJ103" s="136">
        <f t="shared" si="203"/>
        <v>22716.92</v>
      </c>
      <c r="AK103" s="136">
        <f t="shared" si="203"/>
        <v>18834.09</v>
      </c>
      <c r="AL103" s="136">
        <f t="shared" si="203"/>
        <v>23054.560000000001</v>
      </c>
      <c r="AM103" s="136">
        <f t="shared" si="203"/>
        <v>19027.830000000002</v>
      </c>
      <c r="AN103" s="136">
        <f t="shared" ref="AN103:BR103" si="204">IF(AJ103&lt;&gt;"",ROUND(AN4*IF($G$1&gt;=DATEVALUE("22/11/2019"),$C$103/365)*$F$103,IF(FALSE,-3,2)),"")</f>
        <v>7232.03</v>
      </c>
      <c r="AO103" s="136">
        <f t="shared" si="204"/>
        <v>16517.07</v>
      </c>
      <c r="AP103" s="136">
        <f t="shared" si="204"/>
        <v>8384.2999999999993</v>
      </c>
      <c r="AQ103" s="136">
        <f t="shared" si="204"/>
        <v>21335.78</v>
      </c>
      <c r="AR103" s="136">
        <f t="shared" si="204"/>
        <v>20636.71</v>
      </c>
      <c r="AS103" s="136">
        <f t="shared" si="204"/>
        <v>14174</v>
      </c>
      <c r="AT103" s="136">
        <f t="shared" si="204"/>
        <v>21485.34</v>
      </c>
      <c r="AU103" s="136">
        <f t="shared" si="204"/>
        <v>10893.93</v>
      </c>
      <c r="AV103" s="136">
        <f t="shared" si="204"/>
        <v>14427.8</v>
      </c>
      <c r="AW103" s="136">
        <f t="shared" si="204"/>
        <v>14081.09</v>
      </c>
      <c r="AX103" s="136">
        <f t="shared" si="204"/>
        <v>12535.66</v>
      </c>
      <c r="AY103" s="136">
        <f t="shared" si="204"/>
        <v>12962.81</v>
      </c>
      <c r="AZ103" s="136">
        <f t="shared" si="204"/>
        <v>181282.19</v>
      </c>
      <c r="BA103" s="136">
        <f t="shared" si="204"/>
        <v>45320.55</v>
      </c>
      <c r="BB103" s="136">
        <f t="shared" si="204"/>
        <v>9324.7000000000007</v>
      </c>
      <c r="BC103" s="136">
        <f t="shared" si="204"/>
        <v>11352.8</v>
      </c>
      <c r="BD103" s="136">
        <f t="shared" si="204"/>
        <v>11375.46</v>
      </c>
      <c r="BE103" s="136">
        <f t="shared" si="204"/>
        <v>41571.410000000003</v>
      </c>
      <c r="BF103" s="136">
        <f t="shared" si="204"/>
        <v>17550.38</v>
      </c>
      <c r="BG103" s="136">
        <f t="shared" si="204"/>
        <v>1123859.1100000001</v>
      </c>
      <c r="BH103" s="136">
        <f t="shared" si="204"/>
        <v>677236.8</v>
      </c>
      <c r="BI103" s="136">
        <f t="shared" si="204"/>
        <v>142759.73000000001</v>
      </c>
      <c r="BJ103" s="136">
        <f t="shared" si="204"/>
        <v>17285190.27</v>
      </c>
      <c r="BK103" s="136" t="e">
        <f t="shared" si="204"/>
        <v>#N/A</v>
      </c>
      <c r="BL103" s="136" t="e">
        <f t="shared" si="204"/>
        <v>#N/A</v>
      </c>
      <c r="BM103" s="136" t="e">
        <f t="shared" si="204"/>
        <v>#N/A</v>
      </c>
      <c r="BN103" s="136" t="e">
        <f t="shared" si="204"/>
        <v>#N/A</v>
      </c>
      <c r="BO103" s="136" t="e">
        <f t="shared" si="204"/>
        <v>#N/A</v>
      </c>
      <c r="BP103" s="136" t="e">
        <f t="shared" si="204"/>
        <v>#N/A</v>
      </c>
      <c r="BQ103" s="136" t="e">
        <f t="shared" si="204"/>
        <v>#N/A</v>
      </c>
      <c r="BR103" s="136" t="e">
        <f t="shared" si="204"/>
        <v>#N/A</v>
      </c>
    </row>
    <row r="104" spans="1:70">
      <c r="A104" s="133">
        <f>IFERROR(IF(IF(AND(ROW(A104)=ROW($A$6),$G$2&lt;DATEVALUE("28/07/2006")),$G$2+1,INDEX('Intereses moratorios'!$A$7:$A$299,MATCH($G$2,'Intereses moratorios'!$A$7:$A$299,1)+ROW(A104)-ROW($A$6)))=0,"",IF(AND(ROW(A104)=ROW($A$6),$G$2&lt;DATEVALUE("28/07/2006")),$G$2+1,INDEX('Intereses moratorios'!$A$7:$A$299,MATCH($G$2,'Intereses moratorios'!$A$7:$A$299,1)+ROW(A104)-ROW($A$6)))),"")</f>
        <v>44531</v>
      </c>
      <c r="B104" s="133">
        <f>IFERROR(INDEX('Intereses moratorios'!$B$7:$B$299,MATCH(A104,'Intereses moratorios'!$A$7:$A$299,0)),"")</f>
        <v>44561</v>
      </c>
      <c r="C104" s="134">
        <f>IF(A104="","",IFERROR(IF($G$1&gt;=DATEVALUE("22/11/2019"),$E$4,INDEX('Intereses moratorios'!$D$7:$D$299,MATCH(A104,'Intereses moratorios'!$A$7:$A$299,0))),""))</f>
        <v>0.2757</v>
      </c>
      <c r="D104" s="133">
        <f t="shared" si="139"/>
        <v>44531</v>
      </c>
      <c r="E104" s="133">
        <f t="shared" si="140"/>
        <v>44561</v>
      </c>
      <c r="F104" s="135">
        <f t="shared" si="135"/>
        <v>31</v>
      </c>
      <c r="G104" s="136">
        <f t="shared" si="136"/>
        <v>936624.66</v>
      </c>
      <c r="H104" s="136">
        <f t="shared" ref="H104:AM104" si="205">IF(D104&lt;&gt;"",ROUND(H4*IF($G$1&gt;=DATEVALUE("22/11/2019"),$C$104/365)*$F$104,IF(FALSE,-3,2)),"")</f>
        <v>58539.040000000001</v>
      </c>
      <c r="I104" s="136">
        <f t="shared" si="205"/>
        <v>414480.6</v>
      </c>
      <c r="J104" s="136">
        <f t="shared" si="205"/>
        <v>163303.32</v>
      </c>
      <c r="K104" s="136">
        <f t="shared" si="205"/>
        <v>140493.70000000001</v>
      </c>
      <c r="L104" s="136">
        <f t="shared" si="205"/>
        <v>93662.47</v>
      </c>
      <c r="M104" s="136">
        <f t="shared" si="205"/>
        <v>234156.16</v>
      </c>
      <c r="N104" s="136">
        <f t="shared" si="205"/>
        <v>234156.16</v>
      </c>
      <c r="O104" s="136">
        <f t="shared" si="205"/>
        <v>152342</v>
      </c>
      <c r="P104" s="136">
        <f t="shared" si="205"/>
        <v>174329.26</v>
      </c>
      <c r="Q104" s="136">
        <f t="shared" si="205"/>
        <v>47767.86</v>
      </c>
      <c r="R104" s="136">
        <f t="shared" si="205"/>
        <v>10223.26</v>
      </c>
      <c r="S104" s="136">
        <f t="shared" si="205"/>
        <v>10764.16</v>
      </c>
      <c r="T104" s="136">
        <f t="shared" si="205"/>
        <v>20034.400000000001</v>
      </c>
      <c r="U104" s="136">
        <f t="shared" si="205"/>
        <v>11906.84</v>
      </c>
      <c r="V104" s="136">
        <f t="shared" si="205"/>
        <v>21432.31</v>
      </c>
      <c r="W104" s="136">
        <f t="shared" si="205"/>
        <v>17290.09</v>
      </c>
      <c r="X104" s="136">
        <f t="shared" si="205"/>
        <v>12184.32</v>
      </c>
      <c r="Y104" s="136">
        <f t="shared" si="205"/>
        <v>4996.8900000000003</v>
      </c>
      <c r="Z104" s="136">
        <f t="shared" si="205"/>
        <v>20377.439999999999</v>
      </c>
      <c r="AA104" s="136">
        <f t="shared" si="205"/>
        <v>14176.98</v>
      </c>
      <c r="AB104" s="136">
        <f t="shared" si="205"/>
        <v>4889.18</v>
      </c>
      <c r="AC104" s="136">
        <f t="shared" si="205"/>
        <v>15189.71</v>
      </c>
      <c r="AD104" s="136">
        <f t="shared" si="205"/>
        <v>20886.73</v>
      </c>
      <c r="AE104" s="136">
        <f t="shared" si="205"/>
        <v>22052.83</v>
      </c>
      <c r="AF104" s="136">
        <f t="shared" si="205"/>
        <v>9436.49</v>
      </c>
      <c r="AG104" s="136">
        <f t="shared" si="205"/>
        <v>21366.75</v>
      </c>
      <c r="AH104" s="136">
        <f t="shared" si="205"/>
        <v>15526.9</v>
      </c>
      <c r="AI104" s="136">
        <f t="shared" si="205"/>
        <v>5805.9</v>
      </c>
      <c r="AJ104" s="136">
        <f t="shared" si="205"/>
        <v>23474.16</v>
      </c>
      <c r="AK104" s="136">
        <f t="shared" si="205"/>
        <v>19461.89</v>
      </c>
      <c r="AL104" s="136">
        <f t="shared" si="205"/>
        <v>23823.05</v>
      </c>
      <c r="AM104" s="136">
        <f t="shared" si="205"/>
        <v>19662.09</v>
      </c>
      <c r="AN104" s="136">
        <f t="shared" ref="AN104:BR104" si="206">IF(AJ104&lt;&gt;"",ROUND(AN4*IF($G$1&gt;=DATEVALUE("22/11/2019"),$C$104/365)*$F$104,IF(FALSE,-3,2)),"")</f>
        <v>7473.09</v>
      </c>
      <c r="AO104" s="136">
        <f t="shared" si="206"/>
        <v>17067.64</v>
      </c>
      <c r="AP104" s="136">
        <f t="shared" si="206"/>
        <v>8663.7800000000007</v>
      </c>
      <c r="AQ104" s="136">
        <f t="shared" si="206"/>
        <v>22046.97</v>
      </c>
      <c r="AR104" s="136">
        <f t="shared" si="206"/>
        <v>21324.6</v>
      </c>
      <c r="AS104" s="136">
        <f t="shared" si="206"/>
        <v>14646.47</v>
      </c>
      <c r="AT104" s="136">
        <f t="shared" si="206"/>
        <v>22201.52</v>
      </c>
      <c r="AU104" s="136">
        <f t="shared" si="206"/>
        <v>11257.06</v>
      </c>
      <c r="AV104" s="136">
        <f t="shared" si="206"/>
        <v>14908.72</v>
      </c>
      <c r="AW104" s="136">
        <f t="shared" si="206"/>
        <v>14550.46</v>
      </c>
      <c r="AX104" s="136">
        <f t="shared" si="206"/>
        <v>12953.52</v>
      </c>
      <c r="AY104" s="136">
        <f t="shared" si="206"/>
        <v>13394.9</v>
      </c>
      <c r="AZ104" s="136">
        <f t="shared" si="206"/>
        <v>187324.93</v>
      </c>
      <c r="BA104" s="136">
        <f t="shared" si="206"/>
        <v>46831.23</v>
      </c>
      <c r="BB104" s="136">
        <f t="shared" si="206"/>
        <v>9635.5300000000007</v>
      </c>
      <c r="BC104" s="136">
        <f t="shared" si="206"/>
        <v>11731.22</v>
      </c>
      <c r="BD104" s="136">
        <f t="shared" si="206"/>
        <v>11754.64</v>
      </c>
      <c r="BE104" s="136">
        <f t="shared" si="206"/>
        <v>42957.120000000003</v>
      </c>
      <c r="BF104" s="136">
        <f t="shared" si="206"/>
        <v>18135.39</v>
      </c>
      <c r="BG104" s="136">
        <f t="shared" si="206"/>
        <v>1161321.08</v>
      </c>
      <c r="BH104" s="136">
        <f t="shared" si="206"/>
        <v>699811.36</v>
      </c>
      <c r="BI104" s="136">
        <f t="shared" si="206"/>
        <v>147518.38</v>
      </c>
      <c r="BJ104" s="136">
        <f t="shared" si="206"/>
        <v>17861363.280000001</v>
      </c>
      <c r="BK104" s="136" t="e">
        <f t="shared" si="206"/>
        <v>#N/A</v>
      </c>
      <c r="BL104" s="136" t="e">
        <f t="shared" si="206"/>
        <v>#N/A</v>
      </c>
      <c r="BM104" s="136" t="e">
        <f t="shared" si="206"/>
        <v>#N/A</v>
      </c>
      <c r="BN104" s="136" t="e">
        <f t="shared" si="206"/>
        <v>#N/A</v>
      </c>
      <c r="BO104" s="136" t="e">
        <f t="shared" si="206"/>
        <v>#N/A</v>
      </c>
      <c r="BP104" s="136" t="e">
        <f t="shared" si="206"/>
        <v>#N/A</v>
      </c>
      <c r="BQ104" s="136" t="e">
        <f t="shared" si="206"/>
        <v>#N/A</v>
      </c>
      <c r="BR104" s="136" t="e">
        <f t="shared" si="206"/>
        <v>#N/A</v>
      </c>
    </row>
    <row r="105" spans="1:70">
      <c r="A105" s="133">
        <f>IFERROR(IF(IF(AND(ROW(A105)=ROW($A$6),$G$2&lt;DATEVALUE("28/07/2006")),$G$2+1,INDEX('Intereses moratorios'!$A$7:$A$299,MATCH($G$2,'Intereses moratorios'!$A$7:$A$299,1)+ROW(A105)-ROW($A$6)))=0,"",IF(AND(ROW(A105)=ROW($A$6),$G$2&lt;DATEVALUE("28/07/2006")),$G$2+1,INDEX('Intereses moratorios'!$A$7:$A$299,MATCH($G$2,'Intereses moratorios'!$A$7:$A$299,1)+ROW(A105)-ROW($A$6)))),"")</f>
        <v>44562</v>
      </c>
      <c r="B105" s="133">
        <f>IFERROR(INDEX('Intereses moratorios'!$B$7:$B$299,MATCH(A105,'Intereses moratorios'!$A$7:$A$299,0)),"")</f>
        <v>44592</v>
      </c>
      <c r="C105" s="134">
        <f>IF(A105="","",IFERROR(IF($G$1&gt;=DATEVALUE("22/11/2019"),$E$4,INDEX('Intereses moratorios'!$D$7:$D$299,MATCH(A105,'Intereses moratorios'!$A$7:$A$299,0))),""))</f>
        <v>0.2757</v>
      </c>
      <c r="D105" s="133">
        <f t="shared" si="139"/>
        <v>44562</v>
      </c>
      <c r="E105" s="133">
        <f t="shared" si="140"/>
        <v>44592</v>
      </c>
      <c r="F105" s="135">
        <f t="shared" si="135"/>
        <v>31</v>
      </c>
      <c r="G105" s="136">
        <f t="shared" si="136"/>
        <v>936624.66</v>
      </c>
      <c r="H105" s="136">
        <f t="shared" ref="H105:AM105" si="207">IF(D105&lt;&gt;"",ROUND(H4*IF($G$1&gt;=DATEVALUE("22/11/2019"),$C$105/365)*$F$105,IF(FALSE,-3,2)),"")</f>
        <v>58539.040000000001</v>
      </c>
      <c r="I105" s="136">
        <f t="shared" si="207"/>
        <v>414480.6</v>
      </c>
      <c r="J105" s="136">
        <f t="shared" si="207"/>
        <v>163303.32</v>
      </c>
      <c r="K105" s="136">
        <f t="shared" si="207"/>
        <v>140493.70000000001</v>
      </c>
      <c r="L105" s="136">
        <f t="shared" si="207"/>
        <v>93662.47</v>
      </c>
      <c r="M105" s="136">
        <f t="shared" si="207"/>
        <v>234156.16</v>
      </c>
      <c r="N105" s="136">
        <f t="shared" si="207"/>
        <v>234156.16</v>
      </c>
      <c r="O105" s="136">
        <f t="shared" si="207"/>
        <v>152342</v>
      </c>
      <c r="P105" s="136">
        <f t="shared" si="207"/>
        <v>174329.26</v>
      </c>
      <c r="Q105" s="136">
        <f t="shared" si="207"/>
        <v>47767.86</v>
      </c>
      <c r="R105" s="136">
        <f t="shared" si="207"/>
        <v>10223.26</v>
      </c>
      <c r="S105" s="136">
        <f t="shared" si="207"/>
        <v>10764.16</v>
      </c>
      <c r="T105" s="136">
        <f t="shared" si="207"/>
        <v>20034.400000000001</v>
      </c>
      <c r="U105" s="136">
        <f t="shared" si="207"/>
        <v>11906.84</v>
      </c>
      <c r="V105" s="136">
        <f t="shared" si="207"/>
        <v>21432.31</v>
      </c>
      <c r="W105" s="136">
        <f t="shared" si="207"/>
        <v>17290.09</v>
      </c>
      <c r="X105" s="136">
        <f t="shared" si="207"/>
        <v>12184.32</v>
      </c>
      <c r="Y105" s="136">
        <f t="shared" si="207"/>
        <v>4996.8900000000003</v>
      </c>
      <c r="Z105" s="136">
        <f t="shared" si="207"/>
        <v>20377.439999999999</v>
      </c>
      <c r="AA105" s="136">
        <f t="shared" si="207"/>
        <v>14176.98</v>
      </c>
      <c r="AB105" s="136">
        <f t="shared" si="207"/>
        <v>4889.18</v>
      </c>
      <c r="AC105" s="136">
        <f t="shared" si="207"/>
        <v>15189.71</v>
      </c>
      <c r="AD105" s="136">
        <f t="shared" si="207"/>
        <v>20886.73</v>
      </c>
      <c r="AE105" s="136">
        <f t="shared" si="207"/>
        <v>22052.83</v>
      </c>
      <c r="AF105" s="136">
        <f t="shared" si="207"/>
        <v>9436.49</v>
      </c>
      <c r="AG105" s="136">
        <f t="shared" si="207"/>
        <v>21366.75</v>
      </c>
      <c r="AH105" s="136">
        <f t="shared" si="207"/>
        <v>15526.9</v>
      </c>
      <c r="AI105" s="136">
        <f t="shared" si="207"/>
        <v>5805.9</v>
      </c>
      <c r="AJ105" s="136">
        <f t="shared" si="207"/>
        <v>23474.16</v>
      </c>
      <c r="AK105" s="136">
        <f t="shared" si="207"/>
        <v>19461.89</v>
      </c>
      <c r="AL105" s="136">
        <f t="shared" si="207"/>
        <v>23823.05</v>
      </c>
      <c r="AM105" s="136">
        <f t="shared" si="207"/>
        <v>19662.09</v>
      </c>
      <c r="AN105" s="136">
        <f t="shared" ref="AN105:BR105" si="208">IF(AJ105&lt;&gt;"",ROUND(AN4*IF($G$1&gt;=DATEVALUE("22/11/2019"),$C$105/365)*$F$105,IF(FALSE,-3,2)),"")</f>
        <v>7473.09</v>
      </c>
      <c r="AO105" s="136">
        <f t="shared" si="208"/>
        <v>17067.64</v>
      </c>
      <c r="AP105" s="136">
        <f t="shared" si="208"/>
        <v>8663.7800000000007</v>
      </c>
      <c r="AQ105" s="136">
        <f t="shared" si="208"/>
        <v>22046.97</v>
      </c>
      <c r="AR105" s="136">
        <f t="shared" si="208"/>
        <v>21324.6</v>
      </c>
      <c r="AS105" s="136">
        <f t="shared" si="208"/>
        <v>14646.47</v>
      </c>
      <c r="AT105" s="136">
        <f t="shared" si="208"/>
        <v>22201.52</v>
      </c>
      <c r="AU105" s="136">
        <f t="shared" si="208"/>
        <v>11257.06</v>
      </c>
      <c r="AV105" s="136">
        <f t="shared" si="208"/>
        <v>14908.72</v>
      </c>
      <c r="AW105" s="136">
        <f t="shared" si="208"/>
        <v>14550.46</v>
      </c>
      <c r="AX105" s="136">
        <f t="shared" si="208"/>
        <v>12953.52</v>
      </c>
      <c r="AY105" s="136">
        <f t="shared" si="208"/>
        <v>13394.9</v>
      </c>
      <c r="AZ105" s="136">
        <f t="shared" si="208"/>
        <v>187324.93</v>
      </c>
      <c r="BA105" s="136">
        <f t="shared" si="208"/>
        <v>46831.23</v>
      </c>
      <c r="BB105" s="136">
        <f t="shared" si="208"/>
        <v>9635.5300000000007</v>
      </c>
      <c r="BC105" s="136">
        <f t="shared" si="208"/>
        <v>11731.22</v>
      </c>
      <c r="BD105" s="136">
        <f t="shared" si="208"/>
        <v>11754.64</v>
      </c>
      <c r="BE105" s="136">
        <f t="shared" si="208"/>
        <v>42957.120000000003</v>
      </c>
      <c r="BF105" s="136">
        <f t="shared" si="208"/>
        <v>18135.39</v>
      </c>
      <c r="BG105" s="136">
        <f t="shared" si="208"/>
        <v>1161321.08</v>
      </c>
      <c r="BH105" s="136">
        <f t="shared" si="208"/>
        <v>699811.36</v>
      </c>
      <c r="BI105" s="136">
        <f t="shared" si="208"/>
        <v>147518.38</v>
      </c>
      <c r="BJ105" s="136">
        <f t="shared" si="208"/>
        <v>17861363.280000001</v>
      </c>
      <c r="BK105" s="136" t="e">
        <f t="shared" si="208"/>
        <v>#N/A</v>
      </c>
      <c r="BL105" s="136" t="e">
        <f t="shared" si="208"/>
        <v>#N/A</v>
      </c>
      <c r="BM105" s="136" t="e">
        <f t="shared" si="208"/>
        <v>#N/A</v>
      </c>
      <c r="BN105" s="136" t="e">
        <f t="shared" si="208"/>
        <v>#N/A</v>
      </c>
      <c r="BO105" s="136" t="e">
        <f t="shared" si="208"/>
        <v>#N/A</v>
      </c>
      <c r="BP105" s="136" t="e">
        <f t="shared" si="208"/>
        <v>#N/A</v>
      </c>
      <c r="BQ105" s="136" t="e">
        <f t="shared" si="208"/>
        <v>#N/A</v>
      </c>
      <c r="BR105" s="136" t="e">
        <f t="shared" si="208"/>
        <v>#N/A</v>
      </c>
    </row>
    <row r="106" spans="1:70">
      <c r="A106" s="133">
        <f>IFERROR(IF(IF(AND(ROW(A106)=ROW($A$6),$G$2&lt;DATEVALUE("28/07/2006")),$G$2+1,INDEX('Intereses moratorios'!$A$7:$A$299,MATCH($G$2,'Intereses moratorios'!$A$7:$A$299,1)+ROW(A106)-ROW($A$6)))=0,"",IF(AND(ROW(A106)=ROW($A$6),$G$2&lt;DATEVALUE("28/07/2006")),$G$2+1,INDEX('Intereses moratorios'!$A$7:$A$299,MATCH($G$2,'Intereses moratorios'!$A$7:$A$299,1)+ROW(A106)-ROW($A$6)))),"")</f>
        <v>44593</v>
      </c>
      <c r="B106" s="133">
        <f>IFERROR(INDEX('Intereses moratorios'!$B$7:$B$299,MATCH(A106,'Intereses moratorios'!$A$7:$A$299,0)),"")</f>
        <v>44620</v>
      </c>
      <c r="C106" s="134">
        <f>IF(A106="","",IFERROR(IF($G$1&gt;=DATEVALUE("22/11/2019"),$E$4,INDEX('Intereses moratorios'!$D$7:$D$299,MATCH(A106,'Intereses moratorios'!$A$7:$A$299,0))),""))</f>
        <v>0.2757</v>
      </c>
      <c r="D106" s="133">
        <f t="shared" si="139"/>
        <v>44593</v>
      </c>
      <c r="E106" s="133">
        <f t="shared" si="140"/>
        <v>44620</v>
      </c>
      <c r="F106" s="135">
        <f t="shared" si="135"/>
        <v>28</v>
      </c>
      <c r="G106" s="136">
        <f t="shared" si="136"/>
        <v>845983.56</v>
      </c>
      <c r="H106" s="136">
        <f t="shared" ref="H106:AM106" si="209">IF(D106&lt;&gt;"",ROUND(H4*IF($G$1&gt;=DATEVALUE("22/11/2019"),$C$106/365)*$F$106,IF(FALSE,-3,2)),"")</f>
        <v>52873.97</v>
      </c>
      <c r="I106" s="136">
        <f t="shared" si="209"/>
        <v>374369.57</v>
      </c>
      <c r="J106" s="136">
        <f t="shared" si="209"/>
        <v>147499.76999999999</v>
      </c>
      <c r="K106" s="136">
        <f t="shared" si="209"/>
        <v>126897.53</v>
      </c>
      <c r="L106" s="136">
        <f t="shared" si="209"/>
        <v>84598.36</v>
      </c>
      <c r="M106" s="136">
        <f t="shared" si="209"/>
        <v>211495.89</v>
      </c>
      <c r="N106" s="136">
        <f t="shared" si="209"/>
        <v>211495.89</v>
      </c>
      <c r="O106" s="136">
        <f t="shared" si="209"/>
        <v>137599.23000000001</v>
      </c>
      <c r="P106" s="136">
        <f t="shared" si="209"/>
        <v>157458.69</v>
      </c>
      <c r="Q106" s="136">
        <f t="shared" si="209"/>
        <v>43145.16</v>
      </c>
      <c r="R106" s="136">
        <f t="shared" si="209"/>
        <v>9233.91</v>
      </c>
      <c r="S106" s="136">
        <f t="shared" si="209"/>
        <v>9722.4699999999993</v>
      </c>
      <c r="T106" s="136">
        <f t="shared" si="209"/>
        <v>18095.59</v>
      </c>
      <c r="U106" s="136">
        <f t="shared" si="209"/>
        <v>10754.57</v>
      </c>
      <c r="V106" s="136">
        <f t="shared" si="209"/>
        <v>19358.22</v>
      </c>
      <c r="W106" s="136">
        <f t="shared" si="209"/>
        <v>15616.86</v>
      </c>
      <c r="X106" s="136">
        <f t="shared" si="209"/>
        <v>11005.19</v>
      </c>
      <c r="Y106" s="136">
        <f t="shared" si="209"/>
        <v>4513.32</v>
      </c>
      <c r="Z106" s="136">
        <f t="shared" si="209"/>
        <v>18405.43</v>
      </c>
      <c r="AA106" s="136">
        <f t="shared" si="209"/>
        <v>12805.02</v>
      </c>
      <c r="AB106" s="136">
        <f t="shared" si="209"/>
        <v>4416.03</v>
      </c>
      <c r="AC106" s="136">
        <f t="shared" si="209"/>
        <v>13719.74</v>
      </c>
      <c r="AD106" s="136">
        <f t="shared" si="209"/>
        <v>18865.43</v>
      </c>
      <c r="AE106" s="136">
        <f t="shared" si="209"/>
        <v>19918.68</v>
      </c>
      <c r="AF106" s="136">
        <f t="shared" si="209"/>
        <v>8523.2800000000007</v>
      </c>
      <c r="AG106" s="136">
        <f t="shared" si="209"/>
        <v>19299</v>
      </c>
      <c r="AH106" s="136">
        <f t="shared" si="209"/>
        <v>14024.29</v>
      </c>
      <c r="AI106" s="136">
        <f t="shared" si="209"/>
        <v>5244.04</v>
      </c>
      <c r="AJ106" s="136">
        <f t="shared" si="209"/>
        <v>21202.46</v>
      </c>
      <c r="AK106" s="136">
        <f t="shared" si="209"/>
        <v>17578.48</v>
      </c>
      <c r="AL106" s="136">
        <f t="shared" si="209"/>
        <v>21517.59</v>
      </c>
      <c r="AM106" s="136">
        <f t="shared" si="209"/>
        <v>17759.310000000001</v>
      </c>
      <c r="AN106" s="136">
        <f t="shared" ref="AN106:BR106" si="210">IF(AJ106&lt;&gt;"",ROUND(AN4*IF($G$1&gt;=DATEVALUE("22/11/2019"),$C$106/365)*$F$106,IF(FALSE,-3,2)),"")</f>
        <v>6749.89</v>
      </c>
      <c r="AO106" s="136">
        <f t="shared" si="210"/>
        <v>15415.94</v>
      </c>
      <c r="AP106" s="136">
        <f t="shared" si="210"/>
        <v>7825.35</v>
      </c>
      <c r="AQ106" s="136">
        <f t="shared" si="210"/>
        <v>19913.400000000001</v>
      </c>
      <c r="AR106" s="136">
        <f t="shared" si="210"/>
        <v>19260.93</v>
      </c>
      <c r="AS106" s="136">
        <f t="shared" si="210"/>
        <v>13229.07</v>
      </c>
      <c r="AT106" s="136">
        <f t="shared" si="210"/>
        <v>20052.98</v>
      </c>
      <c r="AU106" s="136">
        <f t="shared" si="210"/>
        <v>10167.66</v>
      </c>
      <c r="AV106" s="136">
        <f t="shared" si="210"/>
        <v>13465.94</v>
      </c>
      <c r="AW106" s="136">
        <f t="shared" si="210"/>
        <v>13142.35</v>
      </c>
      <c r="AX106" s="136">
        <f t="shared" si="210"/>
        <v>11699.95</v>
      </c>
      <c r="AY106" s="136">
        <f t="shared" si="210"/>
        <v>12098.62</v>
      </c>
      <c r="AZ106" s="136">
        <f t="shared" si="210"/>
        <v>169196.71</v>
      </c>
      <c r="BA106" s="136">
        <f t="shared" si="210"/>
        <v>42299.18</v>
      </c>
      <c r="BB106" s="136">
        <f t="shared" si="210"/>
        <v>8703.06</v>
      </c>
      <c r="BC106" s="136">
        <f t="shared" si="210"/>
        <v>10595.94</v>
      </c>
      <c r="BD106" s="136">
        <f t="shared" si="210"/>
        <v>10617.09</v>
      </c>
      <c r="BE106" s="136">
        <f t="shared" si="210"/>
        <v>38799.980000000003</v>
      </c>
      <c r="BF106" s="136">
        <f t="shared" si="210"/>
        <v>16380.36</v>
      </c>
      <c r="BG106" s="136">
        <f t="shared" si="210"/>
        <v>1048935.17</v>
      </c>
      <c r="BH106" s="136">
        <f t="shared" si="210"/>
        <v>632087.68000000005</v>
      </c>
      <c r="BI106" s="136">
        <f t="shared" si="210"/>
        <v>133242.41</v>
      </c>
      <c r="BJ106" s="136">
        <f t="shared" si="210"/>
        <v>16132844.25</v>
      </c>
      <c r="BK106" s="136" t="e">
        <f t="shared" si="210"/>
        <v>#N/A</v>
      </c>
      <c r="BL106" s="136" t="e">
        <f t="shared" si="210"/>
        <v>#N/A</v>
      </c>
      <c r="BM106" s="136" t="e">
        <f t="shared" si="210"/>
        <v>#N/A</v>
      </c>
      <c r="BN106" s="136" t="e">
        <f t="shared" si="210"/>
        <v>#N/A</v>
      </c>
      <c r="BO106" s="136" t="e">
        <f t="shared" si="210"/>
        <v>#N/A</v>
      </c>
      <c r="BP106" s="136" t="e">
        <f t="shared" si="210"/>
        <v>#N/A</v>
      </c>
      <c r="BQ106" s="136" t="e">
        <f t="shared" si="210"/>
        <v>#N/A</v>
      </c>
      <c r="BR106" s="136" t="e">
        <f t="shared" si="210"/>
        <v>#N/A</v>
      </c>
    </row>
    <row r="107" spans="1:70">
      <c r="A107" s="133">
        <f>IFERROR(IF(IF(AND(ROW(A107)=ROW($A$6),$G$2&lt;DATEVALUE("28/07/2006")),$G$2+1,INDEX('Intereses moratorios'!$A$7:$A$299,MATCH($G$2,'Intereses moratorios'!$A$7:$A$299,1)+ROW(A107)-ROW($A$6)))=0,"",IF(AND(ROW(A107)=ROW($A$6),$G$2&lt;DATEVALUE("28/07/2006")),$G$2+1,INDEX('Intereses moratorios'!$A$7:$A$299,MATCH($G$2,'Intereses moratorios'!$A$7:$A$299,1)+ROW(A107)-ROW($A$6)))),"")</f>
        <v>44621</v>
      </c>
      <c r="B107" s="133">
        <f>IFERROR(INDEX('Intereses moratorios'!$B$7:$B$299,MATCH(A107,'Intereses moratorios'!$A$7:$A$299,0)),"")</f>
        <v>44651</v>
      </c>
      <c r="C107" s="134">
        <f>IF(A107="","",IFERROR(IF($G$1&gt;=DATEVALUE("22/11/2019"),$E$4,INDEX('Intereses moratorios'!$D$7:$D$299,MATCH(A107,'Intereses moratorios'!$A$7:$A$299,0))),""))</f>
        <v>0.2757</v>
      </c>
      <c r="D107" s="133">
        <f t="shared" si="139"/>
        <v>44621</v>
      </c>
      <c r="E107" s="133">
        <f t="shared" si="140"/>
        <v>44651</v>
      </c>
      <c r="F107" s="135">
        <f t="shared" si="135"/>
        <v>31</v>
      </c>
      <c r="G107" s="136">
        <f t="shared" si="136"/>
        <v>936624.66</v>
      </c>
      <c r="H107" s="136">
        <f t="shared" ref="H107:AM107" si="211">IF(D107&lt;&gt;"",ROUND(H4*IF($G$1&gt;=DATEVALUE("22/11/2019"),$C$107/365)*$F$107,IF(FALSE,-3,2)),"")</f>
        <v>58539.040000000001</v>
      </c>
      <c r="I107" s="136">
        <f t="shared" si="211"/>
        <v>414480.6</v>
      </c>
      <c r="J107" s="136">
        <f t="shared" si="211"/>
        <v>163303.32</v>
      </c>
      <c r="K107" s="136">
        <f t="shared" si="211"/>
        <v>140493.70000000001</v>
      </c>
      <c r="L107" s="136">
        <f t="shared" si="211"/>
        <v>93662.47</v>
      </c>
      <c r="M107" s="136">
        <f t="shared" si="211"/>
        <v>234156.16</v>
      </c>
      <c r="N107" s="136">
        <f t="shared" si="211"/>
        <v>234156.16</v>
      </c>
      <c r="O107" s="136">
        <f t="shared" si="211"/>
        <v>152342</v>
      </c>
      <c r="P107" s="136">
        <f t="shared" si="211"/>
        <v>174329.26</v>
      </c>
      <c r="Q107" s="136">
        <f t="shared" si="211"/>
        <v>47767.86</v>
      </c>
      <c r="R107" s="136">
        <f t="shared" si="211"/>
        <v>10223.26</v>
      </c>
      <c r="S107" s="136">
        <f t="shared" si="211"/>
        <v>10764.16</v>
      </c>
      <c r="T107" s="136">
        <f t="shared" si="211"/>
        <v>20034.400000000001</v>
      </c>
      <c r="U107" s="136">
        <f t="shared" si="211"/>
        <v>11906.84</v>
      </c>
      <c r="V107" s="136">
        <f t="shared" si="211"/>
        <v>21432.31</v>
      </c>
      <c r="W107" s="136">
        <f t="shared" si="211"/>
        <v>17290.09</v>
      </c>
      <c r="X107" s="136">
        <f t="shared" si="211"/>
        <v>12184.32</v>
      </c>
      <c r="Y107" s="136">
        <f t="shared" si="211"/>
        <v>4996.8900000000003</v>
      </c>
      <c r="Z107" s="136">
        <f t="shared" si="211"/>
        <v>20377.439999999999</v>
      </c>
      <c r="AA107" s="136">
        <f t="shared" si="211"/>
        <v>14176.98</v>
      </c>
      <c r="AB107" s="136">
        <f t="shared" si="211"/>
        <v>4889.18</v>
      </c>
      <c r="AC107" s="136">
        <f t="shared" si="211"/>
        <v>15189.71</v>
      </c>
      <c r="AD107" s="136">
        <f t="shared" si="211"/>
        <v>20886.73</v>
      </c>
      <c r="AE107" s="136">
        <f t="shared" si="211"/>
        <v>22052.83</v>
      </c>
      <c r="AF107" s="136">
        <f t="shared" si="211"/>
        <v>9436.49</v>
      </c>
      <c r="AG107" s="136">
        <f t="shared" si="211"/>
        <v>21366.75</v>
      </c>
      <c r="AH107" s="136">
        <f t="shared" si="211"/>
        <v>15526.9</v>
      </c>
      <c r="AI107" s="136">
        <f t="shared" si="211"/>
        <v>5805.9</v>
      </c>
      <c r="AJ107" s="136">
        <f t="shared" si="211"/>
        <v>23474.16</v>
      </c>
      <c r="AK107" s="136">
        <f t="shared" si="211"/>
        <v>19461.89</v>
      </c>
      <c r="AL107" s="136">
        <f t="shared" si="211"/>
        <v>23823.05</v>
      </c>
      <c r="AM107" s="136">
        <f t="shared" si="211"/>
        <v>19662.09</v>
      </c>
      <c r="AN107" s="136">
        <f t="shared" ref="AN107:BR107" si="212">IF(AJ107&lt;&gt;"",ROUND(AN4*IF($G$1&gt;=DATEVALUE("22/11/2019"),$C$107/365)*$F$107,IF(FALSE,-3,2)),"")</f>
        <v>7473.09</v>
      </c>
      <c r="AO107" s="136">
        <f t="shared" si="212"/>
        <v>17067.64</v>
      </c>
      <c r="AP107" s="136">
        <f t="shared" si="212"/>
        <v>8663.7800000000007</v>
      </c>
      <c r="AQ107" s="136">
        <f t="shared" si="212"/>
        <v>22046.97</v>
      </c>
      <c r="AR107" s="136">
        <f t="shared" si="212"/>
        <v>21324.6</v>
      </c>
      <c r="AS107" s="136">
        <f t="shared" si="212"/>
        <v>14646.47</v>
      </c>
      <c r="AT107" s="136">
        <f t="shared" si="212"/>
        <v>22201.52</v>
      </c>
      <c r="AU107" s="136">
        <f t="shared" si="212"/>
        <v>11257.06</v>
      </c>
      <c r="AV107" s="136">
        <f t="shared" si="212"/>
        <v>14908.72</v>
      </c>
      <c r="AW107" s="136">
        <f t="shared" si="212"/>
        <v>14550.46</v>
      </c>
      <c r="AX107" s="136">
        <f t="shared" si="212"/>
        <v>12953.52</v>
      </c>
      <c r="AY107" s="136">
        <f t="shared" si="212"/>
        <v>13394.9</v>
      </c>
      <c r="AZ107" s="136">
        <f t="shared" si="212"/>
        <v>187324.93</v>
      </c>
      <c r="BA107" s="136">
        <f t="shared" si="212"/>
        <v>46831.23</v>
      </c>
      <c r="BB107" s="136">
        <f t="shared" si="212"/>
        <v>9635.5300000000007</v>
      </c>
      <c r="BC107" s="136">
        <f t="shared" si="212"/>
        <v>11731.22</v>
      </c>
      <c r="BD107" s="136">
        <f t="shared" si="212"/>
        <v>11754.64</v>
      </c>
      <c r="BE107" s="136">
        <f t="shared" si="212"/>
        <v>42957.120000000003</v>
      </c>
      <c r="BF107" s="136">
        <f t="shared" si="212"/>
        <v>18135.39</v>
      </c>
      <c r="BG107" s="136">
        <f t="shared" si="212"/>
        <v>1161321.08</v>
      </c>
      <c r="BH107" s="136">
        <f t="shared" si="212"/>
        <v>699811.36</v>
      </c>
      <c r="BI107" s="136">
        <f t="shared" si="212"/>
        <v>147518.38</v>
      </c>
      <c r="BJ107" s="136">
        <f t="shared" si="212"/>
        <v>17861363.280000001</v>
      </c>
      <c r="BK107" s="136" t="e">
        <f t="shared" si="212"/>
        <v>#N/A</v>
      </c>
      <c r="BL107" s="136" t="e">
        <f t="shared" si="212"/>
        <v>#N/A</v>
      </c>
      <c r="BM107" s="136" t="e">
        <f t="shared" si="212"/>
        <v>#N/A</v>
      </c>
      <c r="BN107" s="136" t="e">
        <f t="shared" si="212"/>
        <v>#N/A</v>
      </c>
      <c r="BO107" s="136" t="e">
        <f t="shared" si="212"/>
        <v>#N/A</v>
      </c>
      <c r="BP107" s="136" t="e">
        <f t="shared" si="212"/>
        <v>#N/A</v>
      </c>
      <c r="BQ107" s="136" t="e">
        <f t="shared" si="212"/>
        <v>#N/A</v>
      </c>
      <c r="BR107" s="136" t="e">
        <f t="shared" si="212"/>
        <v>#N/A</v>
      </c>
    </row>
    <row r="108" spans="1:70">
      <c r="A108" s="133">
        <f>IFERROR(IF(IF(AND(ROW(A108)=ROW($A$6),$G$2&lt;DATEVALUE("28/07/2006")),$G$2+1,INDEX('Intereses moratorios'!$A$7:$A$299,MATCH($G$2,'Intereses moratorios'!$A$7:$A$299,1)+ROW(A108)-ROW($A$6)))=0,"",IF(AND(ROW(A108)=ROW($A$6),$G$2&lt;DATEVALUE("28/07/2006")),$G$2+1,INDEX('Intereses moratorios'!$A$7:$A$299,MATCH($G$2,'Intereses moratorios'!$A$7:$A$299,1)+ROW(A108)-ROW($A$6)))),"")</f>
        <v>44652</v>
      </c>
      <c r="B108" s="133">
        <f>IFERROR(INDEX('Intereses moratorios'!$B$7:$B$299,MATCH(A108,'Intereses moratorios'!$A$7:$A$299,0)),"")</f>
        <v>44681</v>
      </c>
      <c r="C108" s="134">
        <f>IF(A108="","",IFERROR(IF($G$1&gt;=DATEVALUE("22/11/2019"),$E$4,INDEX('Intereses moratorios'!$D$7:$D$299,MATCH(A108,'Intereses moratorios'!$A$7:$A$299,0))),""))</f>
        <v>0.2757</v>
      </c>
      <c r="D108" s="133">
        <f t="shared" si="139"/>
        <v>44652</v>
      </c>
      <c r="E108" s="133">
        <f t="shared" si="140"/>
        <v>44681</v>
      </c>
      <c r="F108" s="135">
        <f t="shared" si="135"/>
        <v>30</v>
      </c>
      <c r="G108" s="136">
        <f t="shared" si="136"/>
        <v>906410.96</v>
      </c>
      <c r="H108" s="136">
        <f t="shared" ref="H108:AM108" si="213">IF(D108&lt;&gt;"",ROUND(H4*IF($G$1&gt;=DATEVALUE("22/11/2019"),$C$108/365)*$F$108,IF(FALSE,-3,2)),"")</f>
        <v>56650.68</v>
      </c>
      <c r="I108" s="136">
        <f t="shared" si="213"/>
        <v>401110.26</v>
      </c>
      <c r="J108" s="136">
        <f t="shared" si="213"/>
        <v>158035.47</v>
      </c>
      <c r="K108" s="136">
        <f t="shared" si="213"/>
        <v>135961.64000000001</v>
      </c>
      <c r="L108" s="136">
        <f t="shared" si="213"/>
        <v>90641.1</v>
      </c>
      <c r="M108" s="136">
        <f t="shared" si="213"/>
        <v>226602.74</v>
      </c>
      <c r="N108" s="136">
        <f t="shared" si="213"/>
        <v>226602.74</v>
      </c>
      <c r="O108" s="136">
        <f t="shared" si="213"/>
        <v>147427.74</v>
      </c>
      <c r="P108" s="136">
        <f t="shared" si="213"/>
        <v>168705.74</v>
      </c>
      <c r="Q108" s="136">
        <f t="shared" si="213"/>
        <v>46226.96</v>
      </c>
      <c r="R108" s="136">
        <f t="shared" si="213"/>
        <v>9893.48</v>
      </c>
      <c r="S108" s="136">
        <f t="shared" si="213"/>
        <v>10416.93</v>
      </c>
      <c r="T108" s="136">
        <f t="shared" si="213"/>
        <v>19388.13</v>
      </c>
      <c r="U108" s="136">
        <f t="shared" si="213"/>
        <v>11522.75</v>
      </c>
      <c r="V108" s="136">
        <f t="shared" si="213"/>
        <v>20740.95</v>
      </c>
      <c r="W108" s="136">
        <f t="shared" si="213"/>
        <v>16732.349999999999</v>
      </c>
      <c r="X108" s="136">
        <f t="shared" si="213"/>
        <v>11791.27</v>
      </c>
      <c r="Y108" s="136">
        <f t="shared" si="213"/>
        <v>4835.7</v>
      </c>
      <c r="Z108" s="136">
        <f t="shared" si="213"/>
        <v>19720.099999999999</v>
      </c>
      <c r="AA108" s="136">
        <f t="shared" si="213"/>
        <v>13719.66</v>
      </c>
      <c r="AB108" s="136">
        <f t="shared" si="213"/>
        <v>4731.47</v>
      </c>
      <c r="AC108" s="136">
        <f t="shared" si="213"/>
        <v>14699.72</v>
      </c>
      <c r="AD108" s="136">
        <f t="shared" si="213"/>
        <v>20212.96</v>
      </c>
      <c r="AE108" s="136">
        <f t="shared" si="213"/>
        <v>21341.45</v>
      </c>
      <c r="AF108" s="136">
        <f t="shared" si="213"/>
        <v>9132.09</v>
      </c>
      <c r="AG108" s="136">
        <f t="shared" si="213"/>
        <v>20677.5</v>
      </c>
      <c r="AH108" s="136">
        <f t="shared" si="213"/>
        <v>15026.03</v>
      </c>
      <c r="AI108" s="136">
        <f t="shared" si="213"/>
        <v>5618.61</v>
      </c>
      <c r="AJ108" s="136">
        <f t="shared" si="213"/>
        <v>22716.92</v>
      </c>
      <c r="AK108" s="136">
        <f t="shared" si="213"/>
        <v>18834.09</v>
      </c>
      <c r="AL108" s="136">
        <f t="shared" si="213"/>
        <v>23054.560000000001</v>
      </c>
      <c r="AM108" s="136">
        <f t="shared" si="213"/>
        <v>19027.830000000002</v>
      </c>
      <c r="AN108" s="136">
        <f t="shared" ref="AN108:BR108" si="214">IF(AJ108&lt;&gt;"",ROUND(AN4*IF($G$1&gt;=DATEVALUE("22/11/2019"),$C$108/365)*$F$108,IF(FALSE,-3,2)),"")</f>
        <v>7232.03</v>
      </c>
      <c r="AO108" s="136">
        <f t="shared" si="214"/>
        <v>16517.07</v>
      </c>
      <c r="AP108" s="136">
        <f t="shared" si="214"/>
        <v>8384.2999999999993</v>
      </c>
      <c r="AQ108" s="136">
        <f t="shared" si="214"/>
        <v>21335.78</v>
      </c>
      <c r="AR108" s="136">
        <f t="shared" si="214"/>
        <v>20636.71</v>
      </c>
      <c r="AS108" s="136">
        <f t="shared" si="214"/>
        <v>14174</v>
      </c>
      <c r="AT108" s="136">
        <f t="shared" si="214"/>
        <v>21485.34</v>
      </c>
      <c r="AU108" s="136">
        <f t="shared" si="214"/>
        <v>10893.93</v>
      </c>
      <c r="AV108" s="136">
        <f t="shared" si="214"/>
        <v>14427.8</v>
      </c>
      <c r="AW108" s="136">
        <f t="shared" si="214"/>
        <v>14081.09</v>
      </c>
      <c r="AX108" s="136">
        <f t="shared" si="214"/>
        <v>12535.66</v>
      </c>
      <c r="AY108" s="136">
        <f t="shared" si="214"/>
        <v>12962.81</v>
      </c>
      <c r="AZ108" s="136">
        <f t="shared" si="214"/>
        <v>181282.19</v>
      </c>
      <c r="BA108" s="136">
        <f t="shared" si="214"/>
        <v>45320.55</v>
      </c>
      <c r="BB108" s="136">
        <f t="shared" si="214"/>
        <v>9324.7000000000007</v>
      </c>
      <c r="BC108" s="136">
        <f t="shared" si="214"/>
        <v>11352.8</v>
      </c>
      <c r="BD108" s="136">
        <f t="shared" si="214"/>
        <v>11375.46</v>
      </c>
      <c r="BE108" s="136">
        <f t="shared" si="214"/>
        <v>41571.410000000003</v>
      </c>
      <c r="BF108" s="136">
        <f t="shared" si="214"/>
        <v>17550.38</v>
      </c>
      <c r="BG108" s="136">
        <f t="shared" si="214"/>
        <v>1123859.1100000001</v>
      </c>
      <c r="BH108" s="136">
        <f t="shared" si="214"/>
        <v>677236.8</v>
      </c>
      <c r="BI108" s="136">
        <f t="shared" si="214"/>
        <v>142759.73000000001</v>
      </c>
      <c r="BJ108" s="136">
        <f t="shared" si="214"/>
        <v>17285190.27</v>
      </c>
      <c r="BK108" s="136" t="e">
        <f t="shared" si="214"/>
        <v>#N/A</v>
      </c>
      <c r="BL108" s="136" t="e">
        <f t="shared" si="214"/>
        <v>#N/A</v>
      </c>
      <c r="BM108" s="136" t="e">
        <f t="shared" si="214"/>
        <v>#N/A</v>
      </c>
      <c r="BN108" s="136" t="e">
        <f t="shared" si="214"/>
        <v>#N/A</v>
      </c>
      <c r="BO108" s="136" t="e">
        <f t="shared" si="214"/>
        <v>#N/A</v>
      </c>
      <c r="BP108" s="136" t="e">
        <f t="shared" si="214"/>
        <v>#N/A</v>
      </c>
      <c r="BQ108" s="136" t="e">
        <f t="shared" si="214"/>
        <v>#N/A</v>
      </c>
      <c r="BR108" s="136" t="e">
        <f t="shared" si="214"/>
        <v>#N/A</v>
      </c>
    </row>
    <row r="109" spans="1:70">
      <c r="A109" s="133">
        <f>IFERROR(IF(IF(AND(ROW(A109)=ROW($A$6),$G$2&lt;DATEVALUE("28/07/2006")),$G$2+1,INDEX('Intereses moratorios'!$A$7:$A$299,MATCH($G$2,'Intereses moratorios'!$A$7:$A$299,1)+ROW(A109)-ROW($A$6)))=0,"",IF(AND(ROW(A109)=ROW($A$6),$G$2&lt;DATEVALUE("28/07/2006")),$G$2+1,INDEX('Intereses moratorios'!$A$7:$A$299,MATCH($G$2,'Intereses moratorios'!$A$7:$A$299,1)+ROW(A109)-ROW($A$6)))),"")</f>
        <v>44682</v>
      </c>
      <c r="B109" s="133">
        <f>IFERROR(INDEX('Intereses moratorios'!$B$7:$B$299,MATCH(A109,'Intereses moratorios'!$A$7:$A$299,0)),"")</f>
        <v>44712</v>
      </c>
      <c r="C109" s="134">
        <f>IF(A109="","",IFERROR(IF($G$1&gt;=DATEVALUE("22/11/2019"),$E$4,INDEX('Intereses moratorios'!$D$7:$D$299,MATCH(A109,'Intereses moratorios'!$A$7:$A$299,0))),""))</f>
        <v>0.2757</v>
      </c>
      <c r="D109" s="133">
        <f t="shared" si="139"/>
        <v>44682</v>
      </c>
      <c r="E109" s="133">
        <f t="shared" si="140"/>
        <v>44712</v>
      </c>
      <c r="F109" s="135">
        <f t="shared" si="135"/>
        <v>31</v>
      </c>
      <c r="G109" s="136">
        <f t="shared" si="136"/>
        <v>936624.66</v>
      </c>
      <c r="H109" s="136">
        <f t="shared" ref="H109:AM109" si="215">IF(D109&lt;&gt;"",ROUND(H4*IF($G$1&gt;=DATEVALUE("22/11/2019"),$C$109/365)*$F$109,IF(FALSE,-3,2)),"")</f>
        <v>58539.040000000001</v>
      </c>
      <c r="I109" s="136">
        <f t="shared" si="215"/>
        <v>414480.6</v>
      </c>
      <c r="J109" s="136">
        <f t="shared" si="215"/>
        <v>163303.32</v>
      </c>
      <c r="K109" s="136">
        <f t="shared" si="215"/>
        <v>140493.70000000001</v>
      </c>
      <c r="L109" s="136">
        <f t="shared" si="215"/>
        <v>93662.47</v>
      </c>
      <c r="M109" s="136">
        <f t="shared" si="215"/>
        <v>234156.16</v>
      </c>
      <c r="N109" s="136">
        <f t="shared" si="215"/>
        <v>234156.16</v>
      </c>
      <c r="O109" s="136">
        <f t="shared" si="215"/>
        <v>152342</v>
      </c>
      <c r="P109" s="136">
        <f t="shared" si="215"/>
        <v>174329.26</v>
      </c>
      <c r="Q109" s="136">
        <f t="shared" si="215"/>
        <v>47767.86</v>
      </c>
      <c r="R109" s="136">
        <f t="shared" si="215"/>
        <v>10223.26</v>
      </c>
      <c r="S109" s="136">
        <f t="shared" si="215"/>
        <v>10764.16</v>
      </c>
      <c r="T109" s="136">
        <f t="shared" si="215"/>
        <v>20034.400000000001</v>
      </c>
      <c r="U109" s="136">
        <f t="shared" si="215"/>
        <v>11906.84</v>
      </c>
      <c r="V109" s="136">
        <f t="shared" si="215"/>
        <v>21432.31</v>
      </c>
      <c r="W109" s="136">
        <f t="shared" si="215"/>
        <v>17290.09</v>
      </c>
      <c r="X109" s="136">
        <f t="shared" si="215"/>
        <v>12184.32</v>
      </c>
      <c r="Y109" s="136">
        <f t="shared" si="215"/>
        <v>4996.8900000000003</v>
      </c>
      <c r="Z109" s="136">
        <f t="shared" si="215"/>
        <v>20377.439999999999</v>
      </c>
      <c r="AA109" s="136">
        <f t="shared" si="215"/>
        <v>14176.98</v>
      </c>
      <c r="AB109" s="136">
        <f t="shared" si="215"/>
        <v>4889.18</v>
      </c>
      <c r="AC109" s="136">
        <f t="shared" si="215"/>
        <v>15189.71</v>
      </c>
      <c r="AD109" s="136">
        <f t="shared" si="215"/>
        <v>20886.73</v>
      </c>
      <c r="AE109" s="136">
        <f t="shared" si="215"/>
        <v>22052.83</v>
      </c>
      <c r="AF109" s="136">
        <f t="shared" si="215"/>
        <v>9436.49</v>
      </c>
      <c r="AG109" s="136">
        <f t="shared" si="215"/>
        <v>21366.75</v>
      </c>
      <c r="AH109" s="136">
        <f t="shared" si="215"/>
        <v>15526.9</v>
      </c>
      <c r="AI109" s="136">
        <f t="shared" si="215"/>
        <v>5805.9</v>
      </c>
      <c r="AJ109" s="136">
        <f t="shared" si="215"/>
        <v>23474.16</v>
      </c>
      <c r="AK109" s="136">
        <f t="shared" si="215"/>
        <v>19461.89</v>
      </c>
      <c r="AL109" s="136">
        <f t="shared" si="215"/>
        <v>23823.05</v>
      </c>
      <c r="AM109" s="136">
        <f t="shared" si="215"/>
        <v>19662.09</v>
      </c>
      <c r="AN109" s="136">
        <f t="shared" ref="AN109:BR109" si="216">IF(AJ109&lt;&gt;"",ROUND(AN4*IF($G$1&gt;=DATEVALUE("22/11/2019"),$C$109/365)*$F$109,IF(FALSE,-3,2)),"")</f>
        <v>7473.09</v>
      </c>
      <c r="AO109" s="136">
        <f t="shared" si="216"/>
        <v>17067.64</v>
      </c>
      <c r="AP109" s="136">
        <f t="shared" si="216"/>
        <v>8663.7800000000007</v>
      </c>
      <c r="AQ109" s="136">
        <f t="shared" si="216"/>
        <v>22046.97</v>
      </c>
      <c r="AR109" s="136">
        <f t="shared" si="216"/>
        <v>21324.6</v>
      </c>
      <c r="AS109" s="136">
        <f t="shared" si="216"/>
        <v>14646.47</v>
      </c>
      <c r="AT109" s="136">
        <f t="shared" si="216"/>
        <v>22201.52</v>
      </c>
      <c r="AU109" s="136">
        <f t="shared" si="216"/>
        <v>11257.06</v>
      </c>
      <c r="AV109" s="136">
        <f t="shared" si="216"/>
        <v>14908.72</v>
      </c>
      <c r="AW109" s="136">
        <f t="shared" si="216"/>
        <v>14550.46</v>
      </c>
      <c r="AX109" s="136">
        <f t="shared" si="216"/>
        <v>12953.52</v>
      </c>
      <c r="AY109" s="136">
        <f t="shared" si="216"/>
        <v>13394.9</v>
      </c>
      <c r="AZ109" s="136">
        <f t="shared" si="216"/>
        <v>187324.93</v>
      </c>
      <c r="BA109" s="136">
        <f t="shared" si="216"/>
        <v>46831.23</v>
      </c>
      <c r="BB109" s="136">
        <f t="shared" si="216"/>
        <v>9635.5300000000007</v>
      </c>
      <c r="BC109" s="136">
        <f t="shared" si="216"/>
        <v>11731.22</v>
      </c>
      <c r="BD109" s="136">
        <f t="shared" si="216"/>
        <v>11754.64</v>
      </c>
      <c r="BE109" s="136">
        <f t="shared" si="216"/>
        <v>42957.120000000003</v>
      </c>
      <c r="BF109" s="136">
        <f t="shared" si="216"/>
        <v>18135.39</v>
      </c>
      <c r="BG109" s="136">
        <f t="shared" si="216"/>
        <v>1161321.08</v>
      </c>
      <c r="BH109" s="136">
        <f t="shared" si="216"/>
        <v>699811.36</v>
      </c>
      <c r="BI109" s="136">
        <f t="shared" si="216"/>
        <v>147518.38</v>
      </c>
      <c r="BJ109" s="136">
        <f t="shared" si="216"/>
        <v>17861363.280000001</v>
      </c>
      <c r="BK109" s="136" t="e">
        <f t="shared" si="216"/>
        <v>#N/A</v>
      </c>
      <c r="BL109" s="136" t="e">
        <f t="shared" si="216"/>
        <v>#N/A</v>
      </c>
      <c r="BM109" s="136" t="e">
        <f t="shared" si="216"/>
        <v>#N/A</v>
      </c>
      <c r="BN109" s="136" t="e">
        <f t="shared" si="216"/>
        <v>#N/A</v>
      </c>
      <c r="BO109" s="136" t="e">
        <f t="shared" si="216"/>
        <v>#N/A</v>
      </c>
      <c r="BP109" s="136" t="e">
        <f t="shared" si="216"/>
        <v>#N/A</v>
      </c>
      <c r="BQ109" s="136" t="e">
        <f t="shared" si="216"/>
        <v>#N/A</v>
      </c>
      <c r="BR109" s="136" t="e">
        <f t="shared" si="216"/>
        <v>#N/A</v>
      </c>
    </row>
    <row r="110" spans="1:70">
      <c r="A110" s="133" t="str">
        <f>IFERROR(IF(IF(AND(ROW(A110)=ROW($A$6),$G$2&lt;DATEVALUE("28/07/2006")),$G$2+1,INDEX('Intereses moratorios'!$A$7:$A$299,MATCH($G$2,'Intereses moratorios'!$A$7:$A$299,1)+ROW(A110)-ROW($A$6)))=0,"",IF(AND(ROW(A110)=ROW($A$6),$G$2&lt;DATEVALUE("28/07/2006")),$G$2+1,INDEX('Intereses moratorios'!$A$7:$A$299,MATCH($G$2,'Intereses moratorios'!$A$7:$A$299,1)+ROW(A110)-ROW($A$6)))),"")</f>
        <v/>
      </c>
      <c r="B110" s="133" t="str">
        <f>IFERROR(INDEX('Intereses moratorios'!$B$7:$B$299,MATCH(A110,'Intereses moratorios'!$A$7:$A$299,0)),"")</f>
        <v/>
      </c>
      <c r="C110" s="134" t="str">
        <f>IF(A110="","",IFERROR(IF($G$1&gt;=DATEVALUE("22/11/2019"),$E$4,INDEX('Intereses moratorios'!$D$7:$D$299,MATCH(A110,'Intereses moratorios'!$A$7:$A$299,0))),""))</f>
        <v/>
      </c>
      <c r="D110" s="133" t="str">
        <f t="shared" si="139"/>
        <v/>
      </c>
      <c r="E110" s="133" t="str">
        <f t="shared" si="140"/>
        <v/>
      </c>
      <c r="F110" s="135" t="str">
        <f t="shared" si="135"/>
        <v/>
      </c>
      <c r="G110" s="136" t="str">
        <f t="shared" si="136"/>
        <v/>
      </c>
      <c r="H110" s="136" t="str">
        <f t="shared" ref="H110:AM110" si="217">IF(D110&lt;&gt;"",ROUND(H4*IF($G$1&gt;=DATEVALUE("22/11/2019"),$C$110/365)*$F$110,IF(FALSE,-3,2)),"")</f>
        <v/>
      </c>
      <c r="I110" s="136" t="str">
        <f t="shared" si="217"/>
        <v/>
      </c>
      <c r="J110" s="136" t="str">
        <f t="shared" si="217"/>
        <v/>
      </c>
      <c r="K110" s="136" t="str">
        <f t="shared" si="217"/>
        <v/>
      </c>
      <c r="L110" s="136" t="str">
        <f t="shared" si="217"/>
        <v/>
      </c>
      <c r="M110" s="136" t="str">
        <f t="shared" si="217"/>
        <v/>
      </c>
      <c r="N110" s="136" t="str">
        <f t="shared" si="217"/>
        <v/>
      </c>
      <c r="O110" s="136" t="str">
        <f t="shared" si="217"/>
        <v/>
      </c>
      <c r="P110" s="136" t="str">
        <f t="shared" si="217"/>
        <v/>
      </c>
      <c r="Q110" s="136" t="str">
        <f t="shared" si="217"/>
        <v/>
      </c>
      <c r="R110" s="136" t="str">
        <f t="shared" si="217"/>
        <v/>
      </c>
      <c r="S110" s="136" t="str">
        <f t="shared" si="217"/>
        <v/>
      </c>
      <c r="T110" s="136" t="str">
        <f t="shared" si="217"/>
        <v/>
      </c>
      <c r="U110" s="136" t="str">
        <f t="shared" si="217"/>
        <v/>
      </c>
      <c r="V110" s="136" t="str">
        <f t="shared" si="217"/>
        <v/>
      </c>
      <c r="W110" s="136" t="str">
        <f t="shared" si="217"/>
        <v/>
      </c>
      <c r="X110" s="136" t="str">
        <f t="shared" si="217"/>
        <v/>
      </c>
      <c r="Y110" s="136" t="str">
        <f t="shared" si="217"/>
        <v/>
      </c>
      <c r="Z110" s="136" t="str">
        <f t="shared" si="217"/>
        <v/>
      </c>
      <c r="AA110" s="136" t="str">
        <f t="shared" si="217"/>
        <v/>
      </c>
      <c r="AB110" s="136" t="str">
        <f t="shared" si="217"/>
        <v/>
      </c>
      <c r="AC110" s="136" t="str">
        <f t="shared" si="217"/>
        <v/>
      </c>
      <c r="AD110" s="136" t="str">
        <f t="shared" si="217"/>
        <v/>
      </c>
      <c r="AE110" s="136" t="str">
        <f t="shared" si="217"/>
        <v/>
      </c>
      <c r="AF110" s="136" t="str">
        <f t="shared" si="217"/>
        <v/>
      </c>
      <c r="AG110" s="136" t="str">
        <f t="shared" si="217"/>
        <v/>
      </c>
      <c r="AH110" s="136" t="str">
        <f t="shared" si="217"/>
        <v/>
      </c>
      <c r="AI110" s="136" t="str">
        <f t="shared" si="217"/>
        <v/>
      </c>
      <c r="AJ110" s="136" t="str">
        <f t="shared" si="217"/>
        <v/>
      </c>
      <c r="AK110" s="136" t="str">
        <f t="shared" si="217"/>
        <v/>
      </c>
      <c r="AL110" s="136" t="str">
        <f t="shared" si="217"/>
        <v/>
      </c>
      <c r="AM110" s="136" t="str">
        <f t="shared" si="217"/>
        <v/>
      </c>
      <c r="AN110" s="136" t="str">
        <f t="shared" ref="AN110:BR110" si="218">IF(AJ110&lt;&gt;"",ROUND(AN4*IF($G$1&gt;=DATEVALUE("22/11/2019"),$C$110/365)*$F$110,IF(FALSE,-3,2)),"")</f>
        <v/>
      </c>
      <c r="AO110" s="136" t="str">
        <f t="shared" si="218"/>
        <v/>
      </c>
      <c r="AP110" s="136" t="str">
        <f t="shared" si="218"/>
        <v/>
      </c>
      <c r="AQ110" s="136" t="str">
        <f t="shared" si="218"/>
        <v/>
      </c>
      <c r="AR110" s="136" t="str">
        <f t="shared" si="218"/>
        <v/>
      </c>
      <c r="AS110" s="136" t="str">
        <f t="shared" si="218"/>
        <v/>
      </c>
      <c r="AT110" s="136" t="str">
        <f t="shared" si="218"/>
        <v/>
      </c>
      <c r="AU110" s="136" t="str">
        <f t="shared" si="218"/>
        <v/>
      </c>
      <c r="AV110" s="136" t="str">
        <f t="shared" si="218"/>
        <v/>
      </c>
      <c r="AW110" s="136" t="str">
        <f t="shared" si="218"/>
        <v/>
      </c>
      <c r="AX110" s="136" t="str">
        <f t="shared" si="218"/>
        <v/>
      </c>
      <c r="AY110" s="136" t="str">
        <f t="shared" si="218"/>
        <v/>
      </c>
      <c r="AZ110" s="136" t="str">
        <f t="shared" si="218"/>
        <v/>
      </c>
      <c r="BA110" s="136" t="str">
        <f t="shared" si="218"/>
        <v/>
      </c>
      <c r="BB110" s="136" t="str">
        <f t="shared" si="218"/>
        <v/>
      </c>
      <c r="BC110" s="136" t="str">
        <f t="shared" si="218"/>
        <v/>
      </c>
      <c r="BD110" s="136" t="str">
        <f t="shared" si="218"/>
        <v/>
      </c>
      <c r="BE110" s="136" t="str">
        <f t="shared" si="218"/>
        <v/>
      </c>
      <c r="BF110" s="136" t="str">
        <f t="shared" si="218"/>
        <v/>
      </c>
      <c r="BG110" s="136" t="str">
        <f t="shared" si="218"/>
        <v/>
      </c>
      <c r="BH110" s="136" t="str">
        <f t="shared" si="218"/>
        <v/>
      </c>
      <c r="BI110" s="136" t="str">
        <f t="shared" si="218"/>
        <v/>
      </c>
      <c r="BJ110" s="136" t="str">
        <f t="shared" si="218"/>
        <v/>
      </c>
      <c r="BK110" s="136" t="str">
        <f t="shared" si="218"/>
        <v/>
      </c>
      <c r="BL110" s="136" t="str">
        <f t="shared" si="218"/>
        <v/>
      </c>
      <c r="BM110" s="136" t="str">
        <f t="shared" si="218"/>
        <v/>
      </c>
      <c r="BN110" s="136" t="str">
        <f t="shared" si="218"/>
        <v/>
      </c>
      <c r="BO110" s="136" t="str">
        <f t="shared" si="218"/>
        <v/>
      </c>
      <c r="BP110" s="136" t="str">
        <f t="shared" si="218"/>
        <v/>
      </c>
      <c r="BQ110" s="136" t="str">
        <f t="shared" si="218"/>
        <v/>
      </c>
      <c r="BR110" s="136" t="str">
        <f t="shared" si="218"/>
        <v/>
      </c>
    </row>
    <row r="111" spans="1:70">
      <c r="A111" s="133" t="str">
        <f>IFERROR(IF(IF(AND(ROW(A111)=ROW($A$6),$G$2&lt;DATEVALUE("28/07/2006")),$G$2+1,INDEX('Intereses moratorios'!$A$7:$A$299,MATCH($G$2,'Intereses moratorios'!$A$7:$A$299,1)+ROW(A111)-ROW($A$6)))=0,"",IF(AND(ROW(A111)=ROW($A$6),$G$2&lt;DATEVALUE("28/07/2006")),$G$2+1,INDEX('Intereses moratorios'!$A$7:$A$299,MATCH($G$2,'Intereses moratorios'!$A$7:$A$299,1)+ROW(A111)-ROW($A$6)))),"")</f>
        <v/>
      </c>
      <c r="B111" s="133" t="str">
        <f>IFERROR(INDEX('Intereses moratorios'!$B$7:$B$299,MATCH(A111,'Intereses moratorios'!$A$7:$A$299,0)),"")</f>
        <v/>
      </c>
      <c r="C111" s="134" t="str">
        <f>IF(A111="","",IFERROR(IF($G$1&gt;=DATEVALUE("22/11/2019"),$E$4,INDEX('Intereses moratorios'!$D$7:$D$299,MATCH(A111,'Intereses moratorios'!$A$7:$A$299,0))),""))</f>
        <v/>
      </c>
      <c r="D111" s="133" t="str">
        <f t="shared" si="139"/>
        <v/>
      </c>
      <c r="E111" s="133" t="str">
        <f t="shared" si="140"/>
        <v/>
      </c>
      <c r="F111" s="135" t="str">
        <f t="shared" si="135"/>
        <v/>
      </c>
      <c r="G111" s="136" t="str">
        <f t="shared" si="136"/>
        <v/>
      </c>
      <c r="H111" s="136" t="str">
        <f t="shared" ref="H111:AM111" si="219">IF(D111&lt;&gt;"",ROUND(H4*IF($G$1&gt;=DATEVALUE("22/11/2019"),$C$111/365)*$F$111,IF(FALSE,-3,2)),"")</f>
        <v/>
      </c>
      <c r="I111" s="136" t="str">
        <f t="shared" si="219"/>
        <v/>
      </c>
      <c r="J111" s="136" t="str">
        <f t="shared" si="219"/>
        <v/>
      </c>
      <c r="K111" s="136" t="str">
        <f t="shared" si="219"/>
        <v/>
      </c>
      <c r="L111" s="136" t="str">
        <f t="shared" si="219"/>
        <v/>
      </c>
      <c r="M111" s="136" t="str">
        <f t="shared" si="219"/>
        <v/>
      </c>
      <c r="N111" s="136" t="str">
        <f t="shared" si="219"/>
        <v/>
      </c>
      <c r="O111" s="136" t="str">
        <f t="shared" si="219"/>
        <v/>
      </c>
      <c r="P111" s="136" t="str">
        <f t="shared" si="219"/>
        <v/>
      </c>
      <c r="Q111" s="136" t="str">
        <f t="shared" si="219"/>
        <v/>
      </c>
      <c r="R111" s="136" t="str">
        <f t="shared" si="219"/>
        <v/>
      </c>
      <c r="S111" s="136" t="str">
        <f t="shared" si="219"/>
        <v/>
      </c>
      <c r="T111" s="136" t="str">
        <f t="shared" si="219"/>
        <v/>
      </c>
      <c r="U111" s="136" t="str">
        <f t="shared" si="219"/>
        <v/>
      </c>
      <c r="V111" s="136" t="str">
        <f t="shared" si="219"/>
        <v/>
      </c>
      <c r="W111" s="136" t="str">
        <f t="shared" si="219"/>
        <v/>
      </c>
      <c r="X111" s="136" t="str">
        <f t="shared" si="219"/>
        <v/>
      </c>
      <c r="Y111" s="136" t="str">
        <f t="shared" si="219"/>
        <v/>
      </c>
      <c r="Z111" s="136" t="str">
        <f t="shared" si="219"/>
        <v/>
      </c>
      <c r="AA111" s="136" t="str">
        <f t="shared" si="219"/>
        <v/>
      </c>
      <c r="AB111" s="136" t="str">
        <f t="shared" si="219"/>
        <v/>
      </c>
      <c r="AC111" s="136" t="str">
        <f t="shared" si="219"/>
        <v/>
      </c>
      <c r="AD111" s="136" t="str">
        <f t="shared" si="219"/>
        <v/>
      </c>
      <c r="AE111" s="136" t="str">
        <f t="shared" si="219"/>
        <v/>
      </c>
      <c r="AF111" s="136" t="str">
        <f t="shared" si="219"/>
        <v/>
      </c>
      <c r="AG111" s="136" t="str">
        <f t="shared" si="219"/>
        <v/>
      </c>
      <c r="AH111" s="136" t="str">
        <f t="shared" si="219"/>
        <v/>
      </c>
      <c r="AI111" s="136" t="str">
        <f t="shared" si="219"/>
        <v/>
      </c>
      <c r="AJ111" s="136" t="str">
        <f t="shared" si="219"/>
        <v/>
      </c>
      <c r="AK111" s="136" t="str">
        <f t="shared" si="219"/>
        <v/>
      </c>
      <c r="AL111" s="136" t="str">
        <f t="shared" si="219"/>
        <v/>
      </c>
      <c r="AM111" s="136" t="str">
        <f t="shared" si="219"/>
        <v/>
      </c>
      <c r="AN111" s="136" t="str">
        <f t="shared" ref="AN111:BR111" si="220">IF(AJ111&lt;&gt;"",ROUND(AN4*IF($G$1&gt;=DATEVALUE("22/11/2019"),$C$111/365)*$F$111,IF(FALSE,-3,2)),"")</f>
        <v/>
      </c>
      <c r="AO111" s="136" t="str">
        <f t="shared" si="220"/>
        <v/>
      </c>
      <c r="AP111" s="136" t="str">
        <f t="shared" si="220"/>
        <v/>
      </c>
      <c r="AQ111" s="136" t="str">
        <f t="shared" si="220"/>
        <v/>
      </c>
      <c r="AR111" s="136" t="str">
        <f t="shared" si="220"/>
        <v/>
      </c>
      <c r="AS111" s="136" t="str">
        <f t="shared" si="220"/>
        <v/>
      </c>
      <c r="AT111" s="136" t="str">
        <f t="shared" si="220"/>
        <v/>
      </c>
      <c r="AU111" s="136" t="str">
        <f t="shared" si="220"/>
        <v/>
      </c>
      <c r="AV111" s="136" t="str">
        <f t="shared" si="220"/>
        <v/>
      </c>
      <c r="AW111" s="136" t="str">
        <f t="shared" si="220"/>
        <v/>
      </c>
      <c r="AX111" s="136" t="str">
        <f t="shared" si="220"/>
        <v/>
      </c>
      <c r="AY111" s="136" t="str">
        <f t="shared" si="220"/>
        <v/>
      </c>
      <c r="AZ111" s="136" t="str">
        <f t="shared" si="220"/>
        <v/>
      </c>
      <c r="BA111" s="136" t="str">
        <f t="shared" si="220"/>
        <v/>
      </c>
      <c r="BB111" s="136" t="str">
        <f t="shared" si="220"/>
        <v/>
      </c>
      <c r="BC111" s="136" t="str">
        <f t="shared" si="220"/>
        <v/>
      </c>
      <c r="BD111" s="136" t="str">
        <f t="shared" si="220"/>
        <v/>
      </c>
      <c r="BE111" s="136" t="str">
        <f t="shared" si="220"/>
        <v/>
      </c>
      <c r="BF111" s="136" t="str">
        <f t="shared" si="220"/>
        <v/>
      </c>
      <c r="BG111" s="136" t="str">
        <f t="shared" si="220"/>
        <v/>
      </c>
      <c r="BH111" s="136" t="str">
        <f t="shared" si="220"/>
        <v/>
      </c>
      <c r="BI111" s="136" t="str">
        <f t="shared" si="220"/>
        <v/>
      </c>
      <c r="BJ111" s="136" t="str">
        <f t="shared" si="220"/>
        <v/>
      </c>
      <c r="BK111" s="136" t="str">
        <f t="shared" si="220"/>
        <v/>
      </c>
      <c r="BL111" s="136" t="str">
        <f t="shared" si="220"/>
        <v/>
      </c>
      <c r="BM111" s="136" t="str">
        <f t="shared" si="220"/>
        <v/>
      </c>
      <c r="BN111" s="136" t="str">
        <f t="shared" si="220"/>
        <v/>
      </c>
      <c r="BO111" s="136" t="str">
        <f t="shared" si="220"/>
        <v/>
      </c>
      <c r="BP111" s="136" t="str">
        <f t="shared" si="220"/>
        <v/>
      </c>
      <c r="BQ111" s="136" t="str">
        <f t="shared" si="220"/>
        <v/>
      </c>
      <c r="BR111" s="136" t="str">
        <f t="shared" si="220"/>
        <v/>
      </c>
    </row>
    <row r="112" spans="1:70">
      <c r="A112" s="133" t="str">
        <f>IFERROR(IF(IF(AND(ROW(A112)=ROW($A$6),$G$2&lt;DATEVALUE("28/07/2006")),$G$2+1,INDEX('Intereses moratorios'!$A$7:$A$299,MATCH($G$2,'Intereses moratorios'!$A$7:$A$299,1)+ROW(A112)-ROW($A$6)))=0,"",IF(AND(ROW(A112)=ROW($A$6),$G$2&lt;DATEVALUE("28/07/2006")),$G$2+1,INDEX('Intereses moratorios'!$A$7:$A$299,MATCH($G$2,'Intereses moratorios'!$A$7:$A$299,1)+ROW(A112)-ROW($A$6)))),"")</f>
        <v/>
      </c>
      <c r="B112" s="133" t="str">
        <f>IFERROR(INDEX('Intereses moratorios'!$B$7:$B$299,MATCH(A112,'Intereses moratorios'!$A$7:$A$299,0)),"")</f>
        <v/>
      </c>
      <c r="C112" s="134" t="str">
        <f>IF(A112="","",IFERROR(IF($G$1&gt;=DATEVALUE("22/11/2019"),$E$4,INDEX('Intereses moratorios'!$D$7:$D$299,MATCH(A112,'Intereses moratorios'!$A$7:$A$299,0))),""))</f>
        <v/>
      </c>
      <c r="D112" s="133" t="str">
        <f t="shared" si="139"/>
        <v/>
      </c>
      <c r="E112" s="133" t="str">
        <f t="shared" si="140"/>
        <v/>
      </c>
      <c r="F112" s="135" t="str">
        <f t="shared" si="135"/>
        <v/>
      </c>
      <c r="G112" s="136" t="str">
        <f t="shared" si="136"/>
        <v/>
      </c>
      <c r="H112" s="136" t="str">
        <f t="shared" ref="H112:AM112" si="221">IF(D112&lt;&gt;"",ROUND(H4*IF($G$1&gt;=DATEVALUE("22/11/2019"),$C$112/365)*$F$112,IF(FALSE,-3,2)),"")</f>
        <v/>
      </c>
      <c r="I112" s="136" t="str">
        <f t="shared" si="221"/>
        <v/>
      </c>
      <c r="J112" s="136" t="str">
        <f t="shared" si="221"/>
        <v/>
      </c>
      <c r="K112" s="136" t="str">
        <f t="shared" si="221"/>
        <v/>
      </c>
      <c r="L112" s="136" t="str">
        <f t="shared" si="221"/>
        <v/>
      </c>
      <c r="M112" s="136" t="str">
        <f t="shared" si="221"/>
        <v/>
      </c>
      <c r="N112" s="136" t="str">
        <f t="shared" si="221"/>
        <v/>
      </c>
      <c r="O112" s="136" t="str">
        <f t="shared" si="221"/>
        <v/>
      </c>
      <c r="P112" s="136" t="str">
        <f t="shared" si="221"/>
        <v/>
      </c>
      <c r="Q112" s="136" t="str">
        <f t="shared" si="221"/>
        <v/>
      </c>
      <c r="R112" s="136" t="str">
        <f t="shared" si="221"/>
        <v/>
      </c>
      <c r="S112" s="136" t="str">
        <f t="shared" si="221"/>
        <v/>
      </c>
      <c r="T112" s="136" t="str">
        <f t="shared" si="221"/>
        <v/>
      </c>
      <c r="U112" s="136" t="str">
        <f t="shared" si="221"/>
        <v/>
      </c>
      <c r="V112" s="136" t="str">
        <f t="shared" si="221"/>
        <v/>
      </c>
      <c r="W112" s="136" t="str">
        <f t="shared" si="221"/>
        <v/>
      </c>
      <c r="X112" s="136" t="str">
        <f t="shared" si="221"/>
        <v/>
      </c>
      <c r="Y112" s="136" t="str">
        <f t="shared" si="221"/>
        <v/>
      </c>
      <c r="Z112" s="136" t="str">
        <f t="shared" si="221"/>
        <v/>
      </c>
      <c r="AA112" s="136" t="str">
        <f t="shared" si="221"/>
        <v/>
      </c>
      <c r="AB112" s="136" t="str">
        <f t="shared" si="221"/>
        <v/>
      </c>
      <c r="AC112" s="136" t="str">
        <f t="shared" si="221"/>
        <v/>
      </c>
      <c r="AD112" s="136" t="str">
        <f t="shared" si="221"/>
        <v/>
      </c>
      <c r="AE112" s="136" t="str">
        <f t="shared" si="221"/>
        <v/>
      </c>
      <c r="AF112" s="136" t="str">
        <f t="shared" si="221"/>
        <v/>
      </c>
      <c r="AG112" s="136" t="str">
        <f t="shared" si="221"/>
        <v/>
      </c>
      <c r="AH112" s="136" t="str">
        <f t="shared" si="221"/>
        <v/>
      </c>
      <c r="AI112" s="136" t="str">
        <f t="shared" si="221"/>
        <v/>
      </c>
      <c r="AJ112" s="136" t="str">
        <f t="shared" si="221"/>
        <v/>
      </c>
      <c r="AK112" s="136" t="str">
        <f t="shared" si="221"/>
        <v/>
      </c>
      <c r="AL112" s="136" t="str">
        <f t="shared" si="221"/>
        <v/>
      </c>
      <c r="AM112" s="136" t="str">
        <f t="shared" si="221"/>
        <v/>
      </c>
      <c r="AN112" s="136" t="str">
        <f t="shared" ref="AN112:BR112" si="222">IF(AJ112&lt;&gt;"",ROUND(AN4*IF($G$1&gt;=DATEVALUE("22/11/2019"),$C$112/365)*$F$112,IF(FALSE,-3,2)),"")</f>
        <v/>
      </c>
      <c r="AO112" s="136" t="str">
        <f t="shared" si="222"/>
        <v/>
      </c>
      <c r="AP112" s="136" t="str">
        <f t="shared" si="222"/>
        <v/>
      </c>
      <c r="AQ112" s="136" t="str">
        <f t="shared" si="222"/>
        <v/>
      </c>
      <c r="AR112" s="136" t="str">
        <f t="shared" si="222"/>
        <v/>
      </c>
      <c r="AS112" s="136" t="str">
        <f t="shared" si="222"/>
        <v/>
      </c>
      <c r="AT112" s="136" t="str">
        <f t="shared" si="222"/>
        <v/>
      </c>
      <c r="AU112" s="136" t="str">
        <f t="shared" si="222"/>
        <v/>
      </c>
      <c r="AV112" s="136" t="str">
        <f t="shared" si="222"/>
        <v/>
      </c>
      <c r="AW112" s="136" t="str">
        <f t="shared" si="222"/>
        <v/>
      </c>
      <c r="AX112" s="136" t="str">
        <f t="shared" si="222"/>
        <v/>
      </c>
      <c r="AY112" s="136" t="str">
        <f t="shared" si="222"/>
        <v/>
      </c>
      <c r="AZ112" s="136" t="str">
        <f t="shared" si="222"/>
        <v/>
      </c>
      <c r="BA112" s="136" t="str">
        <f t="shared" si="222"/>
        <v/>
      </c>
      <c r="BB112" s="136" t="str">
        <f t="shared" si="222"/>
        <v/>
      </c>
      <c r="BC112" s="136" t="str">
        <f t="shared" si="222"/>
        <v/>
      </c>
      <c r="BD112" s="136" t="str">
        <f t="shared" si="222"/>
        <v/>
      </c>
      <c r="BE112" s="136" t="str">
        <f t="shared" si="222"/>
        <v/>
      </c>
      <c r="BF112" s="136" t="str">
        <f t="shared" si="222"/>
        <v/>
      </c>
      <c r="BG112" s="136" t="str">
        <f t="shared" si="222"/>
        <v/>
      </c>
      <c r="BH112" s="136" t="str">
        <f t="shared" si="222"/>
        <v/>
      </c>
      <c r="BI112" s="136" t="str">
        <f t="shared" si="222"/>
        <v/>
      </c>
      <c r="BJ112" s="136" t="str">
        <f t="shared" si="222"/>
        <v/>
      </c>
      <c r="BK112" s="136" t="str">
        <f t="shared" si="222"/>
        <v/>
      </c>
      <c r="BL112" s="136" t="str">
        <f t="shared" si="222"/>
        <v/>
      </c>
      <c r="BM112" s="136" t="str">
        <f t="shared" si="222"/>
        <v/>
      </c>
      <c r="BN112" s="136" t="str">
        <f t="shared" si="222"/>
        <v/>
      </c>
      <c r="BO112" s="136" t="str">
        <f t="shared" si="222"/>
        <v/>
      </c>
      <c r="BP112" s="136" t="str">
        <f t="shared" si="222"/>
        <v/>
      </c>
      <c r="BQ112" s="136" t="str">
        <f t="shared" si="222"/>
        <v/>
      </c>
      <c r="BR112" s="136" t="str">
        <f t="shared" si="222"/>
        <v/>
      </c>
    </row>
    <row r="113" spans="1:70">
      <c r="A113" s="133" t="str">
        <f>IFERROR(IF(IF(AND(ROW(A113)=ROW($A$6),$G$2&lt;DATEVALUE("28/07/2006")),$G$2+1,INDEX('Intereses moratorios'!$A$7:$A$299,MATCH($G$2,'Intereses moratorios'!$A$7:$A$299,1)+ROW(A113)-ROW($A$6)))=0,"",IF(AND(ROW(A113)=ROW($A$6),$G$2&lt;DATEVALUE("28/07/2006")),$G$2+1,INDEX('Intereses moratorios'!$A$7:$A$299,MATCH($G$2,'Intereses moratorios'!$A$7:$A$299,1)+ROW(A113)-ROW($A$6)))),"")</f>
        <v/>
      </c>
      <c r="B113" s="133" t="str">
        <f>IFERROR(INDEX('Intereses moratorios'!$B$7:$B$299,MATCH(A113,'Intereses moratorios'!$A$7:$A$299,0)),"")</f>
        <v/>
      </c>
      <c r="C113" s="134" t="str">
        <f>IF(A113="","",IFERROR(IF($G$1&gt;=DATEVALUE("22/11/2019"),$E$4,INDEX('Intereses moratorios'!$D$7:$D$299,MATCH(A113,'Intereses moratorios'!$A$7:$A$299,0))),""))</f>
        <v/>
      </c>
      <c r="D113" s="133" t="str">
        <f t="shared" si="139"/>
        <v/>
      </c>
      <c r="E113" s="133" t="str">
        <f t="shared" si="140"/>
        <v/>
      </c>
      <c r="F113" s="135" t="str">
        <f t="shared" si="135"/>
        <v/>
      </c>
      <c r="G113" s="136" t="str">
        <f t="shared" si="136"/>
        <v/>
      </c>
      <c r="H113" s="136" t="str">
        <f t="shared" ref="H113:AM113" si="223">IF(D113&lt;&gt;"",ROUND(H4*IF($G$1&gt;=DATEVALUE("22/11/2019"),$C$113/365)*$F$113,IF(FALSE,-3,2)),"")</f>
        <v/>
      </c>
      <c r="I113" s="136" t="str">
        <f t="shared" si="223"/>
        <v/>
      </c>
      <c r="J113" s="136" t="str">
        <f t="shared" si="223"/>
        <v/>
      </c>
      <c r="K113" s="136" t="str">
        <f t="shared" si="223"/>
        <v/>
      </c>
      <c r="L113" s="136" t="str">
        <f t="shared" si="223"/>
        <v/>
      </c>
      <c r="M113" s="136" t="str">
        <f t="shared" si="223"/>
        <v/>
      </c>
      <c r="N113" s="136" t="str">
        <f t="shared" si="223"/>
        <v/>
      </c>
      <c r="O113" s="136" t="str">
        <f t="shared" si="223"/>
        <v/>
      </c>
      <c r="P113" s="136" t="str">
        <f t="shared" si="223"/>
        <v/>
      </c>
      <c r="Q113" s="136" t="str">
        <f t="shared" si="223"/>
        <v/>
      </c>
      <c r="R113" s="136" t="str">
        <f t="shared" si="223"/>
        <v/>
      </c>
      <c r="S113" s="136" t="str">
        <f t="shared" si="223"/>
        <v/>
      </c>
      <c r="T113" s="136" t="str">
        <f t="shared" si="223"/>
        <v/>
      </c>
      <c r="U113" s="136" t="str">
        <f t="shared" si="223"/>
        <v/>
      </c>
      <c r="V113" s="136" t="str">
        <f t="shared" si="223"/>
        <v/>
      </c>
      <c r="W113" s="136" t="str">
        <f t="shared" si="223"/>
        <v/>
      </c>
      <c r="X113" s="136" t="str">
        <f t="shared" si="223"/>
        <v/>
      </c>
      <c r="Y113" s="136" t="str">
        <f t="shared" si="223"/>
        <v/>
      </c>
      <c r="Z113" s="136" t="str">
        <f t="shared" si="223"/>
        <v/>
      </c>
      <c r="AA113" s="136" t="str">
        <f t="shared" si="223"/>
        <v/>
      </c>
      <c r="AB113" s="136" t="str">
        <f t="shared" si="223"/>
        <v/>
      </c>
      <c r="AC113" s="136" t="str">
        <f t="shared" si="223"/>
        <v/>
      </c>
      <c r="AD113" s="136" t="str">
        <f t="shared" si="223"/>
        <v/>
      </c>
      <c r="AE113" s="136" t="str">
        <f t="shared" si="223"/>
        <v/>
      </c>
      <c r="AF113" s="136" t="str">
        <f t="shared" si="223"/>
        <v/>
      </c>
      <c r="AG113" s="136" t="str">
        <f t="shared" si="223"/>
        <v/>
      </c>
      <c r="AH113" s="136" t="str">
        <f t="shared" si="223"/>
        <v/>
      </c>
      <c r="AI113" s="136" t="str">
        <f t="shared" si="223"/>
        <v/>
      </c>
      <c r="AJ113" s="136" t="str">
        <f t="shared" si="223"/>
        <v/>
      </c>
      <c r="AK113" s="136" t="str">
        <f t="shared" si="223"/>
        <v/>
      </c>
      <c r="AL113" s="136" t="str">
        <f t="shared" si="223"/>
        <v/>
      </c>
      <c r="AM113" s="136" t="str">
        <f t="shared" si="223"/>
        <v/>
      </c>
      <c r="AN113" s="136" t="str">
        <f t="shared" ref="AN113:BR113" si="224">IF(AJ113&lt;&gt;"",ROUND(AN4*IF($G$1&gt;=DATEVALUE("22/11/2019"),$C$113/365)*$F$113,IF(FALSE,-3,2)),"")</f>
        <v/>
      </c>
      <c r="AO113" s="136" t="str">
        <f t="shared" si="224"/>
        <v/>
      </c>
      <c r="AP113" s="136" t="str">
        <f t="shared" si="224"/>
        <v/>
      </c>
      <c r="AQ113" s="136" t="str">
        <f t="shared" si="224"/>
        <v/>
      </c>
      <c r="AR113" s="136" t="str">
        <f t="shared" si="224"/>
        <v/>
      </c>
      <c r="AS113" s="136" t="str">
        <f t="shared" si="224"/>
        <v/>
      </c>
      <c r="AT113" s="136" t="str">
        <f t="shared" si="224"/>
        <v/>
      </c>
      <c r="AU113" s="136" t="str">
        <f t="shared" si="224"/>
        <v/>
      </c>
      <c r="AV113" s="136" t="str">
        <f t="shared" si="224"/>
        <v/>
      </c>
      <c r="AW113" s="136" t="str">
        <f t="shared" si="224"/>
        <v/>
      </c>
      <c r="AX113" s="136" t="str">
        <f t="shared" si="224"/>
        <v/>
      </c>
      <c r="AY113" s="136" t="str">
        <f t="shared" si="224"/>
        <v/>
      </c>
      <c r="AZ113" s="136" t="str">
        <f t="shared" si="224"/>
        <v/>
      </c>
      <c r="BA113" s="136" t="str">
        <f t="shared" si="224"/>
        <v/>
      </c>
      <c r="BB113" s="136" t="str">
        <f t="shared" si="224"/>
        <v/>
      </c>
      <c r="BC113" s="136" t="str">
        <f t="shared" si="224"/>
        <v/>
      </c>
      <c r="BD113" s="136" t="str">
        <f t="shared" si="224"/>
        <v/>
      </c>
      <c r="BE113" s="136" t="str">
        <f t="shared" si="224"/>
        <v/>
      </c>
      <c r="BF113" s="136" t="str">
        <f t="shared" si="224"/>
        <v/>
      </c>
      <c r="BG113" s="136" t="str">
        <f t="shared" si="224"/>
        <v/>
      </c>
      <c r="BH113" s="136" t="str">
        <f t="shared" si="224"/>
        <v/>
      </c>
      <c r="BI113" s="136" t="str">
        <f t="shared" si="224"/>
        <v/>
      </c>
      <c r="BJ113" s="136" t="str">
        <f t="shared" si="224"/>
        <v/>
      </c>
      <c r="BK113" s="136" t="str">
        <f t="shared" si="224"/>
        <v/>
      </c>
      <c r="BL113" s="136" t="str">
        <f t="shared" si="224"/>
        <v/>
      </c>
      <c r="BM113" s="136" t="str">
        <f t="shared" si="224"/>
        <v/>
      </c>
      <c r="BN113" s="136" t="str">
        <f t="shared" si="224"/>
        <v/>
      </c>
      <c r="BO113" s="136" t="str">
        <f t="shared" si="224"/>
        <v/>
      </c>
      <c r="BP113" s="136" t="str">
        <f t="shared" si="224"/>
        <v/>
      </c>
      <c r="BQ113" s="136" t="str">
        <f t="shared" si="224"/>
        <v/>
      </c>
      <c r="BR113" s="136" t="str">
        <f t="shared" si="224"/>
        <v/>
      </c>
    </row>
    <row r="114" spans="1:70">
      <c r="A114" s="133" t="str">
        <f>IFERROR(IF(IF(AND(ROW(A114)=ROW($A$6),$G$2&lt;DATEVALUE("28/07/2006")),$G$2+1,INDEX('Intereses moratorios'!$A$7:$A$299,MATCH($G$2,'Intereses moratorios'!$A$7:$A$299,1)+ROW(A114)-ROW($A$6)))=0,"",IF(AND(ROW(A114)=ROW($A$6),$G$2&lt;DATEVALUE("28/07/2006")),$G$2+1,INDEX('Intereses moratorios'!$A$7:$A$299,MATCH($G$2,'Intereses moratorios'!$A$7:$A$299,1)+ROW(A114)-ROW($A$6)))),"")</f>
        <v/>
      </c>
      <c r="B114" s="133" t="str">
        <f>IFERROR(INDEX('Intereses moratorios'!$B$7:$B$299,MATCH(A114,'Intereses moratorios'!$A$7:$A$299,0)),"")</f>
        <v/>
      </c>
      <c r="C114" s="134" t="str">
        <f>IF(A114="","",IFERROR(IF($G$1&gt;=DATEVALUE("22/11/2019"),$E$4,INDEX('Intereses moratorios'!$D$7:$D$299,MATCH(A114,'Intereses moratorios'!$A$7:$A$299,0))),""))</f>
        <v/>
      </c>
      <c r="D114" s="133" t="str">
        <f t="shared" si="139"/>
        <v/>
      </c>
      <c r="E114" s="133" t="str">
        <f t="shared" si="140"/>
        <v/>
      </c>
      <c r="F114" s="135" t="str">
        <f t="shared" si="135"/>
        <v/>
      </c>
      <c r="G114" s="136" t="str">
        <f t="shared" si="136"/>
        <v/>
      </c>
      <c r="H114" s="136" t="str">
        <f t="shared" ref="H114:AM114" si="225">IF(D114&lt;&gt;"",ROUND(H4*IF($G$1&gt;=DATEVALUE("22/11/2019"),$C$114/365)*$F$114,IF(FALSE,-3,2)),"")</f>
        <v/>
      </c>
      <c r="I114" s="136" t="str">
        <f t="shared" si="225"/>
        <v/>
      </c>
      <c r="J114" s="136" t="str">
        <f t="shared" si="225"/>
        <v/>
      </c>
      <c r="K114" s="136" t="str">
        <f t="shared" si="225"/>
        <v/>
      </c>
      <c r="L114" s="136" t="str">
        <f t="shared" si="225"/>
        <v/>
      </c>
      <c r="M114" s="136" t="str">
        <f t="shared" si="225"/>
        <v/>
      </c>
      <c r="N114" s="136" t="str">
        <f t="shared" si="225"/>
        <v/>
      </c>
      <c r="O114" s="136" t="str">
        <f t="shared" si="225"/>
        <v/>
      </c>
      <c r="P114" s="136" t="str">
        <f t="shared" si="225"/>
        <v/>
      </c>
      <c r="Q114" s="136" t="str">
        <f t="shared" si="225"/>
        <v/>
      </c>
      <c r="R114" s="136" t="str">
        <f t="shared" si="225"/>
        <v/>
      </c>
      <c r="S114" s="136" t="str">
        <f t="shared" si="225"/>
        <v/>
      </c>
      <c r="T114" s="136" t="str">
        <f t="shared" si="225"/>
        <v/>
      </c>
      <c r="U114" s="136" t="str">
        <f t="shared" si="225"/>
        <v/>
      </c>
      <c r="V114" s="136" t="str">
        <f t="shared" si="225"/>
        <v/>
      </c>
      <c r="W114" s="136" t="str">
        <f t="shared" si="225"/>
        <v/>
      </c>
      <c r="X114" s="136" t="str">
        <f t="shared" si="225"/>
        <v/>
      </c>
      <c r="Y114" s="136" t="str">
        <f t="shared" si="225"/>
        <v/>
      </c>
      <c r="Z114" s="136" t="str">
        <f t="shared" si="225"/>
        <v/>
      </c>
      <c r="AA114" s="136" t="str">
        <f t="shared" si="225"/>
        <v/>
      </c>
      <c r="AB114" s="136" t="str">
        <f t="shared" si="225"/>
        <v/>
      </c>
      <c r="AC114" s="136" t="str">
        <f t="shared" si="225"/>
        <v/>
      </c>
      <c r="AD114" s="136" t="str">
        <f t="shared" si="225"/>
        <v/>
      </c>
      <c r="AE114" s="136" t="str">
        <f t="shared" si="225"/>
        <v/>
      </c>
      <c r="AF114" s="136" t="str">
        <f t="shared" si="225"/>
        <v/>
      </c>
      <c r="AG114" s="136" t="str">
        <f t="shared" si="225"/>
        <v/>
      </c>
      <c r="AH114" s="136" t="str">
        <f t="shared" si="225"/>
        <v/>
      </c>
      <c r="AI114" s="136" t="str">
        <f t="shared" si="225"/>
        <v/>
      </c>
      <c r="AJ114" s="136" t="str">
        <f t="shared" si="225"/>
        <v/>
      </c>
      <c r="AK114" s="136" t="str">
        <f t="shared" si="225"/>
        <v/>
      </c>
      <c r="AL114" s="136" t="str">
        <f t="shared" si="225"/>
        <v/>
      </c>
      <c r="AM114" s="136" t="str">
        <f t="shared" si="225"/>
        <v/>
      </c>
      <c r="AN114" s="136" t="str">
        <f t="shared" ref="AN114:BR114" si="226">IF(AJ114&lt;&gt;"",ROUND(AN4*IF($G$1&gt;=DATEVALUE("22/11/2019"),$C$114/365)*$F$114,IF(FALSE,-3,2)),"")</f>
        <v/>
      </c>
      <c r="AO114" s="136" t="str">
        <f t="shared" si="226"/>
        <v/>
      </c>
      <c r="AP114" s="136" t="str">
        <f t="shared" si="226"/>
        <v/>
      </c>
      <c r="AQ114" s="136" t="str">
        <f t="shared" si="226"/>
        <v/>
      </c>
      <c r="AR114" s="136" t="str">
        <f t="shared" si="226"/>
        <v/>
      </c>
      <c r="AS114" s="136" t="str">
        <f t="shared" si="226"/>
        <v/>
      </c>
      <c r="AT114" s="136" t="str">
        <f t="shared" si="226"/>
        <v/>
      </c>
      <c r="AU114" s="136" t="str">
        <f t="shared" si="226"/>
        <v/>
      </c>
      <c r="AV114" s="136" t="str">
        <f t="shared" si="226"/>
        <v/>
      </c>
      <c r="AW114" s="136" t="str">
        <f t="shared" si="226"/>
        <v/>
      </c>
      <c r="AX114" s="136" t="str">
        <f t="shared" si="226"/>
        <v/>
      </c>
      <c r="AY114" s="136" t="str">
        <f t="shared" si="226"/>
        <v/>
      </c>
      <c r="AZ114" s="136" t="str">
        <f t="shared" si="226"/>
        <v/>
      </c>
      <c r="BA114" s="136" t="str">
        <f t="shared" si="226"/>
        <v/>
      </c>
      <c r="BB114" s="136" t="str">
        <f t="shared" si="226"/>
        <v/>
      </c>
      <c r="BC114" s="136" t="str">
        <f t="shared" si="226"/>
        <v/>
      </c>
      <c r="BD114" s="136" t="str">
        <f t="shared" si="226"/>
        <v/>
      </c>
      <c r="BE114" s="136" t="str">
        <f t="shared" si="226"/>
        <v/>
      </c>
      <c r="BF114" s="136" t="str">
        <f t="shared" si="226"/>
        <v/>
      </c>
      <c r="BG114" s="136" t="str">
        <f t="shared" si="226"/>
        <v/>
      </c>
      <c r="BH114" s="136" t="str">
        <f t="shared" si="226"/>
        <v/>
      </c>
      <c r="BI114" s="136" t="str">
        <f t="shared" si="226"/>
        <v/>
      </c>
      <c r="BJ114" s="136" t="str">
        <f t="shared" si="226"/>
        <v/>
      </c>
      <c r="BK114" s="136" t="str">
        <f t="shared" si="226"/>
        <v/>
      </c>
      <c r="BL114" s="136" t="str">
        <f t="shared" si="226"/>
        <v/>
      </c>
      <c r="BM114" s="136" t="str">
        <f t="shared" si="226"/>
        <v/>
      </c>
      <c r="BN114" s="136" t="str">
        <f t="shared" si="226"/>
        <v/>
      </c>
      <c r="BO114" s="136" t="str">
        <f t="shared" si="226"/>
        <v/>
      </c>
      <c r="BP114" s="136" t="str">
        <f t="shared" si="226"/>
        <v/>
      </c>
      <c r="BQ114" s="136" t="str">
        <f t="shared" si="226"/>
        <v/>
      </c>
      <c r="BR114" s="136" t="str">
        <f t="shared" si="226"/>
        <v/>
      </c>
    </row>
    <row r="115" spans="1:70">
      <c r="A115" s="133" t="str">
        <f>IFERROR(IF(IF(AND(ROW(A115)=ROW($A$6),$G$2&lt;DATEVALUE("28/07/2006")),$G$2+1,INDEX('Intereses moratorios'!$A$7:$A$299,MATCH($G$2,'Intereses moratorios'!$A$7:$A$299,1)+ROW(A115)-ROW($A$6)))=0,"",IF(AND(ROW(A115)=ROW($A$6),$G$2&lt;DATEVALUE("28/07/2006")),$G$2+1,INDEX('Intereses moratorios'!$A$7:$A$299,MATCH($G$2,'Intereses moratorios'!$A$7:$A$299,1)+ROW(A115)-ROW($A$6)))),"")</f>
        <v/>
      </c>
      <c r="B115" s="133" t="str">
        <f>IFERROR(INDEX('Intereses moratorios'!$B$7:$B$299,MATCH(A115,'Intereses moratorios'!$A$7:$A$299,0)),"")</f>
        <v/>
      </c>
      <c r="C115" s="134" t="str">
        <f>IF(A115="","",IFERROR(IF($G$1&gt;=DATEVALUE("22/11/2019"),$E$4,INDEX('Intereses moratorios'!$D$7:$D$299,MATCH(A115,'Intereses moratorios'!$A$7:$A$299,0))),""))</f>
        <v/>
      </c>
      <c r="D115" s="133" t="str">
        <f t="shared" si="139"/>
        <v/>
      </c>
      <c r="E115" s="133" t="str">
        <f t="shared" si="140"/>
        <v/>
      </c>
      <c r="F115" s="135" t="str">
        <f t="shared" si="135"/>
        <v/>
      </c>
      <c r="G115" s="136" t="str">
        <f t="shared" si="136"/>
        <v/>
      </c>
      <c r="H115" s="136" t="str">
        <f t="shared" ref="H115:AM115" si="227">IF(D115&lt;&gt;"",ROUND(H4*IF($G$1&gt;=DATEVALUE("22/11/2019"),$C$115/365)*$F$115,IF(FALSE,-3,2)),"")</f>
        <v/>
      </c>
      <c r="I115" s="136" t="str">
        <f t="shared" si="227"/>
        <v/>
      </c>
      <c r="J115" s="136" t="str">
        <f t="shared" si="227"/>
        <v/>
      </c>
      <c r="K115" s="136" t="str">
        <f t="shared" si="227"/>
        <v/>
      </c>
      <c r="L115" s="136" t="str">
        <f t="shared" si="227"/>
        <v/>
      </c>
      <c r="M115" s="136" t="str">
        <f t="shared" si="227"/>
        <v/>
      </c>
      <c r="N115" s="136" t="str">
        <f t="shared" si="227"/>
        <v/>
      </c>
      <c r="O115" s="136" t="str">
        <f t="shared" si="227"/>
        <v/>
      </c>
      <c r="P115" s="136" t="str">
        <f t="shared" si="227"/>
        <v/>
      </c>
      <c r="Q115" s="136" t="str">
        <f t="shared" si="227"/>
        <v/>
      </c>
      <c r="R115" s="136" t="str">
        <f t="shared" si="227"/>
        <v/>
      </c>
      <c r="S115" s="136" t="str">
        <f t="shared" si="227"/>
        <v/>
      </c>
      <c r="T115" s="136" t="str">
        <f t="shared" si="227"/>
        <v/>
      </c>
      <c r="U115" s="136" t="str">
        <f t="shared" si="227"/>
        <v/>
      </c>
      <c r="V115" s="136" t="str">
        <f t="shared" si="227"/>
        <v/>
      </c>
      <c r="W115" s="136" t="str">
        <f t="shared" si="227"/>
        <v/>
      </c>
      <c r="X115" s="136" t="str">
        <f t="shared" si="227"/>
        <v/>
      </c>
      <c r="Y115" s="136" t="str">
        <f t="shared" si="227"/>
        <v/>
      </c>
      <c r="Z115" s="136" t="str">
        <f t="shared" si="227"/>
        <v/>
      </c>
      <c r="AA115" s="136" t="str">
        <f t="shared" si="227"/>
        <v/>
      </c>
      <c r="AB115" s="136" t="str">
        <f t="shared" si="227"/>
        <v/>
      </c>
      <c r="AC115" s="136" t="str">
        <f t="shared" si="227"/>
        <v/>
      </c>
      <c r="AD115" s="136" t="str">
        <f t="shared" si="227"/>
        <v/>
      </c>
      <c r="AE115" s="136" t="str">
        <f t="shared" si="227"/>
        <v/>
      </c>
      <c r="AF115" s="136" t="str">
        <f t="shared" si="227"/>
        <v/>
      </c>
      <c r="AG115" s="136" t="str">
        <f t="shared" si="227"/>
        <v/>
      </c>
      <c r="AH115" s="136" t="str">
        <f t="shared" si="227"/>
        <v/>
      </c>
      <c r="AI115" s="136" t="str">
        <f t="shared" si="227"/>
        <v/>
      </c>
      <c r="AJ115" s="136" t="str">
        <f t="shared" si="227"/>
        <v/>
      </c>
      <c r="AK115" s="136" t="str">
        <f t="shared" si="227"/>
        <v/>
      </c>
      <c r="AL115" s="136" t="str">
        <f t="shared" si="227"/>
        <v/>
      </c>
      <c r="AM115" s="136" t="str">
        <f t="shared" si="227"/>
        <v/>
      </c>
      <c r="AN115" s="136" t="str">
        <f t="shared" ref="AN115:BR115" si="228">IF(AJ115&lt;&gt;"",ROUND(AN4*IF($G$1&gt;=DATEVALUE("22/11/2019"),$C$115/365)*$F$115,IF(FALSE,-3,2)),"")</f>
        <v/>
      </c>
      <c r="AO115" s="136" t="str">
        <f t="shared" si="228"/>
        <v/>
      </c>
      <c r="AP115" s="136" t="str">
        <f t="shared" si="228"/>
        <v/>
      </c>
      <c r="AQ115" s="136" t="str">
        <f t="shared" si="228"/>
        <v/>
      </c>
      <c r="AR115" s="136" t="str">
        <f t="shared" si="228"/>
        <v/>
      </c>
      <c r="AS115" s="136" t="str">
        <f t="shared" si="228"/>
        <v/>
      </c>
      <c r="AT115" s="136" t="str">
        <f t="shared" si="228"/>
        <v/>
      </c>
      <c r="AU115" s="136" t="str">
        <f t="shared" si="228"/>
        <v/>
      </c>
      <c r="AV115" s="136" t="str">
        <f t="shared" si="228"/>
        <v/>
      </c>
      <c r="AW115" s="136" t="str">
        <f t="shared" si="228"/>
        <v/>
      </c>
      <c r="AX115" s="136" t="str">
        <f t="shared" si="228"/>
        <v/>
      </c>
      <c r="AY115" s="136" t="str">
        <f t="shared" si="228"/>
        <v/>
      </c>
      <c r="AZ115" s="136" t="str">
        <f t="shared" si="228"/>
        <v/>
      </c>
      <c r="BA115" s="136" t="str">
        <f t="shared" si="228"/>
        <v/>
      </c>
      <c r="BB115" s="136" t="str">
        <f t="shared" si="228"/>
        <v/>
      </c>
      <c r="BC115" s="136" t="str">
        <f t="shared" si="228"/>
        <v/>
      </c>
      <c r="BD115" s="136" t="str">
        <f t="shared" si="228"/>
        <v/>
      </c>
      <c r="BE115" s="136" t="str">
        <f t="shared" si="228"/>
        <v/>
      </c>
      <c r="BF115" s="136" t="str">
        <f t="shared" si="228"/>
        <v/>
      </c>
      <c r="BG115" s="136" t="str">
        <f t="shared" si="228"/>
        <v/>
      </c>
      <c r="BH115" s="136" t="str">
        <f t="shared" si="228"/>
        <v/>
      </c>
      <c r="BI115" s="136" t="str">
        <f t="shared" si="228"/>
        <v/>
      </c>
      <c r="BJ115" s="136" t="str">
        <f t="shared" si="228"/>
        <v/>
      </c>
      <c r="BK115" s="136" t="str">
        <f t="shared" si="228"/>
        <v/>
      </c>
      <c r="BL115" s="136" t="str">
        <f t="shared" si="228"/>
        <v/>
      </c>
      <c r="BM115" s="136" t="str">
        <f t="shared" si="228"/>
        <v/>
      </c>
      <c r="BN115" s="136" t="str">
        <f t="shared" si="228"/>
        <v/>
      </c>
      <c r="BO115" s="136" t="str">
        <f t="shared" si="228"/>
        <v/>
      </c>
      <c r="BP115" s="136" t="str">
        <f t="shared" si="228"/>
        <v/>
      </c>
      <c r="BQ115" s="136" t="str">
        <f t="shared" si="228"/>
        <v/>
      </c>
      <c r="BR115" s="136" t="str">
        <f t="shared" si="228"/>
        <v/>
      </c>
    </row>
    <row r="116" spans="1:70">
      <c r="A116" s="133" t="str">
        <f>IFERROR(IF(IF(AND(ROW(A116)=ROW($A$6),$G$2&lt;DATEVALUE("28/07/2006")),$G$2+1,INDEX('Intereses moratorios'!$A$7:$A$299,MATCH($G$2,'Intereses moratorios'!$A$7:$A$299,1)+ROW(A116)-ROW($A$6)))=0,"",IF(AND(ROW(A116)=ROW($A$6),$G$2&lt;DATEVALUE("28/07/2006")),$G$2+1,INDEX('Intereses moratorios'!$A$7:$A$299,MATCH($G$2,'Intereses moratorios'!$A$7:$A$299,1)+ROW(A116)-ROW($A$6)))),"")</f>
        <v/>
      </c>
      <c r="B116" s="133" t="str">
        <f>IFERROR(INDEX('Intereses moratorios'!$B$7:$B$299,MATCH(A116,'Intereses moratorios'!$A$7:$A$299,0)),"")</f>
        <v/>
      </c>
      <c r="C116" s="134" t="str">
        <f>IF(A116="","",IFERROR(IF($G$1&gt;=DATEVALUE("22/11/2019"),$E$4,INDEX('Intereses moratorios'!$D$7:$D$299,MATCH(A116,'Intereses moratorios'!$A$7:$A$299,0))),""))</f>
        <v/>
      </c>
      <c r="D116" s="133" t="str">
        <f t="shared" si="139"/>
        <v/>
      </c>
      <c r="E116" s="133" t="str">
        <f t="shared" si="140"/>
        <v/>
      </c>
      <c r="F116" s="135" t="str">
        <f t="shared" si="135"/>
        <v/>
      </c>
      <c r="G116" s="136" t="str">
        <f t="shared" si="136"/>
        <v/>
      </c>
      <c r="H116" s="136" t="str">
        <f t="shared" ref="H116:AM116" si="229">IF(D116&lt;&gt;"",ROUND(H4*IF($G$1&gt;=DATEVALUE("22/11/2019"),$C$116/365)*$F$116,IF(FALSE,-3,2)),"")</f>
        <v/>
      </c>
      <c r="I116" s="136" t="str">
        <f t="shared" si="229"/>
        <v/>
      </c>
      <c r="J116" s="136" t="str">
        <f t="shared" si="229"/>
        <v/>
      </c>
      <c r="K116" s="136" t="str">
        <f t="shared" si="229"/>
        <v/>
      </c>
      <c r="L116" s="136" t="str">
        <f t="shared" si="229"/>
        <v/>
      </c>
      <c r="M116" s="136" t="str">
        <f t="shared" si="229"/>
        <v/>
      </c>
      <c r="N116" s="136" t="str">
        <f t="shared" si="229"/>
        <v/>
      </c>
      <c r="O116" s="136" t="str">
        <f t="shared" si="229"/>
        <v/>
      </c>
      <c r="P116" s="136" t="str">
        <f t="shared" si="229"/>
        <v/>
      </c>
      <c r="Q116" s="136" t="str">
        <f t="shared" si="229"/>
        <v/>
      </c>
      <c r="R116" s="136" t="str">
        <f t="shared" si="229"/>
        <v/>
      </c>
      <c r="S116" s="136" t="str">
        <f t="shared" si="229"/>
        <v/>
      </c>
      <c r="T116" s="136" t="str">
        <f t="shared" si="229"/>
        <v/>
      </c>
      <c r="U116" s="136" t="str">
        <f t="shared" si="229"/>
        <v/>
      </c>
      <c r="V116" s="136" t="str">
        <f t="shared" si="229"/>
        <v/>
      </c>
      <c r="W116" s="136" t="str">
        <f t="shared" si="229"/>
        <v/>
      </c>
      <c r="X116" s="136" t="str">
        <f t="shared" si="229"/>
        <v/>
      </c>
      <c r="Y116" s="136" t="str">
        <f t="shared" si="229"/>
        <v/>
      </c>
      <c r="Z116" s="136" t="str">
        <f t="shared" si="229"/>
        <v/>
      </c>
      <c r="AA116" s="136" t="str">
        <f t="shared" si="229"/>
        <v/>
      </c>
      <c r="AB116" s="136" t="str">
        <f t="shared" si="229"/>
        <v/>
      </c>
      <c r="AC116" s="136" t="str">
        <f t="shared" si="229"/>
        <v/>
      </c>
      <c r="AD116" s="136" t="str">
        <f t="shared" si="229"/>
        <v/>
      </c>
      <c r="AE116" s="136" t="str">
        <f t="shared" si="229"/>
        <v/>
      </c>
      <c r="AF116" s="136" t="str">
        <f t="shared" si="229"/>
        <v/>
      </c>
      <c r="AG116" s="136" t="str">
        <f t="shared" si="229"/>
        <v/>
      </c>
      <c r="AH116" s="136" t="str">
        <f t="shared" si="229"/>
        <v/>
      </c>
      <c r="AI116" s="136" t="str">
        <f t="shared" si="229"/>
        <v/>
      </c>
      <c r="AJ116" s="136" t="str">
        <f t="shared" si="229"/>
        <v/>
      </c>
      <c r="AK116" s="136" t="str">
        <f t="shared" si="229"/>
        <v/>
      </c>
      <c r="AL116" s="136" t="str">
        <f t="shared" si="229"/>
        <v/>
      </c>
      <c r="AM116" s="136" t="str">
        <f t="shared" si="229"/>
        <v/>
      </c>
      <c r="AN116" s="136" t="str">
        <f t="shared" ref="AN116:BR116" si="230">IF(AJ116&lt;&gt;"",ROUND(AN4*IF($G$1&gt;=DATEVALUE("22/11/2019"),$C$116/365)*$F$116,IF(FALSE,-3,2)),"")</f>
        <v/>
      </c>
      <c r="AO116" s="136" t="str">
        <f t="shared" si="230"/>
        <v/>
      </c>
      <c r="AP116" s="136" t="str">
        <f t="shared" si="230"/>
        <v/>
      </c>
      <c r="AQ116" s="136" t="str">
        <f t="shared" si="230"/>
        <v/>
      </c>
      <c r="AR116" s="136" t="str">
        <f t="shared" si="230"/>
        <v/>
      </c>
      <c r="AS116" s="136" t="str">
        <f t="shared" si="230"/>
        <v/>
      </c>
      <c r="AT116" s="136" t="str">
        <f t="shared" si="230"/>
        <v/>
      </c>
      <c r="AU116" s="136" t="str">
        <f t="shared" si="230"/>
        <v/>
      </c>
      <c r="AV116" s="136" t="str">
        <f t="shared" si="230"/>
        <v/>
      </c>
      <c r="AW116" s="136" t="str">
        <f t="shared" si="230"/>
        <v/>
      </c>
      <c r="AX116" s="136" t="str">
        <f t="shared" si="230"/>
        <v/>
      </c>
      <c r="AY116" s="136" t="str">
        <f t="shared" si="230"/>
        <v/>
      </c>
      <c r="AZ116" s="136" t="str">
        <f t="shared" si="230"/>
        <v/>
      </c>
      <c r="BA116" s="136" t="str">
        <f t="shared" si="230"/>
        <v/>
      </c>
      <c r="BB116" s="136" t="str">
        <f t="shared" si="230"/>
        <v/>
      </c>
      <c r="BC116" s="136" t="str">
        <f t="shared" si="230"/>
        <v/>
      </c>
      <c r="BD116" s="136" t="str">
        <f t="shared" si="230"/>
        <v/>
      </c>
      <c r="BE116" s="136" t="str">
        <f t="shared" si="230"/>
        <v/>
      </c>
      <c r="BF116" s="136" t="str">
        <f t="shared" si="230"/>
        <v/>
      </c>
      <c r="BG116" s="136" t="str">
        <f t="shared" si="230"/>
        <v/>
      </c>
      <c r="BH116" s="136" t="str">
        <f t="shared" si="230"/>
        <v/>
      </c>
      <c r="BI116" s="136" t="str">
        <f t="shared" si="230"/>
        <v/>
      </c>
      <c r="BJ116" s="136" t="str">
        <f t="shared" si="230"/>
        <v/>
      </c>
      <c r="BK116" s="136" t="str">
        <f t="shared" si="230"/>
        <v/>
      </c>
      <c r="BL116" s="136" t="str">
        <f t="shared" si="230"/>
        <v/>
      </c>
      <c r="BM116" s="136" t="str">
        <f t="shared" si="230"/>
        <v/>
      </c>
      <c r="BN116" s="136" t="str">
        <f t="shared" si="230"/>
        <v/>
      </c>
      <c r="BO116" s="136" t="str">
        <f t="shared" si="230"/>
        <v/>
      </c>
      <c r="BP116" s="136" t="str">
        <f t="shared" si="230"/>
        <v/>
      </c>
      <c r="BQ116" s="136" t="str">
        <f t="shared" si="230"/>
        <v/>
      </c>
      <c r="BR116" s="136" t="str">
        <f t="shared" si="230"/>
        <v/>
      </c>
    </row>
    <row r="117" spans="1:70">
      <c r="A117" s="133" t="str">
        <f>IFERROR(IF(IF(AND(ROW(A117)=ROW($A$6),$G$2&lt;DATEVALUE("28/07/2006")),$G$2+1,INDEX('Intereses moratorios'!$A$7:$A$299,MATCH($G$2,'Intereses moratorios'!$A$7:$A$299,1)+ROW(A117)-ROW($A$6)))=0,"",IF(AND(ROW(A117)=ROW($A$6),$G$2&lt;DATEVALUE("28/07/2006")),$G$2+1,INDEX('Intereses moratorios'!$A$7:$A$299,MATCH($G$2,'Intereses moratorios'!$A$7:$A$299,1)+ROW(A117)-ROW($A$6)))),"")</f>
        <v/>
      </c>
      <c r="B117" s="133" t="str">
        <f>IFERROR(INDEX('Intereses moratorios'!$B$7:$B$299,MATCH(A117,'Intereses moratorios'!$A$7:$A$299,0)),"")</f>
        <v/>
      </c>
      <c r="C117" s="134" t="str">
        <f>IF(A117="","",IFERROR(IF($G$1&gt;=DATEVALUE("22/11/2019"),$E$4,INDEX('Intereses moratorios'!$D$7:$D$299,MATCH(A117,'Intereses moratorios'!$A$7:$A$299,0))),""))</f>
        <v/>
      </c>
      <c r="D117" s="133" t="str">
        <f t="shared" si="139"/>
        <v/>
      </c>
      <c r="E117" s="133" t="str">
        <f t="shared" si="140"/>
        <v/>
      </c>
      <c r="F117" s="135" t="str">
        <f t="shared" si="135"/>
        <v/>
      </c>
      <c r="G117" s="136" t="str">
        <f t="shared" si="136"/>
        <v/>
      </c>
      <c r="H117" s="136" t="str">
        <f t="shared" ref="H117:AM117" si="231">IF(D117&lt;&gt;"",ROUND(H4*IF($G$1&gt;=DATEVALUE("22/11/2019"),$C$117/365)*$F$117,IF(FALSE,-3,2)),"")</f>
        <v/>
      </c>
      <c r="I117" s="136" t="str">
        <f t="shared" si="231"/>
        <v/>
      </c>
      <c r="J117" s="136" t="str">
        <f t="shared" si="231"/>
        <v/>
      </c>
      <c r="K117" s="136" t="str">
        <f t="shared" si="231"/>
        <v/>
      </c>
      <c r="L117" s="136" t="str">
        <f t="shared" si="231"/>
        <v/>
      </c>
      <c r="M117" s="136" t="str">
        <f t="shared" si="231"/>
        <v/>
      </c>
      <c r="N117" s="136" t="str">
        <f t="shared" si="231"/>
        <v/>
      </c>
      <c r="O117" s="136" t="str">
        <f t="shared" si="231"/>
        <v/>
      </c>
      <c r="P117" s="136" t="str">
        <f t="shared" si="231"/>
        <v/>
      </c>
      <c r="Q117" s="136" t="str">
        <f t="shared" si="231"/>
        <v/>
      </c>
      <c r="R117" s="136" t="str">
        <f t="shared" si="231"/>
        <v/>
      </c>
      <c r="S117" s="136" t="str">
        <f t="shared" si="231"/>
        <v/>
      </c>
      <c r="T117" s="136" t="str">
        <f t="shared" si="231"/>
        <v/>
      </c>
      <c r="U117" s="136" t="str">
        <f t="shared" si="231"/>
        <v/>
      </c>
      <c r="V117" s="136" t="str">
        <f t="shared" si="231"/>
        <v/>
      </c>
      <c r="W117" s="136" t="str">
        <f t="shared" si="231"/>
        <v/>
      </c>
      <c r="X117" s="136" t="str">
        <f t="shared" si="231"/>
        <v/>
      </c>
      <c r="Y117" s="136" t="str">
        <f t="shared" si="231"/>
        <v/>
      </c>
      <c r="Z117" s="136" t="str">
        <f t="shared" si="231"/>
        <v/>
      </c>
      <c r="AA117" s="136" t="str">
        <f t="shared" si="231"/>
        <v/>
      </c>
      <c r="AB117" s="136" t="str">
        <f t="shared" si="231"/>
        <v/>
      </c>
      <c r="AC117" s="136" t="str">
        <f t="shared" si="231"/>
        <v/>
      </c>
      <c r="AD117" s="136" t="str">
        <f t="shared" si="231"/>
        <v/>
      </c>
      <c r="AE117" s="136" t="str">
        <f t="shared" si="231"/>
        <v/>
      </c>
      <c r="AF117" s="136" t="str">
        <f t="shared" si="231"/>
        <v/>
      </c>
      <c r="AG117" s="136" t="str">
        <f t="shared" si="231"/>
        <v/>
      </c>
      <c r="AH117" s="136" t="str">
        <f t="shared" si="231"/>
        <v/>
      </c>
      <c r="AI117" s="136" t="str">
        <f t="shared" si="231"/>
        <v/>
      </c>
      <c r="AJ117" s="136" t="str">
        <f t="shared" si="231"/>
        <v/>
      </c>
      <c r="AK117" s="136" t="str">
        <f t="shared" si="231"/>
        <v/>
      </c>
      <c r="AL117" s="136" t="str">
        <f t="shared" si="231"/>
        <v/>
      </c>
      <c r="AM117" s="136" t="str">
        <f t="shared" si="231"/>
        <v/>
      </c>
      <c r="AN117" s="136" t="str">
        <f t="shared" ref="AN117:BR117" si="232">IF(AJ117&lt;&gt;"",ROUND(AN4*IF($G$1&gt;=DATEVALUE("22/11/2019"),$C$117/365)*$F$117,IF(FALSE,-3,2)),"")</f>
        <v/>
      </c>
      <c r="AO117" s="136" t="str">
        <f t="shared" si="232"/>
        <v/>
      </c>
      <c r="AP117" s="136" t="str">
        <f t="shared" si="232"/>
        <v/>
      </c>
      <c r="AQ117" s="136" t="str">
        <f t="shared" si="232"/>
        <v/>
      </c>
      <c r="AR117" s="136" t="str">
        <f t="shared" si="232"/>
        <v/>
      </c>
      <c r="AS117" s="136" t="str">
        <f t="shared" si="232"/>
        <v/>
      </c>
      <c r="AT117" s="136" t="str">
        <f t="shared" si="232"/>
        <v/>
      </c>
      <c r="AU117" s="136" t="str">
        <f t="shared" si="232"/>
        <v/>
      </c>
      <c r="AV117" s="136" t="str">
        <f t="shared" si="232"/>
        <v/>
      </c>
      <c r="AW117" s="136" t="str">
        <f t="shared" si="232"/>
        <v/>
      </c>
      <c r="AX117" s="136" t="str">
        <f t="shared" si="232"/>
        <v/>
      </c>
      <c r="AY117" s="136" t="str">
        <f t="shared" si="232"/>
        <v/>
      </c>
      <c r="AZ117" s="136" t="str">
        <f t="shared" si="232"/>
        <v/>
      </c>
      <c r="BA117" s="136" t="str">
        <f t="shared" si="232"/>
        <v/>
      </c>
      <c r="BB117" s="136" t="str">
        <f t="shared" si="232"/>
        <v/>
      </c>
      <c r="BC117" s="136" t="str">
        <f t="shared" si="232"/>
        <v/>
      </c>
      <c r="BD117" s="136" t="str">
        <f t="shared" si="232"/>
        <v/>
      </c>
      <c r="BE117" s="136" t="str">
        <f t="shared" si="232"/>
        <v/>
      </c>
      <c r="BF117" s="136" t="str">
        <f t="shared" si="232"/>
        <v/>
      </c>
      <c r="BG117" s="136" t="str">
        <f t="shared" si="232"/>
        <v/>
      </c>
      <c r="BH117" s="136" t="str">
        <f t="shared" si="232"/>
        <v/>
      </c>
      <c r="BI117" s="136" t="str">
        <f t="shared" si="232"/>
        <v/>
      </c>
      <c r="BJ117" s="136" t="str">
        <f t="shared" si="232"/>
        <v/>
      </c>
      <c r="BK117" s="136" t="str">
        <f t="shared" si="232"/>
        <v/>
      </c>
      <c r="BL117" s="136" t="str">
        <f t="shared" si="232"/>
        <v/>
      </c>
      <c r="BM117" s="136" t="str">
        <f t="shared" si="232"/>
        <v/>
      </c>
      <c r="BN117" s="136" t="str">
        <f t="shared" si="232"/>
        <v/>
      </c>
      <c r="BO117" s="136" t="str">
        <f t="shared" si="232"/>
        <v/>
      </c>
      <c r="BP117" s="136" t="str">
        <f t="shared" si="232"/>
        <v/>
      </c>
      <c r="BQ117" s="136" t="str">
        <f t="shared" si="232"/>
        <v/>
      </c>
      <c r="BR117" s="136" t="str">
        <f t="shared" si="232"/>
        <v/>
      </c>
    </row>
    <row r="118" spans="1:70">
      <c r="A118" s="133" t="str">
        <f>IFERROR(IF(IF(AND(ROW(A118)=ROW($A$6),$G$2&lt;DATEVALUE("28/07/2006")),$G$2+1,INDEX('Intereses moratorios'!$A$7:$A$299,MATCH($G$2,'Intereses moratorios'!$A$7:$A$299,1)+ROW(A118)-ROW($A$6)))=0,"",IF(AND(ROW(A118)=ROW($A$6),$G$2&lt;DATEVALUE("28/07/2006")),$G$2+1,INDEX('Intereses moratorios'!$A$7:$A$299,MATCH($G$2,'Intereses moratorios'!$A$7:$A$299,1)+ROW(A118)-ROW($A$6)))),"")</f>
        <v/>
      </c>
      <c r="B118" s="133" t="str">
        <f>IFERROR(INDEX('Intereses moratorios'!$B$7:$B$299,MATCH(A118,'Intereses moratorios'!$A$7:$A$299,0)),"")</f>
        <v/>
      </c>
      <c r="C118" s="134" t="str">
        <f>IF(A118="","",IFERROR(IF($G$1&gt;=DATEVALUE("22/11/2019"),$E$4,INDEX('Intereses moratorios'!$D$7:$D$299,MATCH(A118,'Intereses moratorios'!$A$7:$A$299,0))),""))</f>
        <v/>
      </c>
      <c r="D118" s="133" t="str">
        <f t="shared" si="139"/>
        <v/>
      </c>
      <c r="E118" s="133" t="str">
        <f t="shared" si="140"/>
        <v/>
      </c>
      <c r="F118" s="135" t="str">
        <f t="shared" si="135"/>
        <v/>
      </c>
      <c r="G118" s="136" t="str">
        <f t="shared" si="136"/>
        <v/>
      </c>
      <c r="H118" s="136" t="str">
        <f t="shared" ref="H118:AM118" si="233">IF(D118&lt;&gt;"",ROUND(H4*IF($G$1&gt;=DATEVALUE("22/11/2019"),$C$118/365)*$F$118,IF(FALSE,-3,2)),"")</f>
        <v/>
      </c>
      <c r="I118" s="136" t="str">
        <f t="shared" si="233"/>
        <v/>
      </c>
      <c r="J118" s="136" t="str">
        <f t="shared" si="233"/>
        <v/>
      </c>
      <c r="K118" s="136" t="str">
        <f t="shared" si="233"/>
        <v/>
      </c>
      <c r="L118" s="136" t="str">
        <f t="shared" si="233"/>
        <v/>
      </c>
      <c r="M118" s="136" t="str">
        <f t="shared" si="233"/>
        <v/>
      </c>
      <c r="N118" s="136" t="str">
        <f t="shared" si="233"/>
        <v/>
      </c>
      <c r="O118" s="136" t="str">
        <f t="shared" si="233"/>
        <v/>
      </c>
      <c r="P118" s="136" t="str">
        <f t="shared" si="233"/>
        <v/>
      </c>
      <c r="Q118" s="136" t="str">
        <f t="shared" si="233"/>
        <v/>
      </c>
      <c r="R118" s="136" t="str">
        <f t="shared" si="233"/>
        <v/>
      </c>
      <c r="S118" s="136" t="str">
        <f t="shared" si="233"/>
        <v/>
      </c>
      <c r="T118" s="136" t="str">
        <f t="shared" si="233"/>
        <v/>
      </c>
      <c r="U118" s="136" t="str">
        <f t="shared" si="233"/>
        <v/>
      </c>
      <c r="V118" s="136" t="str">
        <f t="shared" si="233"/>
        <v/>
      </c>
      <c r="W118" s="136" t="str">
        <f t="shared" si="233"/>
        <v/>
      </c>
      <c r="X118" s="136" t="str">
        <f t="shared" si="233"/>
        <v/>
      </c>
      <c r="Y118" s="136" t="str">
        <f t="shared" si="233"/>
        <v/>
      </c>
      <c r="Z118" s="136" t="str">
        <f t="shared" si="233"/>
        <v/>
      </c>
      <c r="AA118" s="136" t="str">
        <f t="shared" si="233"/>
        <v/>
      </c>
      <c r="AB118" s="136" t="str">
        <f t="shared" si="233"/>
        <v/>
      </c>
      <c r="AC118" s="136" t="str">
        <f t="shared" si="233"/>
        <v/>
      </c>
      <c r="AD118" s="136" t="str">
        <f t="shared" si="233"/>
        <v/>
      </c>
      <c r="AE118" s="136" t="str">
        <f t="shared" si="233"/>
        <v/>
      </c>
      <c r="AF118" s="136" t="str">
        <f t="shared" si="233"/>
        <v/>
      </c>
      <c r="AG118" s="136" t="str">
        <f t="shared" si="233"/>
        <v/>
      </c>
      <c r="AH118" s="136" t="str">
        <f t="shared" si="233"/>
        <v/>
      </c>
      <c r="AI118" s="136" t="str">
        <f t="shared" si="233"/>
        <v/>
      </c>
      <c r="AJ118" s="136" t="str">
        <f t="shared" si="233"/>
        <v/>
      </c>
      <c r="AK118" s="136" t="str">
        <f t="shared" si="233"/>
        <v/>
      </c>
      <c r="AL118" s="136" t="str">
        <f t="shared" si="233"/>
        <v/>
      </c>
      <c r="AM118" s="136" t="str">
        <f t="shared" si="233"/>
        <v/>
      </c>
      <c r="AN118" s="136" t="str">
        <f t="shared" ref="AN118:BR118" si="234">IF(AJ118&lt;&gt;"",ROUND(AN4*IF($G$1&gt;=DATEVALUE("22/11/2019"),$C$118/365)*$F$118,IF(FALSE,-3,2)),"")</f>
        <v/>
      </c>
      <c r="AO118" s="136" t="str">
        <f t="shared" si="234"/>
        <v/>
      </c>
      <c r="AP118" s="136" t="str">
        <f t="shared" si="234"/>
        <v/>
      </c>
      <c r="AQ118" s="136" t="str">
        <f t="shared" si="234"/>
        <v/>
      </c>
      <c r="AR118" s="136" t="str">
        <f t="shared" si="234"/>
        <v/>
      </c>
      <c r="AS118" s="136" t="str">
        <f t="shared" si="234"/>
        <v/>
      </c>
      <c r="AT118" s="136" t="str">
        <f t="shared" si="234"/>
        <v/>
      </c>
      <c r="AU118" s="136" t="str">
        <f t="shared" si="234"/>
        <v/>
      </c>
      <c r="AV118" s="136" t="str">
        <f t="shared" si="234"/>
        <v/>
      </c>
      <c r="AW118" s="136" t="str">
        <f t="shared" si="234"/>
        <v/>
      </c>
      <c r="AX118" s="136" t="str">
        <f t="shared" si="234"/>
        <v/>
      </c>
      <c r="AY118" s="136" t="str">
        <f t="shared" si="234"/>
        <v/>
      </c>
      <c r="AZ118" s="136" t="str">
        <f t="shared" si="234"/>
        <v/>
      </c>
      <c r="BA118" s="136" t="str">
        <f t="shared" si="234"/>
        <v/>
      </c>
      <c r="BB118" s="136" t="str">
        <f t="shared" si="234"/>
        <v/>
      </c>
      <c r="BC118" s="136" t="str">
        <f t="shared" si="234"/>
        <v/>
      </c>
      <c r="BD118" s="136" t="str">
        <f t="shared" si="234"/>
        <v/>
      </c>
      <c r="BE118" s="136" t="str">
        <f t="shared" si="234"/>
        <v/>
      </c>
      <c r="BF118" s="136" t="str">
        <f t="shared" si="234"/>
        <v/>
      </c>
      <c r="BG118" s="136" t="str">
        <f t="shared" si="234"/>
        <v/>
      </c>
      <c r="BH118" s="136" t="str">
        <f t="shared" si="234"/>
        <v/>
      </c>
      <c r="BI118" s="136" t="str">
        <f t="shared" si="234"/>
        <v/>
      </c>
      <c r="BJ118" s="136" t="str">
        <f t="shared" si="234"/>
        <v/>
      </c>
      <c r="BK118" s="136" t="str">
        <f t="shared" si="234"/>
        <v/>
      </c>
      <c r="BL118" s="136" t="str">
        <f t="shared" si="234"/>
        <v/>
      </c>
      <c r="BM118" s="136" t="str">
        <f t="shared" si="234"/>
        <v/>
      </c>
      <c r="BN118" s="136" t="str">
        <f t="shared" si="234"/>
        <v/>
      </c>
      <c r="BO118" s="136" t="str">
        <f t="shared" si="234"/>
        <v/>
      </c>
      <c r="BP118" s="136" t="str">
        <f t="shared" si="234"/>
        <v/>
      </c>
      <c r="BQ118" s="136" t="str">
        <f t="shared" si="234"/>
        <v/>
      </c>
      <c r="BR118" s="136" t="str">
        <f t="shared" si="234"/>
        <v/>
      </c>
    </row>
    <row r="119" spans="1:70">
      <c r="A119" s="133" t="str">
        <f>IFERROR(IF(IF(AND(ROW(A119)=ROW($A$6),$G$2&lt;DATEVALUE("28/07/2006")),$G$2+1,INDEX('Intereses moratorios'!$A$7:$A$299,MATCH($G$2,'Intereses moratorios'!$A$7:$A$299,1)+ROW(A119)-ROW($A$6)))=0,"",IF(AND(ROW(A119)=ROW($A$6),$G$2&lt;DATEVALUE("28/07/2006")),$G$2+1,INDEX('Intereses moratorios'!$A$7:$A$299,MATCH($G$2,'Intereses moratorios'!$A$7:$A$299,1)+ROW(A119)-ROW($A$6)))),"")</f>
        <v/>
      </c>
      <c r="B119" s="133" t="str">
        <f>IFERROR(INDEX('Intereses moratorios'!$B$7:$B$299,MATCH(A119,'Intereses moratorios'!$A$7:$A$299,0)),"")</f>
        <v/>
      </c>
      <c r="C119" s="134" t="str">
        <f>IF(A119="","",IFERROR(IF($G$1&gt;=DATEVALUE("22/11/2019"),$E$4,INDEX('Intereses moratorios'!$D$7:$D$299,MATCH(A119,'Intereses moratorios'!$A$7:$A$299,0))),""))</f>
        <v/>
      </c>
      <c r="D119" s="133" t="str">
        <f t="shared" si="139"/>
        <v/>
      </c>
      <c r="E119" s="133" t="str">
        <f t="shared" si="140"/>
        <v/>
      </c>
      <c r="F119" s="135" t="str">
        <f t="shared" si="135"/>
        <v/>
      </c>
      <c r="G119" s="136" t="str">
        <f t="shared" si="136"/>
        <v/>
      </c>
      <c r="H119" s="136" t="str">
        <f t="shared" ref="H119:AM119" si="235">IF(D119&lt;&gt;"",ROUND(H4*IF($G$1&gt;=DATEVALUE("22/11/2019"),$C$119/365)*$F$119,IF(FALSE,-3,2)),"")</f>
        <v/>
      </c>
      <c r="I119" s="136" t="str">
        <f t="shared" si="235"/>
        <v/>
      </c>
      <c r="J119" s="136" t="str">
        <f t="shared" si="235"/>
        <v/>
      </c>
      <c r="K119" s="136" t="str">
        <f t="shared" si="235"/>
        <v/>
      </c>
      <c r="L119" s="136" t="str">
        <f t="shared" si="235"/>
        <v/>
      </c>
      <c r="M119" s="136" t="str">
        <f t="shared" si="235"/>
        <v/>
      </c>
      <c r="N119" s="136" t="str">
        <f t="shared" si="235"/>
        <v/>
      </c>
      <c r="O119" s="136" t="str">
        <f t="shared" si="235"/>
        <v/>
      </c>
      <c r="P119" s="136" t="str">
        <f t="shared" si="235"/>
        <v/>
      </c>
      <c r="Q119" s="136" t="str">
        <f t="shared" si="235"/>
        <v/>
      </c>
      <c r="R119" s="136" t="str">
        <f t="shared" si="235"/>
        <v/>
      </c>
      <c r="S119" s="136" t="str">
        <f t="shared" si="235"/>
        <v/>
      </c>
      <c r="T119" s="136" t="str">
        <f t="shared" si="235"/>
        <v/>
      </c>
      <c r="U119" s="136" t="str">
        <f t="shared" si="235"/>
        <v/>
      </c>
      <c r="V119" s="136" t="str">
        <f t="shared" si="235"/>
        <v/>
      </c>
      <c r="W119" s="136" t="str">
        <f t="shared" si="235"/>
        <v/>
      </c>
      <c r="X119" s="136" t="str">
        <f t="shared" si="235"/>
        <v/>
      </c>
      <c r="Y119" s="136" t="str">
        <f t="shared" si="235"/>
        <v/>
      </c>
      <c r="Z119" s="136" t="str">
        <f t="shared" si="235"/>
        <v/>
      </c>
      <c r="AA119" s="136" t="str">
        <f t="shared" si="235"/>
        <v/>
      </c>
      <c r="AB119" s="136" t="str">
        <f t="shared" si="235"/>
        <v/>
      </c>
      <c r="AC119" s="136" t="str">
        <f t="shared" si="235"/>
        <v/>
      </c>
      <c r="AD119" s="136" t="str">
        <f t="shared" si="235"/>
        <v/>
      </c>
      <c r="AE119" s="136" t="str">
        <f t="shared" si="235"/>
        <v/>
      </c>
      <c r="AF119" s="136" t="str">
        <f t="shared" si="235"/>
        <v/>
      </c>
      <c r="AG119" s="136" t="str">
        <f t="shared" si="235"/>
        <v/>
      </c>
      <c r="AH119" s="136" t="str">
        <f t="shared" si="235"/>
        <v/>
      </c>
      <c r="AI119" s="136" t="str">
        <f t="shared" si="235"/>
        <v/>
      </c>
      <c r="AJ119" s="136" t="str">
        <f t="shared" si="235"/>
        <v/>
      </c>
      <c r="AK119" s="136" t="str">
        <f t="shared" si="235"/>
        <v/>
      </c>
      <c r="AL119" s="136" t="str">
        <f t="shared" si="235"/>
        <v/>
      </c>
      <c r="AM119" s="136" t="str">
        <f t="shared" si="235"/>
        <v/>
      </c>
      <c r="AN119" s="136" t="str">
        <f t="shared" ref="AN119:BR119" si="236">IF(AJ119&lt;&gt;"",ROUND(AN4*IF($G$1&gt;=DATEVALUE("22/11/2019"),$C$119/365)*$F$119,IF(FALSE,-3,2)),"")</f>
        <v/>
      </c>
      <c r="AO119" s="136" t="str">
        <f t="shared" si="236"/>
        <v/>
      </c>
      <c r="AP119" s="136" t="str">
        <f t="shared" si="236"/>
        <v/>
      </c>
      <c r="AQ119" s="136" t="str">
        <f t="shared" si="236"/>
        <v/>
      </c>
      <c r="AR119" s="136" t="str">
        <f t="shared" si="236"/>
        <v/>
      </c>
      <c r="AS119" s="136" t="str">
        <f t="shared" si="236"/>
        <v/>
      </c>
      <c r="AT119" s="136" t="str">
        <f t="shared" si="236"/>
        <v/>
      </c>
      <c r="AU119" s="136" t="str">
        <f t="shared" si="236"/>
        <v/>
      </c>
      <c r="AV119" s="136" t="str">
        <f t="shared" si="236"/>
        <v/>
      </c>
      <c r="AW119" s="136" t="str">
        <f t="shared" si="236"/>
        <v/>
      </c>
      <c r="AX119" s="136" t="str">
        <f t="shared" si="236"/>
        <v/>
      </c>
      <c r="AY119" s="136" t="str">
        <f t="shared" si="236"/>
        <v/>
      </c>
      <c r="AZ119" s="136" t="str">
        <f t="shared" si="236"/>
        <v/>
      </c>
      <c r="BA119" s="136" t="str">
        <f t="shared" si="236"/>
        <v/>
      </c>
      <c r="BB119" s="136" t="str">
        <f t="shared" si="236"/>
        <v/>
      </c>
      <c r="BC119" s="136" t="str">
        <f t="shared" si="236"/>
        <v/>
      </c>
      <c r="BD119" s="136" t="str">
        <f t="shared" si="236"/>
        <v/>
      </c>
      <c r="BE119" s="136" t="str">
        <f t="shared" si="236"/>
        <v/>
      </c>
      <c r="BF119" s="136" t="str">
        <f t="shared" si="236"/>
        <v/>
      </c>
      <c r="BG119" s="136" t="str">
        <f t="shared" si="236"/>
        <v/>
      </c>
      <c r="BH119" s="136" t="str">
        <f t="shared" si="236"/>
        <v/>
      </c>
      <c r="BI119" s="136" t="str">
        <f t="shared" si="236"/>
        <v/>
      </c>
      <c r="BJ119" s="136" t="str">
        <f t="shared" si="236"/>
        <v/>
      </c>
      <c r="BK119" s="136" t="str">
        <f t="shared" si="236"/>
        <v/>
      </c>
      <c r="BL119" s="136" t="str">
        <f t="shared" si="236"/>
        <v/>
      </c>
      <c r="BM119" s="136" t="str">
        <f t="shared" si="236"/>
        <v/>
      </c>
      <c r="BN119" s="136" t="str">
        <f t="shared" si="236"/>
        <v/>
      </c>
      <c r="BO119" s="136" t="str">
        <f t="shared" si="236"/>
        <v/>
      </c>
      <c r="BP119" s="136" t="str">
        <f t="shared" si="236"/>
        <v/>
      </c>
      <c r="BQ119" s="136" t="str">
        <f t="shared" si="236"/>
        <v/>
      </c>
      <c r="BR119" s="136" t="str">
        <f t="shared" si="236"/>
        <v/>
      </c>
    </row>
    <row r="120" spans="1:70">
      <c r="A120" s="133" t="str">
        <f>IFERROR(IF(IF(AND(ROW(A120)=ROW($A$6),$G$2&lt;DATEVALUE("28/07/2006")),$G$2+1,INDEX('Intereses moratorios'!$A$7:$A$299,MATCH($G$2,'Intereses moratorios'!$A$7:$A$299,1)+ROW(A120)-ROW($A$6)))=0,"",IF(AND(ROW(A120)=ROW($A$6),$G$2&lt;DATEVALUE("28/07/2006")),$G$2+1,INDEX('Intereses moratorios'!$A$7:$A$299,MATCH($G$2,'Intereses moratorios'!$A$7:$A$299,1)+ROW(A120)-ROW($A$6)))),"")</f>
        <v/>
      </c>
      <c r="B120" s="133" t="str">
        <f>IFERROR(INDEX('Intereses moratorios'!$B$7:$B$299,MATCH(A120,'Intereses moratorios'!$A$7:$A$299,0)),"")</f>
        <v/>
      </c>
      <c r="C120" s="134" t="str">
        <f>IF(A120="","",IFERROR(IF($G$1&gt;=DATEVALUE("22/11/2019"),$E$4,INDEX('Intereses moratorios'!$D$7:$D$299,MATCH(A120,'Intereses moratorios'!$A$7:$A$299,0))),""))</f>
        <v/>
      </c>
      <c r="D120" s="133" t="str">
        <f t="shared" si="139"/>
        <v/>
      </c>
      <c r="E120" s="133" t="str">
        <f t="shared" si="140"/>
        <v/>
      </c>
      <c r="F120" s="135" t="str">
        <f t="shared" si="135"/>
        <v/>
      </c>
      <c r="G120" s="136" t="str">
        <f t="shared" si="136"/>
        <v/>
      </c>
      <c r="H120" s="136" t="str">
        <f t="shared" ref="H120:AM120" si="237">IF(D120&lt;&gt;"",ROUND(H4*IF($G$1&gt;=DATEVALUE("22/11/2019"),$C$120/365)*$F$120,IF(FALSE,-3,2)),"")</f>
        <v/>
      </c>
      <c r="I120" s="136" t="str">
        <f t="shared" si="237"/>
        <v/>
      </c>
      <c r="J120" s="136" t="str">
        <f t="shared" si="237"/>
        <v/>
      </c>
      <c r="K120" s="136" t="str">
        <f t="shared" si="237"/>
        <v/>
      </c>
      <c r="L120" s="136" t="str">
        <f t="shared" si="237"/>
        <v/>
      </c>
      <c r="M120" s="136" t="str">
        <f t="shared" si="237"/>
        <v/>
      </c>
      <c r="N120" s="136" t="str">
        <f t="shared" si="237"/>
        <v/>
      </c>
      <c r="O120" s="136" t="str">
        <f t="shared" si="237"/>
        <v/>
      </c>
      <c r="P120" s="136" t="str">
        <f t="shared" si="237"/>
        <v/>
      </c>
      <c r="Q120" s="136" t="str">
        <f t="shared" si="237"/>
        <v/>
      </c>
      <c r="R120" s="136" t="str">
        <f t="shared" si="237"/>
        <v/>
      </c>
      <c r="S120" s="136" t="str">
        <f t="shared" si="237"/>
        <v/>
      </c>
      <c r="T120" s="136" t="str">
        <f t="shared" si="237"/>
        <v/>
      </c>
      <c r="U120" s="136" t="str">
        <f t="shared" si="237"/>
        <v/>
      </c>
      <c r="V120" s="136" t="str">
        <f t="shared" si="237"/>
        <v/>
      </c>
      <c r="W120" s="136" t="str">
        <f t="shared" si="237"/>
        <v/>
      </c>
      <c r="X120" s="136" t="str">
        <f t="shared" si="237"/>
        <v/>
      </c>
      <c r="Y120" s="136" t="str">
        <f t="shared" si="237"/>
        <v/>
      </c>
      <c r="Z120" s="136" t="str">
        <f t="shared" si="237"/>
        <v/>
      </c>
      <c r="AA120" s="136" t="str">
        <f t="shared" si="237"/>
        <v/>
      </c>
      <c r="AB120" s="136" t="str">
        <f t="shared" si="237"/>
        <v/>
      </c>
      <c r="AC120" s="136" t="str">
        <f t="shared" si="237"/>
        <v/>
      </c>
      <c r="AD120" s="136" t="str">
        <f t="shared" si="237"/>
        <v/>
      </c>
      <c r="AE120" s="136" t="str">
        <f t="shared" si="237"/>
        <v/>
      </c>
      <c r="AF120" s="136" t="str">
        <f t="shared" si="237"/>
        <v/>
      </c>
      <c r="AG120" s="136" t="str">
        <f t="shared" si="237"/>
        <v/>
      </c>
      <c r="AH120" s="136" t="str">
        <f t="shared" si="237"/>
        <v/>
      </c>
      <c r="AI120" s="136" t="str">
        <f t="shared" si="237"/>
        <v/>
      </c>
      <c r="AJ120" s="136" t="str">
        <f t="shared" si="237"/>
        <v/>
      </c>
      <c r="AK120" s="136" t="str">
        <f t="shared" si="237"/>
        <v/>
      </c>
      <c r="AL120" s="136" t="str">
        <f t="shared" si="237"/>
        <v/>
      </c>
      <c r="AM120" s="136" t="str">
        <f t="shared" si="237"/>
        <v/>
      </c>
      <c r="AN120" s="136" t="str">
        <f t="shared" ref="AN120:BR120" si="238">IF(AJ120&lt;&gt;"",ROUND(AN4*IF($G$1&gt;=DATEVALUE("22/11/2019"),$C$120/365)*$F$120,IF(FALSE,-3,2)),"")</f>
        <v/>
      </c>
      <c r="AO120" s="136" t="str">
        <f t="shared" si="238"/>
        <v/>
      </c>
      <c r="AP120" s="136" t="str">
        <f t="shared" si="238"/>
        <v/>
      </c>
      <c r="AQ120" s="136" t="str">
        <f t="shared" si="238"/>
        <v/>
      </c>
      <c r="AR120" s="136" t="str">
        <f t="shared" si="238"/>
        <v/>
      </c>
      <c r="AS120" s="136" t="str">
        <f t="shared" si="238"/>
        <v/>
      </c>
      <c r="AT120" s="136" t="str">
        <f t="shared" si="238"/>
        <v/>
      </c>
      <c r="AU120" s="136" t="str">
        <f t="shared" si="238"/>
        <v/>
      </c>
      <c r="AV120" s="136" t="str">
        <f t="shared" si="238"/>
        <v/>
      </c>
      <c r="AW120" s="136" t="str">
        <f t="shared" si="238"/>
        <v/>
      </c>
      <c r="AX120" s="136" t="str">
        <f t="shared" si="238"/>
        <v/>
      </c>
      <c r="AY120" s="136" t="str">
        <f t="shared" si="238"/>
        <v/>
      </c>
      <c r="AZ120" s="136" t="str">
        <f t="shared" si="238"/>
        <v/>
      </c>
      <c r="BA120" s="136" t="str">
        <f t="shared" si="238"/>
        <v/>
      </c>
      <c r="BB120" s="136" t="str">
        <f t="shared" si="238"/>
        <v/>
      </c>
      <c r="BC120" s="136" t="str">
        <f t="shared" si="238"/>
        <v/>
      </c>
      <c r="BD120" s="136" t="str">
        <f t="shared" si="238"/>
        <v/>
      </c>
      <c r="BE120" s="136" t="str">
        <f t="shared" si="238"/>
        <v/>
      </c>
      <c r="BF120" s="136" t="str">
        <f t="shared" si="238"/>
        <v/>
      </c>
      <c r="BG120" s="136" t="str">
        <f t="shared" si="238"/>
        <v/>
      </c>
      <c r="BH120" s="136" t="str">
        <f t="shared" si="238"/>
        <v/>
      </c>
      <c r="BI120" s="136" t="str">
        <f t="shared" si="238"/>
        <v/>
      </c>
      <c r="BJ120" s="136" t="str">
        <f t="shared" si="238"/>
        <v/>
      </c>
      <c r="BK120" s="136" t="str">
        <f t="shared" si="238"/>
        <v/>
      </c>
      <c r="BL120" s="136" t="str">
        <f t="shared" si="238"/>
        <v/>
      </c>
      <c r="BM120" s="136" t="str">
        <f t="shared" si="238"/>
        <v/>
      </c>
      <c r="BN120" s="136" t="str">
        <f t="shared" si="238"/>
        <v/>
      </c>
      <c r="BO120" s="136" t="str">
        <f t="shared" si="238"/>
        <v/>
      </c>
      <c r="BP120" s="136" t="str">
        <f t="shared" si="238"/>
        <v/>
      </c>
      <c r="BQ120" s="136" t="str">
        <f t="shared" si="238"/>
        <v/>
      </c>
      <c r="BR120" s="136" t="str">
        <f t="shared" si="238"/>
        <v/>
      </c>
    </row>
    <row r="121" spans="1:70">
      <c r="A121" s="133" t="str">
        <f>IFERROR(IF(IF(AND(ROW(A121)=ROW($A$6),$G$2&lt;DATEVALUE("28/07/2006")),$G$2+1,INDEX('Intereses moratorios'!$A$7:$A$299,MATCH($G$2,'Intereses moratorios'!$A$7:$A$299,1)+ROW(A121)-ROW($A$6)))=0,"",IF(AND(ROW(A121)=ROW($A$6),$G$2&lt;DATEVALUE("28/07/2006")),$G$2+1,INDEX('Intereses moratorios'!$A$7:$A$299,MATCH($G$2,'Intereses moratorios'!$A$7:$A$299,1)+ROW(A121)-ROW($A$6)))),"")</f>
        <v/>
      </c>
      <c r="B121" s="133" t="str">
        <f>IFERROR(INDEX('Intereses moratorios'!$B$7:$B$299,MATCH(A121,'Intereses moratorios'!$A$7:$A$299,0)),"")</f>
        <v/>
      </c>
      <c r="C121" s="134" t="str">
        <f>IF(A121="","",IFERROR(IF($G$1&gt;=DATEVALUE("22/11/2019"),$E$4,INDEX('Intereses moratorios'!$D$7:$D$299,MATCH(A121,'Intereses moratorios'!$A$7:$A$299,0))),""))</f>
        <v/>
      </c>
      <c r="D121" s="133" t="str">
        <f t="shared" si="139"/>
        <v/>
      </c>
      <c r="E121" s="133" t="str">
        <f t="shared" si="140"/>
        <v/>
      </c>
      <c r="F121" s="135" t="str">
        <f t="shared" si="135"/>
        <v/>
      </c>
      <c r="G121" s="136" t="str">
        <f t="shared" si="136"/>
        <v/>
      </c>
      <c r="H121" s="136" t="str">
        <f t="shared" ref="H121:AM121" si="239">IF(D121&lt;&gt;"",ROUND(H4*IF($G$1&gt;=DATEVALUE("22/11/2019"),$C$121/365)*$F$121,IF(FALSE,-3,2)),"")</f>
        <v/>
      </c>
      <c r="I121" s="136" t="str">
        <f t="shared" si="239"/>
        <v/>
      </c>
      <c r="J121" s="136" t="str">
        <f t="shared" si="239"/>
        <v/>
      </c>
      <c r="K121" s="136" t="str">
        <f t="shared" si="239"/>
        <v/>
      </c>
      <c r="L121" s="136" t="str">
        <f t="shared" si="239"/>
        <v/>
      </c>
      <c r="M121" s="136" t="str">
        <f t="shared" si="239"/>
        <v/>
      </c>
      <c r="N121" s="136" t="str">
        <f t="shared" si="239"/>
        <v/>
      </c>
      <c r="O121" s="136" t="str">
        <f t="shared" si="239"/>
        <v/>
      </c>
      <c r="P121" s="136" t="str">
        <f t="shared" si="239"/>
        <v/>
      </c>
      <c r="Q121" s="136" t="str">
        <f t="shared" si="239"/>
        <v/>
      </c>
      <c r="R121" s="136" t="str">
        <f t="shared" si="239"/>
        <v/>
      </c>
      <c r="S121" s="136" t="str">
        <f t="shared" si="239"/>
        <v/>
      </c>
      <c r="T121" s="136" t="str">
        <f t="shared" si="239"/>
        <v/>
      </c>
      <c r="U121" s="136" t="str">
        <f t="shared" si="239"/>
        <v/>
      </c>
      <c r="V121" s="136" t="str">
        <f t="shared" si="239"/>
        <v/>
      </c>
      <c r="W121" s="136" t="str">
        <f t="shared" si="239"/>
        <v/>
      </c>
      <c r="X121" s="136" t="str">
        <f t="shared" si="239"/>
        <v/>
      </c>
      <c r="Y121" s="136" t="str">
        <f t="shared" si="239"/>
        <v/>
      </c>
      <c r="Z121" s="136" t="str">
        <f t="shared" si="239"/>
        <v/>
      </c>
      <c r="AA121" s="136" t="str">
        <f t="shared" si="239"/>
        <v/>
      </c>
      <c r="AB121" s="136" t="str">
        <f t="shared" si="239"/>
        <v/>
      </c>
      <c r="AC121" s="136" t="str">
        <f t="shared" si="239"/>
        <v/>
      </c>
      <c r="AD121" s="136" t="str">
        <f t="shared" si="239"/>
        <v/>
      </c>
      <c r="AE121" s="136" t="str">
        <f t="shared" si="239"/>
        <v/>
      </c>
      <c r="AF121" s="136" t="str">
        <f t="shared" si="239"/>
        <v/>
      </c>
      <c r="AG121" s="136" t="str">
        <f t="shared" si="239"/>
        <v/>
      </c>
      <c r="AH121" s="136" t="str">
        <f t="shared" si="239"/>
        <v/>
      </c>
      <c r="AI121" s="136" t="str">
        <f t="shared" si="239"/>
        <v/>
      </c>
      <c r="AJ121" s="136" t="str">
        <f t="shared" si="239"/>
        <v/>
      </c>
      <c r="AK121" s="136" t="str">
        <f t="shared" si="239"/>
        <v/>
      </c>
      <c r="AL121" s="136" t="str">
        <f t="shared" si="239"/>
        <v/>
      </c>
      <c r="AM121" s="136" t="str">
        <f t="shared" si="239"/>
        <v/>
      </c>
      <c r="AN121" s="136" t="str">
        <f t="shared" ref="AN121:BR121" si="240">IF(AJ121&lt;&gt;"",ROUND(AN4*IF($G$1&gt;=DATEVALUE("22/11/2019"),$C$121/365)*$F$121,IF(FALSE,-3,2)),"")</f>
        <v/>
      </c>
      <c r="AO121" s="136" t="str">
        <f t="shared" si="240"/>
        <v/>
      </c>
      <c r="AP121" s="136" t="str">
        <f t="shared" si="240"/>
        <v/>
      </c>
      <c r="AQ121" s="136" t="str">
        <f t="shared" si="240"/>
        <v/>
      </c>
      <c r="AR121" s="136" t="str">
        <f t="shared" si="240"/>
        <v/>
      </c>
      <c r="AS121" s="136" t="str">
        <f t="shared" si="240"/>
        <v/>
      </c>
      <c r="AT121" s="136" t="str">
        <f t="shared" si="240"/>
        <v/>
      </c>
      <c r="AU121" s="136" t="str">
        <f t="shared" si="240"/>
        <v/>
      </c>
      <c r="AV121" s="136" t="str">
        <f t="shared" si="240"/>
        <v/>
      </c>
      <c r="AW121" s="136" t="str">
        <f t="shared" si="240"/>
        <v/>
      </c>
      <c r="AX121" s="136" t="str">
        <f t="shared" si="240"/>
        <v/>
      </c>
      <c r="AY121" s="136" t="str">
        <f t="shared" si="240"/>
        <v/>
      </c>
      <c r="AZ121" s="136" t="str">
        <f t="shared" si="240"/>
        <v/>
      </c>
      <c r="BA121" s="136" t="str">
        <f t="shared" si="240"/>
        <v/>
      </c>
      <c r="BB121" s="136" t="str">
        <f t="shared" si="240"/>
        <v/>
      </c>
      <c r="BC121" s="136" t="str">
        <f t="shared" si="240"/>
        <v/>
      </c>
      <c r="BD121" s="136" t="str">
        <f t="shared" si="240"/>
        <v/>
      </c>
      <c r="BE121" s="136" t="str">
        <f t="shared" si="240"/>
        <v/>
      </c>
      <c r="BF121" s="136" t="str">
        <f t="shared" si="240"/>
        <v/>
      </c>
      <c r="BG121" s="136" t="str">
        <f t="shared" si="240"/>
        <v/>
      </c>
      <c r="BH121" s="136" t="str">
        <f t="shared" si="240"/>
        <v/>
      </c>
      <c r="BI121" s="136" t="str">
        <f t="shared" si="240"/>
        <v/>
      </c>
      <c r="BJ121" s="136" t="str">
        <f t="shared" si="240"/>
        <v/>
      </c>
      <c r="BK121" s="136" t="str">
        <f t="shared" si="240"/>
        <v/>
      </c>
      <c r="BL121" s="136" t="str">
        <f t="shared" si="240"/>
        <v/>
      </c>
      <c r="BM121" s="136" t="str">
        <f t="shared" si="240"/>
        <v/>
      </c>
      <c r="BN121" s="136" t="str">
        <f t="shared" si="240"/>
        <v/>
      </c>
      <c r="BO121" s="136" t="str">
        <f t="shared" si="240"/>
        <v/>
      </c>
      <c r="BP121" s="136" t="str">
        <f t="shared" si="240"/>
        <v/>
      </c>
      <c r="BQ121" s="136" t="str">
        <f t="shared" si="240"/>
        <v/>
      </c>
      <c r="BR121" s="136" t="str">
        <f t="shared" si="240"/>
        <v/>
      </c>
    </row>
    <row r="122" spans="1:70">
      <c r="A122" s="133" t="str">
        <f>IFERROR(IF(IF(AND(ROW(A122)=ROW($A$6),$G$2&lt;DATEVALUE("28/07/2006")),$G$2+1,INDEX('Intereses moratorios'!$A$7:$A$299,MATCH($G$2,'Intereses moratorios'!$A$7:$A$299,1)+ROW(A122)-ROW($A$6)))=0,"",IF(AND(ROW(A122)=ROW($A$6),$G$2&lt;DATEVALUE("28/07/2006")),$G$2+1,INDEX('Intereses moratorios'!$A$7:$A$299,MATCH($G$2,'Intereses moratorios'!$A$7:$A$299,1)+ROW(A122)-ROW($A$6)))),"")</f>
        <v/>
      </c>
      <c r="B122" s="133" t="str">
        <f>IFERROR(INDEX('Intereses moratorios'!$B$7:$B$299,MATCH(A122,'Intereses moratorios'!$A$7:$A$299,0)),"")</f>
        <v/>
      </c>
      <c r="C122" s="134" t="str">
        <f>IF(A122="","",IFERROR(IF($G$1&gt;=DATEVALUE("22/11/2019"),$E$4,INDEX('Intereses moratorios'!$D$7:$D$299,MATCH(A122,'Intereses moratorios'!$A$7:$A$299,0))),""))</f>
        <v/>
      </c>
      <c r="D122" s="133" t="str">
        <f t="shared" si="139"/>
        <v/>
      </c>
      <c r="E122" s="133" t="str">
        <f t="shared" si="140"/>
        <v/>
      </c>
      <c r="F122" s="135" t="str">
        <f t="shared" si="135"/>
        <v/>
      </c>
      <c r="G122" s="136" t="str">
        <f t="shared" si="136"/>
        <v/>
      </c>
      <c r="H122" s="136" t="str">
        <f t="shared" ref="H122:AM122" si="241">IF(D122&lt;&gt;"",ROUND(H4*IF($G$1&gt;=DATEVALUE("22/11/2019"),$C$122/365)*$F$122,IF(FALSE,-3,2)),"")</f>
        <v/>
      </c>
      <c r="I122" s="136" t="str">
        <f t="shared" si="241"/>
        <v/>
      </c>
      <c r="J122" s="136" t="str">
        <f t="shared" si="241"/>
        <v/>
      </c>
      <c r="K122" s="136" t="str">
        <f t="shared" si="241"/>
        <v/>
      </c>
      <c r="L122" s="136" t="str">
        <f t="shared" si="241"/>
        <v/>
      </c>
      <c r="M122" s="136" t="str">
        <f t="shared" si="241"/>
        <v/>
      </c>
      <c r="N122" s="136" t="str">
        <f t="shared" si="241"/>
        <v/>
      </c>
      <c r="O122" s="136" t="str">
        <f t="shared" si="241"/>
        <v/>
      </c>
      <c r="P122" s="136" t="str">
        <f t="shared" si="241"/>
        <v/>
      </c>
      <c r="Q122" s="136" t="str">
        <f t="shared" si="241"/>
        <v/>
      </c>
      <c r="R122" s="136" t="str">
        <f t="shared" si="241"/>
        <v/>
      </c>
      <c r="S122" s="136" t="str">
        <f t="shared" si="241"/>
        <v/>
      </c>
      <c r="T122" s="136" t="str">
        <f t="shared" si="241"/>
        <v/>
      </c>
      <c r="U122" s="136" t="str">
        <f t="shared" si="241"/>
        <v/>
      </c>
      <c r="V122" s="136" t="str">
        <f t="shared" si="241"/>
        <v/>
      </c>
      <c r="W122" s="136" t="str">
        <f t="shared" si="241"/>
        <v/>
      </c>
      <c r="X122" s="136" t="str">
        <f t="shared" si="241"/>
        <v/>
      </c>
      <c r="Y122" s="136" t="str">
        <f t="shared" si="241"/>
        <v/>
      </c>
      <c r="Z122" s="136" t="str">
        <f t="shared" si="241"/>
        <v/>
      </c>
      <c r="AA122" s="136" t="str">
        <f t="shared" si="241"/>
        <v/>
      </c>
      <c r="AB122" s="136" t="str">
        <f t="shared" si="241"/>
        <v/>
      </c>
      <c r="AC122" s="136" t="str">
        <f t="shared" si="241"/>
        <v/>
      </c>
      <c r="AD122" s="136" t="str">
        <f t="shared" si="241"/>
        <v/>
      </c>
      <c r="AE122" s="136" t="str">
        <f t="shared" si="241"/>
        <v/>
      </c>
      <c r="AF122" s="136" t="str">
        <f t="shared" si="241"/>
        <v/>
      </c>
      <c r="AG122" s="136" t="str">
        <f t="shared" si="241"/>
        <v/>
      </c>
      <c r="AH122" s="136" t="str">
        <f t="shared" si="241"/>
        <v/>
      </c>
      <c r="AI122" s="136" t="str">
        <f t="shared" si="241"/>
        <v/>
      </c>
      <c r="AJ122" s="136" t="str">
        <f t="shared" si="241"/>
        <v/>
      </c>
      <c r="AK122" s="136" t="str">
        <f t="shared" si="241"/>
        <v/>
      </c>
      <c r="AL122" s="136" t="str">
        <f t="shared" si="241"/>
        <v/>
      </c>
      <c r="AM122" s="136" t="str">
        <f t="shared" si="241"/>
        <v/>
      </c>
      <c r="AN122" s="136" t="str">
        <f t="shared" ref="AN122:BR122" si="242">IF(AJ122&lt;&gt;"",ROUND(AN4*IF($G$1&gt;=DATEVALUE("22/11/2019"),$C$122/365)*$F$122,IF(FALSE,-3,2)),"")</f>
        <v/>
      </c>
      <c r="AO122" s="136" t="str">
        <f t="shared" si="242"/>
        <v/>
      </c>
      <c r="AP122" s="136" t="str">
        <f t="shared" si="242"/>
        <v/>
      </c>
      <c r="AQ122" s="136" t="str">
        <f t="shared" si="242"/>
        <v/>
      </c>
      <c r="AR122" s="136" t="str">
        <f t="shared" si="242"/>
        <v/>
      </c>
      <c r="AS122" s="136" t="str">
        <f t="shared" si="242"/>
        <v/>
      </c>
      <c r="AT122" s="136" t="str">
        <f t="shared" si="242"/>
        <v/>
      </c>
      <c r="AU122" s="136" t="str">
        <f t="shared" si="242"/>
        <v/>
      </c>
      <c r="AV122" s="136" t="str">
        <f t="shared" si="242"/>
        <v/>
      </c>
      <c r="AW122" s="136" t="str">
        <f t="shared" si="242"/>
        <v/>
      </c>
      <c r="AX122" s="136" t="str">
        <f t="shared" si="242"/>
        <v/>
      </c>
      <c r="AY122" s="136" t="str">
        <f t="shared" si="242"/>
        <v/>
      </c>
      <c r="AZ122" s="136" t="str">
        <f t="shared" si="242"/>
        <v/>
      </c>
      <c r="BA122" s="136" t="str">
        <f t="shared" si="242"/>
        <v/>
      </c>
      <c r="BB122" s="136" t="str">
        <f t="shared" si="242"/>
        <v/>
      </c>
      <c r="BC122" s="136" t="str">
        <f t="shared" si="242"/>
        <v/>
      </c>
      <c r="BD122" s="136" t="str">
        <f t="shared" si="242"/>
        <v/>
      </c>
      <c r="BE122" s="136" t="str">
        <f t="shared" si="242"/>
        <v/>
      </c>
      <c r="BF122" s="136" t="str">
        <f t="shared" si="242"/>
        <v/>
      </c>
      <c r="BG122" s="136" t="str">
        <f t="shared" si="242"/>
        <v/>
      </c>
      <c r="BH122" s="136" t="str">
        <f t="shared" si="242"/>
        <v/>
      </c>
      <c r="BI122" s="136" t="str">
        <f t="shared" si="242"/>
        <v/>
      </c>
      <c r="BJ122" s="136" t="str">
        <f t="shared" si="242"/>
        <v/>
      </c>
      <c r="BK122" s="136" t="str">
        <f t="shared" si="242"/>
        <v/>
      </c>
      <c r="BL122" s="136" t="str">
        <f t="shared" si="242"/>
        <v/>
      </c>
      <c r="BM122" s="136" t="str">
        <f t="shared" si="242"/>
        <v/>
      </c>
      <c r="BN122" s="136" t="str">
        <f t="shared" si="242"/>
        <v/>
      </c>
      <c r="BO122" s="136" t="str">
        <f t="shared" si="242"/>
        <v/>
      </c>
      <c r="BP122" s="136" t="str">
        <f t="shared" si="242"/>
        <v/>
      </c>
      <c r="BQ122" s="136" t="str">
        <f t="shared" si="242"/>
        <v/>
      </c>
      <c r="BR122" s="136" t="str">
        <f t="shared" si="242"/>
        <v/>
      </c>
    </row>
    <row r="123" spans="1:70">
      <c r="A123" s="133" t="str">
        <f>IFERROR(IF(IF(AND(ROW(A123)=ROW($A$6),$G$2&lt;DATEVALUE("28/07/2006")),$G$2+1,INDEX('Intereses moratorios'!$A$7:$A$299,MATCH($G$2,'Intereses moratorios'!$A$7:$A$299,1)+ROW(A123)-ROW($A$6)))=0,"",IF(AND(ROW(A123)=ROW($A$6),$G$2&lt;DATEVALUE("28/07/2006")),$G$2+1,INDEX('Intereses moratorios'!$A$7:$A$299,MATCH($G$2,'Intereses moratorios'!$A$7:$A$299,1)+ROW(A123)-ROW($A$6)))),"")</f>
        <v/>
      </c>
      <c r="B123" s="133" t="str">
        <f>IFERROR(INDEX('Intereses moratorios'!$B$7:$B$299,MATCH(A123,'Intereses moratorios'!$A$7:$A$299,0)),"")</f>
        <v/>
      </c>
      <c r="C123" s="134" t="str">
        <f>IF(A123="","",IFERROR(IF($G$1&gt;=DATEVALUE("22/11/2019"),$E$4,INDEX('Intereses moratorios'!$D$7:$D$299,MATCH(A123,'Intereses moratorios'!$A$7:$A$299,0))),""))</f>
        <v/>
      </c>
      <c r="D123" s="133" t="str">
        <f t="shared" si="139"/>
        <v/>
      </c>
      <c r="E123" s="133" t="str">
        <f t="shared" si="140"/>
        <v/>
      </c>
      <c r="F123" s="135" t="str">
        <f t="shared" si="135"/>
        <v/>
      </c>
      <c r="G123" s="136" t="str">
        <f t="shared" si="136"/>
        <v/>
      </c>
      <c r="H123" s="136" t="str">
        <f t="shared" ref="H123:AM123" si="243">IF(D123&lt;&gt;"",ROUND(H4*IF($G$1&gt;=DATEVALUE("22/11/2019"),$C$123/365)*$F$123,IF(FALSE,-3,2)),"")</f>
        <v/>
      </c>
      <c r="I123" s="136" t="str">
        <f t="shared" si="243"/>
        <v/>
      </c>
      <c r="J123" s="136" t="str">
        <f t="shared" si="243"/>
        <v/>
      </c>
      <c r="K123" s="136" t="str">
        <f t="shared" si="243"/>
        <v/>
      </c>
      <c r="L123" s="136" t="str">
        <f t="shared" si="243"/>
        <v/>
      </c>
      <c r="M123" s="136" t="str">
        <f t="shared" si="243"/>
        <v/>
      </c>
      <c r="N123" s="136" t="str">
        <f t="shared" si="243"/>
        <v/>
      </c>
      <c r="O123" s="136" t="str">
        <f t="shared" si="243"/>
        <v/>
      </c>
      <c r="P123" s="136" t="str">
        <f t="shared" si="243"/>
        <v/>
      </c>
      <c r="Q123" s="136" t="str">
        <f t="shared" si="243"/>
        <v/>
      </c>
      <c r="R123" s="136" t="str">
        <f t="shared" si="243"/>
        <v/>
      </c>
      <c r="S123" s="136" t="str">
        <f t="shared" si="243"/>
        <v/>
      </c>
      <c r="T123" s="136" t="str">
        <f t="shared" si="243"/>
        <v/>
      </c>
      <c r="U123" s="136" t="str">
        <f t="shared" si="243"/>
        <v/>
      </c>
      <c r="V123" s="136" t="str">
        <f t="shared" si="243"/>
        <v/>
      </c>
      <c r="W123" s="136" t="str">
        <f t="shared" si="243"/>
        <v/>
      </c>
      <c r="X123" s="136" t="str">
        <f t="shared" si="243"/>
        <v/>
      </c>
      <c r="Y123" s="136" t="str">
        <f t="shared" si="243"/>
        <v/>
      </c>
      <c r="Z123" s="136" t="str">
        <f t="shared" si="243"/>
        <v/>
      </c>
      <c r="AA123" s="136" t="str">
        <f t="shared" si="243"/>
        <v/>
      </c>
      <c r="AB123" s="136" t="str">
        <f t="shared" si="243"/>
        <v/>
      </c>
      <c r="AC123" s="136" t="str">
        <f t="shared" si="243"/>
        <v/>
      </c>
      <c r="AD123" s="136" t="str">
        <f t="shared" si="243"/>
        <v/>
      </c>
      <c r="AE123" s="136" t="str">
        <f t="shared" si="243"/>
        <v/>
      </c>
      <c r="AF123" s="136" t="str">
        <f t="shared" si="243"/>
        <v/>
      </c>
      <c r="AG123" s="136" t="str">
        <f t="shared" si="243"/>
        <v/>
      </c>
      <c r="AH123" s="136" t="str">
        <f t="shared" si="243"/>
        <v/>
      </c>
      <c r="AI123" s="136" t="str">
        <f t="shared" si="243"/>
        <v/>
      </c>
      <c r="AJ123" s="136" t="str">
        <f t="shared" si="243"/>
        <v/>
      </c>
      <c r="AK123" s="136" t="str">
        <f t="shared" si="243"/>
        <v/>
      </c>
      <c r="AL123" s="136" t="str">
        <f t="shared" si="243"/>
        <v/>
      </c>
      <c r="AM123" s="136" t="str">
        <f t="shared" si="243"/>
        <v/>
      </c>
      <c r="AN123" s="136" t="str">
        <f t="shared" ref="AN123:BR123" si="244">IF(AJ123&lt;&gt;"",ROUND(AN4*IF($G$1&gt;=DATEVALUE("22/11/2019"),$C$123/365)*$F$123,IF(FALSE,-3,2)),"")</f>
        <v/>
      </c>
      <c r="AO123" s="136" t="str">
        <f t="shared" si="244"/>
        <v/>
      </c>
      <c r="AP123" s="136" t="str">
        <f t="shared" si="244"/>
        <v/>
      </c>
      <c r="AQ123" s="136" t="str">
        <f t="shared" si="244"/>
        <v/>
      </c>
      <c r="AR123" s="136" t="str">
        <f t="shared" si="244"/>
        <v/>
      </c>
      <c r="AS123" s="136" t="str">
        <f t="shared" si="244"/>
        <v/>
      </c>
      <c r="AT123" s="136" t="str">
        <f t="shared" si="244"/>
        <v/>
      </c>
      <c r="AU123" s="136" t="str">
        <f t="shared" si="244"/>
        <v/>
      </c>
      <c r="AV123" s="136" t="str">
        <f t="shared" si="244"/>
        <v/>
      </c>
      <c r="AW123" s="136" t="str">
        <f t="shared" si="244"/>
        <v/>
      </c>
      <c r="AX123" s="136" t="str">
        <f t="shared" si="244"/>
        <v/>
      </c>
      <c r="AY123" s="136" t="str">
        <f t="shared" si="244"/>
        <v/>
      </c>
      <c r="AZ123" s="136" t="str">
        <f t="shared" si="244"/>
        <v/>
      </c>
      <c r="BA123" s="136" t="str">
        <f t="shared" si="244"/>
        <v/>
      </c>
      <c r="BB123" s="136" t="str">
        <f t="shared" si="244"/>
        <v/>
      </c>
      <c r="BC123" s="136" t="str">
        <f t="shared" si="244"/>
        <v/>
      </c>
      <c r="BD123" s="136" t="str">
        <f t="shared" si="244"/>
        <v/>
      </c>
      <c r="BE123" s="136" t="str">
        <f t="shared" si="244"/>
        <v/>
      </c>
      <c r="BF123" s="136" t="str">
        <f t="shared" si="244"/>
        <v/>
      </c>
      <c r="BG123" s="136" t="str">
        <f t="shared" si="244"/>
        <v/>
      </c>
      <c r="BH123" s="136" t="str">
        <f t="shared" si="244"/>
        <v/>
      </c>
      <c r="BI123" s="136" t="str">
        <f t="shared" si="244"/>
        <v/>
      </c>
      <c r="BJ123" s="136" t="str">
        <f t="shared" si="244"/>
        <v/>
      </c>
      <c r="BK123" s="136" t="str">
        <f t="shared" si="244"/>
        <v/>
      </c>
      <c r="BL123" s="136" t="str">
        <f t="shared" si="244"/>
        <v/>
      </c>
      <c r="BM123" s="136" t="str">
        <f t="shared" si="244"/>
        <v/>
      </c>
      <c r="BN123" s="136" t="str">
        <f t="shared" si="244"/>
        <v/>
      </c>
      <c r="BO123" s="136" t="str">
        <f t="shared" si="244"/>
        <v/>
      </c>
      <c r="BP123" s="136" t="str">
        <f t="shared" si="244"/>
        <v/>
      </c>
      <c r="BQ123" s="136" t="str">
        <f t="shared" si="244"/>
        <v/>
      </c>
      <c r="BR123" s="136" t="str">
        <f t="shared" si="244"/>
        <v/>
      </c>
    </row>
    <row r="124" spans="1:70">
      <c r="A124" s="133" t="str">
        <f>IFERROR(IF(IF(AND(ROW(A124)=ROW($A$6),$G$2&lt;DATEVALUE("28/07/2006")),$G$2+1,INDEX('Intereses moratorios'!$A$7:$A$299,MATCH($G$2,'Intereses moratorios'!$A$7:$A$299,1)+ROW(A124)-ROW($A$6)))=0,"",IF(AND(ROW(A124)=ROW($A$6),$G$2&lt;DATEVALUE("28/07/2006")),$G$2+1,INDEX('Intereses moratorios'!$A$7:$A$299,MATCH($G$2,'Intereses moratorios'!$A$7:$A$299,1)+ROW(A124)-ROW($A$6)))),"")</f>
        <v/>
      </c>
      <c r="B124" s="133" t="str">
        <f>IFERROR(INDEX('Intereses moratorios'!$B$7:$B$299,MATCH(A124,'Intereses moratorios'!$A$7:$A$299,0)),"")</f>
        <v/>
      </c>
      <c r="C124" s="134" t="str">
        <f>IF(A124="","",IFERROR(IF($G$1&gt;=DATEVALUE("22/11/2019"),$E$4,INDEX('Intereses moratorios'!$D$7:$D$299,MATCH(A124,'Intereses moratorios'!$A$7:$A$299,0))),""))</f>
        <v/>
      </c>
      <c r="D124" s="133" t="str">
        <f t="shared" si="139"/>
        <v/>
      </c>
      <c r="E124" s="133" t="str">
        <f t="shared" si="140"/>
        <v/>
      </c>
      <c r="F124" s="135" t="str">
        <f t="shared" si="135"/>
        <v/>
      </c>
      <c r="G124" s="136" t="str">
        <f t="shared" si="136"/>
        <v/>
      </c>
      <c r="H124" s="136" t="str">
        <f t="shared" ref="H124:AM124" si="245">IF(D124&lt;&gt;"",ROUND(H4*IF($G$1&gt;=DATEVALUE("22/11/2019"),$C$124/365)*$F$124,IF(FALSE,-3,2)),"")</f>
        <v/>
      </c>
      <c r="I124" s="136" t="str">
        <f t="shared" si="245"/>
        <v/>
      </c>
      <c r="J124" s="136" t="str">
        <f t="shared" si="245"/>
        <v/>
      </c>
      <c r="K124" s="136" t="str">
        <f t="shared" si="245"/>
        <v/>
      </c>
      <c r="L124" s="136" t="str">
        <f t="shared" si="245"/>
        <v/>
      </c>
      <c r="M124" s="136" t="str">
        <f t="shared" si="245"/>
        <v/>
      </c>
      <c r="N124" s="136" t="str">
        <f t="shared" si="245"/>
        <v/>
      </c>
      <c r="O124" s="136" t="str">
        <f t="shared" si="245"/>
        <v/>
      </c>
      <c r="P124" s="136" t="str">
        <f t="shared" si="245"/>
        <v/>
      </c>
      <c r="Q124" s="136" t="str">
        <f t="shared" si="245"/>
        <v/>
      </c>
      <c r="R124" s="136" t="str">
        <f t="shared" si="245"/>
        <v/>
      </c>
      <c r="S124" s="136" t="str">
        <f t="shared" si="245"/>
        <v/>
      </c>
      <c r="T124" s="136" t="str">
        <f t="shared" si="245"/>
        <v/>
      </c>
      <c r="U124" s="136" t="str">
        <f t="shared" si="245"/>
        <v/>
      </c>
      <c r="V124" s="136" t="str">
        <f t="shared" si="245"/>
        <v/>
      </c>
      <c r="W124" s="136" t="str">
        <f t="shared" si="245"/>
        <v/>
      </c>
      <c r="X124" s="136" t="str">
        <f t="shared" si="245"/>
        <v/>
      </c>
      <c r="Y124" s="136" t="str">
        <f t="shared" si="245"/>
        <v/>
      </c>
      <c r="Z124" s="136" t="str">
        <f t="shared" si="245"/>
        <v/>
      </c>
      <c r="AA124" s="136" t="str">
        <f t="shared" si="245"/>
        <v/>
      </c>
      <c r="AB124" s="136" t="str">
        <f t="shared" si="245"/>
        <v/>
      </c>
      <c r="AC124" s="136" t="str">
        <f t="shared" si="245"/>
        <v/>
      </c>
      <c r="AD124" s="136" t="str">
        <f t="shared" si="245"/>
        <v/>
      </c>
      <c r="AE124" s="136" t="str">
        <f t="shared" si="245"/>
        <v/>
      </c>
      <c r="AF124" s="136" t="str">
        <f t="shared" si="245"/>
        <v/>
      </c>
      <c r="AG124" s="136" t="str">
        <f t="shared" si="245"/>
        <v/>
      </c>
      <c r="AH124" s="136" t="str">
        <f t="shared" si="245"/>
        <v/>
      </c>
      <c r="AI124" s="136" t="str">
        <f t="shared" si="245"/>
        <v/>
      </c>
      <c r="AJ124" s="136" t="str">
        <f t="shared" si="245"/>
        <v/>
      </c>
      <c r="AK124" s="136" t="str">
        <f t="shared" si="245"/>
        <v/>
      </c>
      <c r="AL124" s="136" t="str">
        <f t="shared" si="245"/>
        <v/>
      </c>
      <c r="AM124" s="136" t="str">
        <f t="shared" si="245"/>
        <v/>
      </c>
      <c r="AN124" s="136" t="str">
        <f t="shared" ref="AN124:BR124" si="246">IF(AJ124&lt;&gt;"",ROUND(AN4*IF($G$1&gt;=DATEVALUE("22/11/2019"),$C$124/365)*$F$124,IF(FALSE,-3,2)),"")</f>
        <v/>
      </c>
      <c r="AO124" s="136" t="str">
        <f t="shared" si="246"/>
        <v/>
      </c>
      <c r="AP124" s="136" t="str">
        <f t="shared" si="246"/>
        <v/>
      </c>
      <c r="AQ124" s="136" t="str">
        <f t="shared" si="246"/>
        <v/>
      </c>
      <c r="AR124" s="136" t="str">
        <f t="shared" si="246"/>
        <v/>
      </c>
      <c r="AS124" s="136" t="str">
        <f t="shared" si="246"/>
        <v/>
      </c>
      <c r="AT124" s="136" t="str">
        <f t="shared" si="246"/>
        <v/>
      </c>
      <c r="AU124" s="136" t="str">
        <f t="shared" si="246"/>
        <v/>
      </c>
      <c r="AV124" s="136" t="str">
        <f t="shared" si="246"/>
        <v/>
      </c>
      <c r="AW124" s="136" t="str">
        <f t="shared" si="246"/>
        <v/>
      </c>
      <c r="AX124" s="136" t="str">
        <f t="shared" si="246"/>
        <v/>
      </c>
      <c r="AY124" s="136" t="str">
        <f t="shared" si="246"/>
        <v/>
      </c>
      <c r="AZ124" s="136" t="str">
        <f t="shared" si="246"/>
        <v/>
      </c>
      <c r="BA124" s="136" t="str">
        <f t="shared" si="246"/>
        <v/>
      </c>
      <c r="BB124" s="136" t="str">
        <f t="shared" si="246"/>
        <v/>
      </c>
      <c r="BC124" s="136" t="str">
        <f t="shared" si="246"/>
        <v/>
      </c>
      <c r="BD124" s="136" t="str">
        <f t="shared" si="246"/>
        <v/>
      </c>
      <c r="BE124" s="136" t="str">
        <f t="shared" si="246"/>
        <v/>
      </c>
      <c r="BF124" s="136" t="str">
        <f t="shared" si="246"/>
        <v/>
      </c>
      <c r="BG124" s="136" t="str">
        <f t="shared" si="246"/>
        <v/>
      </c>
      <c r="BH124" s="136" t="str">
        <f t="shared" si="246"/>
        <v/>
      </c>
      <c r="BI124" s="136" t="str">
        <f t="shared" si="246"/>
        <v/>
      </c>
      <c r="BJ124" s="136" t="str">
        <f t="shared" si="246"/>
        <v/>
      </c>
      <c r="BK124" s="136" t="str">
        <f t="shared" si="246"/>
        <v/>
      </c>
      <c r="BL124" s="136" t="str">
        <f t="shared" si="246"/>
        <v/>
      </c>
      <c r="BM124" s="136" t="str">
        <f t="shared" si="246"/>
        <v/>
      </c>
      <c r="BN124" s="136" t="str">
        <f t="shared" si="246"/>
        <v/>
      </c>
      <c r="BO124" s="136" t="str">
        <f t="shared" si="246"/>
        <v/>
      </c>
      <c r="BP124" s="136" t="str">
        <f t="shared" si="246"/>
        <v/>
      </c>
      <c r="BQ124" s="136" t="str">
        <f t="shared" si="246"/>
        <v/>
      </c>
      <c r="BR124" s="136" t="str">
        <f t="shared" si="246"/>
        <v/>
      </c>
    </row>
    <row r="125" spans="1:70">
      <c r="A125" s="133" t="str">
        <f>IFERROR(IF(IF(AND(ROW(A125)=ROW($A$6),$G$2&lt;DATEVALUE("28/07/2006")),$G$2+1,INDEX('Intereses moratorios'!$A$7:$A$299,MATCH($G$2,'Intereses moratorios'!$A$7:$A$299,1)+ROW(A125)-ROW($A$6)))=0,"",IF(AND(ROW(A125)=ROW($A$6),$G$2&lt;DATEVALUE("28/07/2006")),$G$2+1,INDEX('Intereses moratorios'!$A$7:$A$299,MATCH($G$2,'Intereses moratorios'!$A$7:$A$299,1)+ROW(A125)-ROW($A$6)))),"")</f>
        <v/>
      </c>
      <c r="B125" s="133" t="str">
        <f>IFERROR(INDEX('Intereses moratorios'!$B$7:$B$299,MATCH(A125,'Intereses moratorios'!$A$7:$A$299,0)),"")</f>
        <v/>
      </c>
      <c r="C125" s="134" t="str">
        <f>IF(A125="","",IFERROR(IF($G$1&gt;=DATEVALUE("22/11/2019"),$E$4,INDEX('Intereses moratorios'!$D$7:$D$299,MATCH(A125,'Intereses moratorios'!$A$7:$A$299,0))),""))</f>
        <v/>
      </c>
      <c r="D125" s="133" t="str">
        <f t="shared" si="139"/>
        <v/>
      </c>
      <c r="E125" s="133" t="str">
        <f t="shared" si="140"/>
        <v/>
      </c>
      <c r="F125" s="135" t="str">
        <f t="shared" si="135"/>
        <v/>
      </c>
      <c r="G125" s="136" t="str">
        <f t="shared" si="136"/>
        <v/>
      </c>
      <c r="H125" s="136" t="str">
        <f t="shared" ref="H125:AM125" si="247">IF(D125&lt;&gt;"",ROUND(H4*IF($G$1&gt;=DATEVALUE("22/11/2019"),$C$125/365)*$F$125,IF(FALSE,-3,2)),"")</f>
        <v/>
      </c>
      <c r="I125" s="136" t="str">
        <f t="shared" si="247"/>
        <v/>
      </c>
      <c r="J125" s="136" t="str">
        <f t="shared" si="247"/>
        <v/>
      </c>
      <c r="K125" s="136" t="str">
        <f t="shared" si="247"/>
        <v/>
      </c>
      <c r="L125" s="136" t="str">
        <f t="shared" si="247"/>
        <v/>
      </c>
      <c r="M125" s="136" t="str">
        <f t="shared" si="247"/>
        <v/>
      </c>
      <c r="N125" s="136" t="str">
        <f t="shared" si="247"/>
        <v/>
      </c>
      <c r="O125" s="136" t="str">
        <f t="shared" si="247"/>
        <v/>
      </c>
      <c r="P125" s="136" t="str">
        <f t="shared" si="247"/>
        <v/>
      </c>
      <c r="Q125" s="136" t="str">
        <f t="shared" si="247"/>
        <v/>
      </c>
      <c r="R125" s="136" t="str">
        <f t="shared" si="247"/>
        <v/>
      </c>
      <c r="S125" s="136" t="str">
        <f t="shared" si="247"/>
        <v/>
      </c>
      <c r="T125" s="136" t="str">
        <f t="shared" si="247"/>
        <v/>
      </c>
      <c r="U125" s="136" t="str">
        <f t="shared" si="247"/>
        <v/>
      </c>
      <c r="V125" s="136" t="str">
        <f t="shared" si="247"/>
        <v/>
      </c>
      <c r="W125" s="136" t="str">
        <f t="shared" si="247"/>
        <v/>
      </c>
      <c r="X125" s="136" t="str">
        <f t="shared" si="247"/>
        <v/>
      </c>
      <c r="Y125" s="136" t="str">
        <f t="shared" si="247"/>
        <v/>
      </c>
      <c r="Z125" s="136" t="str">
        <f t="shared" si="247"/>
        <v/>
      </c>
      <c r="AA125" s="136" t="str">
        <f t="shared" si="247"/>
        <v/>
      </c>
      <c r="AB125" s="136" t="str">
        <f t="shared" si="247"/>
        <v/>
      </c>
      <c r="AC125" s="136" t="str">
        <f t="shared" si="247"/>
        <v/>
      </c>
      <c r="AD125" s="136" t="str">
        <f t="shared" si="247"/>
        <v/>
      </c>
      <c r="AE125" s="136" t="str">
        <f t="shared" si="247"/>
        <v/>
      </c>
      <c r="AF125" s="136" t="str">
        <f t="shared" si="247"/>
        <v/>
      </c>
      <c r="AG125" s="136" t="str">
        <f t="shared" si="247"/>
        <v/>
      </c>
      <c r="AH125" s="136" t="str">
        <f t="shared" si="247"/>
        <v/>
      </c>
      <c r="AI125" s="136" t="str">
        <f t="shared" si="247"/>
        <v/>
      </c>
      <c r="AJ125" s="136" t="str">
        <f t="shared" si="247"/>
        <v/>
      </c>
      <c r="AK125" s="136" t="str">
        <f t="shared" si="247"/>
        <v/>
      </c>
      <c r="AL125" s="136" t="str">
        <f t="shared" si="247"/>
        <v/>
      </c>
      <c r="AM125" s="136" t="str">
        <f t="shared" si="247"/>
        <v/>
      </c>
      <c r="AN125" s="136" t="str">
        <f t="shared" ref="AN125:BR125" si="248">IF(AJ125&lt;&gt;"",ROUND(AN4*IF($G$1&gt;=DATEVALUE("22/11/2019"),$C$125/365)*$F$125,IF(FALSE,-3,2)),"")</f>
        <v/>
      </c>
      <c r="AO125" s="136" t="str">
        <f t="shared" si="248"/>
        <v/>
      </c>
      <c r="AP125" s="136" t="str">
        <f t="shared" si="248"/>
        <v/>
      </c>
      <c r="AQ125" s="136" t="str">
        <f t="shared" si="248"/>
        <v/>
      </c>
      <c r="AR125" s="136" t="str">
        <f t="shared" si="248"/>
        <v/>
      </c>
      <c r="AS125" s="136" t="str">
        <f t="shared" si="248"/>
        <v/>
      </c>
      <c r="AT125" s="136" t="str">
        <f t="shared" si="248"/>
        <v/>
      </c>
      <c r="AU125" s="136" t="str">
        <f t="shared" si="248"/>
        <v/>
      </c>
      <c r="AV125" s="136" t="str">
        <f t="shared" si="248"/>
        <v/>
      </c>
      <c r="AW125" s="136" t="str">
        <f t="shared" si="248"/>
        <v/>
      </c>
      <c r="AX125" s="136" t="str">
        <f t="shared" si="248"/>
        <v/>
      </c>
      <c r="AY125" s="136" t="str">
        <f t="shared" si="248"/>
        <v/>
      </c>
      <c r="AZ125" s="136" t="str">
        <f t="shared" si="248"/>
        <v/>
      </c>
      <c r="BA125" s="136" t="str">
        <f t="shared" si="248"/>
        <v/>
      </c>
      <c r="BB125" s="136" t="str">
        <f t="shared" si="248"/>
        <v/>
      </c>
      <c r="BC125" s="136" t="str">
        <f t="shared" si="248"/>
        <v/>
      </c>
      <c r="BD125" s="136" t="str">
        <f t="shared" si="248"/>
        <v/>
      </c>
      <c r="BE125" s="136" t="str">
        <f t="shared" si="248"/>
        <v/>
      </c>
      <c r="BF125" s="136" t="str">
        <f t="shared" si="248"/>
        <v/>
      </c>
      <c r="BG125" s="136" t="str">
        <f t="shared" si="248"/>
        <v/>
      </c>
      <c r="BH125" s="136" t="str">
        <f t="shared" si="248"/>
        <v/>
      </c>
      <c r="BI125" s="136" t="str">
        <f t="shared" si="248"/>
        <v/>
      </c>
      <c r="BJ125" s="136" t="str">
        <f t="shared" si="248"/>
        <v/>
      </c>
      <c r="BK125" s="136" t="str">
        <f t="shared" si="248"/>
        <v/>
      </c>
      <c r="BL125" s="136" t="str">
        <f t="shared" si="248"/>
        <v/>
      </c>
      <c r="BM125" s="136" t="str">
        <f t="shared" si="248"/>
        <v/>
      </c>
      <c r="BN125" s="136" t="str">
        <f t="shared" si="248"/>
        <v/>
      </c>
      <c r="BO125" s="136" t="str">
        <f t="shared" si="248"/>
        <v/>
      </c>
      <c r="BP125" s="136" t="str">
        <f t="shared" si="248"/>
        <v/>
      </c>
      <c r="BQ125" s="136" t="str">
        <f t="shared" si="248"/>
        <v/>
      </c>
      <c r="BR125" s="136" t="str">
        <f t="shared" si="248"/>
        <v/>
      </c>
    </row>
    <row r="126" spans="1:70">
      <c r="A126" s="133" t="str">
        <f>IFERROR(IF(IF(AND(ROW(A126)=ROW($A$6),$G$2&lt;DATEVALUE("28/07/2006")),$G$2+1,INDEX('Intereses moratorios'!$A$7:$A$299,MATCH($G$2,'Intereses moratorios'!$A$7:$A$299,1)+ROW(A126)-ROW($A$6)))=0,"",IF(AND(ROW(A126)=ROW($A$6),$G$2&lt;DATEVALUE("28/07/2006")),$G$2+1,INDEX('Intereses moratorios'!$A$7:$A$299,MATCH($G$2,'Intereses moratorios'!$A$7:$A$299,1)+ROW(A126)-ROW($A$6)))),"")</f>
        <v/>
      </c>
      <c r="B126" s="133" t="str">
        <f>IFERROR(INDEX('Intereses moratorios'!$B$7:$B$299,MATCH(A126,'Intereses moratorios'!$A$7:$A$299,0)),"")</f>
        <v/>
      </c>
      <c r="C126" s="134" t="str">
        <f>IF(A126="","",IFERROR(IF($G$1&gt;=DATEVALUE("22/11/2019"),$E$4,INDEX('Intereses moratorios'!$D$7:$D$299,MATCH(A126,'Intereses moratorios'!$A$7:$A$299,0))),""))</f>
        <v/>
      </c>
      <c r="D126" s="133" t="str">
        <f t="shared" si="139"/>
        <v/>
      </c>
      <c r="E126" s="133" t="str">
        <f t="shared" si="140"/>
        <v/>
      </c>
      <c r="F126" s="135" t="str">
        <f t="shared" si="135"/>
        <v/>
      </c>
      <c r="G126" s="136" t="str">
        <f t="shared" si="136"/>
        <v/>
      </c>
      <c r="H126" s="136" t="str">
        <f t="shared" ref="H126:AM126" si="249">IF(D126&lt;&gt;"",ROUND(H4*IF($G$1&gt;=DATEVALUE("22/11/2019"),$C$126/365)*$F$126,IF(FALSE,-3,2)),"")</f>
        <v/>
      </c>
      <c r="I126" s="136" t="str">
        <f t="shared" si="249"/>
        <v/>
      </c>
      <c r="J126" s="136" t="str">
        <f t="shared" si="249"/>
        <v/>
      </c>
      <c r="K126" s="136" t="str">
        <f t="shared" si="249"/>
        <v/>
      </c>
      <c r="L126" s="136" t="str">
        <f t="shared" si="249"/>
        <v/>
      </c>
      <c r="M126" s="136" t="str">
        <f t="shared" si="249"/>
        <v/>
      </c>
      <c r="N126" s="136" t="str">
        <f t="shared" si="249"/>
        <v/>
      </c>
      <c r="O126" s="136" t="str">
        <f t="shared" si="249"/>
        <v/>
      </c>
      <c r="P126" s="136" t="str">
        <f t="shared" si="249"/>
        <v/>
      </c>
      <c r="Q126" s="136" t="str">
        <f t="shared" si="249"/>
        <v/>
      </c>
      <c r="R126" s="136" t="str">
        <f t="shared" si="249"/>
        <v/>
      </c>
      <c r="S126" s="136" t="str">
        <f t="shared" si="249"/>
        <v/>
      </c>
      <c r="T126" s="136" t="str">
        <f t="shared" si="249"/>
        <v/>
      </c>
      <c r="U126" s="136" t="str">
        <f t="shared" si="249"/>
        <v/>
      </c>
      <c r="V126" s="136" t="str">
        <f t="shared" si="249"/>
        <v/>
      </c>
      <c r="W126" s="136" t="str">
        <f t="shared" si="249"/>
        <v/>
      </c>
      <c r="X126" s="136" t="str">
        <f t="shared" si="249"/>
        <v/>
      </c>
      <c r="Y126" s="136" t="str">
        <f t="shared" si="249"/>
        <v/>
      </c>
      <c r="Z126" s="136" t="str">
        <f t="shared" si="249"/>
        <v/>
      </c>
      <c r="AA126" s="136" t="str">
        <f t="shared" si="249"/>
        <v/>
      </c>
      <c r="AB126" s="136" t="str">
        <f t="shared" si="249"/>
        <v/>
      </c>
      <c r="AC126" s="136" t="str">
        <f t="shared" si="249"/>
        <v/>
      </c>
      <c r="AD126" s="136" t="str">
        <f t="shared" si="249"/>
        <v/>
      </c>
      <c r="AE126" s="136" t="str">
        <f t="shared" si="249"/>
        <v/>
      </c>
      <c r="AF126" s="136" t="str">
        <f t="shared" si="249"/>
        <v/>
      </c>
      <c r="AG126" s="136" t="str">
        <f t="shared" si="249"/>
        <v/>
      </c>
      <c r="AH126" s="136" t="str">
        <f t="shared" si="249"/>
        <v/>
      </c>
      <c r="AI126" s="136" t="str">
        <f t="shared" si="249"/>
        <v/>
      </c>
      <c r="AJ126" s="136" t="str">
        <f t="shared" si="249"/>
        <v/>
      </c>
      <c r="AK126" s="136" t="str">
        <f t="shared" si="249"/>
        <v/>
      </c>
      <c r="AL126" s="136" t="str">
        <f t="shared" si="249"/>
        <v/>
      </c>
      <c r="AM126" s="136" t="str">
        <f t="shared" si="249"/>
        <v/>
      </c>
      <c r="AN126" s="136" t="str">
        <f t="shared" ref="AN126:BR126" si="250">IF(AJ126&lt;&gt;"",ROUND(AN4*IF($G$1&gt;=DATEVALUE("22/11/2019"),$C$126/365)*$F$126,IF(FALSE,-3,2)),"")</f>
        <v/>
      </c>
      <c r="AO126" s="136" t="str">
        <f t="shared" si="250"/>
        <v/>
      </c>
      <c r="AP126" s="136" t="str">
        <f t="shared" si="250"/>
        <v/>
      </c>
      <c r="AQ126" s="136" t="str">
        <f t="shared" si="250"/>
        <v/>
      </c>
      <c r="AR126" s="136" t="str">
        <f t="shared" si="250"/>
        <v/>
      </c>
      <c r="AS126" s="136" t="str">
        <f t="shared" si="250"/>
        <v/>
      </c>
      <c r="AT126" s="136" t="str">
        <f t="shared" si="250"/>
        <v/>
      </c>
      <c r="AU126" s="136" t="str">
        <f t="shared" si="250"/>
        <v/>
      </c>
      <c r="AV126" s="136" t="str">
        <f t="shared" si="250"/>
        <v/>
      </c>
      <c r="AW126" s="136" t="str">
        <f t="shared" si="250"/>
        <v/>
      </c>
      <c r="AX126" s="136" t="str">
        <f t="shared" si="250"/>
        <v/>
      </c>
      <c r="AY126" s="136" t="str">
        <f t="shared" si="250"/>
        <v/>
      </c>
      <c r="AZ126" s="136" t="str">
        <f t="shared" si="250"/>
        <v/>
      </c>
      <c r="BA126" s="136" t="str">
        <f t="shared" si="250"/>
        <v/>
      </c>
      <c r="BB126" s="136" t="str">
        <f t="shared" si="250"/>
        <v/>
      </c>
      <c r="BC126" s="136" t="str">
        <f t="shared" si="250"/>
        <v/>
      </c>
      <c r="BD126" s="136" t="str">
        <f t="shared" si="250"/>
        <v/>
      </c>
      <c r="BE126" s="136" t="str">
        <f t="shared" si="250"/>
        <v/>
      </c>
      <c r="BF126" s="136" t="str">
        <f t="shared" si="250"/>
        <v/>
      </c>
      <c r="BG126" s="136" t="str">
        <f t="shared" si="250"/>
        <v/>
      </c>
      <c r="BH126" s="136" t="str">
        <f t="shared" si="250"/>
        <v/>
      </c>
      <c r="BI126" s="136" t="str">
        <f t="shared" si="250"/>
        <v/>
      </c>
      <c r="BJ126" s="136" t="str">
        <f t="shared" si="250"/>
        <v/>
      </c>
      <c r="BK126" s="136" t="str">
        <f t="shared" si="250"/>
        <v/>
      </c>
      <c r="BL126" s="136" t="str">
        <f t="shared" si="250"/>
        <v/>
      </c>
      <c r="BM126" s="136" t="str">
        <f t="shared" si="250"/>
        <v/>
      </c>
      <c r="BN126" s="136" t="str">
        <f t="shared" si="250"/>
        <v/>
      </c>
      <c r="BO126" s="136" t="str">
        <f t="shared" si="250"/>
        <v/>
      </c>
      <c r="BP126" s="136" t="str">
        <f t="shared" si="250"/>
        <v/>
      </c>
      <c r="BQ126" s="136" t="str">
        <f t="shared" si="250"/>
        <v/>
      </c>
      <c r="BR126" s="136" t="str">
        <f t="shared" si="250"/>
        <v/>
      </c>
    </row>
    <row r="127" spans="1:70">
      <c r="A127" s="133" t="str">
        <f>IFERROR(IF(IF(AND(ROW(A127)=ROW($A$6),$G$2&lt;DATEVALUE("28/07/2006")),$G$2+1,INDEX('Intereses moratorios'!$A$7:$A$299,MATCH($G$2,'Intereses moratorios'!$A$7:$A$299,1)+ROW(A127)-ROW($A$6)))=0,"",IF(AND(ROW(A127)=ROW($A$6),$G$2&lt;DATEVALUE("28/07/2006")),$G$2+1,INDEX('Intereses moratorios'!$A$7:$A$299,MATCH($G$2,'Intereses moratorios'!$A$7:$A$299,1)+ROW(A127)-ROW($A$6)))),"")</f>
        <v/>
      </c>
      <c r="B127" s="133" t="str">
        <f>IFERROR(INDEX('Intereses moratorios'!$B$7:$B$299,MATCH(A127,'Intereses moratorios'!$A$7:$A$299,0)),"")</f>
        <v/>
      </c>
      <c r="C127" s="134" t="str">
        <f>IF(A127="","",IFERROR(IF($G$1&gt;=DATEVALUE("22/11/2019"),$E$4,INDEX('Intereses moratorios'!$D$7:$D$299,MATCH(A127,'Intereses moratorios'!$A$7:$A$299,0))),""))</f>
        <v/>
      </c>
      <c r="D127" s="133" t="str">
        <f t="shared" si="139"/>
        <v/>
      </c>
      <c r="E127" s="133" t="str">
        <f t="shared" si="140"/>
        <v/>
      </c>
      <c r="F127" s="135" t="str">
        <f t="shared" si="135"/>
        <v/>
      </c>
      <c r="G127" s="136" t="str">
        <f t="shared" si="136"/>
        <v/>
      </c>
      <c r="H127" s="136" t="str">
        <f t="shared" ref="H127:AM127" si="251">IF(D127&lt;&gt;"",ROUND(H4*IF($G$1&gt;=DATEVALUE("22/11/2019"),$C$127/365)*$F$127,IF(FALSE,-3,2)),"")</f>
        <v/>
      </c>
      <c r="I127" s="136" t="str">
        <f t="shared" si="251"/>
        <v/>
      </c>
      <c r="J127" s="136" t="str">
        <f t="shared" si="251"/>
        <v/>
      </c>
      <c r="K127" s="136" t="str">
        <f t="shared" si="251"/>
        <v/>
      </c>
      <c r="L127" s="136" t="str">
        <f t="shared" si="251"/>
        <v/>
      </c>
      <c r="M127" s="136" t="str">
        <f t="shared" si="251"/>
        <v/>
      </c>
      <c r="N127" s="136" t="str">
        <f t="shared" si="251"/>
        <v/>
      </c>
      <c r="O127" s="136" t="str">
        <f t="shared" si="251"/>
        <v/>
      </c>
      <c r="P127" s="136" t="str">
        <f t="shared" si="251"/>
        <v/>
      </c>
      <c r="Q127" s="136" t="str">
        <f t="shared" si="251"/>
        <v/>
      </c>
      <c r="R127" s="136" t="str">
        <f t="shared" si="251"/>
        <v/>
      </c>
      <c r="S127" s="136" t="str">
        <f t="shared" si="251"/>
        <v/>
      </c>
      <c r="T127" s="136" t="str">
        <f t="shared" si="251"/>
        <v/>
      </c>
      <c r="U127" s="136" t="str">
        <f t="shared" si="251"/>
        <v/>
      </c>
      <c r="V127" s="136" t="str">
        <f t="shared" si="251"/>
        <v/>
      </c>
      <c r="W127" s="136" t="str">
        <f t="shared" si="251"/>
        <v/>
      </c>
      <c r="X127" s="136" t="str">
        <f t="shared" si="251"/>
        <v/>
      </c>
      <c r="Y127" s="136" t="str">
        <f t="shared" si="251"/>
        <v/>
      </c>
      <c r="Z127" s="136" t="str">
        <f t="shared" si="251"/>
        <v/>
      </c>
      <c r="AA127" s="136" t="str">
        <f t="shared" si="251"/>
        <v/>
      </c>
      <c r="AB127" s="136" t="str">
        <f t="shared" si="251"/>
        <v/>
      </c>
      <c r="AC127" s="136" t="str">
        <f t="shared" si="251"/>
        <v/>
      </c>
      <c r="AD127" s="136" t="str">
        <f t="shared" si="251"/>
        <v/>
      </c>
      <c r="AE127" s="136" t="str">
        <f t="shared" si="251"/>
        <v/>
      </c>
      <c r="AF127" s="136" t="str">
        <f t="shared" si="251"/>
        <v/>
      </c>
      <c r="AG127" s="136" t="str">
        <f t="shared" si="251"/>
        <v/>
      </c>
      <c r="AH127" s="136" t="str">
        <f t="shared" si="251"/>
        <v/>
      </c>
      <c r="AI127" s="136" t="str">
        <f t="shared" si="251"/>
        <v/>
      </c>
      <c r="AJ127" s="136" t="str">
        <f t="shared" si="251"/>
        <v/>
      </c>
      <c r="AK127" s="136" t="str">
        <f t="shared" si="251"/>
        <v/>
      </c>
      <c r="AL127" s="136" t="str">
        <f t="shared" si="251"/>
        <v/>
      </c>
      <c r="AM127" s="136" t="str">
        <f t="shared" si="251"/>
        <v/>
      </c>
      <c r="AN127" s="136" t="str">
        <f t="shared" ref="AN127:BR127" si="252">IF(AJ127&lt;&gt;"",ROUND(AN4*IF($G$1&gt;=DATEVALUE("22/11/2019"),$C$127/365)*$F$127,IF(FALSE,-3,2)),"")</f>
        <v/>
      </c>
      <c r="AO127" s="136" t="str">
        <f t="shared" si="252"/>
        <v/>
      </c>
      <c r="AP127" s="136" t="str">
        <f t="shared" si="252"/>
        <v/>
      </c>
      <c r="AQ127" s="136" t="str">
        <f t="shared" si="252"/>
        <v/>
      </c>
      <c r="AR127" s="136" t="str">
        <f t="shared" si="252"/>
        <v/>
      </c>
      <c r="AS127" s="136" t="str">
        <f t="shared" si="252"/>
        <v/>
      </c>
      <c r="AT127" s="136" t="str">
        <f t="shared" si="252"/>
        <v/>
      </c>
      <c r="AU127" s="136" t="str">
        <f t="shared" si="252"/>
        <v/>
      </c>
      <c r="AV127" s="136" t="str">
        <f t="shared" si="252"/>
        <v/>
      </c>
      <c r="AW127" s="136" t="str">
        <f t="shared" si="252"/>
        <v/>
      </c>
      <c r="AX127" s="136" t="str">
        <f t="shared" si="252"/>
        <v/>
      </c>
      <c r="AY127" s="136" t="str">
        <f t="shared" si="252"/>
        <v/>
      </c>
      <c r="AZ127" s="136" t="str">
        <f t="shared" si="252"/>
        <v/>
      </c>
      <c r="BA127" s="136" t="str">
        <f t="shared" si="252"/>
        <v/>
      </c>
      <c r="BB127" s="136" t="str">
        <f t="shared" si="252"/>
        <v/>
      </c>
      <c r="BC127" s="136" t="str">
        <f t="shared" si="252"/>
        <v/>
      </c>
      <c r="BD127" s="136" t="str">
        <f t="shared" si="252"/>
        <v/>
      </c>
      <c r="BE127" s="136" t="str">
        <f t="shared" si="252"/>
        <v/>
      </c>
      <c r="BF127" s="136" t="str">
        <f t="shared" si="252"/>
        <v/>
      </c>
      <c r="BG127" s="136" t="str">
        <f t="shared" si="252"/>
        <v/>
      </c>
      <c r="BH127" s="136" t="str">
        <f t="shared" si="252"/>
        <v/>
      </c>
      <c r="BI127" s="136" t="str">
        <f t="shared" si="252"/>
        <v/>
      </c>
      <c r="BJ127" s="136" t="str">
        <f t="shared" si="252"/>
        <v/>
      </c>
      <c r="BK127" s="136" t="str">
        <f t="shared" si="252"/>
        <v/>
      </c>
      <c r="BL127" s="136" t="str">
        <f t="shared" si="252"/>
        <v/>
      </c>
      <c r="BM127" s="136" t="str">
        <f t="shared" si="252"/>
        <v/>
      </c>
      <c r="BN127" s="136" t="str">
        <f t="shared" si="252"/>
        <v/>
      </c>
      <c r="BO127" s="136" t="str">
        <f t="shared" si="252"/>
        <v/>
      </c>
      <c r="BP127" s="136" t="str">
        <f t="shared" si="252"/>
        <v/>
      </c>
      <c r="BQ127" s="136" t="str">
        <f t="shared" si="252"/>
        <v/>
      </c>
      <c r="BR127" s="136" t="str">
        <f t="shared" si="252"/>
        <v/>
      </c>
    </row>
    <row r="128" spans="1:70">
      <c r="A128" s="133" t="str">
        <f>IFERROR(IF(IF(AND(ROW(A128)=ROW($A$6),$G$2&lt;DATEVALUE("28/07/2006")),$G$2+1,INDEX('Intereses moratorios'!$A$7:$A$299,MATCH($G$2,'Intereses moratorios'!$A$7:$A$299,1)+ROW(A128)-ROW($A$6)))=0,"",IF(AND(ROW(A128)=ROW($A$6),$G$2&lt;DATEVALUE("28/07/2006")),$G$2+1,INDEX('Intereses moratorios'!$A$7:$A$299,MATCH($G$2,'Intereses moratorios'!$A$7:$A$299,1)+ROW(A128)-ROW($A$6)))),"")</f>
        <v/>
      </c>
      <c r="B128" s="133" t="str">
        <f>IFERROR(INDEX('Intereses moratorios'!$B$7:$B$299,MATCH(A128,'Intereses moratorios'!$A$7:$A$299,0)),"")</f>
        <v/>
      </c>
      <c r="C128" s="134" t="str">
        <f>IF(A128="","",IFERROR(IF($G$1&gt;=DATEVALUE("22/11/2019"),$E$4,INDEX('Intereses moratorios'!$D$7:$D$299,MATCH(A128,'Intereses moratorios'!$A$7:$A$299,0))),""))</f>
        <v/>
      </c>
      <c r="D128" s="133" t="str">
        <f t="shared" si="139"/>
        <v/>
      </c>
      <c r="E128" s="133" t="str">
        <f t="shared" si="140"/>
        <v/>
      </c>
      <c r="F128" s="135" t="str">
        <f t="shared" si="135"/>
        <v/>
      </c>
      <c r="G128" s="136" t="str">
        <f t="shared" si="136"/>
        <v/>
      </c>
      <c r="H128" s="136" t="str">
        <f t="shared" ref="H128:AM128" si="253">IF(D128&lt;&gt;"",ROUND(H4*IF($G$1&gt;=DATEVALUE("22/11/2019"),$C$128/365)*$F$128,IF(FALSE,-3,2)),"")</f>
        <v/>
      </c>
      <c r="I128" s="136" t="str">
        <f t="shared" si="253"/>
        <v/>
      </c>
      <c r="J128" s="136" t="str">
        <f t="shared" si="253"/>
        <v/>
      </c>
      <c r="K128" s="136" t="str">
        <f t="shared" si="253"/>
        <v/>
      </c>
      <c r="L128" s="136" t="str">
        <f t="shared" si="253"/>
        <v/>
      </c>
      <c r="M128" s="136" t="str">
        <f t="shared" si="253"/>
        <v/>
      </c>
      <c r="N128" s="136" t="str">
        <f t="shared" si="253"/>
        <v/>
      </c>
      <c r="O128" s="136" t="str">
        <f t="shared" si="253"/>
        <v/>
      </c>
      <c r="P128" s="136" t="str">
        <f t="shared" si="253"/>
        <v/>
      </c>
      <c r="Q128" s="136" t="str">
        <f t="shared" si="253"/>
        <v/>
      </c>
      <c r="R128" s="136" t="str">
        <f t="shared" si="253"/>
        <v/>
      </c>
      <c r="S128" s="136" t="str">
        <f t="shared" si="253"/>
        <v/>
      </c>
      <c r="T128" s="136" t="str">
        <f t="shared" si="253"/>
        <v/>
      </c>
      <c r="U128" s="136" t="str">
        <f t="shared" si="253"/>
        <v/>
      </c>
      <c r="V128" s="136" t="str">
        <f t="shared" si="253"/>
        <v/>
      </c>
      <c r="W128" s="136" t="str">
        <f t="shared" si="253"/>
        <v/>
      </c>
      <c r="X128" s="136" t="str">
        <f t="shared" si="253"/>
        <v/>
      </c>
      <c r="Y128" s="136" t="str">
        <f t="shared" si="253"/>
        <v/>
      </c>
      <c r="Z128" s="136" t="str">
        <f t="shared" si="253"/>
        <v/>
      </c>
      <c r="AA128" s="136" t="str">
        <f t="shared" si="253"/>
        <v/>
      </c>
      <c r="AB128" s="136" t="str">
        <f t="shared" si="253"/>
        <v/>
      </c>
      <c r="AC128" s="136" t="str">
        <f t="shared" si="253"/>
        <v/>
      </c>
      <c r="AD128" s="136" t="str">
        <f t="shared" si="253"/>
        <v/>
      </c>
      <c r="AE128" s="136" t="str">
        <f t="shared" si="253"/>
        <v/>
      </c>
      <c r="AF128" s="136" t="str">
        <f t="shared" si="253"/>
        <v/>
      </c>
      <c r="AG128" s="136" t="str">
        <f t="shared" si="253"/>
        <v/>
      </c>
      <c r="AH128" s="136" t="str">
        <f t="shared" si="253"/>
        <v/>
      </c>
      <c r="AI128" s="136" t="str">
        <f t="shared" si="253"/>
        <v/>
      </c>
      <c r="AJ128" s="136" t="str">
        <f t="shared" si="253"/>
        <v/>
      </c>
      <c r="AK128" s="136" t="str">
        <f t="shared" si="253"/>
        <v/>
      </c>
      <c r="AL128" s="136" t="str">
        <f t="shared" si="253"/>
        <v/>
      </c>
      <c r="AM128" s="136" t="str">
        <f t="shared" si="253"/>
        <v/>
      </c>
      <c r="AN128" s="136" t="str">
        <f t="shared" ref="AN128:BR128" si="254">IF(AJ128&lt;&gt;"",ROUND(AN4*IF($G$1&gt;=DATEVALUE("22/11/2019"),$C$128/365)*$F$128,IF(FALSE,-3,2)),"")</f>
        <v/>
      </c>
      <c r="AO128" s="136" t="str">
        <f t="shared" si="254"/>
        <v/>
      </c>
      <c r="AP128" s="136" t="str">
        <f t="shared" si="254"/>
        <v/>
      </c>
      <c r="AQ128" s="136" t="str">
        <f t="shared" si="254"/>
        <v/>
      </c>
      <c r="AR128" s="136" t="str">
        <f t="shared" si="254"/>
        <v/>
      </c>
      <c r="AS128" s="136" t="str">
        <f t="shared" si="254"/>
        <v/>
      </c>
      <c r="AT128" s="136" t="str">
        <f t="shared" si="254"/>
        <v/>
      </c>
      <c r="AU128" s="136" t="str">
        <f t="shared" si="254"/>
        <v/>
      </c>
      <c r="AV128" s="136" t="str">
        <f t="shared" si="254"/>
        <v/>
      </c>
      <c r="AW128" s="136" t="str">
        <f t="shared" si="254"/>
        <v/>
      </c>
      <c r="AX128" s="136" t="str">
        <f t="shared" si="254"/>
        <v/>
      </c>
      <c r="AY128" s="136" t="str">
        <f t="shared" si="254"/>
        <v/>
      </c>
      <c r="AZ128" s="136" t="str">
        <f t="shared" si="254"/>
        <v/>
      </c>
      <c r="BA128" s="136" t="str">
        <f t="shared" si="254"/>
        <v/>
      </c>
      <c r="BB128" s="136" t="str">
        <f t="shared" si="254"/>
        <v/>
      </c>
      <c r="BC128" s="136" t="str">
        <f t="shared" si="254"/>
        <v/>
      </c>
      <c r="BD128" s="136" t="str">
        <f t="shared" si="254"/>
        <v/>
      </c>
      <c r="BE128" s="136" t="str">
        <f t="shared" si="254"/>
        <v/>
      </c>
      <c r="BF128" s="136" t="str">
        <f t="shared" si="254"/>
        <v/>
      </c>
      <c r="BG128" s="136" t="str">
        <f t="shared" si="254"/>
        <v/>
      </c>
      <c r="BH128" s="136" t="str">
        <f t="shared" si="254"/>
        <v/>
      </c>
      <c r="BI128" s="136" t="str">
        <f t="shared" si="254"/>
        <v/>
      </c>
      <c r="BJ128" s="136" t="str">
        <f t="shared" si="254"/>
        <v/>
      </c>
      <c r="BK128" s="136" t="str">
        <f t="shared" si="254"/>
        <v/>
      </c>
      <c r="BL128" s="136" t="str">
        <f t="shared" si="254"/>
        <v/>
      </c>
      <c r="BM128" s="136" t="str">
        <f t="shared" si="254"/>
        <v/>
      </c>
      <c r="BN128" s="136" t="str">
        <f t="shared" si="254"/>
        <v/>
      </c>
      <c r="BO128" s="136" t="str">
        <f t="shared" si="254"/>
        <v/>
      </c>
      <c r="BP128" s="136" t="str">
        <f t="shared" si="254"/>
        <v/>
      </c>
      <c r="BQ128" s="136" t="str">
        <f t="shared" si="254"/>
        <v/>
      </c>
      <c r="BR128" s="136" t="str">
        <f t="shared" si="254"/>
        <v/>
      </c>
    </row>
    <row r="129" spans="1:70">
      <c r="A129" s="133" t="str">
        <f>IFERROR(IF(IF(AND(ROW(A129)=ROW($A$6),$G$2&lt;DATEVALUE("28/07/2006")),$G$2+1,INDEX('Intereses moratorios'!$A$7:$A$299,MATCH($G$2,'Intereses moratorios'!$A$7:$A$299,1)+ROW(A129)-ROW($A$6)))=0,"",IF(AND(ROW(A129)=ROW($A$6),$G$2&lt;DATEVALUE("28/07/2006")),$G$2+1,INDEX('Intereses moratorios'!$A$7:$A$299,MATCH($G$2,'Intereses moratorios'!$A$7:$A$299,1)+ROW(A129)-ROW($A$6)))),"")</f>
        <v/>
      </c>
      <c r="B129" s="133" t="str">
        <f>IFERROR(INDEX('Intereses moratorios'!$B$7:$B$299,MATCH(A129,'Intereses moratorios'!$A$7:$A$299,0)),"")</f>
        <v/>
      </c>
      <c r="C129" s="134" t="str">
        <f>IF(A129="","",IFERROR(IF($G$1&gt;=DATEVALUE("22/11/2019"),$E$4,INDEX('Intereses moratorios'!$D$7:$D$299,MATCH(A129,'Intereses moratorios'!$A$7:$A$299,0))),""))</f>
        <v/>
      </c>
      <c r="D129" s="133" t="str">
        <f t="shared" si="139"/>
        <v/>
      </c>
      <c r="E129" s="133" t="str">
        <f t="shared" si="140"/>
        <v/>
      </c>
      <c r="F129" s="135" t="str">
        <f t="shared" si="135"/>
        <v/>
      </c>
      <c r="G129" s="136" t="str">
        <f t="shared" si="136"/>
        <v/>
      </c>
      <c r="H129" s="136" t="str">
        <f t="shared" ref="H129:AM129" si="255">IF(D129&lt;&gt;"",ROUND(H4*IF($G$1&gt;=DATEVALUE("22/11/2019"),$C$129/365)*$F$129,IF(FALSE,-3,2)),"")</f>
        <v/>
      </c>
      <c r="I129" s="136" t="str">
        <f t="shared" si="255"/>
        <v/>
      </c>
      <c r="J129" s="136" t="str">
        <f t="shared" si="255"/>
        <v/>
      </c>
      <c r="K129" s="136" t="str">
        <f t="shared" si="255"/>
        <v/>
      </c>
      <c r="L129" s="136" t="str">
        <f t="shared" si="255"/>
        <v/>
      </c>
      <c r="M129" s="136" t="str">
        <f t="shared" si="255"/>
        <v/>
      </c>
      <c r="N129" s="136" t="str">
        <f t="shared" si="255"/>
        <v/>
      </c>
      <c r="O129" s="136" t="str">
        <f t="shared" si="255"/>
        <v/>
      </c>
      <c r="P129" s="136" t="str">
        <f t="shared" si="255"/>
        <v/>
      </c>
      <c r="Q129" s="136" t="str">
        <f t="shared" si="255"/>
        <v/>
      </c>
      <c r="R129" s="136" t="str">
        <f t="shared" si="255"/>
        <v/>
      </c>
      <c r="S129" s="136" t="str">
        <f t="shared" si="255"/>
        <v/>
      </c>
      <c r="T129" s="136" t="str">
        <f t="shared" si="255"/>
        <v/>
      </c>
      <c r="U129" s="136" t="str">
        <f t="shared" si="255"/>
        <v/>
      </c>
      <c r="V129" s="136" t="str">
        <f t="shared" si="255"/>
        <v/>
      </c>
      <c r="W129" s="136" t="str">
        <f t="shared" si="255"/>
        <v/>
      </c>
      <c r="X129" s="136" t="str">
        <f t="shared" si="255"/>
        <v/>
      </c>
      <c r="Y129" s="136" t="str">
        <f t="shared" si="255"/>
        <v/>
      </c>
      <c r="Z129" s="136" t="str">
        <f t="shared" si="255"/>
        <v/>
      </c>
      <c r="AA129" s="136" t="str">
        <f t="shared" si="255"/>
        <v/>
      </c>
      <c r="AB129" s="136" t="str">
        <f t="shared" si="255"/>
        <v/>
      </c>
      <c r="AC129" s="136" t="str">
        <f t="shared" si="255"/>
        <v/>
      </c>
      <c r="AD129" s="136" t="str">
        <f t="shared" si="255"/>
        <v/>
      </c>
      <c r="AE129" s="136" t="str">
        <f t="shared" si="255"/>
        <v/>
      </c>
      <c r="AF129" s="136" t="str">
        <f t="shared" si="255"/>
        <v/>
      </c>
      <c r="AG129" s="136" t="str">
        <f t="shared" si="255"/>
        <v/>
      </c>
      <c r="AH129" s="136" t="str">
        <f t="shared" si="255"/>
        <v/>
      </c>
      <c r="AI129" s="136" t="str">
        <f t="shared" si="255"/>
        <v/>
      </c>
      <c r="AJ129" s="136" t="str">
        <f t="shared" si="255"/>
        <v/>
      </c>
      <c r="AK129" s="136" t="str">
        <f t="shared" si="255"/>
        <v/>
      </c>
      <c r="AL129" s="136" t="str">
        <f t="shared" si="255"/>
        <v/>
      </c>
      <c r="AM129" s="136" t="str">
        <f t="shared" si="255"/>
        <v/>
      </c>
      <c r="AN129" s="136" t="str">
        <f t="shared" ref="AN129:BR129" si="256">IF(AJ129&lt;&gt;"",ROUND(AN4*IF($G$1&gt;=DATEVALUE("22/11/2019"),$C$129/365)*$F$129,IF(FALSE,-3,2)),"")</f>
        <v/>
      </c>
      <c r="AO129" s="136" t="str">
        <f t="shared" si="256"/>
        <v/>
      </c>
      <c r="AP129" s="136" t="str">
        <f t="shared" si="256"/>
        <v/>
      </c>
      <c r="AQ129" s="136" t="str">
        <f t="shared" si="256"/>
        <v/>
      </c>
      <c r="AR129" s="136" t="str">
        <f t="shared" si="256"/>
        <v/>
      </c>
      <c r="AS129" s="136" t="str">
        <f t="shared" si="256"/>
        <v/>
      </c>
      <c r="AT129" s="136" t="str">
        <f t="shared" si="256"/>
        <v/>
      </c>
      <c r="AU129" s="136" t="str">
        <f t="shared" si="256"/>
        <v/>
      </c>
      <c r="AV129" s="136" t="str">
        <f t="shared" si="256"/>
        <v/>
      </c>
      <c r="AW129" s="136" t="str">
        <f t="shared" si="256"/>
        <v/>
      </c>
      <c r="AX129" s="136" t="str">
        <f t="shared" si="256"/>
        <v/>
      </c>
      <c r="AY129" s="136" t="str">
        <f t="shared" si="256"/>
        <v/>
      </c>
      <c r="AZ129" s="136" t="str">
        <f t="shared" si="256"/>
        <v/>
      </c>
      <c r="BA129" s="136" t="str">
        <f t="shared" si="256"/>
        <v/>
      </c>
      <c r="BB129" s="136" t="str">
        <f t="shared" si="256"/>
        <v/>
      </c>
      <c r="BC129" s="136" t="str">
        <f t="shared" si="256"/>
        <v/>
      </c>
      <c r="BD129" s="136" t="str">
        <f t="shared" si="256"/>
        <v/>
      </c>
      <c r="BE129" s="136" t="str">
        <f t="shared" si="256"/>
        <v/>
      </c>
      <c r="BF129" s="136" t="str">
        <f t="shared" si="256"/>
        <v/>
      </c>
      <c r="BG129" s="136" t="str">
        <f t="shared" si="256"/>
        <v/>
      </c>
      <c r="BH129" s="136" t="str">
        <f t="shared" si="256"/>
        <v/>
      </c>
      <c r="BI129" s="136" t="str">
        <f t="shared" si="256"/>
        <v/>
      </c>
      <c r="BJ129" s="136" t="str">
        <f t="shared" si="256"/>
        <v/>
      </c>
      <c r="BK129" s="136" t="str">
        <f t="shared" si="256"/>
        <v/>
      </c>
      <c r="BL129" s="136" t="str">
        <f t="shared" si="256"/>
        <v/>
      </c>
      <c r="BM129" s="136" t="str">
        <f t="shared" si="256"/>
        <v/>
      </c>
      <c r="BN129" s="136" t="str">
        <f t="shared" si="256"/>
        <v/>
      </c>
      <c r="BO129" s="136" t="str">
        <f t="shared" si="256"/>
        <v/>
      </c>
      <c r="BP129" s="136" t="str">
        <f t="shared" si="256"/>
        <v/>
      </c>
      <c r="BQ129" s="136" t="str">
        <f t="shared" si="256"/>
        <v/>
      </c>
      <c r="BR129" s="136" t="str">
        <f t="shared" si="256"/>
        <v/>
      </c>
    </row>
    <row r="130" spans="1:70">
      <c r="A130" s="133" t="str">
        <f>IFERROR(IF(IF(AND(ROW(A130)=ROW($A$6),$G$2&lt;DATEVALUE("28/07/2006")),$G$2+1,INDEX('Intereses moratorios'!$A$7:$A$299,MATCH($G$2,'Intereses moratorios'!$A$7:$A$299,1)+ROW(A130)-ROW($A$6)))=0,"",IF(AND(ROW(A130)=ROW($A$6),$G$2&lt;DATEVALUE("28/07/2006")),$G$2+1,INDEX('Intereses moratorios'!$A$7:$A$299,MATCH($G$2,'Intereses moratorios'!$A$7:$A$299,1)+ROW(A130)-ROW($A$6)))),"")</f>
        <v/>
      </c>
      <c r="B130" s="133" t="str">
        <f>IFERROR(INDEX('Intereses moratorios'!$B$7:$B$299,MATCH(A130,'Intereses moratorios'!$A$7:$A$299,0)),"")</f>
        <v/>
      </c>
      <c r="C130" s="134" t="str">
        <f>IF(A130="","",IFERROR(IF($G$1&gt;=DATEVALUE("22/11/2019"),$E$4,INDEX('Intereses moratorios'!$D$7:$D$299,MATCH(A130,'Intereses moratorios'!$A$7:$A$299,0))),""))</f>
        <v/>
      </c>
      <c r="D130" s="133" t="str">
        <f t="shared" si="139"/>
        <v/>
      </c>
      <c r="E130" s="133" t="str">
        <f t="shared" si="140"/>
        <v/>
      </c>
      <c r="F130" s="135" t="str">
        <f t="shared" si="135"/>
        <v/>
      </c>
      <c r="G130" s="136" t="str">
        <f t="shared" si="136"/>
        <v/>
      </c>
      <c r="H130" s="136" t="str">
        <f t="shared" ref="H130:AM130" si="257">IF(D130&lt;&gt;"",ROUND(H4*IF($G$1&gt;=DATEVALUE("22/11/2019"),$C$130/365)*$F$130,IF(FALSE,-3,2)),"")</f>
        <v/>
      </c>
      <c r="I130" s="136" t="str">
        <f t="shared" si="257"/>
        <v/>
      </c>
      <c r="J130" s="136" t="str">
        <f t="shared" si="257"/>
        <v/>
      </c>
      <c r="K130" s="136" t="str">
        <f t="shared" si="257"/>
        <v/>
      </c>
      <c r="L130" s="136" t="str">
        <f t="shared" si="257"/>
        <v/>
      </c>
      <c r="M130" s="136" t="str">
        <f t="shared" si="257"/>
        <v/>
      </c>
      <c r="N130" s="136" t="str">
        <f t="shared" si="257"/>
        <v/>
      </c>
      <c r="O130" s="136" t="str">
        <f t="shared" si="257"/>
        <v/>
      </c>
      <c r="P130" s="136" t="str">
        <f t="shared" si="257"/>
        <v/>
      </c>
      <c r="Q130" s="136" t="str">
        <f t="shared" si="257"/>
        <v/>
      </c>
      <c r="R130" s="136" t="str">
        <f t="shared" si="257"/>
        <v/>
      </c>
      <c r="S130" s="136" t="str">
        <f t="shared" si="257"/>
        <v/>
      </c>
      <c r="T130" s="136" t="str">
        <f t="shared" si="257"/>
        <v/>
      </c>
      <c r="U130" s="136" t="str">
        <f t="shared" si="257"/>
        <v/>
      </c>
      <c r="V130" s="136" t="str">
        <f t="shared" si="257"/>
        <v/>
      </c>
      <c r="W130" s="136" t="str">
        <f t="shared" si="257"/>
        <v/>
      </c>
      <c r="X130" s="136" t="str">
        <f t="shared" si="257"/>
        <v/>
      </c>
      <c r="Y130" s="136" t="str">
        <f t="shared" si="257"/>
        <v/>
      </c>
      <c r="Z130" s="136" t="str">
        <f t="shared" si="257"/>
        <v/>
      </c>
      <c r="AA130" s="136" t="str">
        <f t="shared" si="257"/>
        <v/>
      </c>
      <c r="AB130" s="136" t="str">
        <f t="shared" si="257"/>
        <v/>
      </c>
      <c r="AC130" s="136" t="str">
        <f t="shared" si="257"/>
        <v/>
      </c>
      <c r="AD130" s="136" t="str">
        <f t="shared" si="257"/>
        <v/>
      </c>
      <c r="AE130" s="136" t="str">
        <f t="shared" si="257"/>
        <v/>
      </c>
      <c r="AF130" s="136" t="str">
        <f t="shared" si="257"/>
        <v/>
      </c>
      <c r="AG130" s="136" t="str">
        <f t="shared" si="257"/>
        <v/>
      </c>
      <c r="AH130" s="136" t="str">
        <f t="shared" si="257"/>
        <v/>
      </c>
      <c r="AI130" s="136" t="str">
        <f t="shared" si="257"/>
        <v/>
      </c>
      <c r="AJ130" s="136" t="str">
        <f t="shared" si="257"/>
        <v/>
      </c>
      <c r="AK130" s="136" t="str">
        <f t="shared" si="257"/>
        <v/>
      </c>
      <c r="AL130" s="136" t="str">
        <f t="shared" si="257"/>
        <v/>
      </c>
      <c r="AM130" s="136" t="str">
        <f t="shared" si="257"/>
        <v/>
      </c>
      <c r="AN130" s="136" t="str">
        <f t="shared" ref="AN130:BR130" si="258">IF(AJ130&lt;&gt;"",ROUND(AN4*IF($G$1&gt;=DATEVALUE("22/11/2019"),$C$130/365)*$F$130,IF(FALSE,-3,2)),"")</f>
        <v/>
      </c>
      <c r="AO130" s="136" t="str">
        <f t="shared" si="258"/>
        <v/>
      </c>
      <c r="AP130" s="136" t="str">
        <f t="shared" si="258"/>
        <v/>
      </c>
      <c r="AQ130" s="136" t="str">
        <f t="shared" si="258"/>
        <v/>
      </c>
      <c r="AR130" s="136" t="str">
        <f t="shared" si="258"/>
        <v/>
      </c>
      <c r="AS130" s="136" t="str">
        <f t="shared" si="258"/>
        <v/>
      </c>
      <c r="AT130" s="136" t="str">
        <f t="shared" si="258"/>
        <v/>
      </c>
      <c r="AU130" s="136" t="str">
        <f t="shared" si="258"/>
        <v/>
      </c>
      <c r="AV130" s="136" t="str">
        <f t="shared" si="258"/>
        <v/>
      </c>
      <c r="AW130" s="136" t="str">
        <f t="shared" si="258"/>
        <v/>
      </c>
      <c r="AX130" s="136" t="str">
        <f t="shared" si="258"/>
        <v/>
      </c>
      <c r="AY130" s="136" t="str">
        <f t="shared" si="258"/>
        <v/>
      </c>
      <c r="AZ130" s="136" t="str">
        <f t="shared" si="258"/>
        <v/>
      </c>
      <c r="BA130" s="136" t="str">
        <f t="shared" si="258"/>
        <v/>
      </c>
      <c r="BB130" s="136" t="str">
        <f t="shared" si="258"/>
        <v/>
      </c>
      <c r="BC130" s="136" t="str">
        <f t="shared" si="258"/>
        <v/>
      </c>
      <c r="BD130" s="136" t="str">
        <f t="shared" si="258"/>
        <v/>
      </c>
      <c r="BE130" s="136" t="str">
        <f t="shared" si="258"/>
        <v/>
      </c>
      <c r="BF130" s="136" t="str">
        <f t="shared" si="258"/>
        <v/>
      </c>
      <c r="BG130" s="136" t="str">
        <f t="shared" si="258"/>
        <v/>
      </c>
      <c r="BH130" s="136" t="str">
        <f t="shared" si="258"/>
        <v/>
      </c>
      <c r="BI130" s="136" t="str">
        <f t="shared" si="258"/>
        <v/>
      </c>
      <c r="BJ130" s="136" t="str">
        <f t="shared" si="258"/>
        <v/>
      </c>
      <c r="BK130" s="136" t="str">
        <f t="shared" si="258"/>
        <v/>
      </c>
      <c r="BL130" s="136" t="str">
        <f t="shared" si="258"/>
        <v/>
      </c>
      <c r="BM130" s="136" t="str">
        <f t="shared" si="258"/>
        <v/>
      </c>
      <c r="BN130" s="136" t="str">
        <f t="shared" si="258"/>
        <v/>
      </c>
      <c r="BO130" s="136" t="str">
        <f t="shared" si="258"/>
        <v/>
      </c>
      <c r="BP130" s="136" t="str">
        <f t="shared" si="258"/>
        <v/>
      </c>
      <c r="BQ130" s="136" t="str">
        <f t="shared" si="258"/>
        <v/>
      </c>
      <c r="BR130" s="136" t="str">
        <f t="shared" si="258"/>
        <v/>
      </c>
    </row>
    <row r="131" spans="1:70">
      <c r="A131" s="133" t="str">
        <f>IFERROR(IF(IF(AND(ROW(A131)=ROW($A$6),$G$2&lt;DATEVALUE("28/07/2006")),$G$2+1,INDEX('Intereses moratorios'!$A$7:$A$299,MATCH($G$2,'Intereses moratorios'!$A$7:$A$299,1)+ROW(A131)-ROW($A$6)))=0,"",IF(AND(ROW(A131)=ROW($A$6),$G$2&lt;DATEVALUE("28/07/2006")),$G$2+1,INDEX('Intereses moratorios'!$A$7:$A$299,MATCH($G$2,'Intereses moratorios'!$A$7:$A$299,1)+ROW(A131)-ROW($A$6)))),"")</f>
        <v/>
      </c>
      <c r="B131" s="133" t="str">
        <f>IFERROR(INDEX('Intereses moratorios'!$B$7:$B$299,MATCH(A131,'Intereses moratorios'!$A$7:$A$299,0)),"")</f>
        <v/>
      </c>
      <c r="C131" s="134" t="str">
        <f>IF(A131="","",IFERROR(IF($G$1&gt;=DATEVALUE("22/11/2019"),$E$4,INDEX('Intereses moratorios'!$D$7:$D$299,MATCH(A131,'Intereses moratorios'!$A$7:$A$299,0))),""))</f>
        <v/>
      </c>
      <c r="D131" s="133" t="str">
        <f t="shared" si="139"/>
        <v/>
      </c>
      <c r="E131" s="133" t="str">
        <f t="shared" si="140"/>
        <v/>
      </c>
      <c r="F131" s="135" t="str">
        <f t="shared" si="135"/>
        <v/>
      </c>
      <c r="G131" s="136" t="str">
        <f t="shared" si="136"/>
        <v/>
      </c>
      <c r="H131" s="136" t="str">
        <f t="shared" ref="H131:AM131" si="259">IF(D131&lt;&gt;"",ROUND(H4*IF($G$1&gt;=DATEVALUE("22/11/2019"),$C$131/365)*$F$131,IF(FALSE,-3,2)),"")</f>
        <v/>
      </c>
      <c r="I131" s="136" t="str">
        <f t="shared" si="259"/>
        <v/>
      </c>
      <c r="J131" s="136" t="str">
        <f t="shared" si="259"/>
        <v/>
      </c>
      <c r="K131" s="136" t="str">
        <f t="shared" si="259"/>
        <v/>
      </c>
      <c r="L131" s="136" t="str">
        <f t="shared" si="259"/>
        <v/>
      </c>
      <c r="M131" s="136" t="str">
        <f t="shared" si="259"/>
        <v/>
      </c>
      <c r="N131" s="136" t="str">
        <f t="shared" si="259"/>
        <v/>
      </c>
      <c r="O131" s="136" t="str">
        <f t="shared" si="259"/>
        <v/>
      </c>
      <c r="P131" s="136" t="str">
        <f t="shared" si="259"/>
        <v/>
      </c>
      <c r="Q131" s="136" t="str">
        <f t="shared" si="259"/>
        <v/>
      </c>
      <c r="R131" s="136" t="str">
        <f t="shared" si="259"/>
        <v/>
      </c>
      <c r="S131" s="136" t="str">
        <f t="shared" si="259"/>
        <v/>
      </c>
      <c r="T131" s="136" t="str">
        <f t="shared" si="259"/>
        <v/>
      </c>
      <c r="U131" s="136" t="str">
        <f t="shared" si="259"/>
        <v/>
      </c>
      <c r="V131" s="136" t="str">
        <f t="shared" si="259"/>
        <v/>
      </c>
      <c r="W131" s="136" t="str">
        <f t="shared" si="259"/>
        <v/>
      </c>
      <c r="X131" s="136" t="str">
        <f t="shared" si="259"/>
        <v/>
      </c>
      <c r="Y131" s="136" t="str">
        <f t="shared" si="259"/>
        <v/>
      </c>
      <c r="Z131" s="136" t="str">
        <f t="shared" si="259"/>
        <v/>
      </c>
      <c r="AA131" s="136" t="str">
        <f t="shared" si="259"/>
        <v/>
      </c>
      <c r="AB131" s="136" t="str">
        <f t="shared" si="259"/>
        <v/>
      </c>
      <c r="AC131" s="136" t="str">
        <f t="shared" si="259"/>
        <v/>
      </c>
      <c r="AD131" s="136" t="str">
        <f t="shared" si="259"/>
        <v/>
      </c>
      <c r="AE131" s="136" t="str">
        <f t="shared" si="259"/>
        <v/>
      </c>
      <c r="AF131" s="136" t="str">
        <f t="shared" si="259"/>
        <v/>
      </c>
      <c r="AG131" s="136" t="str">
        <f t="shared" si="259"/>
        <v/>
      </c>
      <c r="AH131" s="136" t="str">
        <f t="shared" si="259"/>
        <v/>
      </c>
      <c r="AI131" s="136" t="str">
        <f t="shared" si="259"/>
        <v/>
      </c>
      <c r="AJ131" s="136" t="str">
        <f t="shared" si="259"/>
        <v/>
      </c>
      <c r="AK131" s="136" t="str">
        <f t="shared" si="259"/>
        <v/>
      </c>
      <c r="AL131" s="136" t="str">
        <f t="shared" si="259"/>
        <v/>
      </c>
      <c r="AM131" s="136" t="str">
        <f t="shared" si="259"/>
        <v/>
      </c>
      <c r="AN131" s="136" t="str">
        <f t="shared" ref="AN131:BR131" si="260">IF(AJ131&lt;&gt;"",ROUND(AN4*IF($G$1&gt;=DATEVALUE("22/11/2019"),$C$131/365)*$F$131,IF(FALSE,-3,2)),"")</f>
        <v/>
      </c>
      <c r="AO131" s="136" t="str">
        <f t="shared" si="260"/>
        <v/>
      </c>
      <c r="AP131" s="136" t="str">
        <f t="shared" si="260"/>
        <v/>
      </c>
      <c r="AQ131" s="136" t="str">
        <f t="shared" si="260"/>
        <v/>
      </c>
      <c r="AR131" s="136" t="str">
        <f t="shared" si="260"/>
        <v/>
      </c>
      <c r="AS131" s="136" t="str">
        <f t="shared" si="260"/>
        <v/>
      </c>
      <c r="AT131" s="136" t="str">
        <f t="shared" si="260"/>
        <v/>
      </c>
      <c r="AU131" s="136" t="str">
        <f t="shared" si="260"/>
        <v/>
      </c>
      <c r="AV131" s="136" t="str">
        <f t="shared" si="260"/>
        <v/>
      </c>
      <c r="AW131" s="136" t="str">
        <f t="shared" si="260"/>
        <v/>
      </c>
      <c r="AX131" s="136" t="str">
        <f t="shared" si="260"/>
        <v/>
      </c>
      <c r="AY131" s="136" t="str">
        <f t="shared" si="260"/>
        <v/>
      </c>
      <c r="AZ131" s="136" t="str">
        <f t="shared" si="260"/>
        <v/>
      </c>
      <c r="BA131" s="136" t="str">
        <f t="shared" si="260"/>
        <v/>
      </c>
      <c r="BB131" s="136" t="str">
        <f t="shared" si="260"/>
        <v/>
      </c>
      <c r="BC131" s="136" t="str">
        <f t="shared" si="260"/>
        <v/>
      </c>
      <c r="BD131" s="136" t="str">
        <f t="shared" si="260"/>
        <v/>
      </c>
      <c r="BE131" s="136" t="str">
        <f t="shared" si="260"/>
        <v/>
      </c>
      <c r="BF131" s="136" t="str">
        <f t="shared" si="260"/>
        <v/>
      </c>
      <c r="BG131" s="136" t="str">
        <f t="shared" si="260"/>
        <v/>
      </c>
      <c r="BH131" s="136" t="str">
        <f t="shared" si="260"/>
        <v/>
      </c>
      <c r="BI131" s="136" t="str">
        <f t="shared" si="260"/>
        <v/>
      </c>
      <c r="BJ131" s="136" t="str">
        <f t="shared" si="260"/>
        <v/>
      </c>
      <c r="BK131" s="136" t="str">
        <f t="shared" si="260"/>
        <v/>
      </c>
      <c r="BL131" s="136" t="str">
        <f t="shared" si="260"/>
        <v/>
      </c>
      <c r="BM131" s="136" t="str">
        <f t="shared" si="260"/>
        <v/>
      </c>
      <c r="BN131" s="136" t="str">
        <f t="shared" si="260"/>
        <v/>
      </c>
      <c r="BO131" s="136" t="str">
        <f t="shared" si="260"/>
        <v/>
      </c>
      <c r="BP131" s="136" t="str">
        <f t="shared" si="260"/>
        <v/>
      </c>
      <c r="BQ131" s="136" t="str">
        <f t="shared" si="260"/>
        <v/>
      </c>
      <c r="BR131" s="136" t="str">
        <f t="shared" si="260"/>
        <v/>
      </c>
    </row>
    <row r="132" spans="1:70">
      <c r="A132" s="133" t="str">
        <f>IFERROR(IF(IF(AND(ROW(A132)=ROW($A$6),$G$2&lt;DATEVALUE("28/07/2006")),$G$2+1,INDEX('Intereses moratorios'!$A$7:$A$299,MATCH($G$2,'Intereses moratorios'!$A$7:$A$299,1)+ROW(A132)-ROW($A$6)))=0,"",IF(AND(ROW(A132)=ROW($A$6),$G$2&lt;DATEVALUE("28/07/2006")),$G$2+1,INDEX('Intereses moratorios'!$A$7:$A$299,MATCH($G$2,'Intereses moratorios'!$A$7:$A$299,1)+ROW(A132)-ROW($A$6)))),"")</f>
        <v/>
      </c>
      <c r="B132" s="133" t="str">
        <f>IFERROR(INDEX('Intereses moratorios'!$B$7:$B$299,MATCH(A132,'Intereses moratorios'!$A$7:$A$299,0)),"")</f>
        <v/>
      </c>
      <c r="C132" s="134" t="str">
        <f>IF(A132="","",IFERROR(IF($G$1&gt;=DATEVALUE("22/11/2019"),$E$4,INDEX('Intereses moratorios'!$D$7:$D$299,MATCH(A132,'Intereses moratorios'!$A$7:$A$299,0))),""))</f>
        <v/>
      </c>
      <c r="D132" s="133" t="str">
        <f t="shared" si="139"/>
        <v/>
      </c>
      <c r="E132" s="133" t="str">
        <f t="shared" si="140"/>
        <v/>
      </c>
      <c r="F132" s="135" t="str">
        <f t="shared" si="135"/>
        <v/>
      </c>
      <c r="G132" s="136" t="str">
        <f t="shared" si="136"/>
        <v/>
      </c>
      <c r="H132" s="136" t="str">
        <f t="shared" ref="H132:AM132" si="261">IF(D132&lt;&gt;"",ROUND(H4*IF($G$1&gt;=DATEVALUE("22/11/2019"),$C$132/365)*$F$132,IF(FALSE,-3,2)),"")</f>
        <v/>
      </c>
      <c r="I132" s="136" t="str">
        <f t="shared" si="261"/>
        <v/>
      </c>
      <c r="J132" s="136" t="str">
        <f t="shared" si="261"/>
        <v/>
      </c>
      <c r="K132" s="136" t="str">
        <f t="shared" si="261"/>
        <v/>
      </c>
      <c r="L132" s="136" t="str">
        <f t="shared" si="261"/>
        <v/>
      </c>
      <c r="M132" s="136" t="str">
        <f t="shared" si="261"/>
        <v/>
      </c>
      <c r="N132" s="136" t="str">
        <f t="shared" si="261"/>
        <v/>
      </c>
      <c r="O132" s="136" t="str">
        <f t="shared" si="261"/>
        <v/>
      </c>
      <c r="P132" s="136" t="str">
        <f t="shared" si="261"/>
        <v/>
      </c>
      <c r="Q132" s="136" t="str">
        <f t="shared" si="261"/>
        <v/>
      </c>
      <c r="R132" s="136" t="str">
        <f t="shared" si="261"/>
        <v/>
      </c>
      <c r="S132" s="136" t="str">
        <f t="shared" si="261"/>
        <v/>
      </c>
      <c r="T132" s="136" t="str">
        <f t="shared" si="261"/>
        <v/>
      </c>
      <c r="U132" s="136" t="str">
        <f t="shared" si="261"/>
        <v/>
      </c>
      <c r="V132" s="136" t="str">
        <f t="shared" si="261"/>
        <v/>
      </c>
      <c r="W132" s="136" t="str">
        <f t="shared" si="261"/>
        <v/>
      </c>
      <c r="X132" s="136" t="str">
        <f t="shared" si="261"/>
        <v/>
      </c>
      <c r="Y132" s="136" t="str">
        <f t="shared" si="261"/>
        <v/>
      </c>
      <c r="Z132" s="136" t="str">
        <f t="shared" si="261"/>
        <v/>
      </c>
      <c r="AA132" s="136" t="str">
        <f t="shared" si="261"/>
        <v/>
      </c>
      <c r="AB132" s="136" t="str">
        <f t="shared" si="261"/>
        <v/>
      </c>
      <c r="AC132" s="136" t="str">
        <f t="shared" si="261"/>
        <v/>
      </c>
      <c r="AD132" s="136" t="str">
        <f t="shared" si="261"/>
        <v/>
      </c>
      <c r="AE132" s="136" t="str">
        <f t="shared" si="261"/>
        <v/>
      </c>
      <c r="AF132" s="136" t="str">
        <f t="shared" si="261"/>
        <v/>
      </c>
      <c r="AG132" s="136" t="str">
        <f t="shared" si="261"/>
        <v/>
      </c>
      <c r="AH132" s="136" t="str">
        <f t="shared" si="261"/>
        <v/>
      </c>
      <c r="AI132" s="136" t="str">
        <f t="shared" si="261"/>
        <v/>
      </c>
      <c r="AJ132" s="136" t="str">
        <f t="shared" si="261"/>
        <v/>
      </c>
      <c r="AK132" s="136" t="str">
        <f t="shared" si="261"/>
        <v/>
      </c>
      <c r="AL132" s="136" t="str">
        <f t="shared" si="261"/>
        <v/>
      </c>
      <c r="AM132" s="136" t="str">
        <f t="shared" si="261"/>
        <v/>
      </c>
      <c r="AN132" s="136" t="str">
        <f t="shared" ref="AN132:BR132" si="262">IF(AJ132&lt;&gt;"",ROUND(AN4*IF($G$1&gt;=DATEVALUE("22/11/2019"),$C$132/365)*$F$132,IF(FALSE,-3,2)),"")</f>
        <v/>
      </c>
      <c r="AO132" s="136" t="str">
        <f t="shared" si="262"/>
        <v/>
      </c>
      <c r="AP132" s="136" t="str">
        <f t="shared" si="262"/>
        <v/>
      </c>
      <c r="AQ132" s="136" t="str">
        <f t="shared" si="262"/>
        <v/>
      </c>
      <c r="AR132" s="136" t="str">
        <f t="shared" si="262"/>
        <v/>
      </c>
      <c r="AS132" s="136" t="str">
        <f t="shared" si="262"/>
        <v/>
      </c>
      <c r="AT132" s="136" t="str">
        <f t="shared" si="262"/>
        <v/>
      </c>
      <c r="AU132" s="136" t="str">
        <f t="shared" si="262"/>
        <v/>
      </c>
      <c r="AV132" s="136" t="str">
        <f t="shared" si="262"/>
        <v/>
      </c>
      <c r="AW132" s="136" t="str">
        <f t="shared" si="262"/>
        <v/>
      </c>
      <c r="AX132" s="136" t="str">
        <f t="shared" si="262"/>
        <v/>
      </c>
      <c r="AY132" s="136" t="str">
        <f t="shared" si="262"/>
        <v/>
      </c>
      <c r="AZ132" s="136" t="str">
        <f t="shared" si="262"/>
        <v/>
      </c>
      <c r="BA132" s="136" t="str">
        <f t="shared" si="262"/>
        <v/>
      </c>
      <c r="BB132" s="136" t="str">
        <f t="shared" si="262"/>
        <v/>
      </c>
      <c r="BC132" s="136" t="str">
        <f t="shared" si="262"/>
        <v/>
      </c>
      <c r="BD132" s="136" t="str">
        <f t="shared" si="262"/>
        <v/>
      </c>
      <c r="BE132" s="136" t="str">
        <f t="shared" si="262"/>
        <v/>
      </c>
      <c r="BF132" s="136" t="str">
        <f t="shared" si="262"/>
        <v/>
      </c>
      <c r="BG132" s="136" t="str">
        <f t="shared" si="262"/>
        <v/>
      </c>
      <c r="BH132" s="136" t="str">
        <f t="shared" si="262"/>
        <v/>
      </c>
      <c r="BI132" s="136" t="str">
        <f t="shared" si="262"/>
        <v/>
      </c>
      <c r="BJ132" s="136" t="str">
        <f t="shared" si="262"/>
        <v/>
      </c>
      <c r="BK132" s="136" t="str">
        <f t="shared" si="262"/>
        <v/>
      </c>
      <c r="BL132" s="136" t="str">
        <f t="shared" si="262"/>
        <v/>
      </c>
      <c r="BM132" s="136" t="str">
        <f t="shared" si="262"/>
        <v/>
      </c>
      <c r="BN132" s="136" t="str">
        <f t="shared" si="262"/>
        <v/>
      </c>
      <c r="BO132" s="136" t="str">
        <f t="shared" si="262"/>
        <v/>
      </c>
      <c r="BP132" s="136" t="str">
        <f t="shared" si="262"/>
        <v/>
      </c>
      <c r="BQ132" s="136" t="str">
        <f t="shared" si="262"/>
        <v/>
      </c>
      <c r="BR132" s="136" t="str">
        <f t="shared" si="262"/>
        <v/>
      </c>
    </row>
    <row r="133" spans="1:70">
      <c r="A133" s="133" t="str">
        <f>IFERROR(IF(IF(AND(ROW(A133)=ROW($A$6),$G$2&lt;DATEVALUE("28/07/2006")),$G$2+1,INDEX('Intereses moratorios'!$A$7:$A$299,MATCH($G$2,'Intereses moratorios'!$A$7:$A$299,1)+ROW(A133)-ROW($A$6)))=0,"",IF(AND(ROW(A133)=ROW($A$6),$G$2&lt;DATEVALUE("28/07/2006")),$G$2+1,INDEX('Intereses moratorios'!$A$7:$A$299,MATCH($G$2,'Intereses moratorios'!$A$7:$A$299,1)+ROW(A133)-ROW($A$6)))),"")</f>
        <v/>
      </c>
      <c r="B133" s="133" t="str">
        <f>IFERROR(INDEX('Intereses moratorios'!$B$7:$B$299,MATCH(A133,'Intereses moratorios'!$A$7:$A$299,0)),"")</f>
        <v/>
      </c>
      <c r="C133" s="134" t="str">
        <f>IF(A133="","",IFERROR(IF($G$1&gt;=DATEVALUE("22/11/2019"),$E$4,INDEX('Intereses moratorios'!$D$7:$D$299,MATCH(A133,'Intereses moratorios'!$A$7:$A$299,0))),""))</f>
        <v/>
      </c>
      <c r="D133" s="133" t="str">
        <f t="shared" si="139"/>
        <v/>
      </c>
      <c r="E133" s="133" t="str">
        <f t="shared" si="140"/>
        <v/>
      </c>
      <c r="F133" s="135" t="str">
        <f t="shared" si="135"/>
        <v/>
      </c>
      <c r="G133" s="136" t="str">
        <f t="shared" si="136"/>
        <v/>
      </c>
      <c r="H133" s="136" t="str">
        <f t="shared" ref="H133:AM133" si="263">IF(D133&lt;&gt;"",ROUND(H4*IF($G$1&gt;=DATEVALUE("22/11/2019"),$C$133/365)*$F$133,IF(FALSE,-3,2)),"")</f>
        <v/>
      </c>
      <c r="I133" s="136" t="str">
        <f t="shared" si="263"/>
        <v/>
      </c>
      <c r="J133" s="136" t="str">
        <f t="shared" si="263"/>
        <v/>
      </c>
      <c r="K133" s="136" t="str">
        <f t="shared" si="263"/>
        <v/>
      </c>
      <c r="L133" s="136" t="str">
        <f t="shared" si="263"/>
        <v/>
      </c>
      <c r="M133" s="136" t="str">
        <f t="shared" si="263"/>
        <v/>
      </c>
      <c r="N133" s="136" t="str">
        <f t="shared" si="263"/>
        <v/>
      </c>
      <c r="O133" s="136" t="str">
        <f t="shared" si="263"/>
        <v/>
      </c>
      <c r="P133" s="136" t="str">
        <f t="shared" si="263"/>
        <v/>
      </c>
      <c r="Q133" s="136" t="str">
        <f t="shared" si="263"/>
        <v/>
      </c>
      <c r="R133" s="136" t="str">
        <f t="shared" si="263"/>
        <v/>
      </c>
      <c r="S133" s="136" t="str">
        <f t="shared" si="263"/>
        <v/>
      </c>
      <c r="T133" s="136" t="str">
        <f t="shared" si="263"/>
        <v/>
      </c>
      <c r="U133" s="136" t="str">
        <f t="shared" si="263"/>
        <v/>
      </c>
      <c r="V133" s="136" t="str">
        <f t="shared" si="263"/>
        <v/>
      </c>
      <c r="W133" s="136" t="str">
        <f t="shared" si="263"/>
        <v/>
      </c>
      <c r="X133" s="136" t="str">
        <f t="shared" si="263"/>
        <v/>
      </c>
      <c r="Y133" s="136" t="str">
        <f t="shared" si="263"/>
        <v/>
      </c>
      <c r="Z133" s="136" t="str">
        <f t="shared" si="263"/>
        <v/>
      </c>
      <c r="AA133" s="136" t="str">
        <f t="shared" si="263"/>
        <v/>
      </c>
      <c r="AB133" s="136" t="str">
        <f t="shared" si="263"/>
        <v/>
      </c>
      <c r="AC133" s="136" t="str">
        <f t="shared" si="263"/>
        <v/>
      </c>
      <c r="AD133" s="136" t="str">
        <f t="shared" si="263"/>
        <v/>
      </c>
      <c r="AE133" s="136" t="str">
        <f t="shared" si="263"/>
        <v/>
      </c>
      <c r="AF133" s="136" t="str">
        <f t="shared" si="263"/>
        <v/>
      </c>
      <c r="AG133" s="136" t="str">
        <f t="shared" si="263"/>
        <v/>
      </c>
      <c r="AH133" s="136" t="str">
        <f t="shared" si="263"/>
        <v/>
      </c>
      <c r="AI133" s="136" t="str">
        <f t="shared" si="263"/>
        <v/>
      </c>
      <c r="AJ133" s="136" t="str">
        <f t="shared" si="263"/>
        <v/>
      </c>
      <c r="AK133" s="136" t="str">
        <f t="shared" si="263"/>
        <v/>
      </c>
      <c r="AL133" s="136" t="str">
        <f t="shared" si="263"/>
        <v/>
      </c>
      <c r="AM133" s="136" t="str">
        <f t="shared" si="263"/>
        <v/>
      </c>
      <c r="AN133" s="136" t="str">
        <f t="shared" ref="AN133:BR133" si="264">IF(AJ133&lt;&gt;"",ROUND(AN4*IF($G$1&gt;=DATEVALUE("22/11/2019"),$C$133/365)*$F$133,IF(FALSE,-3,2)),"")</f>
        <v/>
      </c>
      <c r="AO133" s="136" t="str">
        <f t="shared" si="264"/>
        <v/>
      </c>
      <c r="AP133" s="136" t="str">
        <f t="shared" si="264"/>
        <v/>
      </c>
      <c r="AQ133" s="136" t="str">
        <f t="shared" si="264"/>
        <v/>
      </c>
      <c r="AR133" s="136" t="str">
        <f t="shared" si="264"/>
        <v/>
      </c>
      <c r="AS133" s="136" t="str">
        <f t="shared" si="264"/>
        <v/>
      </c>
      <c r="AT133" s="136" t="str">
        <f t="shared" si="264"/>
        <v/>
      </c>
      <c r="AU133" s="136" t="str">
        <f t="shared" si="264"/>
        <v/>
      </c>
      <c r="AV133" s="136" t="str">
        <f t="shared" si="264"/>
        <v/>
      </c>
      <c r="AW133" s="136" t="str">
        <f t="shared" si="264"/>
        <v/>
      </c>
      <c r="AX133" s="136" t="str">
        <f t="shared" si="264"/>
        <v/>
      </c>
      <c r="AY133" s="136" t="str">
        <f t="shared" si="264"/>
        <v/>
      </c>
      <c r="AZ133" s="136" t="str">
        <f t="shared" si="264"/>
        <v/>
      </c>
      <c r="BA133" s="136" t="str">
        <f t="shared" si="264"/>
        <v/>
      </c>
      <c r="BB133" s="136" t="str">
        <f t="shared" si="264"/>
        <v/>
      </c>
      <c r="BC133" s="136" t="str">
        <f t="shared" si="264"/>
        <v/>
      </c>
      <c r="BD133" s="136" t="str">
        <f t="shared" si="264"/>
        <v/>
      </c>
      <c r="BE133" s="136" t="str">
        <f t="shared" si="264"/>
        <v/>
      </c>
      <c r="BF133" s="136" t="str">
        <f t="shared" si="264"/>
        <v/>
      </c>
      <c r="BG133" s="136" t="str">
        <f t="shared" si="264"/>
        <v/>
      </c>
      <c r="BH133" s="136" t="str">
        <f t="shared" si="264"/>
        <v/>
      </c>
      <c r="BI133" s="136" t="str">
        <f t="shared" si="264"/>
        <v/>
      </c>
      <c r="BJ133" s="136" t="str">
        <f t="shared" si="264"/>
        <v/>
      </c>
      <c r="BK133" s="136" t="str">
        <f t="shared" si="264"/>
        <v/>
      </c>
      <c r="BL133" s="136" t="str">
        <f t="shared" si="264"/>
        <v/>
      </c>
      <c r="BM133" s="136" t="str">
        <f t="shared" si="264"/>
        <v/>
      </c>
      <c r="BN133" s="136" t="str">
        <f t="shared" si="264"/>
        <v/>
      </c>
      <c r="BO133" s="136" t="str">
        <f t="shared" si="264"/>
        <v/>
      </c>
      <c r="BP133" s="136" t="str">
        <f t="shared" si="264"/>
        <v/>
      </c>
      <c r="BQ133" s="136" t="str">
        <f t="shared" si="264"/>
        <v/>
      </c>
      <c r="BR133" s="136" t="str">
        <f t="shared" si="264"/>
        <v/>
      </c>
    </row>
    <row r="134" spans="1:70">
      <c r="A134" s="133" t="str">
        <f>IFERROR(IF(IF(AND(ROW(A134)=ROW($A$6),$G$2&lt;DATEVALUE("28/07/2006")),$G$2+1,INDEX('Intereses moratorios'!$A$7:$A$299,MATCH($G$2,'Intereses moratorios'!$A$7:$A$299,1)+ROW(A134)-ROW($A$6)))=0,"",IF(AND(ROW(A134)=ROW($A$6),$G$2&lt;DATEVALUE("28/07/2006")),$G$2+1,INDEX('Intereses moratorios'!$A$7:$A$299,MATCH($G$2,'Intereses moratorios'!$A$7:$A$299,1)+ROW(A134)-ROW($A$6)))),"")</f>
        <v/>
      </c>
      <c r="B134" s="133" t="str">
        <f>IFERROR(INDEX('Intereses moratorios'!$B$7:$B$299,MATCH(A134,'Intereses moratorios'!$A$7:$A$299,0)),"")</f>
        <v/>
      </c>
      <c r="C134" s="134" t="str">
        <f>IF(A134="","",IFERROR(IF($G$1&gt;=DATEVALUE("22/11/2019"),$E$4,INDEX('Intereses moratorios'!$D$7:$D$299,MATCH(A134,'Intereses moratorios'!$A$7:$A$299,0))),""))</f>
        <v/>
      </c>
      <c r="D134" s="133" t="str">
        <f t="shared" si="139"/>
        <v/>
      </c>
      <c r="E134" s="133" t="str">
        <f t="shared" si="140"/>
        <v/>
      </c>
      <c r="F134" s="135" t="str">
        <f t="shared" si="135"/>
        <v/>
      </c>
      <c r="G134" s="136" t="str">
        <f t="shared" si="136"/>
        <v/>
      </c>
      <c r="H134" s="136" t="str">
        <f t="shared" ref="H134:AM134" si="265">IF(D134&lt;&gt;"",ROUND(H4*IF($G$1&gt;=DATEVALUE("22/11/2019"),$C$134/365)*$F$134,IF(FALSE,-3,2)),"")</f>
        <v/>
      </c>
      <c r="I134" s="136" t="str">
        <f t="shared" si="265"/>
        <v/>
      </c>
      <c r="J134" s="136" t="str">
        <f t="shared" si="265"/>
        <v/>
      </c>
      <c r="K134" s="136" t="str">
        <f t="shared" si="265"/>
        <v/>
      </c>
      <c r="L134" s="136" t="str">
        <f t="shared" si="265"/>
        <v/>
      </c>
      <c r="M134" s="136" t="str">
        <f t="shared" si="265"/>
        <v/>
      </c>
      <c r="N134" s="136" t="str">
        <f t="shared" si="265"/>
        <v/>
      </c>
      <c r="O134" s="136" t="str">
        <f t="shared" si="265"/>
        <v/>
      </c>
      <c r="P134" s="136" t="str">
        <f t="shared" si="265"/>
        <v/>
      </c>
      <c r="Q134" s="136" t="str">
        <f t="shared" si="265"/>
        <v/>
      </c>
      <c r="R134" s="136" t="str">
        <f t="shared" si="265"/>
        <v/>
      </c>
      <c r="S134" s="136" t="str">
        <f t="shared" si="265"/>
        <v/>
      </c>
      <c r="T134" s="136" t="str">
        <f t="shared" si="265"/>
        <v/>
      </c>
      <c r="U134" s="136" t="str">
        <f t="shared" si="265"/>
        <v/>
      </c>
      <c r="V134" s="136" t="str">
        <f t="shared" si="265"/>
        <v/>
      </c>
      <c r="W134" s="136" t="str">
        <f t="shared" si="265"/>
        <v/>
      </c>
      <c r="X134" s="136" t="str">
        <f t="shared" si="265"/>
        <v/>
      </c>
      <c r="Y134" s="136" t="str">
        <f t="shared" si="265"/>
        <v/>
      </c>
      <c r="Z134" s="136" t="str">
        <f t="shared" si="265"/>
        <v/>
      </c>
      <c r="AA134" s="136" t="str">
        <f t="shared" si="265"/>
        <v/>
      </c>
      <c r="AB134" s="136" t="str">
        <f t="shared" si="265"/>
        <v/>
      </c>
      <c r="AC134" s="136" t="str">
        <f t="shared" si="265"/>
        <v/>
      </c>
      <c r="AD134" s="136" t="str">
        <f t="shared" si="265"/>
        <v/>
      </c>
      <c r="AE134" s="136" t="str">
        <f t="shared" si="265"/>
        <v/>
      </c>
      <c r="AF134" s="136" t="str">
        <f t="shared" si="265"/>
        <v/>
      </c>
      <c r="AG134" s="136" t="str">
        <f t="shared" si="265"/>
        <v/>
      </c>
      <c r="AH134" s="136" t="str">
        <f t="shared" si="265"/>
        <v/>
      </c>
      <c r="AI134" s="136" t="str">
        <f t="shared" si="265"/>
        <v/>
      </c>
      <c r="AJ134" s="136" t="str">
        <f t="shared" si="265"/>
        <v/>
      </c>
      <c r="AK134" s="136" t="str">
        <f t="shared" si="265"/>
        <v/>
      </c>
      <c r="AL134" s="136" t="str">
        <f t="shared" si="265"/>
        <v/>
      </c>
      <c r="AM134" s="136" t="str">
        <f t="shared" si="265"/>
        <v/>
      </c>
      <c r="AN134" s="136" t="str">
        <f t="shared" ref="AN134:BR134" si="266">IF(AJ134&lt;&gt;"",ROUND(AN4*IF($G$1&gt;=DATEVALUE("22/11/2019"),$C$134/365)*$F$134,IF(FALSE,-3,2)),"")</f>
        <v/>
      </c>
      <c r="AO134" s="136" t="str">
        <f t="shared" si="266"/>
        <v/>
      </c>
      <c r="AP134" s="136" t="str">
        <f t="shared" si="266"/>
        <v/>
      </c>
      <c r="AQ134" s="136" t="str">
        <f t="shared" si="266"/>
        <v/>
      </c>
      <c r="AR134" s="136" t="str">
        <f t="shared" si="266"/>
        <v/>
      </c>
      <c r="AS134" s="136" t="str">
        <f t="shared" si="266"/>
        <v/>
      </c>
      <c r="AT134" s="136" t="str">
        <f t="shared" si="266"/>
        <v/>
      </c>
      <c r="AU134" s="136" t="str">
        <f t="shared" si="266"/>
        <v/>
      </c>
      <c r="AV134" s="136" t="str">
        <f t="shared" si="266"/>
        <v/>
      </c>
      <c r="AW134" s="136" t="str">
        <f t="shared" si="266"/>
        <v/>
      </c>
      <c r="AX134" s="136" t="str">
        <f t="shared" si="266"/>
        <v/>
      </c>
      <c r="AY134" s="136" t="str">
        <f t="shared" si="266"/>
        <v/>
      </c>
      <c r="AZ134" s="136" t="str">
        <f t="shared" si="266"/>
        <v/>
      </c>
      <c r="BA134" s="136" t="str">
        <f t="shared" si="266"/>
        <v/>
      </c>
      <c r="BB134" s="136" t="str">
        <f t="shared" si="266"/>
        <v/>
      </c>
      <c r="BC134" s="136" t="str">
        <f t="shared" si="266"/>
        <v/>
      </c>
      <c r="BD134" s="136" t="str">
        <f t="shared" si="266"/>
        <v/>
      </c>
      <c r="BE134" s="136" t="str">
        <f t="shared" si="266"/>
        <v/>
      </c>
      <c r="BF134" s="136" t="str">
        <f t="shared" si="266"/>
        <v/>
      </c>
      <c r="BG134" s="136" t="str">
        <f t="shared" si="266"/>
        <v/>
      </c>
      <c r="BH134" s="136" t="str">
        <f t="shared" si="266"/>
        <v/>
      </c>
      <c r="BI134" s="136" t="str">
        <f t="shared" si="266"/>
        <v/>
      </c>
      <c r="BJ134" s="136" t="str">
        <f t="shared" si="266"/>
        <v/>
      </c>
      <c r="BK134" s="136" t="str">
        <f t="shared" si="266"/>
        <v/>
      </c>
      <c r="BL134" s="136" t="str">
        <f t="shared" si="266"/>
        <v/>
      </c>
      <c r="BM134" s="136" t="str">
        <f t="shared" si="266"/>
        <v/>
      </c>
      <c r="BN134" s="136" t="str">
        <f t="shared" si="266"/>
        <v/>
      </c>
      <c r="BO134" s="136" t="str">
        <f t="shared" si="266"/>
        <v/>
      </c>
      <c r="BP134" s="136" t="str">
        <f t="shared" si="266"/>
        <v/>
      </c>
      <c r="BQ134" s="136" t="str">
        <f t="shared" si="266"/>
        <v/>
      </c>
      <c r="BR134" s="136" t="str">
        <f t="shared" si="266"/>
        <v/>
      </c>
    </row>
    <row r="135" spans="1:70">
      <c r="A135" s="133" t="str">
        <f>IFERROR(IF(IF(AND(ROW(A135)=ROW($A$6),$G$2&lt;DATEVALUE("28/07/2006")),$G$2+1,INDEX('Intereses moratorios'!$A$7:$A$299,MATCH($G$2,'Intereses moratorios'!$A$7:$A$299,1)+ROW(A135)-ROW($A$6)))=0,"",IF(AND(ROW(A135)=ROW($A$6),$G$2&lt;DATEVALUE("28/07/2006")),$G$2+1,INDEX('Intereses moratorios'!$A$7:$A$299,MATCH($G$2,'Intereses moratorios'!$A$7:$A$299,1)+ROW(A135)-ROW($A$6)))),"")</f>
        <v/>
      </c>
      <c r="B135" s="133" t="str">
        <f>IFERROR(INDEX('Intereses moratorios'!$B$7:$B$299,MATCH(A135,'Intereses moratorios'!$A$7:$A$299,0)),"")</f>
        <v/>
      </c>
      <c r="C135" s="134" t="str">
        <f>IF(A135="","",IFERROR(IF($G$1&gt;=DATEVALUE("22/11/2019"),$E$4,INDEX('Intereses moratorios'!$D$7:$D$299,MATCH(A135,'Intereses moratorios'!$A$7:$A$299,0))),""))</f>
        <v/>
      </c>
      <c r="D135" s="133" t="str">
        <f t="shared" si="139"/>
        <v/>
      </c>
      <c r="E135" s="133" t="str">
        <f t="shared" si="140"/>
        <v/>
      </c>
      <c r="F135" s="135" t="str">
        <f t="shared" ref="F135:F198" si="267">IFERROR(E135-D135+1,"")</f>
        <v/>
      </c>
      <c r="G135" s="136" t="str">
        <f t="shared" ref="G135:G198" si="268">IF(D135&lt;&gt;"",ROUND($G$4*IF($G$1&gt;=DATEVALUE("22/11/2019"),C135/365)*F135,IF(FALSE,-3,2)),"")</f>
        <v/>
      </c>
      <c r="H135" s="136" t="str">
        <f t="shared" ref="H135:AM135" si="269">IF(D135&lt;&gt;"",ROUND(H4*IF($G$1&gt;=DATEVALUE("22/11/2019"),$C$135/365)*$F$135,IF(FALSE,-3,2)),"")</f>
        <v/>
      </c>
      <c r="I135" s="136" t="str">
        <f t="shared" si="269"/>
        <v/>
      </c>
      <c r="J135" s="136" t="str">
        <f t="shared" si="269"/>
        <v/>
      </c>
      <c r="K135" s="136" t="str">
        <f t="shared" si="269"/>
        <v/>
      </c>
      <c r="L135" s="136" t="str">
        <f t="shared" si="269"/>
        <v/>
      </c>
      <c r="M135" s="136" t="str">
        <f t="shared" si="269"/>
        <v/>
      </c>
      <c r="N135" s="136" t="str">
        <f t="shared" si="269"/>
        <v/>
      </c>
      <c r="O135" s="136" t="str">
        <f t="shared" si="269"/>
        <v/>
      </c>
      <c r="P135" s="136" t="str">
        <f t="shared" si="269"/>
        <v/>
      </c>
      <c r="Q135" s="136" t="str">
        <f t="shared" si="269"/>
        <v/>
      </c>
      <c r="R135" s="136" t="str">
        <f t="shared" si="269"/>
        <v/>
      </c>
      <c r="S135" s="136" t="str">
        <f t="shared" si="269"/>
        <v/>
      </c>
      <c r="T135" s="136" t="str">
        <f t="shared" si="269"/>
        <v/>
      </c>
      <c r="U135" s="136" t="str">
        <f t="shared" si="269"/>
        <v/>
      </c>
      <c r="V135" s="136" t="str">
        <f t="shared" si="269"/>
        <v/>
      </c>
      <c r="W135" s="136" t="str">
        <f t="shared" si="269"/>
        <v/>
      </c>
      <c r="X135" s="136" t="str">
        <f t="shared" si="269"/>
        <v/>
      </c>
      <c r="Y135" s="136" t="str">
        <f t="shared" si="269"/>
        <v/>
      </c>
      <c r="Z135" s="136" t="str">
        <f t="shared" si="269"/>
        <v/>
      </c>
      <c r="AA135" s="136" t="str">
        <f t="shared" si="269"/>
        <v/>
      </c>
      <c r="AB135" s="136" t="str">
        <f t="shared" si="269"/>
        <v/>
      </c>
      <c r="AC135" s="136" t="str">
        <f t="shared" si="269"/>
        <v/>
      </c>
      <c r="AD135" s="136" t="str">
        <f t="shared" si="269"/>
        <v/>
      </c>
      <c r="AE135" s="136" t="str">
        <f t="shared" si="269"/>
        <v/>
      </c>
      <c r="AF135" s="136" t="str">
        <f t="shared" si="269"/>
        <v/>
      </c>
      <c r="AG135" s="136" t="str">
        <f t="shared" si="269"/>
        <v/>
      </c>
      <c r="AH135" s="136" t="str">
        <f t="shared" si="269"/>
        <v/>
      </c>
      <c r="AI135" s="136" t="str">
        <f t="shared" si="269"/>
        <v/>
      </c>
      <c r="AJ135" s="136" t="str">
        <f t="shared" si="269"/>
        <v/>
      </c>
      <c r="AK135" s="136" t="str">
        <f t="shared" si="269"/>
        <v/>
      </c>
      <c r="AL135" s="136" t="str">
        <f t="shared" si="269"/>
        <v/>
      </c>
      <c r="AM135" s="136" t="str">
        <f t="shared" si="269"/>
        <v/>
      </c>
      <c r="AN135" s="136" t="str">
        <f t="shared" ref="AN135:BR135" si="270">IF(AJ135&lt;&gt;"",ROUND(AN4*IF($G$1&gt;=DATEVALUE("22/11/2019"),$C$135/365)*$F$135,IF(FALSE,-3,2)),"")</f>
        <v/>
      </c>
      <c r="AO135" s="136" t="str">
        <f t="shared" si="270"/>
        <v/>
      </c>
      <c r="AP135" s="136" t="str">
        <f t="shared" si="270"/>
        <v/>
      </c>
      <c r="AQ135" s="136" t="str">
        <f t="shared" si="270"/>
        <v/>
      </c>
      <c r="AR135" s="136" t="str">
        <f t="shared" si="270"/>
        <v/>
      </c>
      <c r="AS135" s="136" t="str">
        <f t="shared" si="270"/>
        <v/>
      </c>
      <c r="AT135" s="136" t="str">
        <f t="shared" si="270"/>
        <v/>
      </c>
      <c r="AU135" s="136" t="str">
        <f t="shared" si="270"/>
        <v/>
      </c>
      <c r="AV135" s="136" t="str">
        <f t="shared" si="270"/>
        <v/>
      </c>
      <c r="AW135" s="136" t="str">
        <f t="shared" si="270"/>
        <v/>
      </c>
      <c r="AX135" s="136" t="str">
        <f t="shared" si="270"/>
        <v/>
      </c>
      <c r="AY135" s="136" t="str">
        <f t="shared" si="270"/>
        <v/>
      </c>
      <c r="AZ135" s="136" t="str">
        <f t="shared" si="270"/>
        <v/>
      </c>
      <c r="BA135" s="136" t="str">
        <f t="shared" si="270"/>
        <v/>
      </c>
      <c r="BB135" s="136" t="str">
        <f t="shared" si="270"/>
        <v/>
      </c>
      <c r="BC135" s="136" t="str">
        <f t="shared" si="270"/>
        <v/>
      </c>
      <c r="BD135" s="136" t="str">
        <f t="shared" si="270"/>
        <v/>
      </c>
      <c r="BE135" s="136" t="str">
        <f t="shared" si="270"/>
        <v/>
      </c>
      <c r="BF135" s="136" t="str">
        <f t="shared" si="270"/>
        <v/>
      </c>
      <c r="BG135" s="136" t="str">
        <f t="shared" si="270"/>
        <v/>
      </c>
      <c r="BH135" s="136" t="str">
        <f t="shared" si="270"/>
        <v/>
      </c>
      <c r="BI135" s="136" t="str">
        <f t="shared" si="270"/>
        <v/>
      </c>
      <c r="BJ135" s="136" t="str">
        <f t="shared" si="270"/>
        <v/>
      </c>
      <c r="BK135" s="136" t="str">
        <f t="shared" si="270"/>
        <v/>
      </c>
      <c r="BL135" s="136" t="str">
        <f t="shared" si="270"/>
        <v/>
      </c>
      <c r="BM135" s="136" t="str">
        <f t="shared" si="270"/>
        <v/>
      </c>
      <c r="BN135" s="136" t="str">
        <f t="shared" si="270"/>
        <v/>
      </c>
      <c r="BO135" s="136" t="str">
        <f t="shared" si="270"/>
        <v/>
      </c>
      <c r="BP135" s="136" t="str">
        <f t="shared" si="270"/>
        <v/>
      </c>
      <c r="BQ135" s="136" t="str">
        <f t="shared" si="270"/>
        <v/>
      </c>
      <c r="BR135" s="136" t="str">
        <f t="shared" si="270"/>
        <v/>
      </c>
    </row>
    <row r="136" spans="1:70">
      <c r="A136" s="133" t="str">
        <f>IFERROR(IF(IF(AND(ROW(A136)=ROW($A$6),$G$2&lt;DATEVALUE("28/07/2006")),$G$2+1,INDEX('Intereses moratorios'!$A$7:$A$299,MATCH($G$2,'Intereses moratorios'!$A$7:$A$299,1)+ROW(A136)-ROW($A$6)))=0,"",IF(AND(ROW(A136)=ROW($A$6),$G$2&lt;DATEVALUE("28/07/2006")),$G$2+1,INDEX('Intereses moratorios'!$A$7:$A$299,MATCH($G$2,'Intereses moratorios'!$A$7:$A$299,1)+ROW(A136)-ROW($A$6)))),"")</f>
        <v/>
      </c>
      <c r="B136" s="133" t="str">
        <f>IFERROR(INDEX('Intereses moratorios'!$B$7:$B$299,MATCH(A136,'Intereses moratorios'!$A$7:$A$299,0)),"")</f>
        <v/>
      </c>
      <c r="C136" s="134" t="str">
        <f>IF(A136="","",IFERROR(IF($G$1&gt;=DATEVALUE("22/11/2019"),$E$4,INDEX('Intereses moratorios'!$D$7:$D$299,MATCH(A136,'Intereses moratorios'!$A$7:$A$299,0))),""))</f>
        <v/>
      </c>
      <c r="D136" s="133" t="str">
        <f t="shared" ref="D136:D199" si="271">IF(AND(B136&gt;$G$2,A136&lt;=$G$1),IF(D135="",$G$2+1,A136),"")</f>
        <v/>
      </c>
      <c r="E136" s="133" t="str">
        <f t="shared" ref="E136:E199" si="272">IF(D136&lt;&gt;"",IF(E137="",MIN($G$1,B136),B136),"")</f>
        <v/>
      </c>
      <c r="F136" s="135" t="str">
        <f t="shared" si="267"/>
        <v/>
      </c>
      <c r="G136" s="136" t="str">
        <f t="shared" si="268"/>
        <v/>
      </c>
      <c r="H136" s="136" t="str">
        <f t="shared" ref="H136:AM136" si="273">IF(D136&lt;&gt;"",ROUND(H4*IF($G$1&gt;=DATEVALUE("22/11/2019"),$C$136/365)*$F$136,IF(FALSE,-3,2)),"")</f>
        <v/>
      </c>
      <c r="I136" s="136" t="str">
        <f t="shared" si="273"/>
        <v/>
      </c>
      <c r="J136" s="136" t="str">
        <f t="shared" si="273"/>
        <v/>
      </c>
      <c r="K136" s="136" t="str">
        <f t="shared" si="273"/>
        <v/>
      </c>
      <c r="L136" s="136" t="str">
        <f t="shared" si="273"/>
        <v/>
      </c>
      <c r="M136" s="136" t="str">
        <f t="shared" si="273"/>
        <v/>
      </c>
      <c r="N136" s="136" t="str">
        <f t="shared" si="273"/>
        <v/>
      </c>
      <c r="O136" s="136" t="str">
        <f t="shared" si="273"/>
        <v/>
      </c>
      <c r="P136" s="136" t="str">
        <f t="shared" si="273"/>
        <v/>
      </c>
      <c r="Q136" s="136" t="str">
        <f t="shared" si="273"/>
        <v/>
      </c>
      <c r="R136" s="136" t="str">
        <f t="shared" si="273"/>
        <v/>
      </c>
      <c r="S136" s="136" t="str">
        <f t="shared" si="273"/>
        <v/>
      </c>
      <c r="T136" s="136" t="str">
        <f t="shared" si="273"/>
        <v/>
      </c>
      <c r="U136" s="136" t="str">
        <f t="shared" si="273"/>
        <v/>
      </c>
      <c r="V136" s="136" t="str">
        <f t="shared" si="273"/>
        <v/>
      </c>
      <c r="W136" s="136" t="str">
        <f t="shared" si="273"/>
        <v/>
      </c>
      <c r="X136" s="136" t="str">
        <f t="shared" si="273"/>
        <v/>
      </c>
      <c r="Y136" s="136" t="str">
        <f t="shared" si="273"/>
        <v/>
      </c>
      <c r="Z136" s="136" t="str">
        <f t="shared" si="273"/>
        <v/>
      </c>
      <c r="AA136" s="136" t="str">
        <f t="shared" si="273"/>
        <v/>
      </c>
      <c r="AB136" s="136" t="str">
        <f t="shared" si="273"/>
        <v/>
      </c>
      <c r="AC136" s="136" t="str">
        <f t="shared" si="273"/>
        <v/>
      </c>
      <c r="AD136" s="136" t="str">
        <f t="shared" si="273"/>
        <v/>
      </c>
      <c r="AE136" s="136" t="str">
        <f t="shared" si="273"/>
        <v/>
      </c>
      <c r="AF136" s="136" t="str">
        <f t="shared" si="273"/>
        <v/>
      </c>
      <c r="AG136" s="136" t="str">
        <f t="shared" si="273"/>
        <v/>
      </c>
      <c r="AH136" s="136" t="str">
        <f t="shared" si="273"/>
        <v/>
      </c>
      <c r="AI136" s="136" t="str">
        <f t="shared" si="273"/>
        <v/>
      </c>
      <c r="AJ136" s="136" t="str">
        <f t="shared" si="273"/>
        <v/>
      </c>
      <c r="AK136" s="136" t="str">
        <f t="shared" si="273"/>
        <v/>
      </c>
      <c r="AL136" s="136" t="str">
        <f t="shared" si="273"/>
        <v/>
      </c>
      <c r="AM136" s="136" t="str">
        <f t="shared" si="273"/>
        <v/>
      </c>
      <c r="AN136" s="136" t="str">
        <f t="shared" ref="AN136:BR136" si="274">IF(AJ136&lt;&gt;"",ROUND(AN4*IF($G$1&gt;=DATEVALUE("22/11/2019"),$C$136/365)*$F$136,IF(FALSE,-3,2)),"")</f>
        <v/>
      </c>
      <c r="AO136" s="136" t="str">
        <f t="shared" si="274"/>
        <v/>
      </c>
      <c r="AP136" s="136" t="str">
        <f t="shared" si="274"/>
        <v/>
      </c>
      <c r="AQ136" s="136" t="str">
        <f t="shared" si="274"/>
        <v/>
      </c>
      <c r="AR136" s="136" t="str">
        <f t="shared" si="274"/>
        <v/>
      </c>
      <c r="AS136" s="136" t="str">
        <f t="shared" si="274"/>
        <v/>
      </c>
      <c r="AT136" s="136" t="str">
        <f t="shared" si="274"/>
        <v/>
      </c>
      <c r="AU136" s="136" t="str">
        <f t="shared" si="274"/>
        <v/>
      </c>
      <c r="AV136" s="136" t="str">
        <f t="shared" si="274"/>
        <v/>
      </c>
      <c r="AW136" s="136" t="str">
        <f t="shared" si="274"/>
        <v/>
      </c>
      <c r="AX136" s="136" t="str">
        <f t="shared" si="274"/>
        <v/>
      </c>
      <c r="AY136" s="136" t="str">
        <f t="shared" si="274"/>
        <v/>
      </c>
      <c r="AZ136" s="136" t="str">
        <f t="shared" si="274"/>
        <v/>
      </c>
      <c r="BA136" s="136" t="str">
        <f t="shared" si="274"/>
        <v/>
      </c>
      <c r="BB136" s="136" t="str">
        <f t="shared" si="274"/>
        <v/>
      </c>
      <c r="BC136" s="136" t="str">
        <f t="shared" si="274"/>
        <v/>
      </c>
      <c r="BD136" s="136" t="str">
        <f t="shared" si="274"/>
        <v/>
      </c>
      <c r="BE136" s="136" t="str">
        <f t="shared" si="274"/>
        <v/>
      </c>
      <c r="BF136" s="136" t="str">
        <f t="shared" si="274"/>
        <v/>
      </c>
      <c r="BG136" s="136" t="str">
        <f t="shared" si="274"/>
        <v/>
      </c>
      <c r="BH136" s="136" t="str">
        <f t="shared" si="274"/>
        <v/>
      </c>
      <c r="BI136" s="136" t="str">
        <f t="shared" si="274"/>
        <v/>
      </c>
      <c r="BJ136" s="136" t="str">
        <f t="shared" si="274"/>
        <v/>
      </c>
      <c r="BK136" s="136" t="str">
        <f t="shared" si="274"/>
        <v/>
      </c>
      <c r="BL136" s="136" t="str">
        <f t="shared" si="274"/>
        <v/>
      </c>
      <c r="BM136" s="136" t="str">
        <f t="shared" si="274"/>
        <v/>
      </c>
      <c r="BN136" s="136" t="str">
        <f t="shared" si="274"/>
        <v/>
      </c>
      <c r="BO136" s="136" t="str">
        <f t="shared" si="274"/>
        <v/>
      </c>
      <c r="BP136" s="136" t="str">
        <f t="shared" si="274"/>
        <v/>
      </c>
      <c r="BQ136" s="136" t="str">
        <f t="shared" si="274"/>
        <v/>
      </c>
      <c r="BR136" s="136" t="str">
        <f t="shared" si="274"/>
        <v/>
      </c>
    </row>
    <row r="137" spans="1:70">
      <c r="A137" s="133" t="str">
        <f>IFERROR(IF(IF(AND(ROW(A137)=ROW($A$6),$G$2&lt;DATEVALUE("28/07/2006")),$G$2+1,INDEX('Intereses moratorios'!$A$7:$A$299,MATCH($G$2,'Intereses moratorios'!$A$7:$A$299,1)+ROW(A137)-ROW($A$6)))=0,"",IF(AND(ROW(A137)=ROW($A$6),$G$2&lt;DATEVALUE("28/07/2006")),$G$2+1,INDEX('Intereses moratorios'!$A$7:$A$299,MATCH($G$2,'Intereses moratorios'!$A$7:$A$299,1)+ROW(A137)-ROW($A$6)))),"")</f>
        <v/>
      </c>
      <c r="B137" s="133" t="str">
        <f>IFERROR(INDEX('Intereses moratorios'!$B$7:$B$299,MATCH(A137,'Intereses moratorios'!$A$7:$A$299,0)),"")</f>
        <v/>
      </c>
      <c r="C137" s="134" t="str">
        <f>IF(A137="","",IFERROR(IF($G$1&gt;=DATEVALUE("22/11/2019"),$E$4,INDEX('Intereses moratorios'!$D$7:$D$299,MATCH(A137,'Intereses moratorios'!$A$7:$A$299,0))),""))</f>
        <v/>
      </c>
      <c r="D137" s="133" t="str">
        <f t="shared" si="271"/>
        <v/>
      </c>
      <c r="E137" s="133" t="str">
        <f t="shared" si="272"/>
        <v/>
      </c>
      <c r="F137" s="135" t="str">
        <f t="shared" si="267"/>
        <v/>
      </c>
      <c r="G137" s="136" t="str">
        <f t="shared" si="268"/>
        <v/>
      </c>
      <c r="H137" s="136" t="str">
        <f t="shared" ref="H137:AM137" si="275">IF(D137&lt;&gt;"",ROUND(H4*IF($G$1&gt;=DATEVALUE("22/11/2019"),$C$137/365)*$F$137,IF(FALSE,-3,2)),"")</f>
        <v/>
      </c>
      <c r="I137" s="136" t="str">
        <f t="shared" si="275"/>
        <v/>
      </c>
      <c r="J137" s="136" t="str">
        <f t="shared" si="275"/>
        <v/>
      </c>
      <c r="K137" s="136" t="str">
        <f t="shared" si="275"/>
        <v/>
      </c>
      <c r="L137" s="136" t="str">
        <f t="shared" si="275"/>
        <v/>
      </c>
      <c r="M137" s="136" t="str">
        <f t="shared" si="275"/>
        <v/>
      </c>
      <c r="N137" s="136" t="str">
        <f t="shared" si="275"/>
        <v/>
      </c>
      <c r="O137" s="136" t="str">
        <f t="shared" si="275"/>
        <v/>
      </c>
      <c r="P137" s="136" t="str">
        <f t="shared" si="275"/>
        <v/>
      </c>
      <c r="Q137" s="136" t="str">
        <f t="shared" si="275"/>
        <v/>
      </c>
      <c r="R137" s="136" t="str">
        <f t="shared" si="275"/>
        <v/>
      </c>
      <c r="S137" s="136" t="str">
        <f t="shared" si="275"/>
        <v/>
      </c>
      <c r="T137" s="136" t="str">
        <f t="shared" si="275"/>
        <v/>
      </c>
      <c r="U137" s="136" t="str">
        <f t="shared" si="275"/>
        <v/>
      </c>
      <c r="V137" s="136" t="str">
        <f t="shared" si="275"/>
        <v/>
      </c>
      <c r="W137" s="136" t="str">
        <f t="shared" si="275"/>
        <v/>
      </c>
      <c r="X137" s="136" t="str">
        <f t="shared" si="275"/>
        <v/>
      </c>
      <c r="Y137" s="136" t="str">
        <f t="shared" si="275"/>
        <v/>
      </c>
      <c r="Z137" s="136" t="str">
        <f t="shared" si="275"/>
        <v/>
      </c>
      <c r="AA137" s="136" t="str">
        <f t="shared" si="275"/>
        <v/>
      </c>
      <c r="AB137" s="136" t="str">
        <f t="shared" si="275"/>
        <v/>
      </c>
      <c r="AC137" s="136" t="str">
        <f t="shared" si="275"/>
        <v/>
      </c>
      <c r="AD137" s="136" t="str">
        <f t="shared" si="275"/>
        <v/>
      </c>
      <c r="AE137" s="136" t="str">
        <f t="shared" si="275"/>
        <v/>
      </c>
      <c r="AF137" s="136" t="str">
        <f t="shared" si="275"/>
        <v/>
      </c>
      <c r="AG137" s="136" t="str">
        <f t="shared" si="275"/>
        <v/>
      </c>
      <c r="AH137" s="136" t="str">
        <f t="shared" si="275"/>
        <v/>
      </c>
      <c r="AI137" s="136" t="str">
        <f t="shared" si="275"/>
        <v/>
      </c>
      <c r="AJ137" s="136" t="str">
        <f t="shared" si="275"/>
        <v/>
      </c>
      <c r="AK137" s="136" t="str">
        <f t="shared" si="275"/>
        <v/>
      </c>
      <c r="AL137" s="136" t="str">
        <f t="shared" si="275"/>
        <v/>
      </c>
      <c r="AM137" s="136" t="str">
        <f t="shared" si="275"/>
        <v/>
      </c>
      <c r="AN137" s="136" t="str">
        <f t="shared" ref="AN137:BR137" si="276">IF(AJ137&lt;&gt;"",ROUND(AN4*IF($G$1&gt;=DATEVALUE("22/11/2019"),$C$137/365)*$F$137,IF(FALSE,-3,2)),"")</f>
        <v/>
      </c>
      <c r="AO137" s="136" t="str">
        <f t="shared" si="276"/>
        <v/>
      </c>
      <c r="AP137" s="136" t="str">
        <f t="shared" si="276"/>
        <v/>
      </c>
      <c r="AQ137" s="136" t="str">
        <f t="shared" si="276"/>
        <v/>
      </c>
      <c r="AR137" s="136" t="str">
        <f t="shared" si="276"/>
        <v/>
      </c>
      <c r="AS137" s="136" t="str">
        <f t="shared" si="276"/>
        <v/>
      </c>
      <c r="AT137" s="136" t="str">
        <f t="shared" si="276"/>
        <v/>
      </c>
      <c r="AU137" s="136" t="str">
        <f t="shared" si="276"/>
        <v/>
      </c>
      <c r="AV137" s="136" t="str">
        <f t="shared" si="276"/>
        <v/>
      </c>
      <c r="AW137" s="136" t="str">
        <f t="shared" si="276"/>
        <v/>
      </c>
      <c r="AX137" s="136" t="str">
        <f t="shared" si="276"/>
        <v/>
      </c>
      <c r="AY137" s="136" t="str">
        <f t="shared" si="276"/>
        <v/>
      </c>
      <c r="AZ137" s="136" t="str">
        <f t="shared" si="276"/>
        <v/>
      </c>
      <c r="BA137" s="136" t="str">
        <f t="shared" si="276"/>
        <v/>
      </c>
      <c r="BB137" s="136" t="str">
        <f t="shared" si="276"/>
        <v/>
      </c>
      <c r="BC137" s="136" t="str">
        <f t="shared" si="276"/>
        <v/>
      </c>
      <c r="BD137" s="136" t="str">
        <f t="shared" si="276"/>
        <v/>
      </c>
      <c r="BE137" s="136" t="str">
        <f t="shared" si="276"/>
        <v/>
      </c>
      <c r="BF137" s="136" t="str">
        <f t="shared" si="276"/>
        <v/>
      </c>
      <c r="BG137" s="136" t="str">
        <f t="shared" si="276"/>
        <v/>
      </c>
      <c r="BH137" s="136" t="str">
        <f t="shared" si="276"/>
        <v/>
      </c>
      <c r="BI137" s="136" t="str">
        <f t="shared" si="276"/>
        <v/>
      </c>
      <c r="BJ137" s="136" t="str">
        <f t="shared" si="276"/>
        <v/>
      </c>
      <c r="BK137" s="136" t="str">
        <f t="shared" si="276"/>
        <v/>
      </c>
      <c r="BL137" s="136" t="str">
        <f t="shared" si="276"/>
        <v/>
      </c>
      <c r="BM137" s="136" t="str">
        <f t="shared" si="276"/>
        <v/>
      </c>
      <c r="BN137" s="136" t="str">
        <f t="shared" si="276"/>
        <v/>
      </c>
      <c r="BO137" s="136" t="str">
        <f t="shared" si="276"/>
        <v/>
      </c>
      <c r="BP137" s="136" t="str">
        <f t="shared" si="276"/>
        <v/>
      </c>
      <c r="BQ137" s="136" t="str">
        <f t="shared" si="276"/>
        <v/>
      </c>
      <c r="BR137" s="136" t="str">
        <f t="shared" si="276"/>
        <v/>
      </c>
    </row>
    <row r="138" spans="1:70">
      <c r="A138" s="133" t="str">
        <f>IFERROR(IF(IF(AND(ROW(A138)=ROW($A$6),$G$2&lt;DATEVALUE("28/07/2006")),$G$2+1,INDEX('Intereses moratorios'!$A$7:$A$299,MATCH($G$2,'Intereses moratorios'!$A$7:$A$299,1)+ROW(A138)-ROW($A$6)))=0,"",IF(AND(ROW(A138)=ROW($A$6),$G$2&lt;DATEVALUE("28/07/2006")),$G$2+1,INDEX('Intereses moratorios'!$A$7:$A$299,MATCH($G$2,'Intereses moratorios'!$A$7:$A$299,1)+ROW(A138)-ROW($A$6)))),"")</f>
        <v/>
      </c>
      <c r="B138" s="133" t="str">
        <f>IFERROR(INDEX('Intereses moratorios'!$B$7:$B$299,MATCH(A138,'Intereses moratorios'!$A$7:$A$299,0)),"")</f>
        <v/>
      </c>
      <c r="C138" s="134" t="str">
        <f>IF(A138="","",IFERROR(IF($G$1&gt;=DATEVALUE("22/11/2019"),$E$4,INDEX('Intereses moratorios'!$D$7:$D$299,MATCH(A138,'Intereses moratorios'!$A$7:$A$299,0))),""))</f>
        <v/>
      </c>
      <c r="D138" s="133" t="str">
        <f t="shared" si="271"/>
        <v/>
      </c>
      <c r="E138" s="133" t="str">
        <f t="shared" si="272"/>
        <v/>
      </c>
      <c r="F138" s="135" t="str">
        <f t="shared" si="267"/>
        <v/>
      </c>
      <c r="G138" s="136" t="str">
        <f t="shared" si="268"/>
        <v/>
      </c>
      <c r="H138" s="136" t="str">
        <f t="shared" ref="H138:AM138" si="277">IF(D138&lt;&gt;"",ROUND(H4*IF($G$1&gt;=DATEVALUE("22/11/2019"),$C$138/365)*$F$138,IF(FALSE,-3,2)),"")</f>
        <v/>
      </c>
      <c r="I138" s="136" t="str">
        <f t="shared" si="277"/>
        <v/>
      </c>
      <c r="J138" s="136" t="str">
        <f t="shared" si="277"/>
        <v/>
      </c>
      <c r="K138" s="136" t="str">
        <f t="shared" si="277"/>
        <v/>
      </c>
      <c r="L138" s="136" t="str">
        <f t="shared" si="277"/>
        <v/>
      </c>
      <c r="M138" s="136" t="str">
        <f t="shared" si="277"/>
        <v/>
      </c>
      <c r="N138" s="136" t="str">
        <f t="shared" si="277"/>
        <v/>
      </c>
      <c r="O138" s="136" t="str">
        <f t="shared" si="277"/>
        <v/>
      </c>
      <c r="P138" s="136" t="str">
        <f t="shared" si="277"/>
        <v/>
      </c>
      <c r="Q138" s="136" t="str">
        <f t="shared" si="277"/>
        <v/>
      </c>
      <c r="R138" s="136" t="str">
        <f t="shared" si="277"/>
        <v/>
      </c>
      <c r="S138" s="136" t="str">
        <f t="shared" si="277"/>
        <v/>
      </c>
      <c r="T138" s="136" t="str">
        <f t="shared" si="277"/>
        <v/>
      </c>
      <c r="U138" s="136" t="str">
        <f t="shared" si="277"/>
        <v/>
      </c>
      <c r="V138" s="136" t="str">
        <f t="shared" si="277"/>
        <v/>
      </c>
      <c r="W138" s="136" t="str">
        <f t="shared" si="277"/>
        <v/>
      </c>
      <c r="X138" s="136" t="str">
        <f t="shared" si="277"/>
        <v/>
      </c>
      <c r="Y138" s="136" t="str">
        <f t="shared" si="277"/>
        <v/>
      </c>
      <c r="Z138" s="136" t="str">
        <f t="shared" si="277"/>
        <v/>
      </c>
      <c r="AA138" s="136" t="str">
        <f t="shared" si="277"/>
        <v/>
      </c>
      <c r="AB138" s="136" t="str">
        <f t="shared" si="277"/>
        <v/>
      </c>
      <c r="AC138" s="136" t="str">
        <f t="shared" si="277"/>
        <v/>
      </c>
      <c r="AD138" s="136" t="str">
        <f t="shared" si="277"/>
        <v/>
      </c>
      <c r="AE138" s="136" t="str">
        <f t="shared" si="277"/>
        <v/>
      </c>
      <c r="AF138" s="136" t="str">
        <f t="shared" si="277"/>
        <v/>
      </c>
      <c r="AG138" s="136" t="str">
        <f t="shared" si="277"/>
        <v/>
      </c>
      <c r="AH138" s="136" t="str">
        <f t="shared" si="277"/>
        <v/>
      </c>
      <c r="AI138" s="136" t="str">
        <f t="shared" si="277"/>
        <v/>
      </c>
      <c r="AJ138" s="136" t="str">
        <f t="shared" si="277"/>
        <v/>
      </c>
      <c r="AK138" s="136" t="str">
        <f t="shared" si="277"/>
        <v/>
      </c>
      <c r="AL138" s="136" t="str">
        <f t="shared" si="277"/>
        <v/>
      </c>
      <c r="AM138" s="136" t="str">
        <f t="shared" si="277"/>
        <v/>
      </c>
      <c r="AN138" s="136" t="str">
        <f t="shared" ref="AN138:BR138" si="278">IF(AJ138&lt;&gt;"",ROUND(AN4*IF($G$1&gt;=DATEVALUE("22/11/2019"),$C$138/365)*$F$138,IF(FALSE,-3,2)),"")</f>
        <v/>
      </c>
      <c r="AO138" s="136" t="str">
        <f t="shared" si="278"/>
        <v/>
      </c>
      <c r="AP138" s="136" t="str">
        <f t="shared" si="278"/>
        <v/>
      </c>
      <c r="AQ138" s="136" t="str">
        <f t="shared" si="278"/>
        <v/>
      </c>
      <c r="AR138" s="136" t="str">
        <f t="shared" si="278"/>
        <v/>
      </c>
      <c r="AS138" s="136" t="str">
        <f t="shared" si="278"/>
        <v/>
      </c>
      <c r="AT138" s="136" t="str">
        <f t="shared" si="278"/>
        <v/>
      </c>
      <c r="AU138" s="136" t="str">
        <f t="shared" si="278"/>
        <v/>
      </c>
      <c r="AV138" s="136" t="str">
        <f t="shared" si="278"/>
        <v/>
      </c>
      <c r="AW138" s="136" t="str">
        <f t="shared" si="278"/>
        <v/>
      </c>
      <c r="AX138" s="136" t="str">
        <f t="shared" si="278"/>
        <v/>
      </c>
      <c r="AY138" s="136" t="str">
        <f t="shared" si="278"/>
        <v/>
      </c>
      <c r="AZ138" s="136" t="str">
        <f t="shared" si="278"/>
        <v/>
      </c>
      <c r="BA138" s="136" t="str">
        <f t="shared" si="278"/>
        <v/>
      </c>
      <c r="BB138" s="136" t="str">
        <f t="shared" si="278"/>
        <v/>
      </c>
      <c r="BC138" s="136" t="str">
        <f t="shared" si="278"/>
        <v/>
      </c>
      <c r="BD138" s="136" t="str">
        <f t="shared" si="278"/>
        <v/>
      </c>
      <c r="BE138" s="136" t="str">
        <f t="shared" si="278"/>
        <v/>
      </c>
      <c r="BF138" s="136" t="str">
        <f t="shared" si="278"/>
        <v/>
      </c>
      <c r="BG138" s="136" t="str">
        <f t="shared" si="278"/>
        <v/>
      </c>
      <c r="BH138" s="136" t="str">
        <f t="shared" si="278"/>
        <v/>
      </c>
      <c r="BI138" s="136" t="str">
        <f t="shared" si="278"/>
        <v/>
      </c>
      <c r="BJ138" s="136" t="str">
        <f t="shared" si="278"/>
        <v/>
      </c>
      <c r="BK138" s="136" t="str">
        <f t="shared" si="278"/>
        <v/>
      </c>
      <c r="BL138" s="136" t="str">
        <f t="shared" si="278"/>
        <v/>
      </c>
      <c r="BM138" s="136" t="str">
        <f t="shared" si="278"/>
        <v/>
      </c>
      <c r="BN138" s="136" t="str">
        <f t="shared" si="278"/>
        <v/>
      </c>
      <c r="BO138" s="136" t="str">
        <f t="shared" si="278"/>
        <v/>
      </c>
      <c r="BP138" s="136" t="str">
        <f t="shared" si="278"/>
        <v/>
      </c>
      <c r="BQ138" s="136" t="str">
        <f t="shared" si="278"/>
        <v/>
      </c>
      <c r="BR138" s="136" t="str">
        <f t="shared" si="278"/>
        <v/>
      </c>
    </row>
    <row r="139" spans="1:70">
      <c r="A139" s="133" t="str">
        <f>IFERROR(IF(IF(AND(ROW(A139)=ROW($A$6),$G$2&lt;DATEVALUE("28/07/2006")),$G$2+1,INDEX('Intereses moratorios'!$A$7:$A$299,MATCH($G$2,'Intereses moratorios'!$A$7:$A$299,1)+ROW(A139)-ROW($A$6)))=0,"",IF(AND(ROW(A139)=ROW($A$6),$G$2&lt;DATEVALUE("28/07/2006")),$G$2+1,INDEX('Intereses moratorios'!$A$7:$A$299,MATCH($G$2,'Intereses moratorios'!$A$7:$A$299,1)+ROW(A139)-ROW($A$6)))),"")</f>
        <v/>
      </c>
      <c r="B139" s="133" t="str">
        <f>IFERROR(INDEX('Intereses moratorios'!$B$7:$B$299,MATCH(A139,'Intereses moratorios'!$A$7:$A$299,0)),"")</f>
        <v/>
      </c>
      <c r="C139" s="134" t="str">
        <f>IF(A139="","",IFERROR(IF($G$1&gt;=DATEVALUE("22/11/2019"),$E$4,INDEX('Intereses moratorios'!$D$7:$D$299,MATCH(A139,'Intereses moratorios'!$A$7:$A$299,0))),""))</f>
        <v/>
      </c>
      <c r="D139" s="133" t="str">
        <f t="shared" si="271"/>
        <v/>
      </c>
      <c r="E139" s="133" t="str">
        <f t="shared" si="272"/>
        <v/>
      </c>
      <c r="F139" s="135" t="str">
        <f t="shared" si="267"/>
        <v/>
      </c>
      <c r="G139" s="136" t="str">
        <f t="shared" si="268"/>
        <v/>
      </c>
      <c r="H139" s="136" t="str">
        <f t="shared" ref="H139:AM139" si="279">IF(D139&lt;&gt;"",ROUND(H4*IF($G$1&gt;=DATEVALUE("22/11/2019"),$C$139/365)*$F$139,IF(FALSE,-3,2)),"")</f>
        <v/>
      </c>
      <c r="I139" s="136" t="str">
        <f t="shared" si="279"/>
        <v/>
      </c>
      <c r="J139" s="136" t="str">
        <f t="shared" si="279"/>
        <v/>
      </c>
      <c r="K139" s="136" t="str">
        <f t="shared" si="279"/>
        <v/>
      </c>
      <c r="L139" s="136" t="str">
        <f t="shared" si="279"/>
        <v/>
      </c>
      <c r="M139" s="136" t="str">
        <f t="shared" si="279"/>
        <v/>
      </c>
      <c r="N139" s="136" t="str">
        <f t="shared" si="279"/>
        <v/>
      </c>
      <c r="O139" s="136" t="str">
        <f t="shared" si="279"/>
        <v/>
      </c>
      <c r="P139" s="136" t="str">
        <f t="shared" si="279"/>
        <v/>
      </c>
      <c r="Q139" s="136" t="str">
        <f t="shared" si="279"/>
        <v/>
      </c>
      <c r="R139" s="136" t="str">
        <f t="shared" si="279"/>
        <v/>
      </c>
      <c r="S139" s="136" t="str">
        <f t="shared" si="279"/>
        <v/>
      </c>
      <c r="T139" s="136" t="str">
        <f t="shared" si="279"/>
        <v/>
      </c>
      <c r="U139" s="136" t="str">
        <f t="shared" si="279"/>
        <v/>
      </c>
      <c r="V139" s="136" t="str">
        <f t="shared" si="279"/>
        <v/>
      </c>
      <c r="W139" s="136" t="str">
        <f t="shared" si="279"/>
        <v/>
      </c>
      <c r="X139" s="136" t="str">
        <f t="shared" si="279"/>
        <v/>
      </c>
      <c r="Y139" s="136" t="str">
        <f t="shared" si="279"/>
        <v/>
      </c>
      <c r="Z139" s="136" t="str">
        <f t="shared" si="279"/>
        <v/>
      </c>
      <c r="AA139" s="136" t="str">
        <f t="shared" si="279"/>
        <v/>
      </c>
      <c r="AB139" s="136" t="str">
        <f t="shared" si="279"/>
        <v/>
      </c>
      <c r="AC139" s="136" t="str">
        <f t="shared" si="279"/>
        <v/>
      </c>
      <c r="AD139" s="136" t="str">
        <f t="shared" si="279"/>
        <v/>
      </c>
      <c r="AE139" s="136" t="str">
        <f t="shared" si="279"/>
        <v/>
      </c>
      <c r="AF139" s="136" t="str">
        <f t="shared" si="279"/>
        <v/>
      </c>
      <c r="AG139" s="136" t="str">
        <f t="shared" si="279"/>
        <v/>
      </c>
      <c r="AH139" s="136" t="str">
        <f t="shared" si="279"/>
        <v/>
      </c>
      <c r="AI139" s="136" t="str">
        <f t="shared" si="279"/>
        <v/>
      </c>
      <c r="AJ139" s="136" t="str">
        <f t="shared" si="279"/>
        <v/>
      </c>
      <c r="AK139" s="136" t="str">
        <f t="shared" si="279"/>
        <v/>
      </c>
      <c r="AL139" s="136" t="str">
        <f t="shared" si="279"/>
        <v/>
      </c>
      <c r="AM139" s="136" t="str">
        <f t="shared" si="279"/>
        <v/>
      </c>
      <c r="AN139" s="136" t="str">
        <f t="shared" ref="AN139:BR139" si="280">IF(AJ139&lt;&gt;"",ROUND(AN4*IF($G$1&gt;=DATEVALUE("22/11/2019"),$C$139/365)*$F$139,IF(FALSE,-3,2)),"")</f>
        <v/>
      </c>
      <c r="AO139" s="136" t="str">
        <f t="shared" si="280"/>
        <v/>
      </c>
      <c r="AP139" s="136" t="str">
        <f t="shared" si="280"/>
        <v/>
      </c>
      <c r="AQ139" s="136" t="str">
        <f t="shared" si="280"/>
        <v/>
      </c>
      <c r="AR139" s="136" t="str">
        <f t="shared" si="280"/>
        <v/>
      </c>
      <c r="AS139" s="136" t="str">
        <f t="shared" si="280"/>
        <v/>
      </c>
      <c r="AT139" s="136" t="str">
        <f t="shared" si="280"/>
        <v/>
      </c>
      <c r="AU139" s="136" t="str">
        <f t="shared" si="280"/>
        <v/>
      </c>
      <c r="AV139" s="136" t="str">
        <f t="shared" si="280"/>
        <v/>
      </c>
      <c r="AW139" s="136" t="str">
        <f t="shared" si="280"/>
        <v/>
      </c>
      <c r="AX139" s="136" t="str">
        <f t="shared" si="280"/>
        <v/>
      </c>
      <c r="AY139" s="136" t="str">
        <f t="shared" si="280"/>
        <v/>
      </c>
      <c r="AZ139" s="136" t="str">
        <f t="shared" si="280"/>
        <v/>
      </c>
      <c r="BA139" s="136" t="str">
        <f t="shared" si="280"/>
        <v/>
      </c>
      <c r="BB139" s="136" t="str">
        <f t="shared" si="280"/>
        <v/>
      </c>
      <c r="BC139" s="136" t="str">
        <f t="shared" si="280"/>
        <v/>
      </c>
      <c r="BD139" s="136" t="str">
        <f t="shared" si="280"/>
        <v/>
      </c>
      <c r="BE139" s="136" t="str">
        <f t="shared" si="280"/>
        <v/>
      </c>
      <c r="BF139" s="136" t="str">
        <f t="shared" si="280"/>
        <v/>
      </c>
      <c r="BG139" s="136" t="str">
        <f t="shared" si="280"/>
        <v/>
      </c>
      <c r="BH139" s="136" t="str">
        <f t="shared" si="280"/>
        <v/>
      </c>
      <c r="BI139" s="136" t="str">
        <f t="shared" si="280"/>
        <v/>
      </c>
      <c r="BJ139" s="136" t="str">
        <f t="shared" si="280"/>
        <v/>
      </c>
      <c r="BK139" s="136" t="str">
        <f t="shared" si="280"/>
        <v/>
      </c>
      <c r="BL139" s="136" t="str">
        <f t="shared" si="280"/>
        <v/>
      </c>
      <c r="BM139" s="136" t="str">
        <f t="shared" si="280"/>
        <v/>
      </c>
      <c r="BN139" s="136" t="str">
        <f t="shared" si="280"/>
        <v/>
      </c>
      <c r="BO139" s="136" t="str">
        <f t="shared" si="280"/>
        <v/>
      </c>
      <c r="BP139" s="136" t="str">
        <f t="shared" si="280"/>
        <v/>
      </c>
      <c r="BQ139" s="136" t="str">
        <f t="shared" si="280"/>
        <v/>
      </c>
      <c r="BR139" s="136" t="str">
        <f t="shared" si="280"/>
        <v/>
      </c>
    </row>
    <row r="140" spans="1:70">
      <c r="A140" s="133" t="str">
        <f>IFERROR(IF(IF(AND(ROW(A140)=ROW($A$6),$G$2&lt;DATEVALUE("28/07/2006")),$G$2+1,INDEX('Intereses moratorios'!$A$7:$A$299,MATCH($G$2,'Intereses moratorios'!$A$7:$A$299,1)+ROW(A140)-ROW($A$6)))=0,"",IF(AND(ROW(A140)=ROW($A$6),$G$2&lt;DATEVALUE("28/07/2006")),$G$2+1,INDEX('Intereses moratorios'!$A$7:$A$299,MATCH($G$2,'Intereses moratorios'!$A$7:$A$299,1)+ROW(A140)-ROW($A$6)))),"")</f>
        <v/>
      </c>
      <c r="B140" s="133" t="str">
        <f>IFERROR(INDEX('Intereses moratorios'!$B$7:$B$299,MATCH(A140,'Intereses moratorios'!$A$7:$A$299,0)),"")</f>
        <v/>
      </c>
      <c r="C140" s="134" t="str">
        <f>IF(A140="","",IFERROR(IF($G$1&gt;=DATEVALUE("22/11/2019"),$E$4,INDEX('Intereses moratorios'!$D$7:$D$299,MATCH(A140,'Intereses moratorios'!$A$7:$A$299,0))),""))</f>
        <v/>
      </c>
      <c r="D140" s="133" t="str">
        <f t="shared" si="271"/>
        <v/>
      </c>
      <c r="E140" s="133" t="str">
        <f t="shared" si="272"/>
        <v/>
      </c>
      <c r="F140" s="135" t="str">
        <f t="shared" si="267"/>
        <v/>
      </c>
      <c r="G140" s="136" t="str">
        <f t="shared" si="268"/>
        <v/>
      </c>
      <c r="H140" s="136" t="str">
        <f t="shared" ref="H140:AM140" si="281">IF(D140&lt;&gt;"",ROUND(H4*IF($G$1&gt;=DATEVALUE("22/11/2019"),$C$140/365)*$F$140,IF(FALSE,-3,2)),"")</f>
        <v/>
      </c>
      <c r="I140" s="136" t="str">
        <f t="shared" si="281"/>
        <v/>
      </c>
      <c r="J140" s="136" t="str">
        <f t="shared" si="281"/>
        <v/>
      </c>
      <c r="K140" s="136" t="str">
        <f t="shared" si="281"/>
        <v/>
      </c>
      <c r="L140" s="136" t="str">
        <f t="shared" si="281"/>
        <v/>
      </c>
      <c r="M140" s="136" t="str">
        <f t="shared" si="281"/>
        <v/>
      </c>
      <c r="N140" s="136" t="str">
        <f t="shared" si="281"/>
        <v/>
      </c>
      <c r="O140" s="136" t="str">
        <f t="shared" si="281"/>
        <v/>
      </c>
      <c r="P140" s="136" t="str">
        <f t="shared" si="281"/>
        <v/>
      </c>
      <c r="Q140" s="136" t="str">
        <f t="shared" si="281"/>
        <v/>
      </c>
      <c r="R140" s="136" t="str">
        <f t="shared" si="281"/>
        <v/>
      </c>
      <c r="S140" s="136" t="str">
        <f t="shared" si="281"/>
        <v/>
      </c>
      <c r="T140" s="136" t="str">
        <f t="shared" si="281"/>
        <v/>
      </c>
      <c r="U140" s="136" t="str">
        <f t="shared" si="281"/>
        <v/>
      </c>
      <c r="V140" s="136" t="str">
        <f t="shared" si="281"/>
        <v/>
      </c>
      <c r="W140" s="136" t="str">
        <f t="shared" si="281"/>
        <v/>
      </c>
      <c r="X140" s="136" t="str">
        <f t="shared" si="281"/>
        <v/>
      </c>
      <c r="Y140" s="136" t="str">
        <f t="shared" si="281"/>
        <v/>
      </c>
      <c r="Z140" s="136" t="str">
        <f t="shared" si="281"/>
        <v/>
      </c>
      <c r="AA140" s="136" t="str">
        <f t="shared" si="281"/>
        <v/>
      </c>
      <c r="AB140" s="136" t="str">
        <f t="shared" si="281"/>
        <v/>
      </c>
      <c r="AC140" s="136" t="str">
        <f t="shared" si="281"/>
        <v/>
      </c>
      <c r="AD140" s="136" t="str">
        <f t="shared" si="281"/>
        <v/>
      </c>
      <c r="AE140" s="136" t="str">
        <f t="shared" si="281"/>
        <v/>
      </c>
      <c r="AF140" s="136" t="str">
        <f t="shared" si="281"/>
        <v/>
      </c>
      <c r="AG140" s="136" t="str">
        <f t="shared" si="281"/>
        <v/>
      </c>
      <c r="AH140" s="136" t="str">
        <f t="shared" si="281"/>
        <v/>
      </c>
      <c r="AI140" s="136" t="str">
        <f t="shared" si="281"/>
        <v/>
      </c>
      <c r="AJ140" s="136" t="str">
        <f t="shared" si="281"/>
        <v/>
      </c>
      <c r="AK140" s="136" t="str">
        <f t="shared" si="281"/>
        <v/>
      </c>
      <c r="AL140" s="136" t="str">
        <f t="shared" si="281"/>
        <v/>
      </c>
      <c r="AM140" s="136" t="str">
        <f t="shared" si="281"/>
        <v/>
      </c>
      <c r="AN140" s="136" t="str">
        <f t="shared" ref="AN140:BR140" si="282">IF(AJ140&lt;&gt;"",ROUND(AN4*IF($G$1&gt;=DATEVALUE("22/11/2019"),$C$140/365)*$F$140,IF(FALSE,-3,2)),"")</f>
        <v/>
      </c>
      <c r="AO140" s="136" t="str">
        <f t="shared" si="282"/>
        <v/>
      </c>
      <c r="AP140" s="136" t="str">
        <f t="shared" si="282"/>
        <v/>
      </c>
      <c r="AQ140" s="136" t="str">
        <f t="shared" si="282"/>
        <v/>
      </c>
      <c r="AR140" s="136" t="str">
        <f t="shared" si="282"/>
        <v/>
      </c>
      <c r="AS140" s="136" t="str">
        <f t="shared" si="282"/>
        <v/>
      </c>
      <c r="AT140" s="136" t="str">
        <f t="shared" si="282"/>
        <v/>
      </c>
      <c r="AU140" s="136" t="str">
        <f t="shared" si="282"/>
        <v/>
      </c>
      <c r="AV140" s="136" t="str">
        <f t="shared" si="282"/>
        <v/>
      </c>
      <c r="AW140" s="136" t="str">
        <f t="shared" si="282"/>
        <v/>
      </c>
      <c r="AX140" s="136" t="str">
        <f t="shared" si="282"/>
        <v/>
      </c>
      <c r="AY140" s="136" t="str">
        <f t="shared" si="282"/>
        <v/>
      </c>
      <c r="AZ140" s="136" t="str">
        <f t="shared" si="282"/>
        <v/>
      </c>
      <c r="BA140" s="136" t="str">
        <f t="shared" si="282"/>
        <v/>
      </c>
      <c r="BB140" s="136" t="str">
        <f t="shared" si="282"/>
        <v/>
      </c>
      <c r="BC140" s="136" t="str">
        <f t="shared" si="282"/>
        <v/>
      </c>
      <c r="BD140" s="136" t="str">
        <f t="shared" si="282"/>
        <v/>
      </c>
      <c r="BE140" s="136" t="str">
        <f t="shared" si="282"/>
        <v/>
      </c>
      <c r="BF140" s="136" t="str">
        <f t="shared" si="282"/>
        <v/>
      </c>
      <c r="BG140" s="136" t="str">
        <f t="shared" si="282"/>
        <v/>
      </c>
      <c r="BH140" s="136" t="str">
        <f t="shared" si="282"/>
        <v/>
      </c>
      <c r="BI140" s="136" t="str">
        <f t="shared" si="282"/>
        <v/>
      </c>
      <c r="BJ140" s="136" t="str">
        <f t="shared" si="282"/>
        <v/>
      </c>
      <c r="BK140" s="136" t="str">
        <f t="shared" si="282"/>
        <v/>
      </c>
      <c r="BL140" s="136" t="str">
        <f t="shared" si="282"/>
        <v/>
      </c>
      <c r="BM140" s="136" t="str">
        <f t="shared" si="282"/>
        <v/>
      </c>
      <c r="BN140" s="136" t="str">
        <f t="shared" si="282"/>
        <v/>
      </c>
      <c r="BO140" s="136" t="str">
        <f t="shared" si="282"/>
        <v/>
      </c>
      <c r="BP140" s="136" t="str">
        <f t="shared" si="282"/>
        <v/>
      </c>
      <c r="BQ140" s="136" t="str">
        <f t="shared" si="282"/>
        <v/>
      </c>
      <c r="BR140" s="136" t="str">
        <f t="shared" si="282"/>
        <v/>
      </c>
    </row>
    <row r="141" spans="1:70">
      <c r="A141" s="133" t="str">
        <f>IFERROR(IF(IF(AND(ROW(A141)=ROW($A$6),$G$2&lt;DATEVALUE("28/07/2006")),$G$2+1,INDEX('Intereses moratorios'!$A$7:$A$299,MATCH($G$2,'Intereses moratorios'!$A$7:$A$299,1)+ROW(A141)-ROW($A$6)))=0,"",IF(AND(ROW(A141)=ROW($A$6),$G$2&lt;DATEVALUE("28/07/2006")),$G$2+1,INDEX('Intereses moratorios'!$A$7:$A$299,MATCH($G$2,'Intereses moratorios'!$A$7:$A$299,1)+ROW(A141)-ROW($A$6)))),"")</f>
        <v/>
      </c>
      <c r="B141" s="133" t="str">
        <f>IFERROR(INDEX('Intereses moratorios'!$B$7:$B$299,MATCH(A141,'Intereses moratorios'!$A$7:$A$299,0)),"")</f>
        <v/>
      </c>
      <c r="C141" s="134" t="str">
        <f>IF(A141="","",IFERROR(IF($G$1&gt;=DATEVALUE("22/11/2019"),$E$4,INDEX('Intereses moratorios'!$D$7:$D$299,MATCH(A141,'Intereses moratorios'!$A$7:$A$299,0))),""))</f>
        <v/>
      </c>
      <c r="D141" s="133" t="str">
        <f t="shared" si="271"/>
        <v/>
      </c>
      <c r="E141" s="133" t="str">
        <f t="shared" si="272"/>
        <v/>
      </c>
      <c r="F141" s="135" t="str">
        <f t="shared" si="267"/>
        <v/>
      </c>
      <c r="G141" s="136" t="str">
        <f t="shared" si="268"/>
        <v/>
      </c>
      <c r="H141" s="136" t="str">
        <f t="shared" ref="H141:AM141" si="283">IF(D141&lt;&gt;"",ROUND(H4*IF($G$1&gt;=DATEVALUE("22/11/2019"),$C$141/365)*$F$141,IF(FALSE,-3,2)),"")</f>
        <v/>
      </c>
      <c r="I141" s="136" t="str">
        <f t="shared" si="283"/>
        <v/>
      </c>
      <c r="J141" s="136" t="str">
        <f t="shared" si="283"/>
        <v/>
      </c>
      <c r="K141" s="136" t="str">
        <f t="shared" si="283"/>
        <v/>
      </c>
      <c r="L141" s="136" t="str">
        <f t="shared" si="283"/>
        <v/>
      </c>
      <c r="M141" s="136" t="str">
        <f t="shared" si="283"/>
        <v/>
      </c>
      <c r="N141" s="136" t="str">
        <f t="shared" si="283"/>
        <v/>
      </c>
      <c r="O141" s="136" t="str">
        <f t="shared" si="283"/>
        <v/>
      </c>
      <c r="P141" s="136" t="str">
        <f t="shared" si="283"/>
        <v/>
      </c>
      <c r="Q141" s="136" t="str">
        <f t="shared" si="283"/>
        <v/>
      </c>
      <c r="R141" s="136" t="str">
        <f t="shared" si="283"/>
        <v/>
      </c>
      <c r="S141" s="136" t="str">
        <f t="shared" si="283"/>
        <v/>
      </c>
      <c r="T141" s="136" t="str">
        <f t="shared" si="283"/>
        <v/>
      </c>
      <c r="U141" s="136" t="str">
        <f t="shared" si="283"/>
        <v/>
      </c>
      <c r="V141" s="136" t="str">
        <f t="shared" si="283"/>
        <v/>
      </c>
      <c r="W141" s="136" t="str">
        <f t="shared" si="283"/>
        <v/>
      </c>
      <c r="X141" s="136" t="str">
        <f t="shared" si="283"/>
        <v/>
      </c>
      <c r="Y141" s="136" t="str">
        <f t="shared" si="283"/>
        <v/>
      </c>
      <c r="Z141" s="136" t="str">
        <f t="shared" si="283"/>
        <v/>
      </c>
      <c r="AA141" s="136" t="str">
        <f t="shared" si="283"/>
        <v/>
      </c>
      <c r="AB141" s="136" t="str">
        <f t="shared" si="283"/>
        <v/>
      </c>
      <c r="AC141" s="136" t="str">
        <f t="shared" si="283"/>
        <v/>
      </c>
      <c r="AD141" s="136" t="str">
        <f t="shared" si="283"/>
        <v/>
      </c>
      <c r="AE141" s="136" t="str">
        <f t="shared" si="283"/>
        <v/>
      </c>
      <c r="AF141" s="136" t="str">
        <f t="shared" si="283"/>
        <v/>
      </c>
      <c r="AG141" s="136" t="str">
        <f t="shared" si="283"/>
        <v/>
      </c>
      <c r="AH141" s="136" t="str">
        <f t="shared" si="283"/>
        <v/>
      </c>
      <c r="AI141" s="136" t="str">
        <f t="shared" si="283"/>
        <v/>
      </c>
      <c r="AJ141" s="136" t="str">
        <f t="shared" si="283"/>
        <v/>
      </c>
      <c r="AK141" s="136" t="str">
        <f t="shared" si="283"/>
        <v/>
      </c>
      <c r="AL141" s="136" t="str">
        <f t="shared" si="283"/>
        <v/>
      </c>
      <c r="AM141" s="136" t="str">
        <f t="shared" si="283"/>
        <v/>
      </c>
      <c r="AN141" s="136" t="str">
        <f t="shared" ref="AN141:BR141" si="284">IF(AJ141&lt;&gt;"",ROUND(AN4*IF($G$1&gt;=DATEVALUE("22/11/2019"),$C$141/365)*$F$141,IF(FALSE,-3,2)),"")</f>
        <v/>
      </c>
      <c r="AO141" s="136" t="str">
        <f t="shared" si="284"/>
        <v/>
      </c>
      <c r="AP141" s="136" t="str">
        <f t="shared" si="284"/>
        <v/>
      </c>
      <c r="AQ141" s="136" t="str">
        <f t="shared" si="284"/>
        <v/>
      </c>
      <c r="AR141" s="136" t="str">
        <f t="shared" si="284"/>
        <v/>
      </c>
      <c r="AS141" s="136" t="str">
        <f t="shared" si="284"/>
        <v/>
      </c>
      <c r="AT141" s="136" t="str">
        <f t="shared" si="284"/>
        <v/>
      </c>
      <c r="AU141" s="136" t="str">
        <f t="shared" si="284"/>
        <v/>
      </c>
      <c r="AV141" s="136" t="str">
        <f t="shared" si="284"/>
        <v/>
      </c>
      <c r="AW141" s="136" t="str">
        <f t="shared" si="284"/>
        <v/>
      </c>
      <c r="AX141" s="136" t="str">
        <f t="shared" si="284"/>
        <v/>
      </c>
      <c r="AY141" s="136" t="str">
        <f t="shared" si="284"/>
        <v/>
      </c>
      <c r="AZ141" s="136" t="str">
        <f t="shared" si="284"/>
        <v/>
      </c>
      <c r="BA141" s="136" t="str">
        <f t="shared" si="284"/>
        <v/>
      </c>
      <c r="BB141" s="136" t="str">
        <f t="shared" si="284"/>
        <v/>
      </c>
      <c r="BC141" s="136" t="str">
        <f t="shared" si="284"/>
        <v/>
      </c>
      <c r="BD141" s="136" t="str">
        <f t="shared" si="284"/>
        <v/>
      </c>
      <c r="BE141" s="136" t="str">
        <f t="shared" si="284"/>
        <v/>
      </c>
      <c r="BF141" s="136" t="str">
        <f t="shared" si="284"/>
        <v/>
      </c>
      <c r="BG141" s="136" t="str">
        <f t="shared" si="284"/>
        <v/>
      </c>
      <c r="BH141" s="136" t="str">
        <f t="shared" si="284"/>
        <v/>
      </c>
      <c r="BI141" s="136" t="str">
        <f t="shared" si="284"/>
        <v/>
      </c>
      <c r="BJ141" s="136" t="str">
        <f t="shared" si="284"/>
        <v/>
      </c>
      <c r="BK141" s="136" t="str">
        <f t="shared" si="284"/>
        <v/>
      </c>
      <c r="BL141" s="136" t="str">
        <f t="shared" si="284"/>
        <v/>
      </c>
      <c r="BM141" s="136" t="str">
        <f t="shared" si="284"/>
        <v/>
      </c>
      <c r="BN141" s="136" t="str">
        <f t="shared" si="284"/>
        <v/>
      </c>
      <c r="BO141" s="136" t="str">
        <f t="shared" si="284"/>
        <v/>
      </c>
      <c r="BP141" s="136" t="str">
        <f t="shared" si="284"/>
        <v/>
      </c>
      <c r="BQ141" s="136" t="str">
        <f t="shared" si="284"/>
        <v/>
      </c>
      <c r="BR141" s="136" t="str">
        <f t="shared" si="284"/>
        <v/>
      </c>
    </row>
    <row r="142" spans="1:70">
      <c r="A142" s="133" t="str">
        <f>IFERROR(IF(IF(AND(ROW(A142)=ROW($A$6),$G$2&lt;DATEVALUE("28/07/2006")),$G$2+1,INDEX('Intereses moratorios'!$A$7:$A$299,MATCH($G$2,'Intereses moratorios'!$A$7:$A$299,1)+ROW(A142)-ROW($A$6)))=0,"",IF(AND(ROW(A142)=ROW($A$6),$G$2&lt;DATEVALUE("28/07/2006")),$G$2+1,INDEX('Intereses moratorios'!$A$7:$A$299,MATCH($G$2,'Intereses moratorios'!$A$7:$A$299,1)+ROW(A142)-ROW($A$6)))),"")</f>
        <v/>
      </c>
      <c r="B142" s="133" t="str">
        <f>IFERROR(INDEX('Intereses moratorios'!$B$7:$B$299,MATCH(A142,'Intereses moratorios'!$A$7:$A$299,0)),"")</f>
        <v/>
      </c>
      <c r="C142" s="134" t="str">
        <f>IF(A142="","",IFERROR(IF($G$1&gt;=DATEVALUE("22/11/2019"),$E$4,INDEX('Intereses moratorios'!$D$7:$D$299,MATCH(A142,'Intereses moratorios'!$A$7:$A$299,0))),""))</f>
        <v/>
      </c>
      <c r="D142" s="133" t="str">
        <f t="shared" si="271"/>
        <v/>
      </c>
      <c r="E142" s="133" t="str">
        <f t="shared" si="272"/>
        <v/>
      </c>
      <c r="F142" s="135" t="str">
        <f t="shared" si="267"/>
        <v/>
      </c>
      <c r="G142" s="136" t="str">
        <f t="shared" si="268"/>
        <v/>
      </c>
      <c r="H142" s="136" t="str">
        <f t="shared" ref="H142:AM142" si="285">IF(D142&lt;&gt;"",ROUND(H4*IF($G$1&gt;=DATEVALUE("22/11/2019"),$C$142/365)*$F$142,IF(FALSE,-3,2)),"")</f>
        <v/>
      </c>
      <c r="I142" s="136" t="str">
        <f t="shared" si="285"/>
        <v/>
      </c>
      <c r="J142" s="136" t="str">
        <f t="shared" si="285"/>
        <v/>
      </c>
      <c r="K142" s="136" t="str">
        <f t="shared" si="285"/>
        <v/>
      </c>
      <c r="L142" s="136" t="str">
        <f t="shared" si="285"/>
        <v/>
      </c>
      <c r="M142" s="136" t="str">
        <f t="shared" si="285"/>
        <v/>
      </c>
      <c r="N142" s="136" t="str">
        <f t="shared" si="285"/>
        <v/>
      </c>
      <c r="O142" s="136" t="str">
        <f t="shared" si="285"/>
        <v/>
      </c>
      <c r="P142" s="136" t="str">
        <f t="shared" si="285"/>
        <v/>
      </c>
      <c r="Q142" s="136" t="str">
        <f t="shared" si="285"/>
        <v/>
      </c>
      <c r="R142" s="136" t="str">
        <f t="shared" si="285"/>
        <v/>
      </c>
      <c r="S142" s="136" t="str">
        <f t="shared" si="285"/>
        <v/>
      </c>
      <c r="T142" s="136" t="str">
        <f t="shared" si="285"/>
        <v/>
      </c>
      <c r="U142" s="136" t="str">
        <f t="shared" si="285"/>
        <v/>
      </c>
      <c r="V142" s="136" t="str">
        <f t="shared" si="285"/>
        <v/>
      </c>
      <c r="W142" s="136" t="str">
        <f t="shared" si="285"/>
        <v/>
      </c>
      <c r="X142" s="136" t="str">
        <f t="shared" si="285"/>
        <v/>
      </c>
      <c r="Y142" s="136" t="str">
        <f t="shared" si="285"/>
        <v/>
      </c>
      <c r="Z142" s="136" t="str">
        <f t="shared" si="285"/>
        <v/>
      </c>
      <c r="AA142" s="136" t="str">
        <f t="shared" si="285"/>
        <v/>
      </c>
      <c r="AB142" s="136" t="str">
        <f t="shared" si="285"/>
        <v/>
      </c>
      <c r="AC142" s="136" t="str">
        <f t="shared" si="285"/>
        <v/>
      </c>
      <c r="AD142" s="136" t="str">
        <f t="shared" si="285"/>
        <v/>
      </c>
      <c r="AE142" s="136" t="str">
        <f t="shared" si="285"/>
        <v/>
      </c>
      <c r="AF142" s="136" t="str">
        <f t="shared" si="285"/>
        <v/>
      </c>
      <c r="AG142" s="136" t="str">
        <f t="shared" si="285"/>
        <v/>
      </c>
      <c r="AH142" s="136" t="str">
        <f t="shared" si="285"/>
        <v/>
      </c>
      <c r="AI142" s="136" t="str">
        <f t="shared" si="285"/>
        <v/>
      </c>
      <c r="AJ142" s="136" t="str">
        <f t="shared" si="285"/>
        <v/>
      </c>
      <c r="AK142" s="136" t="str">
        <f t="shared" si="285"/>
        <v/>
      </c>
      <c r="AL142" s="136" t="str">
        <f t="shared" si="285"/>
        <v/>
      </c>
      <c r="AM142" s="136" t="str">
        <f t="shared" si="285"/>
        <v/>
      </c>
      <c r="AN142" s="136" t="str">
        <f t="shared" ref="AN142:BR142" si="286">IF(AJ142&lt;&gt;"",ROUND(AN4*IF($G$1&gt;=DATEVALUE("22/11/2019"),$C$142/365)*$F$142,IF(FALSE,-3,2)),"")</f>
        <v/>
      </c>
      <c r="AO142" s="136" t="str">
        <f t="shared" si="286"/>
        <v/>
      </c>
      <c r="AP142" s="136" t="str">
        <f t="shared" si="286"/>
        <v/>
      </c>
      <c r="AQ142" s="136" t="str">
        <f t="shared" si="286"/>
        <v/>
      </c>
      <c r="AR142" s="136" t="str">
        <f t="shared" si="286"/>
        <v/>
      </c>
      <c r="AS142" s="136" t="str">
        <f t="shared" si="286"/>
        <v/>
      </c>
      <c r="AT142" s="136" t="str">
        <f t="shared" si="286"/>
        <v/>
      </c>
      <c r="AU142" s="136" t="str">
        <f t="shared" si="286"/>
        <v/>
      </c>
      <c r="AV142" s="136" t="str">
        <f t="shared" si="286"/>
        <v/>
      </c>
      <c r="AW142" s="136" t="str">
        <f t="shared" si="286"/>
        <v/>
      </c>
      <c r="AX142" s="136" t="str">
        <f t="shared" si="286"/>
        <v/>
      </c>
      <c r="AY142" s="136" t="str">
        <f t="shared" si="286"/>
        <v/>
      </c>
      <c r="AZ142" s="136" t="str">
        <f t="shared" si="286"/>
        <v/>
      </c>
      <c r="BA142" s="136" t="str">
        <f t="shared" si="286"/>
        <v/>
      </c>
      <c r="BB142" s="136" t="str">
        <f t="shared" si="286"/>
        <v/>
      </c>
      <c r="BC142" s="136" t="str">
        <f t="shared" si="286"/>
        <v/>
      </c>
      <c r="BD142" s="136" t="str">
        <f t="shared" si="286"/>
        <v/>
      </c>
      <c r="BE142" s="136" t="str">
        <f t="shared" si="286"/>
        <v/>
      </c>
      <c r="BF142" s="136" t="str">
        <f t="shared" si="286"/>
        <v/>
      </c>
      <c r="BG142" s="136" t="str">
        <f t="shared" si="286"/>
        <v/>
      </c>
      <c r="BH142" s="136" t="str">
        <f t="shared" si="286"/>
        <v/>
      </c>
      <c r="BI142" s="136" t="str">
        <f t="shared" si="286"/>
        <v/>
      </c>
      <c r="BJ142" s="136" t="str">
        <f t="shared" si="286"/>
        <v/>
      </c>
      <c r="BK142" s="136" t="str">
        <f t="shared" si="286"/>
        <v/>
      </c>
      <c r="BL142" s="136" t="str">
        <f t="shared" si="286"/>
        <v/>
      </c>
      <c r="BM142" s="136" t="str">
        <f t="shared" si="286"/>
        <v/>
      </c>
      <c r="BN142" s="136" t="str">
        <f t="shared" si="286"/>
        <v/>
      </c>
      <c r="BO142" s="136" t="str">
        <f t="shared" si="286"/>
        <v/>
      </c>
      <c r="BP142" s="136" t="str">
        <f t="shared" si="286"/>
        <v/>
      </c>
      <c r="BQ142" s="136" t="str">
        <f t="shared" si="286"/>
        <v/>
      </c>
      <c r="BR142" s="136" t="str">
        <f t="shared" si="286"/>
        <v/>
      </c>
    </row>
    <row r="143" spans="1:70">
      <c r="A143" s="133" t="str">
        <f>IFERROR(IF(IF(AND(ROW(A143)=ROW($A$6),$G$2&lt;DATEVALUE("28/07/2006")),$G$2+1,INDEX('Intereses moratorios'!$A$7:$A$299,MATCH($G$2,'Intereses moratorios'!$A$7:$A$299,1)+ROW(A143)-ROW($A$6)))=0,"",IF(AND(ROW(A143)=ROW($A$6),$G$2&lt;DATEVALUE("28/07/2006")),$G$2+1,INDEX('Intereses moratorios'!$A$7:$A$299,MATCH($G$2,'Intereses moratorios'!$A$7:$A$299,1)+ROW(A143)-ROW($A$6)))),"")</f>
        <v/>
      </c>
      <c r="B143" s="133" t="str">
        <f>IFERROR(INDEX('Intereses moratorios'!$B$7:$B$299,MATCH(A143,'Intereses moratorios'!$A$7:$A$299,0)),"")</f>
        <v/>
      </c>
      <c r="C143" s="134" t="str">
        <f>IF(A143="","",IFERROR(IF($G$1&gt;=DATEVALUE("22/11/2019"),$E$4,INDEX('Intereses moratorios'!$D$7:$D$299,MATCH(A143,'Intereses moratorios'!$A$7:$A$299,0))),""))</f>
        <v/>
      </c>
      <c r="D143" s="133" t="str">
        <f t="shared" si="271"/>
        <v/>
      </c>
      <c r="E143" s="133" t="str">
        <f t="shared" si="272"/>
        <v/>
      </c>
      <c r="F143" s="135" t="str">
        <f t="shared" si="267"/>
        <v/>
      </c>
      <c r="G143" s="136" t="str">
        <f t="shared" si="268"/>
        <v/>
      </c>
      <c r="H143" s="136" t="str">
        <f t="shared" ref="H143:AM143" si="287">IF(D143&lt;&gt;"",ROUND(H4*IF($G$1&gt;=DATEVALUE("22/11/2019"),$C$143/365)*$F$143,IF(FALSE,-3,2)),"")</f>
        <v/>
      </c>
      <c r="I143" s="136" t="str">
        <f t="shared" si="287"/>
        <v/>
      </c>
      <c r="J143" s="136" t="str">
        <f t="shared" si="287"/>
        <v/>
      </c>
      <c r="K143" s="136" t="str">
        <f t="shared" si="287"/>
        <v/>
      </c>
      <c r="L143" s="136" t="str">
        <f t="shared" si="287"/>
        <v/>
      </c>
      <c r="M143" s="136" t="str">
        <f t="shared" si="287"/>
        <v/>
      </c>
      <c r="N143" s="136" t="str">
        <f t="shared" si="287"/>
        <v/>
      </c>
      <c r="O143" s="136" t="str">
        <f t="shared" si="287"/>
        <v/>
      </c>
      <c r="P143" s="136" t="str">
        <f t="shared" si="287"/>
        <v/>
      </c>
      <c r="Q143" s="136" t="str">
        <f t="shared" si="287"/>
        <v/>
      </c>
      <c r="R143" s="136" t="str">
        <f t="shared" si="287"/>
        <v/>
      </c>
      <c r="S143" s="136" t="str">
        <f t="shared" si="287"/>
        <v/>
      </c>
      <c r="T143" s="136" t="str">
        <f t="shared" si="287"/>
        <v/>
      </c>
      <c r="U143" s="136" t="str">
        <f t="shared" si="287"/>
        <v/>
      </c>
      <c r="V143" s="136" t="str">
        <f t="shared" si="287"/>
        <v/>
      </c>
      <c r="W143" s="136" t="str">
        <f t="shared" si="287"/>
        <v/>
      </c>
      <c r="X143" s="136" t="str">
        <f t="shared" si="287"/>
        <v/>
      </c>
      <c r="Y143" s="136" t="str">
        <f t="shared" si="287"/>
        <v/>
      </c>
      <c r="Z143" s="136" t="str">
        <f t="shared" si="287"/>
        <v/>
      </c>
      <c r="AA143" s="136" t="str">
        <f t="shared" si="287"/>
        <v/>
      </c>
      <c r="AB143" s="136" t="str">
        <f t="shared" si="287"/>
        <v/>
      </c>
      <c r="AC143" s="136" t="str">
        <f t="shared" si="287"/>
        <v/>
      </c>
      <c r="AD143" s="136" t="str">
        <f t="shared" si="287"/>
        <v/>
      </c>
      <c r="AE143" s="136" t="str">
        <f t="shared" si="287"/>
        <v/>
      </c>
      <c r="AF143" s="136" t="str">
        <f t="shared" si="287"/>
        <v/>
      </c>
      <c r="AG143" s="136" t="str">
        <f t="shared" si="287"/>
        <v/>
      </c>
      <c r="AH143" s="136" t="str">
        <f t="shared" si="287"/>
        <v/>
      </c>
      <c r="AI143" s="136" t="str">
        <f t="shared" si="287"/>
        <v/>
      </c>
      <c r="AJ143" s="136" t="str">
        <f t="shared" si="287"/>
        <v/>
      </c>
      <c r="AK143" s="136" t="str">
        <f t="shared" si="287"/>
        <v/>
      </c>
      <c r="AL143" s="136" t="str">
        <f t="shared" si="287"/>
        <v/>
      </c>
      <c r="AM143" s="136" t="str">
        <f t="shared" si="287"/>
        <v/>
      </c>
      <c r="AN143" s="136" t="str">
        <f t="shared" ref="AN143:BR143" si="288">IF(AJ143&lt;&gt;"",ROUND(AN4*IF($G$1&gt;=DATEVALUE("22/11/2019"),$C$143/365)*$F$143,IF(FALSE,-3,2)),"")</f>
        <v/>
      </c>
      <c r="AO143" s="136" t="str">
        <f t="shared" si="288"/>
        <v/>
      </c>
      <c r="AP143" s="136" t="str">
        <f t="shared" si="288"/>
        <v/>
      </c>
      <c r="AQ143" s="136" t="str">
        <f t="shared" si="288"/>
        <v/>
      </c>
      <c r="AR143" s="136" t="str">
        <f t="shared" si="288"/>
        <v/>
      </c>
      <c r="AS143" s="136" t="str">
        <f t="shared" si="288"/>
        <v/>
      </c>
      <c r="AT143" s="136" t="str">
        <f t="shared" si="288"/>
        <v/>
      </c>
      <c r="AU143" s="136" t="str">
        <f t="shared" si="288"/>
        <v/>
      </c>
      <c r="AV143" s="136" t="str">
        <f t="shared" si="288"/>
        <v/>
      </c>
      <c r="AW143" s="136" t="str">
        <f t="shared" si="288"/>
        <v/>
      </c>
      <c r="AX143" s="136" t="str">
        <f t="shared" si="288"/>
        <v/>
      </c>
      <c r="AY143" s="136" t="str">
        <f t="shared" si="288"/>
        <v/>
      </c>
      <c r="AZ143" s="136" t="str">
        <f t="shared" si="288"/>
        <v/>
      </c>
      <c r="BA143" s="136" t="str">
        <f t="shared" si="288"/>
        <v/>
      </c>
      <c r="BB143" s="136" t="str">
        <f t="shared" si="288"/>
        <v/>
      </c>
      <c r="BC143" s="136" t="str">
        <f t="shared" si="288"/>
        <v/>
      </c>
      <c r="BD143" s="136" t="str">
        <f t="shared" si="288"/>
        <v/>
      </c>
      <c r="BE143" s="136" t="str">
        <f t="shared" si="288"/>
        <v/>
      </c>
      <c r="BF143" s="136" t="str">
        <f t="shared" si="288"/>
        <v/>
      </c>
      <c r="BG143" s="136" t="str">
        <f t="shared" si="288"/>
        <v/>
      </c>
      <c r="BH143" s="136" t="str">
        <f t="shared" si="288"/>
        <v/>
      </c>
      <c r="BI143" s="136" t="str">
        <f t="shared" si="288"/>
        <v/>
      </c>
      <c r="BJ143" s="136" t="str">
        <f t="shared" si="288"/>
        <v/>
      </c>
      <c r="BK143" s="136" t="str">
        <f t="shared" si="288"/>
        <v/>
      </c>
      <c r="BL143" s="136" t="str">
        <f t="shared" si="288"/>
        <v/>
      </c>
      <c r="BM143" s="136" t="str">
        <f t="shared" si="288"/>
        <v/>
      </c>
      <c r="BN143" s="136" t="str">
        <f t="shared" si="288"/>
        <v/>
      </c>
      <c r="BO143" s="136" t="str">
        <f t="shared" si="288"/>
        <v/>
      </c>
      <c r="BP143" s="136" t="str">
        <f t="shared" si="288"/>
        <v/>
      </c>
      <c r="BQ143" s="136" t="str">
        <f t="shared" si="288"/>
        <v/>
      </c>
      <c r="BR143" s="136" t="str">
        <f t="shared" si="288"/>
        <v/>
      </c>
    </row>
    <row r="144" spans="1:70">
      <c r="A144" s="133" t="str">
        <f>IFERROR(IF(IF(AND(ROW(A144)=ROW($A$6),$G$2&lt;DATEVALUE("28/07/2006")),$G$2+1,INDEX('Intereses moratorios'!$A$7:$A$299,MATCH($G$2,'Intereses moratorios'!$A$7:$A$299,1)+ROW(A144)-ROW($A$6)))=0,"",IF(AND(ROW(A144)=ROW($A$6),$G$2&lt;DATEVALUE("28/07/2006")),$G$2+1,INDEX('Intereses moratorios'!$A$7:$A$299,MATCH($G$2,'Intereses moratorios'!$A$7:$A$299,1)+ROW(A144)-ROW($A$6)))),"")</f>
        <v/>
      </c>
      <c r="B144" s="133" t="str">
        <f>IFERROR(INDEX('Intereses moratorios'!$B$7:$B$299,MATCH(A144,'Intereses moratorios'!$A$7:$A$299,0)),"")</f>
        <v/>
      </c>
      <c r="C144" s="134" t="str">
        <f>IF(A144="","",IFERROR(IF($G$1&gt;=DATEVALUE("22/11/2019"),$E$4,INDEX('Intereses moratorios'!$D$7:$D$299,MATCH(A144,'Intereses moratorios'!$A$7:$A$299,0))),""))</f>
        <v/>
      </c>
      <c r="D144" s="133" t="str">
        <f t="shared" si="271"/>
        <v/>
      </c>
      <c r="E144" s="133" t="str">
        <f t="shared" si="272"/>
        <v/>
      </c>
      <c r="F144" s="135" t="str">
        <f t="shared" si="267"/>
        <v/>
      </c>
      <c r="G144" s="136" t="str">
        <f t="shared" si="268"/>
        <v/>
      </c>
      <c r="H144" s="136" t="str">
        <f t="shared" ref="H144:AM144" si="289">IF(D144&lt;&gt;"",ROUND(H4*IF($G$1&gt;=DATEVALUE("22/11/2019"),$C$144/365)*$F$144,IF(FALSE,-3,2)),"")</f>
        <v/>
      </c>
      <c r="I144" s="136" t="str">
        <f t="shared" si="289"/>
        <v/>
      </c>
      <c r="J144" s="136" t="str">
        <f t="shared" si="289"/>
        <v/>
      </c>
      <c r="K144" s="136" t="str">
        <f t="shared" si="289"/>
        <v/>
      </c>
      <c r="L144" s="136" t="str">
        <f t="shared" si="289"/>
        <v/>
      </c>
      <c r="M144" s="136" t="str">
        <f t="shared" si="289"/>
        <v/>
      </c>
      <c r="N144" s="136" t="str">
        <f t="shared" si="289"/>
        <v/>
      </c>
      <c r="O144" s="136" t="str">
        <f t="shared" si="289"/>
        <v/>
      </c>
      <c r="P144" s="136" t="str">
        <f t="shared" si="289"/>
        <v/>
      </c>
      <c r="Q144" s="136" t="str">
        <f t="shared" si="289"/>
        <v/>
      </c>
      <c r="R144" s="136" t="str">
        <f t="shared" si="289"/>
        <v/>
      </c>
      <c r="S144" s="136" t="str">
        <f t="shared" si="289"/>
        <v/>
      </c>
      <c r="T144" s="136" t="str">
        <f t="shared" si="289"/>
        <v/>
      </c>
      <c r="U144" s="136" t="str">
        <f t="shared" si="289"/>
        <v/>
      </c>
      <c r="V144" s="136" t="str">
        <f t="shared" si="289"/>
        <v/>
      </c>
      <c r="W144" s="136" t="str">
        <f t="shared" si="289"/>
        <v/>
      </c>
      <c r="X144" s="136" t="str">
        <f t="shared" si="289"/>
        <v/>
      </c>
      <c r="Y144" s="136" t="str">
        <f t="shared" si="289"/>
        <v/>
      </c>
      <c r="Z144" s="136" t="str">
        <f t="shared" si="289"/>
        <v/>
      </c>
      <c r="AA144" s="136" t="str">
        <f t="shared" si="289"/>
        <v/>
      </c>
      <c r="AB144" s="136" t="str">
        <f t="shared" si="289"/>
        <v/>
      </c>
      <c r="AC144" s="136" t="str">
        <f t="shared" si="289"/>
        <v/>
      </c>
      <c r="AD144" s="136" t="str">
        <f t="shared" si="289"/>
        <v/>
      </c>
      <c r="AE144" s="136" t="str">
        <f t="shared" si="289"/>
        <v/>
      </c>
      <c r="AF144" s="136" t="str">
        <f t="shared" si="289"/>
        <v/>
      </c>
      <c r="AG144" s="136" t="str">
        <f t="shared" si="289"/>
        <v/>
      </c>
      <c r="AH144" s="136" t="str">
        <f t="shared" si="289"/>
        <v/>
      </c>
      <c r="AI144" s="136" t="str">
        <f t="shared" si="289"/>
        <v/>
      </c>
      <c r="AJ144" s="136" t="str">
        <f t="shared" si="289"/>
        <v/>
      </c>
      <c r="AK144" s="136" t="str">
        <f t="shared" si="289"/>
        <v/>
      </c>
      <c r="AL144" s="136" t="str">
        <f t="shared" si="289"/>
        <v/>
      </c>
      <c r="AM144" s="136" t="str">
        <f t="shared" si="289"/>
        <v/>
      </c>
      <c r="AN144" s="136" t="str">
        <f t="shared" ref="AN144:BR144" si="290">IF(AJ144&lt;&gt;"",ROUND(AN4*IF($G$1&gt;=DATEVALUE("22/11/2019"),$C$144/365)*$F$144,IF(FALSE,-3,2)),"")</f>
        <v/>
      </c>
      <c r="AO144" s="136" t="str">
        <f t="shared" si="290"/>
        <v/>
      </c>
      <c r="AP144" s="136" t="str">
        <f t="shared" si="290"/>
        <v/>
      </c>
      <c r="AQ144" s="136" t="str">
        <f t="shared" si="290"/>
        <v/>
      </c>
      <c r="AR144" s="136" t="str">
        <f t="shared" si="290"/>
        <v/>
      </c>
      <c r="AS144" s="136" t="str">
        <f t="shared" si="290"/>
        <v/>
      </c>
      <c r="AT144" s="136" t="str">
        <f t="shared" si="290"/>
        <v/>
      </c>
      <c r="AU144" s="136" t="str">
        <f t="shared" si="290"/>
        <v/>
      </c>
      <c r="AV144" s="136" t="str">
        <f t="shared" si="290"/>
        <v/>
      </c>
      <c r="AW144" s="136" t="str">
        <f t="shared" si="290"/>
        <v/>
      </c>
      <c r="AX144" s="136" t="str">
        <f t="shared" si="290"/>
        <v/>
      </c>
      <c r="AY144" s="136" t="str">
        <f t="shared" si="290"/>
        <v/>
      </c>
      <c r="AZ144" s="136" t="str">
        <f t="shared" si="290"/>
        <v/>
      </c>
      <c r="BA144" s="136" t="str">
        <f t="shared" si="290"/>
        <v/>
      </c>
      <c r="BB144" s="136" t="str">
        <f t="shared" si="290"/>
        <v/>
      </c>
      <c r="BC144" s="136" t="str">
        <f t="shared" si="290"/>
        <v/>
      </c>
      <c r="BD144" s="136" t="str">
        <f t="shared" si="290"/>
        <v/>
      </c>
      <c r="BE144" s="136" t="str">
        <f t="shared" si="290"/>
        <v/>
      </c>
      <c r="BF144" s="136" t="str">
        <f t="shared" si="290"/>
        <v/>
      </c>
      <c r="BG144" s="136" t="str">
        <f t="shared" si="290"/>
        <v/>
      </c>
      <c r="BH144" s="136" t="str">
        <f t="shared" si="290"/>
        <v/>
      </c>
      <c r="BI144" s="136" t="str">
        <f t="shared" si="290"/>
        <v/>
      </c>
      <c r="BJ144" s="136" t="str">
        <f t="shared" si="290"/>
        <v/>
      </c>
      <c r="BK144" s="136" t="str">
        <f t="shared" si="290"/>
        <v/>
      </c>
      <c r="BL144" s="136" t="str">
        <f t="shared" si="290"/>
        <v/>
      </c>
      <c r="BM144" s="136" t="str">
        <f t="shared" si="290"/>
        <v/>
      </c>
      <c r="BN144" s="136" t="str">
        <f t="shared" si="290"/>
        <v/>
      </c>
      <c r="BO144" s="136" t="str">
        <f t="shared" si="290"/>
        <v/>
      </c>
      <c r="BP144" s="136" t="str">
        <f t="shared" si="290"/>
        <v/>
      </c>
      <c r="BQ144" s="136" t="str">
        <f t="shared" si="290"/>
        <v/>
      </c>
      <c r="BR144" s="136" t="str">
        <f t="shared" si="290"/>
        <v/>
      </c>
    </row>
    <row r="145" spans="1:70">
      <c r="A145" s="133" t="str">
        <f>IFERROR(IF(IF(AND(ROW(A145)=ROW($A$6),$G$2&lt;DATEVALUE("28/07/2006")),$G$2+1,INDEX('Intereses moratorios'!$A$7:$A$299,MATCH($G$2,'Intereses moratorios'!$A$7:$A$299,1)+ROW(A145)-ROW($A$6)))=0,"",IF(AND(ROW(A145)=ROW($A$6),$G$2&lt;DATEVALUE("28/07/2006")),$G$2+1,INDEX('Intereses moratorios'!$A$7:$A$299,MATCH($G$2,'Intereses moratorios'!$A$7:$A$299,1)+ROW(A145)-ROW($A$6)))),"")</f>
        <v/>
      </c>
      <c r="B145" s="133" t="str">
        <f>IFERROR(INDEX('Intereses moratorios'!$B$7:$B$299,MATCH(A145,'Intereses moratorios'!$A$7:$A$299,0)),"")</f>
        <v/>
      </c>
      <c r="C145" s="134" t="str">
        <f>IF(A145="","",IFERROR(IF($G$1&gt;=DATEVALUE("22/11/2019"),$E$4,INDEX('Intereses moratorios'!$D$7:$D$299,MATCH(A145,'Intereses moratorios'!$A$7:$A$299,0))),""))</f>
        <v/>
      </c>
      <c r="D145" s="133" t="str">
        <f t="shared" si="271"/>
        <v/>
      </c>
      <c r="E145" s="133" t="str">
        <f t="shared" si="272"/>
        <v/>
      </c>
      <c r="F145" s="135" t="str">
        <f t="shared" si="267"/>
        <v/>
      </c>
      <c r="G145" s="136" t="str">
        <f t="shared" si="268"/>
        <v/>
      </c>
      <c r="H145" s="136" t="str">
        <f t="shared" ref="H145:AM145" si="291">IF(D145&lt;&gt;"",ROUND(H4*IF($G$1&gt;=DATEVALUE("22/11/2019"),$C$145/365)*$F$145,IF(FALSE,-3,2)),"")</f>
        <v/>
      </c>
      <c r="I145" s="136" t="str">
        <f t="shared" si="291"/>
        <v/>
      </c>
      <c r="J145" s="136" t="str">
        <f t="shared" si="291"/>
        <v/>
      </c>
      <c r="K145" s="136" t="str">
        <f t="shared" si="291"/>
        <v/>
      </c>
      <c r="L145" s="136" t="str">
        <f t="shared" si="291"/>
        <v/>
      </c>
      <c r="M145" s="136" t="str">
        <f t="shared" si="291"/>
        <v/>
      </c>
      <c r="N145" s="136" t="str">
        <f t="shared" si="291"/>
        <v/>
      </c>
      <c r="O145" s="136" t="str">
        <f t="shared" si="291"/>
        <v/>
      </c>
      <c r="P145" s="136" t="str">
        <f t="shared" si="291"/>
        <v/>
      </c>
      <c r="Q145" s="136" t="str">
        <f t="shared" si="291"/>
        <v/>
      </c>
      <c r="R145" s="136" t="str">
        <f t="shared" si="291"/>
        <v/>
      </c>
      <c r="S145" s="136" t="str">
        <f t="shared" si="291"/>
        <v/>
      </c>
      <c r="T145" s="136" t="str">
        <f t="shared" si="291"/>
        <v/>
      </c>
      <c r="U145" s="136" t="str">
        <f t="shared" si="291"/>
        <v/>
      </c>
      <c r="V145" s="136" t="str">
        <f t="shared" si="291"/>
        <v/>
      </c>
      <c r="W145" s="136" t="str">
        <f t="shared" si="291"/>
        <v/>
      </c>
      <c r="X145" s="136" t="str">
        <f t="shared" si="291"/>
        <v/>
      </c>
      <c r="Y145" s="136" t="str">
        <f t="shared" si="291"/>
        <v/>
      </c>
      <c r="Z145" s="136" t="str">
        <f t="shared" si="291"/>
        <v/>
      </c>
      <c r="AA145" s="136" t="str">
        <f t="shared" si="291"/>
        <v/>
      </c>
      <c r="AB145" s="136" t="str">
        <f t="shared" si="291"/>
        <v/>
      </c>
      <c r="AC145" s="136" t="str">
        <f t="shared" si="291"/>
        <v/>
      </c>
      <c r="AD145" s="136" t="str">
        <f t="shared" si="291"/>
        <v/>
      </c>
      <c r="AE145" s="136" t="str">
        <f t="shared" si="291"/>
        <v/>
      </c>
      <c r="AF145" s="136" t="str">
        <f t="shared" si="291"/>
        <v/>
      </c>
      <c r="AG145" s="136" t="str">
        <f t="shared" si="291"/>
        <v/>
      </c>
      <c r="AH145" s="136" t="str">
        <f t="shared" si="291"/>
        <v/>
      </c>
      <c r="AI145" s="136" t="str">
        <f t="shared" si="291"/>
        <v/>
      </c>
      <c r="AJ145" s="136" t="str">
        <f t="shared" si="291"/>
        <v/>
      </c>
      <c r="AK145" s="136" t="str">
        <f t="shared" si="291"/>
        <v/>
      </c>
      <c r="AL145" s="136" t="str">
        <f t="shared" si="291"/>
        <v/>
      </c>
      <c r="AM145" s="136" t="str">
        <f t="shared" si="291"/>
        <v/>
      </c>
      <c r="AN145" s="136" t="str">
        <f t="shared" ref="AN145:BR145" si="292">IF(AJ145&lt;&gt;"",ROUND(AN4*IF($G$1&gt;=DATEVALUE("22/11/2019"),$C$145/365)*$F$145,IF(FALSE,-3,2)),"")</f>
        <v/>
      </c>
      <c r="AO145" s="136" t="str">
        <f t="shared" si="292"/>
        <v/>
      </c>
      <c r="AP145" s="136" t="str">
        <f t="shared" si="292"/>
        <v/>
      </c>
      <c r="AQ145" s="136" t="str">
        <f t="shared" si="292"/>
        <v/>
      </c>
      <c r="AR145" s="136" t="str">
        <f t="shared" si="292"/>
        <v/>
      </c>
      <c r="AS145" s="136" t="str">
        <f t="shared" si="292"/>
        <v/>
      </c>
      <c r="AT145" s="136" t="str">
        <f t="shared" si="292"/>
        <v/>
      </c>
      <c r="AU145" s="136" t="str">
        <f t="shared" si="292"/>
        <v/>
      </c>
      <c r="AV145" s="136" t="str">
        <f t="shared" si="292"/>
        <v/>
      </c>
      <c r="AW145" s="136" t="str">
        <f t="shared" si="292"/>
        <v/>
      </c>
      <c r="AX145" s="136" t="str">
        <f t="shared" si="292"/>
        <v/>
      </c>
      <c r="AY145" s="136" t="str">
        <f t="shared" si="292"/>
        <v/>
      </c>
      <c r="AZ145" s="136" t="str">
        <f t="shared" si="292"/>
        <v/>
      </c>
      <c r="BA145" s="136" t="str">
        <f t="shared" si="292"/>
        <v/>
      </c>
      <c r="BB145" s="136" t="str">
        <f t="shared" si="292"/>
        <v/>
      </c>
      <c r="BC145" s="136" t="str">
        <f t="shared" si="292"/>
        <v/>
      </c>
      <c r="BD145" s="136" t="str">
        <f t="shared" si="292"/>
        <v/>
      </c>
      <c r="BE145" s="136" t="str">
        <f t="shared" si="292"/>
        <v/>
      </c>
      <c r="BF145" s="136" t="str">
        <f t="shared" si="292"/>
        <v/>
      </c>
      <c r="BG145" s="136" t="str">
        <f t="shared" si="292"/>
        <v/>
      </c>
      <c r="BH145" s="136" t="str">
        <f t="shared" si="292"/>
        <v/>
      </c>
      <c r="BI145" s="136" t="str">
        <f t="shared" si="292"/>
        <v/>
      </c>
      <c r="BJ145" s="136" t="str">
        <f t="shared" si="292"/>
        <v/>
      </c>
      <c r="BK145" s="136" t="str">
        <f t="shared" si="292"/>
        <v/>
      </c>
      <c r="BL145" s="136" t="str">
        <f t="shared" si="292"/>
        <v/>
      </c>
      <c r="BM145" s="136" t="str">
        <f t="shared" si="292"/>
        <v/>
      </c>
      <c r="BN145" s="136" t="str">
        <f t="shared" si="292"/>
        <v/>
      </c>
      <c r="BO145" s="136" t="str">
        <f t="shared" si="292"/>
        <v/>
      </c>
      <c r="BP145" s="136" t="str">
        <f t="shared" si="292"/>
        <v/>
      </c>
      <c r="BQ145" s="136" t="str">
        <f t="shared" si="292"/>
        <v/>
      </c>
      <c r="BR145" s="136" t="str">
        <f t="shared" si="292"/>
        <v/>
      </c>
    </row>
    <row r="146" spans="1:70">
      <c r="A146" s="133" t="str">
        <f>IFERROR(IF(IF(AND(ROW(A146)=ROW($A$6),$G$2&lt;DATEVALUE("28/07/2006")),$G$2+1,INDEX('Intereses moratorios'!$A$7:$A$299,MATCH($G$2,'Intereses moratorios'!$A$7:$A$299,1)+ROW(A146)-ROW($A$6)))=0,"",IF(AND(ROW(A146)=ROW($A$6),$G$2&lt;DATEVALUE("28/07/2006")),$G$2+1,INDEX('Intereses moratorios'!$A$7:$A$299,MATCH($G$2,'Intereses moratorios'!$A$7:$A$299,1)+ROW(A146)-ROW($A$6)))),"")</f>
        <v/>
      </c>
      <c r="B146" s="133" t="str">
        <f>IFERROR(INDEX('Intereses moratorios'!$B$7:$B$299,MATCH(A146,'Intereses moratorios'!$A$7:$A$299,0)),"")</f>
        <v/>
      </c>
      <c r="C146" s="134" t="str">
        <f>IF(A146="","",IFERROR(IF($G$1&gt;=DATEVALUE("22/11/2019"),$E$4,INDEX('Intereses moratorios'!$D$7:$D$299,MATCH(A146,'Intereses moratorios'!$A$7:$A$299,0))),""))</f>
        <v/>
      </c>
      <c r="D146" s="133" t="str">
        <f t="shared" si="271"/>
        <v/>
      </c>
      <c r="E146" s="133" t="str">
        <f t="shared" si="272"/>
        <v/>
      </c>
      <c r="F146" s="135" t="str">
        <f t="shared" si="267"/>
        <v/>
      </c>
      <c r="G146" s="136" t="str">
        <f t="shared" si="268"/>
        <v/>
      </c>
      <c r="H146" s="136" t="str">
        <f t="shared" ref="H146:AM146" si="293">IF(D146&lt;&gt;"",ROUND(H4*IF($G$1&gt;=DATEVALUE("22/11/2019"),$C$146/365)*$F$146,IF(FALSE,-3,2)),"")</f>
        <v/>
      </c>
      <c r="I146" s="136" t="str">
        <f t="shared" si="293"/>
        <v/>
      </c>
      <c r="J146" s="136" t="str">
        <f t="shared" si="293"/>
        <v/>
      </c>
      <c r="K146" s="136" t="str">
        <f t="shared" si="293"/>
        <v/>
      </c>
      <c r="L146" s="136" t="str">
        <f t="shared" si="293"/>
        <v/>
      </c>
      <c r="M146" s="136" t="str">
        <f t="shared" si="293"/>
        <v/>
      </c>
      <c r="N146" s="136" t="str">
        <f t="shared" si="293"/>
        <v/>
      </c>
      <c r="O146" s="136" t="str">
        <f t="shared" si="293"/>
        <v/>
      </c>
      <c r="P146" s="136" t="str">
        <f t="shared" si="293"/>
        <v/>
      </c>
      <c r="Q146" s="136" t="str">
        <f t="shared" si="293"/>
        <v/>
      </c>
      <c r="R146" s="136" t="str">
        <f t="shared" si="293"/>
        <v/>
      </c>
      <c r="S146" s="136" t="str">
        <f t="shared" si="293"/>
        <v/>
      </c>
      <c r="T146" s="136" t="str">
        <f t="shared" si="293"/>
        <v/>
      </c>
      <c r="U146" s="136" t="str">
        <f t="shared" si="293"/>
        <v/>
      </c>
      <c r="V146" s="136" t="str">
        <f t="shared" si="293"/>
        <v/>
      </c>
      <c r="W146" s="136" t="str">
        <f t="shared" si="293"/>
        <v/>
      </c>
      <c r="X146" s="136" t="str">
        <f t="shared" si="293"/>
        <v/>
      </c>
      <c r="Y146" s="136" t="str">
        <f t="shared" si="293"/>
        <v/>
      </c>
      <c r="Z146" s="136" t="str">
        <f t="shared" si="293"/>
        <v/>
      </c>
      <c r="AA146" s="136" t="str">
        <f t="shared" si="293"/>
        <v/>
      </c>
      <c r="AB146" s="136" t="str">
        <f t="shared" si="293"/>
        <v/>
      </c>
      <c r="AC146" s="136" t="str">
        <f t="shared" si="293"/>
        <v/>
      </c>
      <c r="AD146" s="136" t="str">
        <f t="shared" si="293"/>
        <v/>
      </c>
      <c r="AE146" s="136" t="str">
        <f t="shared" si="293"/>
        <v/>
      </c>
      <c r="AF146" s="136" t="str">
        <f t="shared" si="293"/>
        <v/>
      </c>
      <c r="AG146" s="136" t="str">
        <f t="shared" si="293"/>
        <v/>
      </c>
      <c r="AH146" s="136" t="str">
        <f t="shared" si="293"/>
        <v/>
      </c>
      <c r="AI146" s="136" t="str">
        <f t="shared" si="293"/>
        <v/>
      </c>
      <c r="AJ146" s="136" t="str">
        <f t="shared" si="293"/>
        <v/>
      </c>
      <c r="AK146" s="136" t="str">
        <f t="shared" si="293"/>
        <v/>
      </c>
      <c r="AL146" s="136" t="str">
        <f t="shared" si="293"/>
        <v/>
      </c>
      <c r="AM146" s="136" t="str">
        <f t="shared" si="293"/>
        <v/>
      </c>
      <c r="AN146" s="136" t="str">
        <f t="shared" ref="AN146:BR146" si="294">IF(AJ146&lt;&gt;"",ROUND(AN4*IF($G$1&gt;=DATEVALUE("22/11/2019"),$C$146/365)*$F$146,IF(FALSE,-3,2)),"")</f>
        <v/>
      </c>
      <c r="AO146" s="136" t="str">
        <f t="shared" si="294"/>
        <v/>
      </c>
      <c r="AP146" s="136" t="str">
        <f t="shared" si="294"/>
        <v/>
      </c>
      <c r="AQ146" s="136" t="str">
        <f t="shared" si="294"/>
        <v/>
      </c>
      <c r="AR146" s="136" t="str">
        <f t="shared" si="294"/>
        <v/>
      </c>
      <c r="AS146" s="136" t="str">
        <f t="shared" si="294"/>
        <v/>
      </c>
      <c r="AT146" s="136" t="str">
        <f t="shared" si="294"/>
        <v/>
      </c>
      <c r="AU146" s="136" t="str">
        <f t="shared" si="294"/>
        <v/>
      </c>
      <c r="AV146" s="136" t="str">
        <f t="shared" si="294"/>
        <v/>
      </c>
      <c r="AW146" s="136" t="str">
        <f t="shared" si="294"/>
        <v/>
      </c>
      <c r="AX146" s="136" t="str">
        <f t="shared" si="294"/>
        <v/>
      </c>
      <c r="AY146" s="136" t="str">
        <f t="shared" si="294"/>
        <v/>
      </c>
      <c r="AZ146" s="136" t="str">
        <f t="shared" si="294"/>
        <v/>
      </c>
      <c r="BA146" s="136" t="str">
        <f t="shared" si="294"/>
        <v/>
      </c>
      <c r="BB146" s="136" t="str">
        <f t="shared" si="294"/>
        <v/>
      </c>
      <c r="BC146" s="136" t="str">
        <f t="shared" si="294"/>
        <v/>
      </c>
      <c r="BD146" s="136" t="str">
        <f t="shared" si="294"/>
        <v/>
      </c>
      <c r="BE146" s="136" t="str">
        <f t="shared" si="294"/>
        <v/>
      </c>
      <c r="BF146" s="136" t="str">
        <f t="shared" si="294"/>
        <v/>
      </c>
      <c r="BG146" s="136" t="str">
        <f t="shared" si="294"/>
        <v/>
      </c>
      <c r="BH146" s="136" t="str">
        <f t="shared" si="294"/>
        <v/>
      </c>
      <c r="BI146" s="136" t="str">
        <f t="shared" si="294"/>
        <v/>
      </c>
      <c r="BJ146" s="136" t="str">
        <f t="shared" si="294"/>
        <v/>
      </c>
      <c r="BK146" s="136" t="str">
        <f t="shared" si="294"/>
        <v/>
      </c>
      <c r="BL146" s="136" t="str">
        <f t="shared" si="294"/>
        <v/>
      </c>
      <c r="BM146" s="136" t="str">
        <f t="shared" si="294"/>
        <v/>
      </c>
      <c r="BN146" s="136" t="str">
        <f t="shared" si="294"/>
        <v/>
      </c>
      <c r="BO146" s="136" t="str">
        <f t="shared" si="294"/>
        <v/>
      </c>
      <c r="BP146" s="136" t="str">
        <f t="shared" si="294"/>
        <v/>
      </c>
      <c r="BQ146" s="136" t="str">
        <f t="shared" si="294"/>
        <v/>
      </c>
      <c r="BR146" s="136" t="str">
        <f t="shared" si="294"/>
        <v/>
      </c>
    </row>
    <row r="147" spans="1:70">
      <c r="A147" s="133" t="str">
        <f>IFERROR(IF(IF(AND(ROW(A147)=ROW($A$6),$G$2&lt;DATEVALUE("28/07/2006")),$G$2+1,INDEX('Intereses moratorios'!$A$7:$A$299,MATCH($G$2,'Intereses moratorios'!$A$7:$A$299,1)+ROW(A147)-ROW($A$6)))=0,"",IF(AND(ROW(A147)=ROW($A$6),$G$2&lt;DATEVALUE("28/07/2006")),$G$2+1,INDEX('Intereses moratorios'!$A$7:$A$299,MATCH($G$2,'Intereses moratorios'!$A$7:$A$299,1)+ROW(A147)-ROW($A$6)))),"")</f>
        <v/>
      </c>
      <c r="B147" s="133" t="str">
        <f>IFERROR(INDEX('Intereses moratorios'!$B$7:$B$299,MATCH(A147,'Intereses moratorios'!$A$7:$A$299,0)),"")</f>
        <v/>
      </c>
      <c r="C147" s="134" t="str">
        <f>IF(A147="","",IFERROR(IF($G$1&gt;=DATEVALUE("22/11/2019"),$E$4,INDEX('Intereses moratorios'!$D$7:$D$299,MATCH(A147,'Intereses moratorios'!$A$7:$A$299,0))),""))</f>
        <v/>
      </c>
      <c r="D147" s="133" t="str">
        <f t="shared" si="271"/>
        <v/>
      </c>
      <c r="E147" s="133" t="str">
        <f t="shared" si="272"/>
        <v/>
      </c>
      <c r="F147" s="135" t="str">
        <f t="shared" si="267"/>
        <v/>
      </c>
      <c r="G147" s="136" t="str">
        <f t="shared" si="268"/>
        <v/>
      </c>
      <c r="H147" s="136" t="str">
        <f t="shared" ref="H147:AM147" si="295">IF(D147&lt;&gt;"",ROUND(H4*IF($G$1&gt;=DATEVALUE("22/11/2019"),$C$147/365)*$F$147,IF(FALSE,-3,2)),"")</f>
        <v/>
      </c>
      <c r="I147" s="136" t="str">
        <f t="shared" si="295"/>
        <v/>
      </c>
      <c r="J147" s="136" t="str">
        <f t="shared" si="295"/>
        <v/>
      </c>
      <c r="K147" s="136" t="str">
        <f t="shared" si="295"/>
        <v/>
      </c>
      <c r="L147" s="136" t="str">
        <f t="shared" si="295"/>
        <v/>
      </c>
      <c r="M147" s="136" t="str">
        <f t="shared" si="295"/>
        <v/>
      </c>
      <c r="N147" s="136" t="str">
        <f t="shared" si="295"/>
        <v/>
      </c>
      <c r="O147" s="136" t="str">
        <f t="shared" si="295"/>
        <v/>
      </c>
      <c r="P147" s="136" t="str">
        <f t="shared" si="295"/>
        <v/>
      </c>
      <c r="Q147" s="136" t="str">
        <f t="shared" si="295"/>
        <v/>
      </c>
      <c r="R147" s="136" t="str">
        <f t="shared" si="295"/>
        <v/>
      </c>
      <c r="S147" s="136" t="str">
        <f t="shared" si="295"/>
        <v/>
      </c>
      <c r="T147" s="136" t="str">
        <f t="shared" si="295"/>
        <v/>
      </c>
      <c r="U147" s="136" t="str">
        <f t="shared" si="295"/>
        <v/>
      </c>
      <c r="V147" s="136" t="str">
        <f t="shared" si="295"/>
        <v/>
      </c>
      <c r="W147" s="136" t="str">
        <f t="shared" si="295"/>
        <v/>
      </c>
      <c r="X147" s="136" t="str">
        <f t="shared" si="295"/>
        <v/>
      </c>
      <c r="Y147" s="136" t="str">
        <f t="shared" si="295"/>
        <v/>
      </c>
      <c r="Z147" s="136" t="str">
        <f t="shared" si="295"/>
        <v/>
      </c>
      <c r="AA147" s="136" t="str">
        <f t="shared" si="295"/>
        <v/>
      </c>
      <c r="AB147" s="136" t="str">
        <f t="shared" si="295"/>
        <v/>
      </c>
      <c r="AC147" s="136" t="str">
        <f t="shared" si="295"/>
        <v/>
      </c>
      <c r="AD147" s="136" t="str">
        <f t="shared" si="295"/>
        <v/>
      </c>
      <c r="AE147" s="136" t="str">
        <f t="shared" si="295"/>
        <v/>
      </c>
      <c r="AF147" s="136" t="str">
        <f t="shared" si="295"/>
        <v/>
      </c>
      <c r="AG147" s="136" t="str">
        <f t="shared" si="295"/>
        <v/>
      </c>
      <c r="AH147" s="136" t="str">
        <f t="shared" si="295"/>
        <v/>
      </c>
      <c r="AI147" s="136" t="str">
        <f t="shared" si="295"/>
        <v/>
      </c>
      <c r="AJ147" s="136" t="str">
        <f t="shared" si="295"/>
        <v/>
      </c>
      <c r="AK147" s="136" t="str">
        <f t="shared" si="295"/>
        <v/>
      </c>
      <c r="AL147" s="136" t="str">
        <f t="shared" si="295"/>
        <v/>
      </c>
      <c r="AM147" s="136" t="str">
        <f t="shared" si="295"/>
        <v/>
      </c>
      <c r="AN147" s="136" t="str">
        <f t="shared" ref="AN147:BR147" si="296">IF(AJ147&lt;&gt;"",ROUND(AN4*IF($G$1&gt;=DATEVALUE("22/11/2019"),$C$147/365)*$F$147,IF(FALSE,-3,2)),"")</f>
        <v/>
      </c>
      <c r="AO147" s="136" t="str">
        <f t="shared" si="296"/>
        <v/>
      </c>
      <c r="AP147" s="136" t="str">
        <f t="shared" si="296"/>
        <v/>
      </c>
      <c r="AQ147" s="136" t="str">
        <f t="shared" si="296"/>
        <v/>
      </c>
      <c r="AR147" s="136" t="str">
        <f t="shared" si="296"/>
        <v/>
      </c>
      <c r="AS147" s="136" t="str">
        <f t="shared" si="296"/>
        <v/>
      </c>
      <c r="AT147" s="136" t="str">
        <f t="shared" si="296"/>
        <v/>
      </c>
      <c r="AU147" s="136" t="str">
        <f t="shared" si="296"/>
        <v/>
      </c>
      <c r="AV147" s="136" t="str">
        <f t="shared" si="296"/>
        <v/>
      </c>
      <c r="AW147" s="136" t="str">
        <f t="shared" si="296"/>
        <v/>
      </c>
      <c r="AX147" s="136" t="str">
        <f t="shared" si="296"/>
        <v/>
      </c>
      <c r="AY147" s="136" t="str">
        <f t="shared" si="296"/>
        <v/>
      </c>
      <c r="AZ147" s="136" t="str">
        <f t="shared" si="296"/>
        <v/>
      </c>
      <c r="BA147" s="136" t="str">
        <f t="shared" si="296"/>
        <v/>
      </c>
      <c r="BB147" s="136" t="str">
        <f t="shared" si="296"/>
        <v/>
      </c>
      <c r="BC147" s="136" t="str">
        <f t="shared" si="296"/>
        <v/>
      </c>
      <c r="BD147" s="136" t="str">
        <f t="shared" si="296"/>
        <v/>
      </c>
      <c r="BE147" s="136" t="str">
        <f t="shared" si="296"/>
        <v/>
      </c>
      <c r="BF147" s="136" t="str">
        <f t="shared" si="296"/>
        <v/>
      </c>
      <c r="BG147" s="136" t="str">
        <f t="shared" si="296"/>
        <v/>
      </c>
      <c r="BH147" s="136" t="str">
        <f t="shared" si="296"/>
        <v/>
      </c>
      <c r="BI147" s="136" t="str">
        <f t="shared" si="296"/>
        <v/>
      </c>
      <c r="BJ147" s="136" t="str">
        <f t="shared" si="296"/>
        <v/>
      </c>
      <c r="BK147" s="136" t="str">
        <f t="shared" si="296"/>
        <v/>
      </c>
      <c r="BL147" s="136" t="str">
        <f t="shared" si="296"/>
        <v/>
      </c>
      <c r="BM147" s="136" t="str">
        <f t="shared" si="296"/>
        <v/>
      </c>
      <c r="BN147" s="136" t="str">
        <f t="shared" si="296"/>
        <v/>
      </c>
      <c r="BO147" s="136" t="str">
        <f t="shared" si="296"/>
        <v/>
      </c>
      <c r="BP147" s="136" t="str">
        <f t="shared" si="296"/>
        <v/>
      </c>
      <c r="BQ147" s="136" t="str">
        <f t="shared" si="296"/>
        <v/>
      </c>
      <c r="BR147" s="136" t="str">
        <f t="shared" si="296"/>
        <v/>
      </c>
    </row>
    <row r="148" spans="1:70">
      <c r="A148" s="133" t="str">
        <f>IFERROR(IF(IF(AND(ROW(A148)=ROW($A$6),$G$2&lt;DATEVALUE("28/07/2006")),$G$2+1,INDEX('Intereses moratorios'!$A$7:$A$299,MATCH($G$2,'Intereses moratorios'!$A$7:$A$299,1)+ROW(A148)-ROW($A$6)))=0,"",IF(AND(ROW(A148)=ROW($A$6),$G$2&lt;DATEVALUE("28/07/2006")),$G$2+1,INDEX('Intereses moratorios'!$A$7:$A$299,MATCH($G$2,'Intereses moratorios'!$A$7:$A$299,1)+ROW(A148)-ROW($A$6)))),"")</f>
        <v/>
      </c>
      <c r="B148" s="133" t="str">
        <f>IFERROR(INDEX('Intereses moratorios'!$B$7:$B$299,MATCH(A148,'Intereses moratorios'!$A$7:$A$299,0)),"")</f>
        <v/>
      </c>
      <c r="C148" s="134" t="str">
        <f>IF(A148="","",IFERROR(IF($G$1&gt;=DATEVALUE("22/11/2019"),$E$4,INDEX('Intereses moratorios'!$D$7:$D$299,MATCH(A148,'Intereses moratorios'!$A$7:$A$299,0))),""))</f>
        <v/>
      </c>
      <c r="D148" s="133" t="str">
        <f t="shared" si="271"/>
        <v/>
      </c>
      <c r="E148" s="133" t="str">
        <f t="shared" si="272"/>
        <v/>
      </c>
      <c r="F148" s="135" t="str">
        <f t="shared" si="267"/>
        <v/>
      </c>
      <c r="G148" s="136" t="str">
        <f t="shared" si="268"/>
        <v/>
      </c>
      <c r="H148" s="136" t="str">
        <f t="shared" ref="H148:AM148" si="297">IF(D148&lt;&gt;"",ROUND(H4*IF($G$1&gt;=DATEVALUE("22/11/2019"),$C$148/365)*$F$148,IF(FALSE,-3,2)),"")</f>
        <v/>
      </c>
      <c r="I148" s="136" t="str">
        <f t="shared" si="297"/>
        <v/>
      </c>
      <c r="J148" s="136" t="str">
        <f t="shared" si="297"/>
        <v/>
      </c>
      <c r="K148" s="136" t="str">
        <f t="shared" si="297"/>
        <v/>
      </c>
      <c r="L148" s="136" t="str">
        <f t="shared" si="297"/>
        <v/>
      </c>
      <c r="M148" s="136" t="str">
        <f t="shared" si="297"/>
        <v/>
      </c>
      <c r="N148" s="136" t="str">
        <f t="shared" si="297"/>
        <v/>
      </c>
      <c r="O148" s="136" t="str">
        <f t="shared" si="297"/>
        <v/>
      </c>
      <c r="P148" s="136" t="str">
        <f t="shared" si="297"/>
        <v/>
      </c>
      <c r="Q148" s="136" t="str">
        <f t="shared" si="297"/>
        <v/>
      </c>
      <c r="R148" s="136" t="str">
        <f t="shared" si="297"/>
        <v/>
      </c>
      <c r="S148" s="136" t="str">
        <f t="shared" si="297"/>
        <v/>
      </c>
      <c r="T148" s="136" t="str">
        <f t="shared" si="297"/>
        <v/>
      </c>
      <c r="U148" s="136" t="str">
        <f t="shared" si="297"/>
        <v/>
      </c>
      <c r="V148" s="136" t="str">
        <f t="shared" si="297"/>
        <v/>
      </c>
      <c r="W148" s="136" t="str">
        <f t="shared" si="297"/>
        <v/>
      </c>
      <c r="X148" s="136" t="str">
        <f t="shared" si="297"/>
        <v/>
      </c>
      <c r="Y148" s="136" t="str">
        <f t="shared" si="297"/>
        <v/>
      </c>
      <c r="Z148" s="136" t="str">
        <f t="shared" si="297"/>
        <v/>
      </c>
      <c r="AA148" s="136" t="str">
        <f t="shared" si="297"/>
        <v/>
      </c>
      <c r="AB148" s="136" t="str">
        <f t="shared" si="297"/>
        <v/>
      </c>
      <c r="AC148" s="136" t="str">
        <f t="shared" si="297"/>
        <v/>
      </c>
      <c r="AD148" s="136" t="str">
        <f t="shared" si="297"/>
        <v/>
      </c>
      <c r="AE148" s="136" t="str">
        <f t="shared" si="297"/>
        <v/>
      </c>
      <c r="AF148" s="136" t="str">
        <f t="shared" si="297"/>
        <v/>
      </c>
      <c r="AG148" s="136" t="str">
        <f t="shared" si="297"/>
        <v/>
      </c>
      <c r="AH148" s="136" t="str">
        <f t="shared" si="297"/>
        <v/>
      </c>
      <c r="AI148" s="136" t="str">
        <f t="shared" si="297"/>
        <v/>
      </c>
      <c r="AJ148" s="136" t="str">
        <f t="shared" si="297"/>
        <v/>
      </c>
      <c r="AK148" s="136" t="str">
        <f t="shared" si="297"/>
        <v/>
      </c>
      <c r="AL148" s="136" t="str">
        <f t="shared" si="297"/>
        <v/>
      </c>
      <c r="AM148" s="136" t="str">
        <f t="shared" si="297"/>
        <v/>
      </c>
      <c r="AN148" s="136" t="str">
        <f t="shared" ref="AN148:BR148" si="298">IF(AJ148&lt;&gt;"",ROUND(AN4*IF($G$1&gt;=DATEVALUE("22/11/2019"),$C$148/365)*$F$148,IF(FALSE,-3,2)),"")</f>
        <v/>
      </c>
      <c r="AO148" s="136" t="str">
        <f t="shared" si="298"/>
        <v/>
      </c>
      <c r="AP148" s="136" t="str">
        <f t="shared" si="298"/>
        <v/>
      </c>
      <c r="AQ148" s="136" t="str">
        <f t="shared" si="298"/>
        <v/>
      </c>
      <c r="AR148" s="136" t="str">
        <f t="shared" si="298"/>
        <v/>
      </c>
      <c r="AS148" s="136" t="str">
        <f t="shared" si="298"/>
        <v/>
      </c>
      <c r="AT148" s="136" t="str">
        <f t="shared" si="298"/>
        <v/>
      </c>
      <c r="AU148" s="136" t="str">
        <f t="shared" si="298"/>
        <v/>
      </c>
      <c r="AV148" s="136" t="str">
        <f t="shared" si="298"/>
        <v/>
      </c>
      <c r="AW148" s="136" t="str">
        <f t="shared" si="298"/>
        <v/>
      </c>
      <c r="AX148" s="136" t="str">
        <f t="shared" si="298"/>
        <v/>
      </c>
      <c r="AY148" s="136" t="str">
        <f t="shared" si="298"/>
        <v/>
      </c>
      <c r="AZ148" s="136" t="str">
        <f t="shared" si="298"/>
        <v/>
      </c>
      <c r="BA148" s="136" t="str">
        <f t="shared" si="298"/>
        <v/>
      </c>
      <c r="BB148" s="136" t="str">
        <f t="shared" si="298"/>
        <v/>
      </c>
      <c r="BC148" s="136" t="str">
        <f t="shared" si="298"/>
        <v/>
      </c>
      <c r="BD148" s="136" t="str">
        <f t="shared" si="298"/>
        <v/>
      </c>
      <c r="BE148" s="136" t="str">
        <f t="shared" si="298"/>
        <v/>
      </c>
      <c r="BF148" s="136" t="str">
        <f t="shared" si="298"/>
        <v/>
      </c>
      <c r="BG148" s="136" t="str">
        <f t="shared" si="298"/>
        <v/>
      </c>
      <c r="BH148" s="136" t="str">
        <f t="shared" si="298"/>
        <v/>
      </c>
      <c r="BI148" s="136" t="str">
        <f t="shared" si="298"/>
        <v/>
      </c>
      <c r="BJ148" s="136" t="str">
        <f t="shared" si="298"/>
        <v/>
      </c>
      <c r="BK148" s="136" t="str">
        <f t="shared" si="298"/>
        <v/>
      </c>
      <c r="BL148" s="136" t="str">
        <f t="shared" si="298"/>
        <v/>
      </c>
      <c r="BM148" s="136" t="str">
        <f t="shared" si="298"/>
        <v/>
      </c>
      <c r="BN148" s="136" t="str">
        <f t="shared" si="298"/>
        <v/>
      </c>
      <c r="BO148" s="136" t="str">
        <f t="shared" si="298"/>
        <v/>
      </c>
      <c r="BP148" s="136" t="str">
        <f t="shared" si="298"/>
        <v/>
      </c>
      <c r="BQ148" s="136" t="str">
        <f t="shared" si="298"/>
        <v/>
      </c>
      <c r="BR148" s="136" t="str">
        <f t="shared" si="298"/>
        <v/>
      </c>
    </row>
    <row r="149" spans="1:70">
      <c r="A149" s="133" t="str">
        <f>IFERROR(IF(IF(AND(ROW(A149)=ROW($A$6),$G$2&lt;DATEVALUE("28/07/2006")),$G$2+1,INDEX('Intereses moratorios'!$A$7:$A$299,MATCH($G$2,'Intereses moratorios'!$A$7:$A$299,1)+ROW(A149)-ROW($A$6)))=0,"",IF(AND(ROW(A149)=ROW($A$6),$G$2&lt;DATEVALUE("28/07/2006")),$G$2+1,INDEX('Intereses moratorios'!$A$7:$A$299,MATCH($G$2,'Intereses moratorios'!$A$7:$A$299,1)+ROW(A149)-ROW($A$6)))),"")</f>
        <v/>
      </c>
      <c r="B149" s="133" t="str">
        <f>IFERROR(INDEX('Intereses moratorios'!$B$7:$B$299,MATCH(A149,'Intereses moratorios'!$A$7:$A$299,0)),"")</f>
        <v/>
      </c>
      <c r="C149" s="134" t="str">
        <f>IF(A149="","",IFERROR(IF($G$1&gt;=DATEVALUE("22/11/2019"),$E$4,INDEX('Intereses moratorios'!$D$7:$D$299,MATCH(A149,'Intereses moratorios'!$A$7:$A$299,0))),""))</f>
        <v/>
      </c>
      <c r="D149" s="133" t="str">
        <f t="shared" si="271"/>
        <v/>
      </c>
      <c r="E149" s="133" t="str">
        <f t="shared" si="272"/>
        <v/>
      </c>
      <c r="F149" s="135" t="str">
        <f t="shared" si="267"/>
        <v/>
      </c>
      <c r="G149" s="136" t="str">
        <f t="shared" si="268"/>
        <v/>
      </c>
      <c r="H149" s="136" t="str">
        <f t="shared" ref="H149:AM149" si="299">IF(D149&lt;&gt;"",ROUND(H4*IF($G$1&gt;=DATEVALUE("22/11/2019"),$C$149/365)*$F$149,IF(FALSE,-3,2)),"")</f>
        <v/>
      </c>
      <c r="I149" s="136" t="str">
        <f t="shared" si="299"/>
        <v/>
      </c>
      <c r="J149" s="136" t="str">
        <f t="shared" si="299"/>
        <v/>
      </c>
      <c r="K149" s="136" t="str">
        <f t="shared" si="299"/>
        <v/>
      </c>
      <c r="L149" s="136" t="str">
        <f t="shared" si="299"/>
        <v/>
      </c>
      <c r="M149" s="136" t="str">
        <f t="shared" si="299"/>
        <v/>
      </c>
      <c r="N149" s="136" t="str">
        <f t="shared" si="299"/>
        <v/>
      </c>
      <c r="O149" s="136" t="str">
        <f t="shared" si="299"/>
        <v/>
      </c>
      <c r="P149" s="136" t="str">
        <f t="shared" si="299"/>
        <v/>
      </c>
      <c r="Q149" s="136" t="str">
        <f t="shared" si="299"/>
        <v/>
      </c>
      <c r="R149" s="136" t="str">
        <f t="shared" si="299"/>
        <v/>
      </c>
      <c r="S149" s="136" t="str">
        <f t="shared" si="299"/>
        <v/>
      </c>
      <c r="T149" s="136" t="str">
        <f t="shared" si="299"/>
        <v/>
      </c>
      <c r="U149" s="136" t="str">
        <f t="shared" si="299"/>
        <v/>
      </c>
      <c r="V149" s="136" t="str">
        <f t="shared" si="299"/>
        <v/>
      </c>
      <c r="W149" s="136" t="str">
        <f t="shared" si="299"/>
        <v/>
      </c>
      <c r="X149" s="136" t="str">
        <f t="shared" si="299"/>
        <v/>
      </c>
      <c r="Y149" s="136" t="str">
        <f t="shared" si="299"/>
        <v/>
      </c>
      <c r="Z149" s="136" t="str">
        <f t="shared" si="299"/>
        <v/>
      </c>
      <c r="AA149" s="136" t="str">
        <f t="shared" si="299"/>
        <v/>
      </c>
      <c r="AB149" s="136" t="str">
        <f t="shared" si="299"/>
        <v/>
      </c>
      <c r="AC149" s="136" t="str">
        <f t="shared" si="299"/>
        <v/>
      </c>
      <c r="AD149" s="136" t="str">
        <f t="shared" si="299"/>
        <v/>
      </c>
      <c r="AE149" s="136" t="str">
        <f t="shared" si="299"/>
        <v/>
      </c>
      <c r="AF149" s="136" t="str">
        <f t="shared" si="299"/>
        <v/>
      </c>
      <c r="AG149" s="136" t="str">
        <f t="shared" si="299"/>
        <v/>
      </c>
      <c r="AH149" s="136" t="str">
        <f t="shared" si="299"/>
        <v/>
      </c>
      <c r="AI149" s="136" t="str">
        <f t="shared" si="299"/>
        <v/>
      </c>
      <c r="AJ149" s="136" t="str">
        <f t="shared" si="299"/>
        <v/>
      </c>
      <c r="AK149" s="136" t="str">
        <f t="shared" si="299"/>
        <v/>
      </c>
      <c r="AL149" s="136" t="str">
        <f t="shared" si="299"/>
        <v/>
      </c>
      <c r="AM149" s="136" t="str">
        <f t="shared" si="299"/>
        <v/>
      </c>
      <c r="AN149" s="136" t="str">
        <f t="shared" ref="AN149:BR149" si="300">IF(AJ149&lt;&gt;"",ROUND(AN4*IF($G$1&gt;=DATEVALUE("22/11/2019"),$C$149/365)*$F$149,IF(FALSE,-3,2)),"")</f>
        <v/>
      </c>
      <c r="AO149" s="136" t="str">
        <f t="shared" si="300"/>
        <v/>
      </c>
      <c r="AP149" s="136" t="str">
        <f t="shared" si="300"/>
        <v/>
      </c>
      <c r="AQ149" s="136" t="str">
        <f t="shared" si="300"/>
        <v/>
      </c>
      <c r="AR149" s="136" t="str">
        <f t="shared" si="300"/>
        <v/>
      </c>
      <c r="AS149" s="136" t="str">
        <f t="shared" si="300"/>
        <v/>
      </c>
      <c r="AT149" s="136" t="str">
        <f t="shared" si="300"/>
        <v/>
      </c>
      <c r="AU149" s="136" t="str">
        <f t="shared" si="300"/>
        <v/>
      </c>
      <c r="AV149" s="136" t="str">
        <f t="shared" si="300"/>
        <v/>
      </c>
      <c r="AW149" s="136" t="str">
        <f t="shared" si="300"/>
        <v/>
      </c>
      <c r="AX149" s="136" t="str">
        <f t="shared" si="300"/>
        <v/>
      </c>
      <c r="AY149" s="136" t="str">
        <f t="shared" si="300"/>
        <v/>
      </c>
      <c r="AZ149" s="136" t="str">
        <f t="shared" si="300"/>
        <v/>
      </c>
      <c r="BA149" s="136" t="str">
        <f t="shared" si="300"/>
        <v/>
      </c>
      <c r="BB149" s="136" t="str">
        <f t="shared" si="300"/>
        <v/>
      </c>
      <c r="BC149" s="136" t="str">
        <f t="shared" si="300"/>
        <v/>
      </c>
      <c r="BD149" s="136" t="str">
        <f t="shared" si="300"/>
        <v/>
      </c>
      <c r="BE149" s="136" t="str">
        <f t="shared" si="300"/>
        <v/>
      </c>
      <c r="BF149" s="136" t="str">
        <f t="shared" si="300"/>
        <v/>
      </c>
      <c r="BG149" s="136" t="str">
        <f t="shared" si="300"/>
        <v/>
      </c>
      <c r="BH149" s="136" t="str">
        <f t="shared" si="300"/>
        <v/>
      </c>
      <c r="BI149" s="136" t="str">
        <f t="shared" si="300"/>
        <v/>
      </c>
      <c r="BJ149" s="136" t="str">
        <f t="shared" si="300"/>
        <v/>
      </c>
      <c r="BK149" s="136" t="str">
        <f t="shared" si="300"/>
        <v/>
      </c>
      <c r="BL149" s="136" t="str">
        <f t="shared" si="300"/>
        <v/>
      </c>
      <c r="BM149" s="136" t="str">
        <f t="shared" si="300"/>
        <v/>
      </c>
      <c r="BN149" s="136" t="str">
        <f t="shared" si="300"/>
        <v/>
      </c>
      <c r="BO149" s="136" t="str">
        <f t="shared" si="300"/>
        <v/>
      </c>
      <c r="BP149" s="136" t="str">
        <f t="shared" si="300"/>
        <v/>
      </c>
      <c r="BQ149" s="136" t="str">
        <f t="shared" si="300"/>
        <v/>
      </c>
      <c r="BR149" s="136" t="str">
        <f t="shared" si="300"/>
        <v/>
      </c>
    </row>
    <row r="150" spans="1:70">
      <c r="A150" s="133" t="str">
        <f>IFERROR(IF(IF(AND(ROW(A150)=ROW($A$6),$G$2&lt;DATEVALUE("28/07/2006")),$G$2+1,INDEX('Intereses moratorios'!$A$7:$A$299,MATCH($G$2,'Intereses moratorios'!$A$7:$A$299,1)+ROW(A150)-ROW($A$6)))=0,"",IF(AND(ROW(A150)=ROW($A$6),$G$2&lt;DATEVALUE("28/07/2006")),$G$2+1,INDEX('Intereses moratorios'!$A$7:$A$299,MATCH($G$2,'Intereses moratorios'!$A$7:$A$299,1)+ROW(A150)-ROW($A$6)))),"")</f>
        <v/>
      </c>
      <c r="B150" s="133" t="str">
        <f>IFERROR(INDEX('Intereses moratorios'!$B$7:$B$299,MATCH(A150,'Intereses moratorios'!$A$7:$A$299,0)),"")</f>
        <v/>
      </c>
      <c r="C150" s="134" t="str">
        <f>IF(A150="","",IFERROR(IF($G$1&gt;=DATEVALUE("22/11/2019"),$E$4,INDEX('Intereses moratorios'!$D$7:$D$299,MATCH(A150,'Intereses moratorios'!$A$7:$A$299,0))),""))</f>
        <v/>
      </c>
      <c r="D150" s="133" t="str">
        <f t="shared" si="271"/>
        <v/>
      </c>
      <c r="E150" s="133" t="str">
        <f t="shared" si="272"/>
        <v/>
      </c>
      <c r="F150" s="135" t="str">
        <f t="shared" si="267"/>
        <v/>
      </c>
      <c r="G150" s="136" t="str">
        <f t="shared" si="268"/>
        <v/>
      </c>
      <c r="H150" s="136" t="str">
        <f t="shared" ref="H150:AM150" si="301">IF(D150&lt;&gt;"",ROUND(H4*IF($G$1&gt;=DATEVALUE("22/11/2019"),$C$150/365)*$F$150,IF(FALSE,-3,2)),"")</f>
        <v/>
      </c>
      <c r="I150" s="136" t="str">
        <f t="shared" si="301"/>
        <v/>
      </c>
      <c r="J150" s="136" t="str">
        <f t="shared" si="301"/>
        <v/>
      </c>
      <c r="K150" s="136" t="str">
        <f t="shared" si="301"/>
        <v/>
      </c>
      <c r="L150" s="136" t="str">
        <f t="shared" si="301"/>
        <v/>
      </c>
      <c r="M150" s="136" t="str">
        <f t="shared" si="301"/>
        <v/>
      </c>
      <c r="N150" s="136" t="str">
        <f t="shared" si="301"/>
        <v/>
      </c>
      <c r="O150" s="136" t="str">
        <f t="shared" si="301"/>
        <v/>
      </c>
      <c r="P150" s="136" t="str">
        <f t="shared" si="301"/>
        <v/>
      </c>
      <c r="Q150" s="136" t="str">
        <f t="shared" si="301"/>
        <v/>
      </c>
      <c r="R150" s="136" t="str">
        <f t="shared" si="301"/>
        <v/>
      </c>
      <c r="S150" s="136" t="str">
        <f t="shared" si="301"/>
        <v/>
      </c>
      <c r="T150" s="136" t="str">
        <f t="shared" si="301"/>
        <v/>
      </c>
      <c r="U150" s="136" t="str">
        <f t="shared" si="301"/>
        <v/>
      </c>
      <c r="V150" s="136" t="str">
        <f t="shared" si="301"/>
        <v/>
      </c>
      <c r="W150" s="136" t="str">
        <f t="shared" si="301"/>
        <v/>
      </c>
      <c r="X150" s="136" t="str">
        <f t="shared" si="301"/>
        <v/>
      </c>
      <c r="Y150" s="136" t="str">
        <f t="shared" si="301"/>
        <v/>
      </c>
      <c r="Z150" s="136" t="str">
        <f t="shared" si="301"/>
        <v/>
      </c>
      <c r="AA150" s="136" t="str">
        <f t="shared" si="301"/>
        <v/>
      </c>
      <c r="AB150" s="136" t="str">
        <f t="shared" si="301"/>
        <v/>
      </c>
      <c r="AC150" s="136" t="str">
        <f t="shared" si="301"/>
        <v/>
      </c>
      <c r="AD150" s="136" t="str">
        <f t="shared" si="301"/>
        <v/>
      </c>
      <c r="AE150" s="136" t="str">
        <f t="shared" si="301"/>
        <v/>
      </c>
      <c r="AF150" s="136" t="str">
        <f t="shared" si="301"/>
        <v/>
      </c>
      <c r="AG150" s="136" t="str">
        <f t="shared" si="301"/>
        <v/>
      </c>
      <c r="AH150" s="136" t="str">
        <f t="shared" si="301"/>
        <v/>
      </c>
      <c r="AI150" s="136" t="str">
        <f t="shared" si="301"/>
        <v/>
      </c>
      <c r="AJ150" s="136" t="str">
        <f t="shared" si="301"/>
        <v/>
      </c>
      <c r="AK150" s="136" t="str">
        <f t="shared" si="301"/>
        <v/>
      </c>
      <c r="AL150" s="136" t="str">
        <f t="shared" si="301"/>
        <v/>
      </c>
      <c r="AM150" s="136" t="str">
        <f t="shared" si="301"/>
        <v/>
      </c>
      <c r="AN150" s="136" t="str">
        <f t="shared" ref="AN150:BR150" si="302">IF(AJ150&lt;&gt;"",ROUND(AN4*IF($G$1&gt;=DATEVALUE("22/11/2019"),$C$150/365)*$F$150,IF(FALSE,-3,2)),"")</f>
        <v/>
      </c>
      <c r="AO150" s="136" t="str">
        <f t="shared" si="302"/>
        <v/>
      </c>
      <c r="AP150" s="136" t="str">
        <f t="shared" si="302"/>
        <v/>
      </c>
      <c r="AQ150" s="136" t="str">
        <f t="shared" si="302"/>
        <v/>
      </c>
      <c r="AR150" s="136" t="str">
        <f t="shared" si="302"/>
        <v/>
      </c>
      <c r="AS150" s="136" t="str">
        <f t="shared" si="302"/>
        <v/>
      </c>
      <c r="AT150" s="136" t="str">
        <f t="shared" si="302"/>
        <v/>
      </c>
      <c r="AU150" s="136" t="str">
        <f t="shared" si="302"/>
        <v/>
      </c>
      <c r="AV150" s="136" t="str">
        <f t="shared" si="302"/>
        <v/>
      </c>
      <c r="AW150" s="136" t="str">
        <f t="shared" si="302"/>
        <v/>
      </c>
      <c r="AX150" s="136" t="str">
        <f t="shared" si="302"/>
        <v/>
      </c>
      <c r="AY150" s="136" t="str">
        <f t="shared" si="302"/>
        <v/>
      </c>
      <c r="AZ150" s="136" t="str">
        <f t="shared" si="302"/>
        <v/>
      </c>
      <c r="BA150" s="136" t="str">
        <f t="shared" si="302"/>
        <v/>
      </c>
      <c r="BB150" s="136" t="str">
        <f t="shared" si="302"/>
        <v/>
      </c>
      <c r="BC150" s="136" t="str">
        <f t="shared" si="302"/>
        <v/>
      </c>
      <c r="BD150" s="136" t="str">
        <f t="shared" si="302"/>
        <v/>
      </c>
      <c r="BE150" s="136" t="str">
        <f t="shared" si="302"/>
        <v/>
      </c>
      <c r="BF150" s="136" t="str">
        <f t="shared" si="302"/>
        <v/>
      </c>
      <c r="BG150" s="136" t="str">
        <f t="shared" si="302"/>
        <v/>
      </c>
      <c r="BH150" s="136" t="str">
        <f t="shared" si="302"/>
        <v/>
      </c>
      <c r="BI150" s="136" t="str">
        <f t="shared" si="302"/>
        <v/>
      </c>
      <c r="BJ150" s="136" t="str">
        <f t="shared" si="302"/>
        <v/>
      </c>
      <c r="BK150" s="136" t="str">
        <f t="shared" si="302"/>
        <v/>
      </c>
      <c r="BL150" s="136" t="str">
        <f t="shared" si="302"/>
        <v/>
      </c>
      <c r="BM150" s="136" t="str">
        <f t="shared" si="302"/>
        <v/>
      </c>
      <c r="BN150" s="136" t="str">
        <f t="shared" si="302"/>
        <v/>
      </c>
      <c r="BO150" s="136" t="str">
        <f t="shared" si="302"/>
        <v/>
      </c>
      <c r="BP150" s="136" t="str">
        <f t="shared" si="302"/>
        <v/>
      </c>
      <c r="BQ150" s="136" t="str">
        <f t="shared" si="302"/>
        <v/>
      </c>
      <c r="BR150" s="136" t="str">
        <f t="shared" si="302"/>
        <v/>
      </c>
    </row>
    <row r="151" spans="1:70">
      <c r="A151" s="133" t="str">
        <f>IFERROR(IF(IF(AND(ROW(A151)=ROW($A$6),$G$2&lt;DATEVALUE("28/07/2006")),$G$2+1,INDEX('Intereses moratorios'!$A$7:$A$299,MATCH($G$2,'Intereses moratorios'!$A$7:$A$299,1)+ROW(A151)-ROW($A$6)))=0,"",IF(AND(ROW(A151)=ROW($A$6),$G$2&lt;DATEVALUE("28/07/2006")),$G$2+1,INDEX('Intereses moratorios'!$A$7:$A$299,MATCH($G$2,'Intereses moratorios'!$A$7:$A$299,1)+ROW(A151)-ROW($A$6)))),"")</f>
        <v/>
      </c>
      <c r="B151" s="133" t="str">
        <f>IFERROR(INDEX('Intereses moratorios'!$B$7:$B$299,MATCH(A151,'Intereses moratorios'!$A$7:$A$299,0)),"")</f>
        <v/>
      </c>
      <c r="C151" s="134" t="str">
        <f>IF(A151="","",IFERROR(IF($G$1&gt;=DATEVALUE("22/11/2019"),$E$4,INDEX('Intereses moratorios'!$D$7:$D$299,MATCH(A151,'Intereses moratorios'!$A$7:$A$299,0))),""))</f>
        <v/>
      </c>
      <c r="D151" s="133" t="str">
        <f t="shared" si="271"/>
        <v/>
      </c>
      <c r="E151" s="133" t="str">
        <f t="shared" si="272"/>
        <v/>
      </c>
      <c r="F151" s="135" t="str">
        <f t="shared" si="267"/>
        <v/>
      </c>
      <c r="G151" s="136" t="str">
        <f t="shared" si="268"/>
        <v/>
      </c>
      <c r="H151" s="136" t="str">
        <f t="shared" ref="H151:AM151" si="303">IF(D151&lt;&gt;"",ROUND(H4*IF($G$1&gt;=DATEVALUE("22/11/2019"),$C$151/365)*$F$151,IF(FALSE,-3,2)),"")</f>
        <v/>
      </c>
      <c r="I151" s="136" t="str">
        <f t="shared" si="303"/>
        <v/>
      </c>
      <c r="J151" s="136" t="str">
        <f t="shared" si="303"/>
        <v/>
      </c>
      <c r="K151" s="136" t="str">
        <f t="shared" si="303"/>
        <v/>
      </c>
      <c r="L151" s="136" t="str">
        <f t="shared" si="303"/>
        <v/>
      </c>
      <c r="M151" s="136" t="str">
        <f t="shared" si="303"/>
        <v/>
      </c>
      <c r="N151" s="136" t="str">
        <f t="shared" si="303"/>
        <v/>
      </c>
      <c r="O151" s="136" t="str">
        <f t="shared" si="303"/>
        <v/>
      </c>
      <c r="P151" s="136" t="str">
        <f t="shared" si="303"/>
        <v/>
      </c>
      <c r="Q151" s="136" t="str">
        <f t="shared" si="303"/>
        <v/>
      </c>
      <c r="R151" s="136" t="str">
        <f t="shared" si="303"/>
        <v/>
      </c>
      <c r="S151" s="136" t="str">
        <f t="shared" si="303"/>
        <v/>
      </c>
      <c r="T151" s="136" t="str">
        <f t="shared" si="303"/>
        <v/>
      </c>
      <c r="U151" s="136" t="str">
        <f t="shared" si="303"/>
        <v/>
      </c>
      <c r="V151" s="136" t="str">
        <f t="shared" si="303"/>
        <v/>
      </c>
      <c r="W151" s="136" t="str">
        <f t="shared" si="303"/>
        <v/>
      </c>
      <c r="X151" s="136" t="str">
        <f t="shared" si="303"/>
        <v/>
      </c>
      <c r="Y151" s="136" t="str">
        <f t="shared" si="303"/>
        <v/>
      </c>
      <c r="Z151" s="136" t="str">
        <f t="shared" si="303"/>
        <v/>
      </c>
      <c r="AA151" s="136" t="str">
        <f t="shared" si="303"/>
        <v/>
      </c>
      <c r="AB151" s="136" t="str">
        <f t="shared" si="303"/>
        <v/>
      </c>
      <c r="AC151" s="136" t="str">
        <f t="shared" si="303"/>
        <v/>
      </c>
      <c r="AD151" s="136" t="str">
        <f t="shared" si="303"/>
        <v/>
      </c>
      <c r="AE151" s="136" t="str">
        <f t="shared" si="303"/>
        <v/>
      </c>
      <c r="AF151" s="136" t="str">
        <f t="shared" si="303"/>
        <v/>
      </c>
      <c r="AG151" s="136" t="str">
        <f t="shared" si="303"/>
        <v/>
      </c>
      <c r="AH151" s="136" t="str">
        <f t="shared" si="303"/>
        <v/>
      </c>
      <c r="AI151" s="136" t="str">
        <f t="shared" si="303"/>
        <v/>
      </c>
      <c r="AJ151" s="136" t="str">
        <f t="shared" si="303"/>
        <v/>
      </c>
      <c r="AK151" s="136" t="str">
        <f t="shared" si="303"/>
        <v/>
      </c>
      <c r="AL151" s="136" t="str">
        <f t="shared" si="303"/>
        <v/>
      </c>
      <c r="AM151" s="136" t="str">
        <f t="shared" si="303"/>
        <v/>
      </c>
      <c r="AN151" s="136" t="str">
        <f t="shared" ref="AN151:BR151" si="304">IF(AJ151&lt;&gt;"",ROUND(AN4*IF($G$1&gt;=DATEVALUE("22/11/2019"),$C$151/365)*$F$151,IF(FALSE,-3,2)),"")</f>
        <v/>
      </c>
      <c r="AO151" s="136" t="str">
        <f t="shared" si="304"/>
        <v/>
      </c>
      <c r="AP151" s="136" t="str">
        <f t="shared" si="304"/>
        <v/>
      </c>
      <c r="AQ151" s="136" t="str">
        <f t="shared" si="304"/>
        <v/>
      </c>
      <c r="AR151" s="136" t="str">
        <f t="shared" si="304"/>
        <v/>
      </c>
      <c r="AS151" s="136" t="str">
        <f t="shared" si="304"/>
        <v/>
      </c>
      <c r="AT151" s="136" t="str">
        <f t="shared" si="304"/>
        <v/>
      </c>
      <c r="AU151" s="136" t="str">
        <f t="shared" si="304"/>
        <v/>
      </c>
      <c r="AV151" s="136" t="str">
        <f t="shared" si="304"/>
        <v/>
      </c>
      <c r="AW151" s="136" t="str">
        <f t="shared" si="304"/>
        <v/>
      </c>
      <c r="AX151" s="136" t="str">
        <f t="shared" si="304"/>
        <v/>
      </c>
      <c r="AY151" s="136" t="str">
        <f t="shared" si="304"/>
        <v/>
      </c>
      <c r="AZ151" s="136" t="str">
        <f t="shared" si="304"/>
        <v/>
      </c>
      <c r="BA151" s="136" t="str">
        <f t="shared" si="304"/>
        <v/>
      </c>
      <c r="BB151" s="136" t="str">
        <f t="shared" si="304"/>
        <v/>
      </c>
      <c r="BC151" s="136" t="str">
        <f t="shared" si="304"/>
        <v/>
      </c>
      <c r="BD151" s="136" t="str">
        <f t="shared" si="304"/>
        <v/>
      </c>
      <c r="BE151" s="136" t="str">
        <f t="shared" si="304"/>
        <v/>
      </c>
      <c r="BF151" s="136" t="str">
        <f t="shared" si="304"/>
        <v/>
      </c>
      <c r="BG151" s="136" t="str">
        <f t="shared" si="304"/>
        <v/>
      </c>
      <c r="BH151" s="136" t="str">
        <f t="shared" si="304"/>
        <v/>
      </c>
      <c r="BI151" s="136" t="str">
        <f t="shared" si="304"/>
        <v/>
      </c>
      <c r="BJ151" s="136" t="str">
        <f t="shared" si="304"/>
        <v/>
      </c>
      <c r="BK151" s="136" t="str">
        <f t="shared" si="304"/>
        <v/>
      </c>
      <c r="BL151" s="136" t="str">
        <f t="shared" si="304"/>
        <v/>
      </c>
      <c r="BM151" s="136" t="str">
        <f t="shared" si="304"/>
        <v/>
      </c>
      <c r="BN151" s="136" t="str">
        <f t="shared" si="304"/>
        <v/>
      </c>
      <c r="BO151" s="136" t="str">
        <f t="shared" si="304"/>
        <v/>
      </c>
      <c r="BP151" s="136" t="str">
        <f t="shared" si="304"/>
        <v/>
      </c>
      <c r="BQ151" s="136" t="str">
        <f t="shared" si="304"/>
        <v/>
      </c>
      <c r="BR151" s="136" t="str">
        <f t="shared" si="304"/>
        <v/>
      </c>
    </row>
    <row r="152" spans="1:70">
      <c r="A152" s="133" t="str">
        <f>IFERROR(IF(IF(AND(ROW(A152)=ROW($A$6),$G$2&lt;DATEVALUE("28/07/2006")),$G$2+1,INDEX('Intereses moratorios'!$A$7:$A$299,MATCH($G$2,'Intereses moratorios'!$A$7:$A$299,1)+ROW(A152)-ROW($A$6)))=0,"",IF(AND(ROW(A152)=ROW($A$6),$G$2&lt;DATEVALUE("28/07/2006")),$G$2+1,INDEX('Intereses moratorios'!$A$7:$A$299,MATCH($G$2,'Intereses moratorios'!$A$7:$A$299,1)+ROW(A152)-ROW($A$6)))),"")</f>
        <v/>
      </c>
      <c r="B152" s="133" t="str">
        <f>IFERROR(INDEX('Intereses moratorios'!$B$7:$B$299,MATCH(A152,'Intereses moratorios'!$A$7:$A$299,0)),"")</f>
        <v/>
      </c>
      <c r="C152" s="134" t="str">
        <f>IF(A152="","",IFERROR(IF($G$1&gt;=DATEVALUE("22/11/2019"),$E$4,INDEX('Intereses moratorios'!$D$7:$D$299,MATCH(A152,'Intereses moratorios'!$A$7:$A$299,0))),""))</f>
        <v/>
      </c>
      <c r="D152" s="133" t="str">
        <f t="shared" si="271"/>
        <v/>
      </c>
      <c r="E152" s="133" t="str">
        <f t="shared" si="272"/>
        <v/>
      </c>
      <c r="F152" s="135" t="str">
        <f t="shared" si="267"/>
        <v/>
      </c>
      <c r="G152" s="136" t="str">
        <f t="shared" si="268"/>
        <v/>
      </c>
      <c r="H152" s="136" t="str">
        <f t="shared" ref="H152:AM152" si="305">IF(D152&lt;&gt;"",ROUND(H4*IF($G$1&gt;=DATEVALUE("22/11/2019"),$C$152/365)*$F$152,IF(FALSE,-3,2)),"")</f>
        <v/>
      </c>
      <c r="I152" s="136" t="str">
        <f t="shared" si="305"/>
        <v/>
      </c>
      <c r="J152" s="136" t="str">
        <f t="shared" si="305"/>
        <v/>
      </c>
      <c r="K152" s="136" t="str">
        <f t="shared" si="305"/>
        <v/>
      </c>
      <c r="L152" s="136" t="str">
        <f t="shared" si="305"/>
        <v/>
      </c>
      <c r="M152" s="136" t="str">
        <f t="shared" si="305"/>
        <v/>
      </c>
      <c r="N152" s="136" t="str">
        <f t="shared" si="305"/>
        <v/>
      </c>
      <c r="O152" s="136" t="str">
        <f t="shared" si="305"/>
        <v/>
      </c>
      <c r="P152" s="136" t="str">
        <f t="shared" si="305"/>
        <v/>
      </c>
      <c r="Q152" s="136" t="str">
        <f t="shared" si="305"/>
        <v/>
      </c>
      <c r="R152" s="136" t="str">
        <f t="shared" si="305"/>
        <v/>
      </c>
      <c r="S152" s="136" t="str">
        <f t="shared" si="305"/>
        <v/>
      </c>
      <c r="T152" s="136" t="str">
        <f t="shared" si="305"/>
        <v/>
      </c>
      <c r="U152" s="136" t="str">
        <f t="shared" si="305"/>
        <v/>
      </c>
      <c r="V152" s="136" t="str">
        <f t="shared" si="305"/>
        <v/>
      </c>
      <c r="W152" s="136" t="str">
        <f t="shared" si="305"/>
        <v/>
      </c>
      <c r="X152" s="136" t="str">
        <f t="shared" si="305"/>
        <v/>
      </c>
      <c r="Y152" s="136" t="str">
        <f t="shared" si="305"/>
        <v/>
      </c>
      <c r="Z152" s="136" t="str">
        <f t="shared" si="305"/>
        <v/>
      </c>
      <c r="AA152" s="136" t="str">
        <f t="shared" si="305"/>
        <v/>
      </c>
      <c r="AB152" s="136" t="str">
        <f t="shared" si="305"/>
        <v/>
      </c>
      <c r="AC152" s="136" t="str">
        <f t="shared" si="305"/>
        <v/>
      </c>
      <c r="AD152" s="136" t="str">
        <f t="shared" si="305"/>
        <v/>
      </c>
      <c r="AE152" s="136" t="str">
        <f t="shared" si="305"/>
        <v/>
      </c>
      <c r="AF152" s="136" t="str">
        <f t="shared" si="305"/>
        <v/>
      </c>
      <c r="AG152" s="136" t="str">
        <f t="shared" si="305"/>
        <v/>
      </c>
      <c r="AH152" s="136" t="str">
        <f t="shared" si="305"/>
        <v/>
      </c>
      <c r="AI152" s="136" t="str">
        <f t="shared" si="305"/>
        <v/>
      </c>
      <c r="AJ152" s="136" t="str">
        <f t="shared" si="305"/>
        <v/>
      </c>
      <c r="AK152" s="136" t="str">
        <f t="shared" si="305"/>
        <v/>
      </c>
      <c r="AL152" s="136" t="str">
        <f t="shared" si="305"/>
        <v/>
      </c>
      <c r="AM152" s="136" t="str">
        <f t="shared" si="305"/>
        <v/>
      </c>
      <c r="AN152" s="136" t="str">
        <f t="shared" ref="AN152:BR152" si="306">IF(AJ152&lt;&gt;"",ROUND(AN4*IF($G$1&gt;=DATEVALUE("22/11/2019"),$C$152/365)*$F$152,IF(FALSE,-3,2)),"")</f>
        <v/>
      </c>
      <c r="AO152" s="136" t="str">
        <f t="shared" si="306"/>
        <v/>
      </c>
      <c r="AP152" s="136" t="str">
        <f t="shared" si="306"/>
        <v/>
      </c>
      <c r="AQ152" s="136" t="str">
        <f t="shared" si="306"/>
        <v/>
      </c>
      <c r="AR152" s="136" t="str">
        <f t="shared" si="306"/>
        <v/>
      </c>
      <c r="AS152" s="136" t="str">
        <f t="shared" si="306"/>
        <v/>
      </c>
      <c r="AT152" s="136" t="str">
        <f t="shared" si="306"/>
        <v/>
      </c>
      <c r="AU152" s="136" t="str">
        <f t="shared" si="306"/>
        <v/>
      </c>
      <c r="AV152" s="136" t="str">
        <f t="shared" si="306"/>
        <v/>
      </c>
      <c r="AW152" s="136" t="str">
        <f t="shared" si="306"/>
        <v/>
      </c>
      <c r="AX152" s="136" t="str">
        <f t="shared" si="306"/>
        <v/>
      </c>
      <c r="AY152" s="136" t="str">
        <f t="shared" si="306"/>
        <v/>
      </c>
      <c r="AZ152" s="136" t="str">
        <f t="shared" si="306"/>
        <v/>
      </c>
      <c r="BA152" s="136" t="str">
        <f t="shared" si="306"/>
        <v/>
      </c>
      <c r="BB152" s="136" t="str">
        <f t="shared" si="306"/>
        <v/>
      </c>
      <c r="BC152" s="136" t="str">
        <f t="shared" si="306"/>
        <v/>
      </c>
      <c r="BD152" s="136" t="str">
        <f t="shared" si="306"/>
        <v/>
      </c>
      <c r="BE152" s="136" t="str">
        <f t="shared" si="306"/>
        <v/>
      </c>
      <c r="BF152" s="136" t="str">
        <f t="shared" si="306"/>
        <v/>
      </c>
      <c r="BG152" s="136" t="str">
        <f t="shared" si="306"/>
        <v/>
      </c>
      <c r="BH152" s="136" t="str">
        <f t="shared" si="306"/>
        <v/>
      </c>
      <c r="BI152" s="136" t="str">
        <f t="shared" si="306"/>
        <v/>
      </c>
      <c r="BJ152" s="136" t="str">
        <f t="shared" si="306"/>
        <v/>
      </c>
      <c r="BK152" s="136" t="str">
        <f t="shared" si="306"/>
        <v/>
      </c>
      <c r="BL152" s="136" t="str">
        <f t="shared" si="306"/>
        <v/>
      </c>
      <c r="BM152" s="136" t="str">
        <f t="shared" si="306"/>
        <v/>
      </c>
      <c r="BN152" s="136" t="str">
        <f t="shared" si="306"/>
        <v/>
      </c>
      <c r="BO152" s="136" t="str">
        <f t="shared" si="306"/>
        <v/>
      </c>
      <c r="BP152" s="136" t="str">
        <f t="shared" si="306"/>
        <v/>
      </c>
      <c r="BQ152" s="136" t="str">
        <f t="shared" si="306"/>
        <v/>
      </c>
      <c r="BR152" s="136" t="str">
        <f t="shared" si="306"/>
        <v/>
      </c>
    </row>
    <row r="153" spans="1:70">
      <c r="A153" s="133" t="str">
        <f>IFERROR(IF(IF(AND(ROW(A153)=ROW($A$6),$G$2&lt;DATEVALUE("28/07/2006")),$G$2+1,INDEX('Intereses moratorios'!$A$7:$A$299,MATCH($G$2,'Intereses moratorios'!$A$7:$A$299,1)+ROW(A153)-ROW($A$6)))=0,"",IF(AND(ROW(A153)=ROW($A$6),$G$2&lt;DATEVALUE("28/07/2006")),$G$2+1,INDEX('Intereses moratorios'!$A$7:$A$299,MATCH($G$2,'Intereses moratorios'!$A$7:$A$299,1)+ROW(A153)-ROW($A$6)))),"")</f>
        <v/>
      </c>
      <c r="B153" s="133" t="str">
        <f>IFERROR(INDEX('Intereses moratorios'!$B$7:$B$299,MATCH(A153,'Intereses moratorios'!$A$7:$A$299,0)),"")</f>
        <v/>
      </c>
      <c r="C153" s="134" t="str">
        <f>IF(A153="","",IFERROR(IF($G$1&gt;=DATEVALUE("22/11/2019"),$E$4,INDEX('Intereses moratorios'!$D$7:$D$299,MATCH(A153,'Intereses moratorios'!$A$7:$A$299,0))),""))</f>
        <v/>
      </c>
      <c r="D153" s="133" t="str">
        <f t="shared" si="271"/>
        <v/>
      </c>
      <c r="E153" s="133" t="str">
        <f t="shared" si="272"/>
        <v/>
      </c>
      <c r="F153" s="135" t="str">
        <f t="shared" si="267"/>
        <v/>
      </c>
      <c r="G153" s="136" t="str">
        <f t="shared" si="268"/>
        <v/>
      </c>
      <c r="H153" s="136" t="str">
        <f t="shared" ref="H153:AM153" si="307">IF(D153&lt;&gt;"",ROUND(H4*IF($G$1&gt;=DATEVALUE("22/11/2019"),$C$153/365)*$F$153,IF(FALSE,-3,2)),"")</f>
        <v/>
      </c>
      <c r="I153" s="136" t="str">
        <f t="shared" si="307"/>
        <v/>
      </c>
      <c r="J153" s="136" t="str">
        <f t="shared" si="307"/>
        <v/>
      </c>
      <c r="K153" s="136" t="str">
        <f t="shared" si="307"/>
        <v/>
      </c>
      <c r="L153" s="136" t="str">
        <f t="shared" si="307"/>
        <v/>
      </c>
      <c r="M153" s="136" t="str">
        <f t="shared" si="307"/>
        <v/>
      </c>
      <c r="N153" s="136" t="str">
        <f t="shared" si="307"/>
        <v/>
      </c>
      <c r="O153" s="136" t="str">
        <f t="shared" si="307"/>
        <v/>
      </c>
      <c r="P153" s="136" t="str">
        <f t="shared" si="307"/>
        <v/>
      </c>
      <c r="Q153" s="136" t="str">
        <f t="shared" si="307"/>
        <v/>
      </c>
      <c r="R153" s="136" t="str">
        <f t="shared" si="307"/>
        <v/>
      </c>
      <c r="S153" s="136" t="str">
        <f t="shared" si="307"/>
        <v/>
      </c>
      <c r="T153" s="136" t="str">
        <f t="shared" si="307"/>
        <v/>
      </c>
      <c r="U153" s="136" t="str">
        <f t="shared" si="307"/>
        <v/>
      </c>
      <c r="V153" s="136" t="str">
        <f t="shared" si="307"/>
        <v/>
      </c>
      <c r="W153" s="136" t="str">
        <f t="shared" si="307"/>
        <v/>
      </c>
      <c r="X153" s="136" t="str">
        <f t="shared" si="307"/>
        <v/>
      </c>
      <c r="Y153" s="136" t="str">
        <f t="shared" si="307"/>
        <v/>
      </c>
      <c r="Z153" s="136" t="str">
        <f t="shared" si="307"/>
        <v/>
      </c>
      <c r="AA153" s="136" t="str">
        <f t="shared" si="307"/>
        <v/>
      </c>
      <c r="AB153" s="136" t="str">
        <f t="shared" si="307"/>
        <v/>
      </c>
      <c r="AC153" s="136" t="str">
        <f t="shared" si="307"/>
        <v/>
      </c>
      <c r="AD153" s="136" t="str">
        <f t="shared" si="307"/>
        <v/>
      </c>
      <c r="AE153" s="136" t="str">
        <f t="shared" si="307"/>
        <v/>
      </c>
      <c r="AF153" s="136" t="str">
        <f t="shared" si="307"/>
        <v/>
      </c>
      <c r="AG153" s="136" t="str">
        <f t="shared" si="307"/>
        <v/>
      </c>
      <c r="AH153" s="136" t="str">
        <f t="shared" si="307"/>
        <v/>
      </c>
      <c r="AI153" s="136" t="str">
        <f t="shared" si="307"/>
        <v/>
      </c>
      <c r="AJ153" s="136" t="str">
        <f t="shared" si="307"/>
        <v/>
      </c>
      <c r="AK153" s="136" t="str">
        <f t="shared" si="307"/>
        <v/>
      </c>
      <c r="AL153" s="136" t="str">
        <f t="shared" si="307"/>
        <v/>
      </c>
      <c r="AM153" s="136" t="str">
        <f t="shared" si="307"/>
        <v/>
      </c>
      <c r="AN153" s="136" t="str">
        <f t="shared" ref="AN153:BR153" si="308">IF(AJ153&lt;&gt;"",ROUND(AN4*IF($G$1&gt;=DATEVALUE("22/11/2019"),$C$153/365)*$F$153,IF(FALSE,-3,2)),"")</f>
        <v/>
      </c>
      <c r="AO153" s="136" t="str">
        <f t="shared" si="308"/>
        <v/>
      </c>
      <c r="AP153" s="136" t="str">
        <f t="shared" si="308"/>
        <v/>
      </c>
      <c r="AQ153" s="136" t="str">
        <f t="shared" si="308"/>
        <v/>
      </c>
      <c r="AR153" s="136" t="str">
        <f t="shared" si="308"/>
        <v/>
      </c>
      <c r="AS153" s="136" t="str">
        <f t="shared" si="308"/>
        <v/>
      </c>
      <c r="AT153" s="136" t="str">
        <f t="shared" si="308"/>
        <v/>
      </c>
      <c r="AU153" s="136" t="str">
        <f t="shared" si="308"/>
        <v/>
      </c>
      <c r="AV153" s="136" t="str">
        <f t="shared" si="308"/>
        <v/>
      </c>
      <c r="AW153" s="136" t="str">
        <f t="shared" si="308"/>
        <v/>
      </c>
      <c r="AX153" s="136" t="str">
        <f t="shared" si="308"/>
        <v/>
      </c>
      <c r="AY153" s="136" t="str">
        <f t="shared" si="308"/>
        <v/>
      </c>
      <c r="AZ153" s="136" t="str">
        <f t="shared" si="308"/>
        <v/>
      </c>
      <c r="BA153" s="136" t="str">
        <f t="shared" si="308"/>
        <v/>
      </c>
      <c r="BB153" s="136" t="str">
        <f t="shared" si="308"/>
        <v/>
      </c>
      <c r="BC153" s="136" t="str">
        <f t="shared" si="308"/>
        <v/>
      </c>
      <c r="BD153" s="136" t="str">
        <f t="shared" si="308"/>
        <v/>
      </c>
      <c r="BE153" s="136" t="str">
        <f t="shared" si="308"/>
        <v/>
      </c>
      <c r="BF153" s="136" t="str">
        <f t="shared" si="308"/>
        <v/>
      </c>
      <c r="BG153" s="136" t="str">
        <f t="shared" si="308"/>
        <v/>
      </c>
      <c r="BH153" s="136" t="str">
        <f t="shared" si="308"/>
        <v/>
      </c>
      <c r="BI153" s="136" t="str">
        <f t="shared" si="308"/>
        <v/>
      </c>
      <c r="BJ153" s="136" t="str">
        <f t="shared" si="308"/>
        <v/>
      </c>
      <c r="BK153" s="136" t="str">
        <f t="shared" si="308"/>
        <v/>
      </c>
      <c r="BL153" s="136" t="str">
        <f t="shared" si="308"/>
        <v/>
      </c>
      <c r="BM153" s="136" t="str">
        <f t="shared" si="308"/>
        <v/>
      </c>
      <c r="BN153" s="136" t="str">
        <f t="shared" si="308"/>
        <v/>
      </c>
      <c r="BO153" s="136" t="str">
        <f t="shared" si="308"/>
        <v/>
      </c>
      <c r="BP153" s="136" t="str">
        <f t="shared" si="308"/>
        <v/>
      </c>
      <c r="BQ153" s="136" t="str">
        <f t="shared" si="308"/>
        <v/>
      </c>
      <c r="BR153" s="136" t="str">
        <f t="shared" si="308"/>
        <v/>
      </c>
    </row>
    <row r="154" spans="1:70">
      <c r="A154" s="133" t="str">
        <f>IFERROR(IF(IF(AND(ROW(A154)=ROW($A$6),$G$2&lt;DATEVALUE("28/07/2006")),$G$2+1,INDEX('Intereses moratorios'!$A$7:$A$299,MATCH($G$2,'Intereses moratorios'!$A$7:$A$299,1)+ROW(A154)-ROW($A$6)))=0,"",IF(AND(ROW(A154)=ROW($A$6),$G$2&lt;DATEVALUE("28/07/2006")),$G$2+1,INDEX('Intereses moratorios'!$A$7:$A$299,MATCH($G$2,'Intereses moratorios'!$A$7:$A$299,1)+ROW(A154)-ROW($A$6)))),"")</f>
        <v/>
      </c>
      <c r="B154" s="133" t="str">
        <f>IFERROR(INDEX('Intereses moratorios'!$B$7:$B$299,MATCH(A154,'Intereses moratorios'!$A$7:$A$299,0)),"")</f>
        <v/>
      </c>
      <c r="C154" s="134" t="str">
        <f>IF(A154="","",IFERROR(IF($G$1&gt;=DATEVALUE("22/11/2019"),$E$4,INDEX('Intereses moratorios'!$D$7:$D$299,MATCH(A154,'Intereses moratorios'!$A$7:$A$299,0))),""))</f>
        <v/>
      </c>
      <c r="D154" s="133" t="str">
        <f t="shared" si="271"/>
        <v/>
      </c>
      <c r="E154" s="133" t="str">
        <f t="shared" si="272"/>
        <v/>
      </c>
      <c r="F154" s="135" t="str">
        <f t="shared" si="267"/>
        <v/>
      </c>
      <c r="G154" s="136" t="str">
        <f t="shared" si="268"/>
        <v/>
      </c>
      <c r="H154" s="136" t="str">
        <f t="shared" ref="H154:AM154" si="309">IF(D154&lt;&gt;"",ROUND(H4*IF($G$1&gt;=DATEVALUE("22/11/2019"),$C$154/365)*$F$154,IF(FALSE,-3,2)),"")</f>
        <v/>
      </c>
      <c r="I154" s="136" t="str">
        <f t="shared" si="309"/>
        <v/>
      </c>
      <c r="J154" s="136" t="str">
        <f t="shared" si="309"/>
        <v/>
      </c>
      <c r="K154" s="136" t="str">
        <f t="shared" si="309"/>
        <v/>
      </c>
      <c r="L154" s="136" t="str">
        <f t="shared" si="309"/>
        <v/>
      </c>
      <c r="M154" s="136" t="str">
        <f t="shared" si="309"/>
        <v/>
      </c>
      <c r="N154" s="136" t="str">
        <f t="shared" si="309"/>
        <v/>
      </c>
      <c r="O154" s="136" t="str">
        <f t="shared" si="309"/>
        <v/>
      </c>
      <c r="P154" s="136" t="str">
        <f t="shared" si="309"/>
        <v/>
      </c>
      <c r="Q154" s="136" t="str">
        <f t="shared" si="309"/>
        <v/>
      </c>
      <c r="R154" s="136" t="str">
        <f t="shared" si="309"/>
        <v/>
      </c>
      <c r="S154" s="136" t="str">
        <f t="shared" si="309"/>
        <v/>
      </c>
      <c r="T154" s="136" t="str">
        <f t="shared" si="309"/>
        <v/>
      </c>
      <c r="U154" s="136" t="str">
        <f t="shared" si="309"/>
        <v/>
      </c>
      <c r="V154" s="136" t="str">
        <f t="shared" si="309"/>
        <v/>
      </c>
      <c r="W154" s="136" t="str">
        <f t="shared" si="309"/>
        <v/>
      </c>
      <c r="X154" s="136" t="str">
        <f t="shared" si="309"/>
        <v/>
      </c>
      <c r="Y154" s="136" t="str">
        <f t="shared" si="309"/>
        <v/>
      </c>
      <c r="Z154" s="136" t="str">
        <f t="shared" si="309"/>
        <v/>
      </c>
      <c r="AA154" s="136" t="str">
        <f t="shared" si="309"/>
        <v/>
      </c>
      <c r="AB154" s="136" t="str">
        <f t="shared" si="309"/>
        <v/>
      </c>
      <c r="AC154" s="136" t="str">
        <f t="shared" si="309"/>
        <v/>
      </c>
      <c r="AD154" s="136" t="str">
        <f t="shared" si="309"/>
        <v/>
      </c>
      <c r="AE154" s="136" t="str">
        <f t="shared" si="309"/>
        <v/>
      </c>
      <c r="AF154" s="136" t="str">
        <f t="shared" si="309"/>
        <v/>
      </c>
      <c r="AG154" s="136" t="str">
        <f t="shared" si="309"/>
        <v/>
      </c>
      <c r="AH154" s="136" t="str">
        <f t="shared" si="309"/>
        <v/>
      </c>
      <c r="AI154" s="136" t="str">
        <f t="shared" si="309"/>
        <v/>
      </c>
      <c r="AJ154" s="136" t="str">
        <f t="shared" si="309"/>
        <v/>
      </c>
      <c r="AK154" s="136" t="str">
        <f t="shared" si="309"/>
        <v/>
      </c>
      <c r="AL154" s="136" t="str">
        <f t="shared" si="309"/>
        <v/>
      </c>
      <c r="AM154" s="136" t="str">
        <f t="shared" si="309"/>
        <v/>
      </c>
      <c r="AN154" s="136" t="str">
        <f t="shared" ref="AN154:BR154" si="310">IF(AJ154&lt;&gt;"",ROUND(AN4*IF($G$1&gt;=DATEVALUE("22/11/2019"),$C$154/365)*$F$154,IF(FALSE,-3,2)),"")</f>
        <v/>
      </c>
      <c r="AO154" s="136" t="str">
        <f t="shared" si="310"/>
        <v/>
      </c>
      <c r="AP154" s="136" t="str">
        <f t="shared" si="310"/>
        <v/>
      </c>
      <c r="AQ154" s="136" t="str">
        <f t="shared" si="310"/>
        <v/>
      </c>
      <c r="AR154" s="136" t="str">
        <f t="shared" si="310"/>
        <v/>
      </c>
      <c r="AS154" s="136" t="str">
        <f t="shared" si="310"/>
        <v/>
      </c>
      <c r="AT154" s="136" t="str">
        <f t="shared" si="310"/>
        <v/>
      </c>
      <c r="AU154" s="136" t="str">
        <f t="shared" si="310"/>
        <v/>
      </c>
      <c r="AV154" s="136" t="str">
        <f t="shared" si="310"/>
        <v/>
      </c>
      <c r="AW154" s="136" t="str">
        <f t="shared" si="310"/>
        <v/>
      </c>
      <c r="AX154" s="136" t="str">
        <f t="shared" si="310"/>
        <v/>
      </c>
      <c r="AY154" s="136" t="str">
        <f t="shared" si="310"/>
        <v/>
      </c>
      <c r="AZ154" s="136" t="str">
        <f t="shared" si="310"/>
        <v/>
      </c>
      <c r="BA154" s="136" t="str">
        <f t="shared" si="310"/>
        <v/>
      </c>
      <c r="BB154" s="136" t="str">
        <f t="shared" si="310"/>
        <v/>
      </c>
      <c r="BC154" s="136" t="str">
        <f t="shared" si="310"/>
        <v/>
      </c>
      <c r="BD154" s="136" t="str">
        <f t="shared" si="310"/>
        <v/>
      </c>
      <c r="BE154" s="136" t="str">
        <f t="shared" si="310"/>
        <v/>
      </c>
      <c r="BF154" s="136" t="str">
        <f t="shared" si="310"/>
        <v/>
      </c>
      <c r="BG154" s="136" t="str">
        <f t="shared" si="310"/>
        <v/>
      </c>
      <c r="BH154" s="136" t="str">
        <f t="shared" si="310"/>
        <v/>
      </c>
      <c r="BI154" s="136" t="str">
        <f t="shared" si="310"/>
        <v/>
      </c>
      <c r="BJ154" s="136" t="str">
        <f t="shared" si="310"/>
        <v/>
      </c>
      <c r="BK154" s="136" t="str">
        <f t="shared" si="310"/>
        <v/>
      </c>
      <c r="BL154" s="136" t="str">
        <f t="shared" si="310"/>
        <v/>
      </c>
      <c r="BM154" s="136" t="str">
        <f t="shared" si="310"/>
        <v/>
      </c>
      <c r="BN154" s="136" t="str">
        <f t="shared" si="310"/>
        <v/>
      </c>
      <c r="BO154" s="136" t="str">
        <f t="shared" si="310"/>
        <v/>
      </c>
      <c r="BP154" s="136" t="str">
        <f t="shared" si="310"/>
        <v/>
      </c>
      <c r="BQ154" s="136" t="str">
        <f t="shared" si="310"/>
        <v/>
      </c>
      <c r="BR154" s="136" t="str">
        <f t="shared" si="310"/>
        <v/>
      </c>
    </row>
    <row r="155" spans="1:70">
      <c r="A155" s="133" t="str">
        <f>IFERROR(IF(IF(AND(ROW(A155)=ROW($A$6),$G$2&lt;DATEVALUE("28/07/2006")),$G$2+1,INDEX('Intereses moratorios'!$A$7:$A$299,MATCH($G$2,'Intereses moratorios'!$A$7:$A$299,1)+ROW(A155)-ROW($A$6)))=0,"",IF(AND(ROW(A155)=ROW($A$6),$G$2&lt;DATEVALUE("28/07/2006")),$G$2+1,INDEX('Intereses moratorios'!$A$7:$A$299,MATCH($G$2,'Intereses moratorios'!$A$7:$A$299,1)+ROW(A155)-ROW($A$6)))),"")</f>
        <v/>
      </c>
      <c r="B155" s="133" t="str">
        <f>IFERROR(INDEX('Intereses moratorios'!$B$7:$B$299,MATCH(A155,'Intereses moratorios'!$A$7:$A$299,0)),"")</f>
        <v/>
      </c>
      <c r="C155" s="134" t="str">
        <f>IF(A155="","",IFERROR(IF($G$1&gt;=DATEVALUE("22/11/2019"),$E$4,INDEX('Intereses moratorios'!$D$7:$D$299,MATCH(A155,'Intereses moratorios'!$A$7:$A$299,0))),""))</f>
        <v/>
      </c>
      <c r="D155" s="133" t="str">
        <f t="shared" si="271"/>
        <v/>
      </c>
      <c r="E155" s="133" t="str">
        <f t="shared" si="272"/>
        <v/>
      </c>
      <c r="F155" s="135" t="str">
        <f t="shared" si="267"/>
        <v/>
      </c>
      <c r="G155" s="136" t="str">
        <f t="shared" si="268"/>
        <v/>
      </c>
      <c r="H155" s="136" t="str">
        <f t="shared" ref="H155:AM155" si="311">IF(D155&lt;&gt;"",ROUND(H4*IF($G$1&gt;=DATEVALUE("22/11/2019"),$C$155/365)*$F$155,IF(FALSE,-3,2)),"")</f>
        <v/>
      </c>
      <c r="I155" s="136" t="str">
        <f t="shared" si="311"/>
        <v/>
      </c>
      <c r="J155" s="136" t="str">
        <f t="shared" si="311"/>
        <v/>
      </c>
      <c r="K155" s="136" t="str">
        <f t="shared" si="311"/>
        <v/>
      </c>
      <c r="L155" s="136" t="str">
        <f t="shared" si="311"/>
        <v/>
      </c>
      <c r="M155" s="136" t="str">
        <f t="shared" si="311"/>
        <v/>
      </c>
      <c r="N155" s="136" t="str">
        <f t="shared" si="311"/>
        <v/>
      </c>
      <c r="O155" s="136" t="str">
        <f t="shared" si="311"/>
        <v/>
      </c>
      <c r="P155" s="136" t="str">
        <f t="shared" si="311"/>
        <v/>
      </c>
      <c r="Q155" s="136" t="str">
        <f t="shared" si="311"/>
        <v/>
      </c>
      <c r="R155" s="136" t="str">
        <f t="shared" si="311"/>
        <v/>
      </c>
      <c r="S155" s="136" t="str">
        <f t="shared" si="311"/>
        <v/>
      </c>
      <c r="T155" s="136" t="str">
        <f t="shared" si="311"/>
        <v/>
      </c>
      <c r="U155" s="136" t="str">
        <f t="shared" si="311"/>
        <v/>
      </c>
      <c r="V155" s="136" t="str">
        <f t="shared" si="311"/>
        <v/>
      </c>
      <c r="W155" s="136" t="str">
        <f t="shared" si="311"/>
        <v/>
      </c>
      <c r="X155" s="136" t="str">
        <f t="shared" si="311"/>
        <v/>
      </c>
      <c r="Y155" s="136" t="str">
        <f t="shared" si="311"/>
        <v/>
      </c>
      <c r="Z155" s="136" t="str">
        <f t="shared" si="311"/>
        <v/>
      </c>
      <c r="AA155" s="136" t="str">
        <f t="shared" si="311"/>
        <v/>
      </c>
      <c r="AB155" s="136" t="str">
        <f t="shared" si="311"/>
        <v/>
      </c>
      <c r="AC155" s="136" t="str">
        <f t="shared" si="311"/>
        <v/>
      </c>
      <c r="AD155" s="136" t="str">
        <f t="shared" si="311"/>
        <v/>
      </c>
      <c r="AE155" s="136" t="str">
        <f t="shared" si="311"/>
        <v/>
      </c>
      <c r="AF155" s="136" t="str">
        <f t="shared" si="311"/>
        <v/>
      </c>
      <c r="AG155" s="136" t="str">
        <f t="shared" si="311"/>
        <v/>
      </c>
      <c r="AH155" s="136" t="str">
        <f t="shared" si="311"/>
        <v/>
      </c>
      <c r="AI155" s="136" t="str">
        <f t="shared" si="311"/>
        <v/>
      </c>
      <c r="AJ155" s="136" t="str">
        <f t="shared" si="311"/>
        <v/>
      </c>
      <c r="AK155" s="136" t="str">
        <f t="shared" si="311"/>
        <v/>
      </c>
      <c r="AL155" s="136" t="str">
        <f t="shared" si="311"/>
        <v/>
      </c>
      <c r="AM155" s="136" t="str">
        <f t="shared" si="311"/>
        <v/>
      </c>
      <c r="AN155" s="136" t="str">
        <f t="shared" ref="AN155:BR155" si="312">IF(AJ155&lt;&gt;"",ROUND(AN4*IF($G$1&gt;=DATEVALUE("22/11/2019"),$C$155/365)*$F$155,IF(FALSE,-3,2)),"")</f>
        <v/>
      </c>
      <c r="AO155" s="136" t="str">
        <f t="shared" si="312"/>
        <v/>
      </c>
      <c r="AP155" s="136" t="str">
        <f t="shared" si="312"/>
        <v/>
      </c>
      <c r="AQ155" s="136" t="str">
        <f t="shared" si="312"/>
        <v/>
      </c>
      <c r="AR155" s="136" t="str">
        <f t="shared" si="312"/>
        <v/>
      </c>
      <c r="AS155" s="136" t="str">
        <f t="shared" si="312"/>
        <v/>
      </c>
      <c r="AT155" s="136" t="str">
        <f t="shared" si="312"/>
        <v/>
      </c>
      <c r="AU155" s="136" t="str">
        <f t="shared" si="312"/>
        <v/>
      </c>
      <c r="AV155" s="136" t="str">
        <f t="shared" si="312"/>
        <v/>
      </c>
      <c r="AW155" s="136" t="str">
        <f t="shared" si="312"/>
        <v/>
      </c>
      <c r="AX155" s="136" t="str">
        <f t="shared" si="312"/>
        <v/>
      </c>
      <c r="AY155" s="136" t="str">
        <f t="shared" si="312"/>
        <v/>
      </c>
      <c r="AZ155" s="136" t="str">
        <f t="shared" si="312"/>
        <v/>
      </c>
      <c r="BA155" s="136" t="str">
        <f t="shared" si="312"/>
        <v/>
      </c>
      <c r="BB155" s="136" t="str">
        <f t="shared" si="312"/>
        <v/>
      </c>
      <c r="BC155" s="136" t="str">
        <f t="shared" si="312"/>
        <v/>
      </c>
      <c r="BD155" s="136" t="str">
        <f t="shared" si="312"/>
        <v/>
      </c>
      <c r="BE155" s="136" t="str">
        <f t="shared" si="312"/>
        <v/>
      </c>
      <c r="BF155" s="136" t="str">
        <f t="shared" si="312"/>
        <v/>
      </c>
      <c r="BG155" s="136" t="str">
        <f t="shared" si="312"/>
        <v/>
      </c>
      <c r="BH155" s="136" t="str">
        <f t="shared" si="312"/>
        <v/>
      </c>
      <c r="BI155" s="136" t="str">
        <f t="shared" si="312"/>
        <v/>
      </c>
      <c r="BJ155" s="136" t="str">
        <f t="shared" si="312"/>
        <v/>
      </c>
      <c r="BK155" s="136" t="str">
        <f t="shared" si="312"/>
        <v/>
      </c>
      <c r="BL155" s="136" t="str">
        <f t="shared" si="312"/>
        <v/>
      </c>
      <c r="BM155" s="136" t="str">
        <f t="shared" si="312"/>
        <v/>
      </c>
      <c r="BN155" s="136" t="str">
        <f t="shared" si="312"/>
        <v/>
      </c>
      <c r="BO155" s="136" t="str">
        <f t="shared" si="312"/>
        <v/>
      </c>
      <c r="BP155" s="136" t="str">
        <f t="shared" si="312"/>
        <v/>
      </c>
      <c r="BQ155" s="136" t="str">
        <f t="shared" si="312"/>
        <v/>
      </c>
      <c r="BR155" s="136" t="str">
        <f t="shared" si="312"/>
        <v/>
      </c>
    </row>
    <row r="156" spans="1:70">
      <c r="A156" s="133" t="str">
        <f>IFERROR(IF(IF(AND(ROW(A156)=ROW($A$6),$G$2&lt;DATEVALUE("28/07/2006")),$G$2+1,INDEX('Intereses moratorios'!$A$7:$A$299,MATCH($G$2,'Intereses moratorios'!$A$7:$A$299,1)+ROW(A156)-ROW($A$6)))=0,"",IF(AND(ROW(A156)=ROW($A$6),$G$2&lt;DATEVALUE("28/07/2006")),$G$2+1,INDEX('Intereses moratorios'!$A$7:$A$299,MATCH($G$2,'Intereses moratorios'!$A$7:$A$299,1)+ROW(A156)-ROW($A$6)))),"")</f>
        <v/>
      </c>
      <c r="B156" s="133" t="str">
        <f>IFERROR(INDEX('Intereses moratorios'!$B$7:$B$299,MATCH(A156,'Intereses moratorios'!$A$7:$A$299,0)),"")</f>
        <v/>
      </c>
      <c r="C156" s="134" t="str">
        <f>IF(A156="","",IFERROR(IF($G$1&gt;=DATEVALUE("22/11/2019"),$E$4,INDEX('Intereses moratorios'!$D$7:$D$299,MATCH(A156,'Intereses moratorios'!$A$7:$A$299,0))),""))</f>
        <v/>
      </c>
      <c r="D156" s="133" t="str">
        <f t="shared" si="271"/>
        <v/>
      </c>
      <c r="E156" s="133" t="str">
        <f t="shared" si="272"/>
        <v/>
      </c>
      <c r="F156" s="135" t="str">
        <f t="shared" si="267"/>
        <v/>
      </c>
      <c r="G156" s="136" t="str">
        <f t="shared" si="268"/>
        <v/>
      </c>
      <c r="H156" s="136" t="str">
        <f t="shared" ref="H156:AM156" si="313">IF(D156&lt;&gt;"",ROUND(H4*IF($G$1&gt;=DATEVALUE("22/11/2019"),$C$156/365)*$F$156,IF(FALSE,-3,2)),"")</f>
        <v/>
      </c>
      <c r="I156" s="136" t="str">
        <f t="shared" si="313"/>
        <v/>
      </c>
      <c r="J156" s="136" t="str">
        <f t="shared" si="313"/>
        <v/>
      </c>
      <c r="K156" s="136" t="str">
        <f t="shared" si="313"/>
        <v/>
      </c>
      <c r="L156" s="136" t="str">
        <f t="shared" si="313"/>
        <v/>
      </c>
      <c r="M156" s="136" t="str">
        <f t="shared" si="313"/>
        <v/>
      </c>
      <c r="N156" s="136" t="str">
        <f t="shared" si="313"/>
        <v/>
      </c>
      <c r="O156" s="136" t="str">
        <f t="shared" si="313"/>
        <v/>
      </c>
      <c r="P156" s="136" t="str">
        <f t="shared" si="313"/>
        <v/>
      </c>
      <c r="Q156" s="136" t="str">
        <f t="shared" si="313"/>
        <v/>
      </c>
      <c r="R156" s="136" t="str">
        <f t="shared" si="313"/>
        <v/>
      </c>
      <c r="S156" s="136" t="str">
        <f t="shared" si="313"/>
        <v/>
      </c>
      <c r="T156" s="136" t="str">
        <f t="shared" si="313"/>
        <v/>
      </c>
      <c r="U156" s="136" t="str">
        <f t="shared" si="313"/>
        <v/>
      </c>
      <c r="V156" s="136" t="str">
        <f t="shared" si="313"/>
        <v/>
      </c>
      <c r="W156" s="136" t="str">
        <f t="shared" si="313"/>
        <v/>
      </c>
      <c r="X156" s="136" t="str">
        <f t="shared" si="313"/>
        <v/>
      </c>
      <c r="Y156" s="136" t="str">
        <f t="shared" si="313"/>
        <v/>
      </c>
      <c r="Z156" s="136" t="str">
        <f t="shared" si="313"/>
        <v/>
      </c>
      <c r="AA156" s="136" t="str">
        <f t="shared" si="313"/>
        <v/>
      </c>
      <c r="AB156" s="136" t="str">
        <f t="shared" si="313"/>
        <v/>
      </c>
      <c r="AC156" s="136" t="str">
        <f t="shared" si="313"/>
        <v/>
      </c>
      <c r="AD156" s="136" t="str">
        <f t="shared" si="313"/>
        <v/>
      </c>
      <c r="AE156" s="136" t="str">
        <f t="shared" si="313"/>
        <v/>
      </c>
      <c r="AF156" s="136" t="str">
        <f t="shared" si="313"/>
        <v/>
      </c>
      <c r="AG156" s="136" t="str">
        <f t="shared" si="313"/>
        <v/>
      </c>
      <c r="AH156" s="136" t="str">
        <f t="shared" si="313"/>
        <v/>
      </c>
      <c r="AI156" s="136" t="str">
        <f t="shared" si="313"/>
        <v/>
      </c>
      <c r="AJ156" s="136" t="str">
        <f t="shared" si="313"/>
        <v/>
      </c>
      <c r="AK156" s="136" t="str">
        <f t="shared" si="313"/>
        <v/>
      </c>
      <c r="AL156" s="136" t="str">
        <f t="shared" si="313"/>
        <v/>
      </c>
      <c r="AM156" s="136" t="str">
        <f t="shared" si="313"/>
        <v/>
      </c>
      <c r="AN156" s="136" t="str">
        <f t="shared" ref="AN156:BR156" si="314">IF(AJ156&lt;&gt;"",ROUND(AN4*IF($G$1&gt;=DATEVALUE("22/11/2019"),$C$156/365)*$F$156,IF(FALSE,-3,2)),"")</f>
        <v/>
      </c>
      <c r="AO156" s="136" t="str">
        <f t="shared" si="314"/>
        <v/>
      </c>
      <c r="AP156" s="136" t="str">
        <f t="shared" si="314"/>
        <v/>
      </c>
      <c r="AQ156" s="136" t="str">
        <f t="shared" si="314"/>
        <v/>
      </c>
      <c r="AR156" s="136" t="str">
        <f t="shared" si="314"/>
        <v/>
      </c>
      <c r="AS156" s="136" t="str">
        <f t="shared" si="314"/>
        <v/>
      </c>
      <c r="AT156" s="136" t="str">
        <f t="shared" si="314"/>
        <v/>
      </c>
      <c r="AU156" s="136" t="str">
        <f t="shared" si="314"/>
        <v/>
      </c>
      <c r="AV156" s="136" t="str">
        <f t="shared" si="314"/>
        <v/>
      </c>
      <c r="AW156" s="136" t="str">
        <f t="shared" si="314"/>
        <v/>
      </c>
      <c r="AX156" s="136" t="str">
        <f t="shared" si="314"/>
        <v/>
      </c>
      <c r="AY156" s="136" t="str">
        <f t="shared" si="314"/>
        <v/>
      </c>
      <c r="AZ156" s="136" t="str">
        <f t="shared" si="314"/>
        <v/>
      </c>
      <c r="BA156" s="136" t="str">
        <f t="shared" si="314"/>
        <v/>
      </c>
      <c r="BB156" s="136" t="str">
        <f t="shared" si="314"/>
        <v/>
      </c>
      <c r="BC156" s="136" t="str">
        <f t="shared" si="314"/>
        <v/>
      </c>
      <c r="BD156" s="136" t="str">
        <f t="shared" si="314"/>
        <v/>
      </c>
      <c r="BE156" s="136" t="str">
        <f t="shared" si="314"/>
        <v/>
      </c>
      <c r="BF156" s="136" t="str">
        <f t="shared" si="314"/>
        <v/>
      </c>
      <c r="BG156" s="136" t="str">
        <f t="shared" si="314"/>
        <v/>
      </c>
      <c r="BH156" s="136" t="str">
        <f t="shared" si="314"/>
        <v/>
      </c>
      <c r="BI156" s="136" t="str">
        <f t="shared" si="314"/>
        <v/>
      </c>
      <c r="BJ156" s="136" t="str">
        <f t="shared" si="314"/>
        <v/>
      </c>
      <c r="BK156" s="136" t="str">
        <f t="shared" si="314"/>
        <v/>
      </c>
      <c r="BL156" s="136" t="str">
        <f t="shared" si="314"/>
        <v/>
      </c>
      <c r="BM156" s="136" t="str">
        <f t="shared" si="314"/>
        <v/>
      </c>
      <c r="BN156" s="136" t="str">
        <f t="shared" si="314"/>
        <v/>
      </c>
      <c r="BO156" s="136" t="str">
        <f t="shared" si="314"/>
        <v/>
      </c>
      <c r="BP156" s="136" t="str">
        <f t="shared" si="314"/>
        <v/>
      </c>
      <c r="BQ156" s="136" t="str">
        <f t="shared" si="314"/>
        <v/>
      </c>
      <c r="BR156" s="136" t="str">
        <f t="shared" si="314"/>
        <v/>
      </c>
    </row>
    <row r="157" spans="1:70">
      <c r="A157" s="133" t="str">
        <f>IFERROR(IF(IF(AND(ROW(A157)=ROW($A$6),$G$2&lt;DATEVALUE("28/07/2006")),$G$2+1,INDEX('Intereses moratorios'!$A$7:$A$299,MATCH($G$2,'Intereses moratorios'!$A$7:$A$299,1)+ROW(A157)-ROW($A$6)))=0,"",IF(AND(ROW(A157)=ROW($A$6),$G$2&lt;DATEVALUE("28/07/2006")),$G$2+1,INDEX('Intereses moratorios'!$A$7:$A$299,MATCH($G$2,'Intereses moratorios'!$A$7:$A$299,1)+ROW(A157)-ROW($A$6)))),"")</f>
        <v/>
      </c>
      <c r="B157" s="133" t="str">
        <f>IFERROR(INDEX('Intereses moratorios'!$B$7:$B$299,MATCH(A157,'Intereses moratorios'!$A$7:$A$299,0)),"")</f>
        <v/>
      </c>
      <c r="C157" s="134" t="str">
        <f>IF(A157="","",IFERROR(IF($G$1&gt;=DATEVALUE("22/11/2019"),$E$4,INDEX('Intereses moratorios'!$D$7:$D$299,MATCH(A157,'Intereses moratorios'!$A$7:$A$299,0))),""))</f>
        <v/>
      </c>
      <c r="D157" s="133" t="str">
        <f t="shared" si="271"/>
        <v/>
      </c>
      <c r="E157" s="133" t="str">
        <f t="shared" si="272"/>
        <v/>
      </c>
      <c r="F157" s="135" t="str">
        <f t="shared" si="267"/>
        <v/>
      </c>
      <c r="G157" s="136" t="str">
        <f t="shared" si="268"/>
        <v/>
      </c>
      <c r="H157" s="136" t="str">
        <f t="shared" ref="H157:AM157" si="315">IF(D157&lt;&gt;"",ROUND(H4*IF($G$1&gt;=DATEVALUE("22/11/2019"),$C$157/365)*$F$157,IF(FALSE,-3,2)),"")</f>
        <v/>
      </c>
      <c r="I157" s="136" t="str">
        <f t="shared" si="315"/>
        <v/>
      </c>
      <c r="J157" s="136" t="str">
        <f t="shared" si="315"/>
        <v/>
      </c>
      <c r="K157" s="136" t="str">
        <f t="shared" si="315"/>
        <v/>
      </c>
      <c r="L157" s="136" t="str">
        <f t="shared" si="315"/>
        <v/>
      </c>
      <c r="M157" s="136" t="str">
        <f t="shared" si="315"/>
        <v/>
      </c>
      <c r="N157" s="136" t="str">
        <f t="shared" si="315"/>
        <v/>
      </c>
      <c r="O157" s="136" t="str">
        <f t="shared" si="315"/>
        <v/>
      </c>
      <c r="P157" s="136" t="str">
        <f t="shared" si="315"/>
        <v/>
      </c>
      <c r="Q157" s="136" t="str">
        <f t="shared" si="315"/>
        <v/>
      </c>
      <c r="R157" s="136" t="str">
        <f t="shared" si="315"/>
        <v/>
      </c>
      <c r="S157" s="136" t="str">
        <f t="shared" si="315"/>
        <v/>
      </c>
      <c r="T157" s="136" t="str">
        <f t="shared" si="315"/>
        <v/>
      </c>
      <c r="U157" s="136" t="str">
        <f t="shared" si="315"/>
        <v/>
      </c>
      <c r="V157" s="136" t="str">
        <f t="shared" si="315"/>
        <v/>
      </c>
      <c r="W157" s="136" t="str">
        <f t="shared" si="315"/>
        <v/>
      </c>
      <c r="X157" s="136" t="str">
        <f t="shared" si="315"/>
        <v/>
      </c>
      <c r="Y157" s="136" t="str">
        <f t="shared" si="315"/>
        <v/>
      </c>
      <c r="Z157" s="136" t="str">
        <f t="shared" si="315"/>
        <v/>
      </c>
      <c r="AA157" s="136" t="str">
        <f t="shared" si="315"/>
        <v/>
      </c>
      <c r="AB157" s="136" t="str">
        <f t="shared" si="315"/>
        <v/>
      </c>
      <c r="AC157" s="136" t="str">
        <f t="shared" si="315"/>
        <v/>
      </c>
      <c r="AD157" s="136" t="str">
        <f t="shared" si="315"/>
        <v/>
      </c>
      <c r="AE157" s="136" t="str">
        <f t="shared" si="315"/>
        <v/>
      </c>
      <c r="AF157" s="136" t="str">
        <f t="shared" si="315"/>
        <v/>
      </c>
      <c r="AG157" s="136" t="str">
        <f t="shared" si="315"/>
        <v/>
      </c>
      <c r="AH157" s="136" t="str">
        <f t="shared" si="315"/>
        <v/>
      </c>
      <c r="AI157" s="136" t="str">
        <f t="shared" si="315"/>
        <v/>
      </c>
      <c r="AJ157" s="136" t="str">
        <f t="shared" si="315"/>
        <v/>
      </c>
      <c r="AK157" s="136" t="str">
        <f t="shared" si="315"/>
        <v/>
      </c>
      <c r="AL157" s="136" t="str">
        <f t="shared" si="315"/>
        <v/>
      </c>
      <c r="AM157" s="136" t="str">
        <f t="shared" si="315"/>
        <v/>
      </c>
      <c r="AN157" s="136" t="str">
        <f t="shared" ref="AN157:BR157" si="316">IF(AJ157&lt;&gt;"",ROUND(AN4*IF($G$1&gt;=DATEVALUE("22/11/2019"),$C$157/365)*$F$157,IF(FALSE,-3,2)),"")</f>
        <v/>
      </c>
      <c r="AO157" s="136" t="str">
        <f t="shared" si="316"/>
        <v/>
      </c>
      <c r="AP157" s="136" t="str">
        <f t="shared" si="316"/>
        <v/>
      </c>
      <c r="AQ157" s="136" t="str">
        <f t="shared" si="316"/>
        <v/>
      </c>
      <c r="AR157" s="136" t="str">
        <f t="shared" si="316"/>
        <v/>
      </c>
      <c r="AS157" s="136" t="str">
        <f t="shared" si="316"/>
        <v/>
      </c>
      <c r="AT157" s="136" t="str">
        <f t="shared" si="316"/>
        <v/>
      </c>
      <c r="AU157" s="136" t="str">
        <f t="shared" si="316"/>
        <v/>
      </c>
      <c r="AV157" s="136" t="str">
        <f t="shared" si="316"/>
        <v/>
      </c>
      <c r="AW157" s="136" t="str">
        <f t="shared" si="316"/>
        <v/>
      </c>
      <c r="AX157" s="136" t="str">
        <f t="shared" si="316"/>
        <v/>
      </c>
      <c r="AY157" s="136" t="str">
        <f t="shared" si="316"/>
        <v/>
      </c>
      <c r="AZ157" s="136" t="str">
        <f t="shared" si="316"/>
        <v/>
      </c>
      <c r="BA157" s="136" t="str">
        <f t="shared" si="316"/>
        <v/>
      </c>
      <c r="BB157" s="136" t="str">
        <f t="shared" si="316"/>
        <v/>
      </c>
      <c r="BC157" s="136" t="str">
        <f t="shared" si="316"/>
        <v/>
      </c>
      <c r="BD157" s="136" t="str">
        <f t="shared" si="316"/>
        <v/>
      </c>
      <c r="BE157" s="136" t="str">
        <f t="shared" si="316"/>
        <v/>
      </c>
      <c r="BF157" s="136" t="str">
        <f t="shared" si="316"/>
        <v/>
      </c>
      <c r="BG157" s="136" t="str">
        <f t="shared" si="316"/>
        <v/>
      </c>
      <c r="BH157" s="136" t="str">
        <f t="shared" si="316"/>
        <v/>
      </c>
      <c r="BI157" s="136" t="str">
        <f t="shared" si="316"/>
        <v/>
      </c>
      <c r="BJ157" s="136" t="str">
        <f t="shared" si="316"/>
        <v/>
      </c>
      <c r="BK157" s="136" t="str">
        <f t="shared" si="316"/>
        <v/>
      </c>
      <c r="BL157" s="136" t="str">
        <f t="shared" si="316"/>
        <v/>
      </c>
      <c r="BM157" s="136" t="str">
        <f t="shared" si="316"/>
        <v/>
      </c>
      <c r="BN157" s="136" t="str">
        <f t="shared" si="316"/>
        <v/>
      </c>
      <c r="BO157" s="136" t="str">
        <f t="shared" si="316"/>
        <v/>
      </c>
      <c r="BP157" s="136" t="str">
        <f t="shared" si="316"/>
        <v/>
      </c>
      <c r="BQ157" s="136" t="str">
        <f t="shared" si="316"/>
        <v/>
      </c>
      <c r="BR157" s="136" t="str">
        <f t="shared" si="316"/>
        <v/>
      </c>
    </row>
    <row r="158" spans="1:70">
      <c r="A158" s="133" t="str">
        <f>IFERROR(IF(IF(AND(ROW(A158)=ROW($A$6),$G$2&lt;DATEVALUE("28/07/2006")),$G$2+1,INDEX('Intereses moratorios'!$A$7:$A$299,MATCH($G$2,'Intereses moratorios'!$A$7:$A$299,1)+ROW(A158)-ROW($A$6)))=0,"",IF(AND(ROW(A158)=ROW($A$6),$G$2&lt;DATEVALUE("28/07/2006")),$G$2+1,INDEX('Intereses moratorios'!$A$7:$A$299,MATCH($G$2,'Intereses moratorios'!$A$7:$A$299,1)+ROW(A158)-ROW($A$6)))),"")</f>
        <v/>
      </c>
      <c r="B158" s="133" t="str">
        <f>IFERROR(INDEX('Intereses moratorios'!$B$7:$B$299,MATCH(A158,'Intereses moratorios'!$A$7:$A$299,0)),"")</f>
        <v/>
      </c>
      <c r="C158" s="134" t="str">
        <f>IF(A158="","",IFERROR(IF($G$1&gt;=DATEVALUE("22/11/2019"),$E$4,INDEX('Intereses moratorios'!$D$7:$D$299,MATCH(A158,'Intereses moratorios'!$A$7:$A$299,0))),""))</f>
        <v/>
      </c>
      <c r="D158" s="133" t="str">
        <f t="shared" si="271"/>
        <v/>
      </c>
      <c r="E158" s="133" t="str">
        <f t="shared" si="272"/>
        <v/>
      </c>
      <c r="F158" s="135" t="str">
        <f t="shared" si="267"/>
        <v/>
      </c>
      <c r="G158" s="136" t="str">
        <f t="shared" si="268"/>
        <v/>
      </c>
      <c r="H158" s="136" t="str">
        <f t="shared" ref="H158:AM158" si="317">IF(D158&lt;&gt;"",ROUND(H4*IF($G$1&gt;=DATEVALUE("22/11/2019"),$C$158/365)*$F$158,IF(FALSE,-3,2)),"")</f>
        <v/>
      </c>
      <c r="I158" s="136" t="str">
        <f t="shared" si="317"/>
        <v/>
      </c>
      <c r="J158" s="136" t="str">
        <f t="shared" si="317"/>
        <v/>
      </c>
      <c r="K158" s="136" t="str">
        <f t="shared" si="317"/>
        <v/>
      </c>
      <c r="L158" s="136" t="str">
        <f t="shared" si="317"/>
        <v/>
      </c>
      <c r="M158" s="136" t="str">
        <f t="shared" si="317"/>
        <v/>
      </c>
      <c r="N158" s="136" t="str">
        <f t="shared" si="317"/>
        <v/>
      </c>
      <c r="O158" s="136" t="str">
        <f t="shared" si="317"/>
        <v/>
      </c>
      <c r="P158" s="136" t="str">
        <f t="shared" si="317"/>
        <v/>
      </c>
      <c r="Q158" s="136" t="str">
        <f t="shared" si="317"/>
        <v/>
      </c>
      <c r="R158" s="136" t="str">
        <f t="shared" si="317"/>
        <v/>
      </c>
      <c r="S158" s="136" t="str">
        <f t="shared" si="317"/>
        <v/>
      </c>
      <c r="T158" s="136" t="str">
        <f t="shared" si="317"/>
        <v/>
      </c>
      <c r="U158" s="136" t="str">
        <f t="shared" si="317"/>
        <v/>
      </c>
      <c r="V158" s="136" t="str">
        <f t="shared" si="317"/>
        <v/>
      </c>
      <c r="W158" s="136" t="str">
        <f t="shared" si="317"/>
        <v/>
      </c>
      <c r="X158" s="136" t="str">
        <f t="shared" si="317"/>
        <v/>
      </c>
      <c r="Y158" s="136" t="str">
        <f t="shared" si="317"/>
        <v/>
      </c>
      <c r="Z158" s="136" t="str">
        <f t="shared" si="317"/>
        <v/>
      </c>
      <c r="AA158" s="136" t="str">
        <f t="shared" si="317"/>
        <v/>
      </c>
      <c r="AB158" s="136" t="str">
        <f t="shared" si="317"/>
        <v/>
      </c>
      <c r="AC158" s="136" t="str">
        <f t="shared" si="317"/>
        <v/>
      </c>
      <c r="AD158" s="136" t="str">
        <f t="shared" si="317"/>
        <v/>
      </c>
      <c r="AE158" s="136" t="str">
        <f t="shared" si="317"/>
        <v/>
      </c>
      <c r="AF158" s="136" t="str">
        <f t="shared" si="317"/>
        <v/>
      </c>
      <c r="AG158" s="136" t="str">
        <f t="shared" si="317"/>
        <v/>
      </c>
      <c r="AH158" s="136" t="str">
        <f t="shared" si="317"/>
        <v/>
      </c>
      <c r="AI158" s="136" t="str">
        <f t="shared" si="317"/>
        <v/>
      </c>
      <c r="AJ158" s="136" t="str">
        <f t="shared" si="317"/>
        <v/>
      </c>
      <c r="AK158" s="136" t="str">
        <f t="shared" si="317"/>
        <v/>
      </c>
      <c r="AL158" s="136" t="str">
        <f t="shared" si="317"/>
        <v/>
      </c>
      <c r="AM158" s="136" t="str">
        <f t="shared" si="317"/>
        <v/>
      </c>
      <c r="AN158" s="136" t="str">
        <f t="shared" ref="AN158:BR158" si="318">IF(AJ158&lt;&gt;"",ROUND(AN4*IF($G$1&gt;=DATEVALUE("22/11/2019"),$C$158/365)*$F$158,IF(FALSE,-3,2)),"")</f>
        <v/>
      </c>
      <c r="AO158" s="136" t="str">
        <f t="shared" si="318"/>
        <v/>
      </c>
      <c r="AP158" s="136" t="str">
        <f t="shared" si="318"/>
        <v/>
      </c>
      <c r="AQ158" s="136" t="str">
        <f t="shared" si="318"/>
        <v/>
      </c>
      <c r="AR158" s="136" t="str">
        <f t="shared" si="318"/>
        <v/>
      </c>
      <c r="AS158" s="136" t="str">
        <f t="shared" si="318"/>
        <v/>
      </c>
      <c r="AT158" s="136" t="str">
        <f t="shared" si="318"/>
        <v/>
      </c>
      <c r="AU158" s="136" t="str">
        <f t="shared" si="318"/>
        <v/>
      </c>
      <c r="AV158" s="136" t="str">
        <f t="shared" si="318"/>
        <v/>
      </c>
      <c r="AW158" s="136" t="str">
        <f t="shared" si="318"/>
        <v/>
      </c>
      <c r="AX158" s="136" t="str">
        <f t="shared" si="318"/>
        <v/>
      </c>
      <c r="AY158" s="136" t="str">
        <f t="shared" si="318"/>
        <v/>
      </c>
      <c r="AZ158" s="136" t="str">
        <f t="shared" si="318"/>
        <v/>
      </c>
      <c r="BA158" s="136" t="str">
        <f t="shared" si="318"/>
        <v/>
      </c>
      <c r="BB158" s="136" t="str">
        <f t="shared" si="318"/>
        <v/>
      </c>
      <c r="BC158" s="136" t="str">
        <f t="shared" si="318"/>
        <v/>
      </c>
      <c r="BD158" s="136" t="str">
        <f t="shared" si="318"/>
        <v/>
      </c>
      <c r="BE158" s="136" t="str">
        <f t="shared" si="318"/>
        <v/>
      </c>
      <c r="BF158" s="136" t="str">
        <f t="shared" si="318"/>
        <v/>
      </c>
      <c r="BG158" s="136" t="str">
        <f t="shared" si="318"/>
        <v/>
      </c>
      <c r="BH158" s="136" t="str">
        <f t="shared" si="318"/>
        <v/>
      </c>
      <c r="BI158" s="136" t="str">
        <f t="shared" si="318"/>
        <v/>
      </c>
      <c r="BJ158" s="136" t="str">
        <f t="shared" si="318"/>
        <v/>
      </c>
      <c r="BK158" s="136" t="str">
        <f t="shared" si="318"/>
        <v/>
      </c>
      <c r="BL158" s="136" t="str">
        <f t="shared" si="318"/>
        <v/>
      </c>
      <c r="BM158" s="136" t="str">
        <f t="shared" si="318"/>
        <v/>
      </c>
      <c r="BN158" s="136" t="str">
        <f t="shared" si="318"/>
        <v/>
      </c>
      <c r="BO158" s="136" t="str">
        <f t="shared" si="318"/>
        <v/>
      </c>
      <c r="BP158" s="136" t="str">
        <f t="shared" si="318"/>
        <v/>
      </c>
      <c r="BQ158" s="136" t="str">
        <f t="shared" si="318"/>
        <v/>
      </c>
      <c r="BR158" s="136" t="str">
        <f t="shared" si="318"/>
        <v/>
      </c>
    </row>
    <row r="159" spans="1:70">
      <c r="A159" s="133" t="str">
        <f>IFERROR(IF(IF(AND(ROW(A159)=ROW($A$6),$G$2&lt;DATEVALUE("28/07/2006")),$G$2+1,INDEX('Intereses moratorios'!$A$7:$A$299,MATCH($G$2,'Intereses moratorios'!$A$7:$A$299,1)+ROW(A159)-ROW($A$6)))=0,"",IF(AND(ROW(A159)=ROW($A$6),$G$2&lt;DATEVALUE("28/07/2006")),$G$2+1,INDEX('Intereses moratorios'!$A$7:$A$299,MATCH($G$2,'Intereses moratorios'!$A$7:$A$299,1)+ROW(A159)-ROW($A$6)))),"")</f>
        <v/>
      </c>
      <c r="B159" s="133" t="str">
        <f>IFERROR(INDEX('Intereses moratorios'!$B$7:$B$299,MATCH(A159,'Intereses moratorios'!$A$7:$A$299,0)),"")</f>
        <v/>
      </c>
      <c r="C159" s="134" t="str">
        <f>IF(A159="","",IFERROR(IF($G$1&gt;=DATEVALUE("22/11/2019"),$E$4,INDEX('Intereses moratorios'!$D$7:$D$299,MATCH(A159,'Intereses moratorios'!$A$7:$A$299,0))),""))</f>
        <v/>
      </c>
      <c r="D159" s="133" t="str">
        <f t="shared" si="271"/>
        <v/>
      </c>
      <c r="E159" s="133" t="str">
        <f t="shared" si="272"/>
        <v/>
      </c>
      <c r="F159" s="135" t="str">
        <f t="shared" si="267"/>
        <v/>
      </c>
      <c r="G159" s="136" t="str">
        <f t="shared" si="268"/>
        <v/>
      </c>
      <c r="H159" s="136" t="str">
        <f t="shared" ref="H159:AM159" si="319">IF(D159&lt;&gt;"",ROUND(H4*IF($G$1&gt;=DATEVALUE("22/11/2019"),$C$159/365)*$F$159,IF(FALSE,-3,2)),"")</f>
        <v/>
      </c>
      <c r="I159" s="136" t="str">
        <f t="shared" si="319"/>
        <v/>
      </c>
      <c r="J159" s="136" t="str">
        <f t="shared" si="319"/>
        <v/>
      </c>
      <c r="K159" s="136" t="str">
        <f t="shared" si="319"/>
        <v/>
      </c>
      <c r="L159" s="136" t="str">
        <f t="shared" si="319"/>
        <v/>
      </c>
      <c r="M159" s="136" t="str">
        <f t="shared" si="319"/>
        <v/>
      </c>
      <c r="N159" s="136" t="str">
        <f t="shared" si="319"/>
        <v/>
      </c>
      <c r="O159" s="136" t="str">
        <f t="shared" si="319"/>
        <v/>
      </c>
      <c r="P159" s="136" t="str">
        <f t="shared" si="319"/>
        <v/>
      </c>
      <c r="Q159" s="136" t="str">
        <f t="shared" si="319"/>
        <v/>
      </c>
      <c r="R159" s="136" t="str">
        <f t="shared" si="319"/>
        <v/>
      </c>
      <c r="S159" s="136" t="str">
        <f t="shared" si="319"/>
        <v/>
      </c>
      <c r="T159" s="136" t="str">
        <f t="shared" si="319"/>
        <v/>
      </c>
      <c r="U159" s="136" t="str">
        <f t="shared" si="319"/>
        <v/>
      </c>
      <c r="V159" s="136" t="str">
        <f t="shared" si="319"/>
        <v/>
      </c>
      <c r="W159" s="136" t="str">
        <f t="shared" si="319"/>
        <v/>
      </c>
      <c r="X159" s="136" t="str">
        <f t="shared" si="319"/>
        <v/>
      </c>
      <c r="Y159" s="136" t="str">
        <f t="shared" si="319"/>
        <v/>
      </c>
      <c r="Z159" s="136" t="str">
        <f t="shared" si="319"/>
        <v/>
      </c>
      <c r="AA159" s="136" t="str">
        <f t="shared" si="319"/>
        <v/>
      </c>
      <c r="AB159" s="136" t="str">
        <f t="shared" si="319"/>
        <v/>
      </c>
      <c r="AC159" s="136" t="str">
        <f t="shared" si="319"/>
        <v/>
      </c>
      <c r="AD159" s="136" t="str">
        <f t="shared" si="319"/>
        <v/>
      </c>
      <c r="AE159" s="136" t="str">
        <f t="shared" si="319"/>
        <v/>
      </c>
      <c r="AF159" s="136" t="str">
        <f t="shared" si="319"/>
        <v/>
      </c>
      <c r="AG159" s="136" t="str">
        <f t="shared" si="319"/>
        <v/>
      </c>
      <c r="AH159" s="136" t="str">
        <f t="shared" si="319"/>
        <v/>
      </c>
      <c r="AI159" s="136" t="str">
        <f t="shared" si="319"/>
        <v/>
      </c>
      <c r="AJ159" s="136" t="str">
        <f t="shared" si="319"/>
        <v/>
      </c>
      <c r="AK159" s="136" t="str">
        <f t="shared" si="319"/>
        <v/>
      </c>
      <c r="AL159" s="136" t="str">
        <f t="shared" si="319"/>
        <v/>
      </c>
      <c r="AM159" s="136" t="str">
        <f t="shared" si="319"/>
        <v/>
      </c>
      <c r="AN159" s="136" t="str">
        <f t="shared" ref="AN159:BR159" si="320">IF(AJ159&lt;&gt;"",ROUND(AN4*IF($G$1&gt;=DATEVALUE("22/11/2019"),$C$159/365)*$F$159,IF(FALSE,-3,2)),"")</f>
        <v/>
      </c>
      <c r="AO159" s="136" t="str">
        <f t="shared" si="320"/>
        <v/>
      </c>
      <c r="AP159" s="136" t="str">
        <f t="shared" si="320"/>
        <v/>
      </c>
      <c r="AQ159" s="136" t="str">
        <f t="shared" si="320"/>
        <v/>
      </c>
      <c r="AR159" s="136" t="str">
        <f t="shared" si="320"/>
        <v/>
      </c>
      <c r="AS159" s="136" t="str">
        <f t="shared" si="320"/>
        <v/>
      </c>
      <c r="AT159" s="136" t="str">
        <f t="shared" si="320"/>
        <v/>
      </c>
      <c r="AU159" s="136" t="str">
        <f t="shared" si="320"/>
        <v/>
      </c>
      <c r="AV159" s="136" t="str">
        <f t="shared" si="320"/>
        <v/>
      </c>
      <c r="AW159" s="136" t="str">
        <f t="shared" si="320"/>
        <v/>
      </c>
      <c r="AX159" s="136" t="str">
        <f t="shared" si="320"/>
        <v/>
      </c>
      <c r="AY159" s="136" t="str">
        <f t="shared" si="320"/>
        <v/>
      </c>
      <c r="AZ159" s="136" t="str">
        <f t="shared" si="320"/>
        <v/>
      </c>
      <c r="BA159" s="136" t="str">
        <f t="shared" si="320"/>
        <v/>
      </c>
      <c r="BB159" s="136" t="str">
        <f t="shared" si="320"/>
        <v/>
      </c>
      <c r="BC159" s="136" t="str">
        <f t="shared" si="320"/>
        <v/>
      </c>
      <c r="BD159" s="136" t="str">
        <f t="shared" si="320"/>
        <v/>
      </c>
      <c r="BE159" s="136" t="str">
        <f t="shared" si="320"/>
        <v/>
      </c>
      <c r="BF159" s="136" t="str">
        <f t="shared" si="320"/>
        <v/>
      </c>
      <c r="BG159" s="136" t="str">
        <f t="shared" si="320"/>
        <v/>
      </c>
      <c r="BH159" s="136" t="str">
        <f t="shared" si="320"/>
        <v/>
      </c>
      <c r="BI159" s="136" t="str">
        <f t="shared" si="320"/>
        <v/>
      </c>
      <c r="BJ159" s="136" t="str">
        <f t="shared" si="320"/>
        <v/>
      </c>
      <c r="BK159" s="136" t="str">
        <f t="shared" si="320"/>
        <v/>
      </c>
      <c r="BL159" s="136" t="str">
        <f t="shared" si="320"/>
        <v/>
      </c>
      <c r="BM159" s="136" t="str">
        <f t="shared" si="320"/>
        <v/>
      </c>
      <c r="BN159" s="136" t="str">
        <f t="shared" si="320"/>
        <v/>
      </c>
      <c r="BO159" s="136" t="str">
        <f t="shared" si="320"/>
        <v/>
      </c>
      <c r="BP159" s="136" t="str">
        <f t="shared" si="320"/>
        <v/>
      </c>
      <c r="BQ159" s="136" t="str">
        <f t="shared" si="320"/>
        <v/>
      </c>
      <c r="BR159" s="136" t="str">
        <f t="shared" si="320"/>
        <v/>
      </c>
    </row>
    <row r="160" spans="1:70">
      <c r="A160" s="133" t="str">
        <f>IFERROR(IF(IF(AND(ROW(A160)=ROW($A$6),$G$2&lt;DATEVALUE("28/07/2006")),$G$2+1,INDEX('Intereses moratorios'!$A$7:$A$299,MATCH($G$2,'Intereses moratorios'!$A$7:$A$299,1)+ROW(A160)-ROW($A$6)))=0,"",IF(AND(ROW(A160)=ROW($A$6),$G$2&lt;DATEVALUE("28/07/2006")),$G$2+1,INDEX('Intereses moratorios'!$A$7:$A$299,MATCH($G$2,'Intereses moratorios'!$A$7:$A$299,1)+ROW(A160)-ROW($A$6)))),"")</f>
        <v/>
      </c>
      <c r="B160" s="133" t="str">
        <f>IFERROR(INDEX('Intereses moratorios'!$B$7:$B$299,MATCH(A160,'Intereses moratorios'!$A$7:$A$299,0)),"")</f>
        <v/>
      </c>
      <c r="C160" s="134" t="str">
        <f>IF(A160="","",IFERROR(IF($G$1&gt;=DATEVALUE("22/11/2019"),$E$4,INDEX('Intereses moratorios'!$D$7:$D$299,MATCH(A160,'Intereses moratorios'!$A$7:$A$299,0))),""))</f>
        <v/>
      </c>
      <c r="D160" s="133" t="str">
        <f t="shared" si="271"/>
        <v/>
      </c>
      <c r="E160" s="133" t="str">
        <f t="shared" si="272"/>
        <v/>
      </c>
      <c r="F160" s="135" t="str">
        <f t="shared" si="267"/>
        <v/>
      </c>
      <c r="G160" s="136" t="str">
        <f t="shared" si="268"/>
        <v/>
      </c>
      <c r="H160" s="136" t="str">
        <f t="shared" ref="H160:AM160" si="321">IF(D160&lt;&gt;"",ROUND(H4*IF($G$1&gt;=DATEVALUE("22/11/2019"),$C$160/365)*$F$160,IF(FALSE,-3,2)),"")</f>
        <v/>
      </c>
      <c r="I160" s="136" t="str">
        <f t="shared" si="321"/>
        <v/>
      </c>
      <c r="J160" s="136" t="str">
        <f t="shared" si="321"/>
        <v/>
      </c>
      <c r="K160" s="136" t="str">
        <f t="shared" si="321"/>
        <v/>
      </c>
      <c r="L160" s="136" t="str">
        <f t="shared" si="321"/>
        <v/>
      </c>
      <c r="M160" s="136" t="str">
        <f t="shared" si="321"/>
        <v/>
      </c>
      <c r="N160" s="136" t="str">
        <f t="shared" si="321"/>
        <v/>
      </c>
      <c r="O160" s="136" t="str">
        <f t="shared" si="321"/>
        <v/>
      </c>
      <c r="P160" s="136" t="str">
        <f t="shared" si="321"/>
        <v/>
      </c>
      <c r="Q160" s="136" t="str">
        <f t="shared" si="321"/>
        <v/>
      </c>
      <c r="R160" s="136" t="str">
        <f t="shared" si="321"/>
        <v/>
      </c>
      <c r="S160" s="136" t="str">
        <f t="shared" si="321"/>
        <v/>
      </c>
      <c r="T160" s="136" t="str">
        <f t="shared" si="321"/>
        <v/>
      </c>
      <c r="U160" s="136" t="str">
        <f t="shared" si="321"/>
        <v/>
      </c>
      <c r="V160" s="136" t="str">
        <f t="shared" si="321"/>
        <v/>
      </c>
      <c r="W160" s="136" t="str">
        <f t="shared" si="321"/>
        <v/>
      </c>
      <c r="X160" s="136" t="str">
        <f t="shared" si="321"/>
        <v/>
      </c>
      <c r="Y160" s="136" t="str">
        <f t="shared" si="321"/>
        <v/>
      </c>
      <c r="Z160" s="136" t="str">
        <f t="shared" si="321"/>
        <v/>
      </c>
      <c r="AA160" s="136" t="str">
        <f t="shared" si="321"/>
        <v/>
      </c>
      <c r="AB160" s="136" t="str">
        <f t="shared" si="321"/>
        <v/>
      </c>
      <c r="AC160" s="136" t="str">
        <f t="shared" si="321"/>
        <v/>
      </c>
      <c r="AD160" s="136" t="str">
        <f t="shared" si="321"/>
        <v/>
      </c>
      <c r="AE160" s="136" t="str">
        <f t="shared" si="321"/>
        <v/>
      </c>
      <c r="AF160" s="136" t="str">
        <f t="shared" si="321"/>
        <v/>
      </c>
      <c r="AG160" s="136" t="str">
        <f t="shared" si="321"/>
        <v/>
      </c>
      <c r="AH160" s="136" t="str">
        <f t="shared" si="321"/>
        <v/>
      </c>
      <c r="AI160" s="136" t="str">
        <f t="shared" si="321"/>
        <v/>
      </c>
      <c r="AJ160" s="136" t="str">
        <f t="shared" si="321"/>
        <v/>
      </c>
      <c r="AK160" s="136" t="str">
        <f t="shared" si="321"/>
        <v/>
      </c>
      <c r="AL160" s="136" t="str">
        <f t="shared" si="321"/>
        <v/>
      </c>
      <c r="AM160" s="136" t="str">
        <f t="shared" si="321"/>
        <v/>
      </c>
      <c r="AN160" s="136" t="str">
        <f t="shared" ref="AN160:BR160" si="322">IF(AJ160&lt;&gt;"",ROUND(AN4*IF($G$1&gt;=DATEVALUE("22/11/2019"),$C$160/365)*$F$160,IF(FALSE,-3,2)),"")</f>
        <v/>
      </c>
      <c r="AO160" s="136" t="str">
        <f t="shared" si="322"/>
        <v/>
      </c>
      <c r="AP160" s="136" t="str">
        <f t="shared" si="322"/>
        <v/>
      </c>
      <c r="AQ160" s="136" t="str">
        <f t="shared" si="322"/>
        <v/>
      </c>
      <c r="AR160" s="136" t="str">
        <f t="shared" si="322"/>
        <v/>
      </c>
      <c r="AS160" s="136" t="str">
        <f t="shared" si="322"/>
        <v/>
      </c>
      <c r="AT160" s="136" t="str">
        <f t="shared" si="322"/>
        <v/>
      </c>
      <c r="AU160" s="136" t="str">
        <f t="shared" si="322"/>
        <v/>
      </c>
      <c r="AV160" s="136" t="str">
        <f t="shared" si="322"/>
        <v/>
      </c>
      <c r="AW160" s="136" t="str">
        <f t="shared" si="322"/>
        <v/>
      </c>
      <c r="AX160" s="136" t="str">
        <f t="shared" si="322"/>
        <v/>
      </c>
      <c r="AY160" s="136" t="str">
        <f t="shared" si="322"/>
        <v/>
      </c>
      <c r="AZ160" s="136" t="str">
        <f t="shared" si="322"/>
        <v/>
      </c>
      <c r="BA160" s="136" t="str">
        <f t="shared" si="322"/>
        <v/>
      </c>
      <c r="BB160" s="136" t="str">
        <f t="shared" si="322"/>
        <v/>
      </c>
      <c r="BC160" s="136" t="str">
        <f t="shared" si="322"/>
        <v/>
      </c>
      <c r="BD160" s="136" t="str">
        <f t="shared" si="322"/>
        <v/>
      </c>
      <c r="BE160" s="136" t="str">
        <f t="shared" si="322"/>
        <v/>
      </c>
      <c r="BF160" s="136" t="str">
        <f t="shared" si="322"/>
        <v/>
      </c>
      <c r="BG160" s="136" t="str">
        <f t="shared" si="322"/>
        <v/>
      </c>
      <c r="BH160" s="136" t="str">
        <f t="shared" si="322"/>
        <v/>
      </c>
      <c r="BI160" s="136" t="str">
        <f t="shared" si="322"/>
        <v/>
      </c>
      <c r="BJ160" s="136" t="str">
        <f t="shared" si="322"/>
        <v/>
      </c>
      <c r="BK160" s="136" t="str">
        <f t="shared" si="322"/>
        <v/>
      </c>
      <c r="BL160" s="136" t="str">
        <f t="shared" si="322"/>
        <v/>
      </c>
      <c r="BM160" s="136" t="str">
        <f t="shared" si="322"/>
        <v/>
      </c>
      <c r="BN160" s="136" t="str">
        <f t="shared" si="322"/>
        <v/>
      </c>
      <c r="BO160" s="136" t="str">
        <f t="shared" si="322"/>
        <v/>
      </c>
      <c r="BP160" s="136" t="str">
        <f t="shared" si="322"/>
        <v/>
      </c>
      <c r="BQ160" s="136" t="str">
        <f t="shared" si="322"/>
        <v/>
      </c>
      <c r="BR160" s="136" t="str">
        <f t="shared" si="322"/>
        <v/>
      </c>
    </row>
    <row r="161" spans="1:70">
      <c r="A161" s="133" t="str">
        <f>IFERROR(IF(IF(AND(ROW(A161)=ROW($A$6),$G$2&lt;DATEVALUE("28/07/2006")),$G$2+1,INDEX('Intereses moratorios'!$A$7:$A$299,MATCH($G$2,'Intereses moratorios'!$A$7:$A$299,1)+ROW(A161)-ROW($A$6)))=0,"",IF(AND(ROW(A161)=ROW($A$6),$G$2&lt;DATEVALUE("28/07/2006")),$G$2+1,INDEX('Intereses moratorios'!$A$7:$A$299,MATCH($G$2,'Intereses moratorios'!$A$7:$A$299,1)+ROW(A161)-ROW($A$6)))),"")</f>
        <v/>
      </c>
      <c r="B161" s="133" t="str">
        <f>IFERROR(INDEX('Intereses moratorios'!$B$7:$B$299,MATCH(A161,'Intereses moratorios'!$A$7:$A$299,0)),"")</f>
        <v/>
      </c>
      <c r="C161" s="134" t="str">
        <f>IF(A161="","",IFERROR(IF($G$1&gt;=DATEVALUE("22/11/2019"),$E$4,INDEX('Intereses moratorios'!$D$7:$D$299,MATCH(A161,'Intereses moratorios'!$A$7:$A$299,0))),""))</f>
        <v/>
      </c>
      <c r="D161" s="133" t="str">
        <f t="shared" si="271"/>
        <v/>
      </c>
      <c r="E161" s="133" t="str">
        <f t="shared" si="272"/>
        <v/>
      </c>
      <c r="F161" s="135" t="str">
        <f t="shared" si="267"/>
        <v/>
      </c>
      <c r="G161" s="136" t="str">
        <f t="shared" si="268"/>
        <v/>
      </c>
      <c r="H161" s="136" t="str">
        <f t="shared" ref="H161:AM161" si="323">IF(D161&lt;&gt;"",ROUND(H4*IF($G$1&gt;=DATEVALUE("22/11/2019"),$C$161/365)*$F$161,IF(FALSE,-3,2)),"")</f>
        <v/>
      </c>
      <c r="I161" s="136" t="str">
        <f t="shared" si="323"/>
        <v/>
      </c>
      <c r="J161" s="136" t="str">
        <f t="shared" si="323"/>
        <v/>
      </c>
      <c r="K161" s="136" t="str">
        <f t="shared" si="323"/>
        <v/>
      </c>
      <c r="L161" s="136" t="str">
        <f t="shared" si="323"/>
        <v/>
      </c>
      <c r="M161" s="136" t="str">
        <f t="shared" si="323"/>
        <v/>
      </c>
      <c r="N161" s="136" t="str">
        <f t="shared" si="323"/>
        <v/>
      </c>
      <c r="O161" s="136" t="str">
        <f t="shared" si="323"/>
        <v/>
      </c>
      <c r="P161" s="136" t="str">
        <f t="shared" si="323"/>
        <v/>
      </c>
      <c r="Q161" s="136" t="str">
        <f t="shared" si="323"/>
        <v/>
      </c>
      <c r="R161" s="136" t="str">
        <f t="shared" si="323"/>
        <v/>
      </c>
      <c r="S161" s="136" t="str">
        <f t="shared" si="323"/>
        <v/>
      </c>
      <c r="T161" s="136" t="str">
        <f t="shared" si="323"/>
        <v/>
      </c>
      <c r="U161" s="136" t="str">
        <f t="shared" si="323"/>
        <v/>
      </c>
      <c r="V161" s="136" t="str">
        <f t="shared" si="323"/>
        <v/>
      </c>
      <c r="W161" s="136" t="str">
        <f t="shared" si="323"/>
        <v/>
      </c>
      <c r="X161" s="136" t="str">
        <f t="shared" si="323"/>
        <v/>
      </c>
      <c r="Y161" s="136" t="str">
        <f t="shared" si="323"/>
        <v/>
      </c>
      <c r="Z161" s="136" t="str">
        <f t="shared" si="323"/>
        <v/>
      </c>
      <c r="AA161" s="136" t="str">
        <f t="shared" si="323"/>
        <v/>
      </c>
      <c r="AB161" s="136" t="str">
        <f t="shared" si="323"/>
        <v/>
      </c>
      <c r="AC161" s="136" t="str">
        <f t="shared" si="323"/>
        <v/>
      </c>
      <c r="AD161" s="136" t="str">
        <f t="shared" si="323"/>
        <v/>
      </c>
      <c r="AE161" s="136" t="str">
        <f t="shared" si="323"/>
        <v/>
      </c>
      <c r="AF161" s="136" t="str">
        <f t="shared" si="323"/>
        <v/>
      </c>
      <c r="AG161" s="136" t="str">
        <f t="shared" si="323"/>
        <v/>
      </c>
      <c r="AH161" s="136" t="str">
        <f t="shared" si="323"/>
        <v/>
      </c>
      <c r="AI161" s="136" t="str">
        <f t="shared" si="323"/>
        <v/>
      </c>
      <c r="AJ161" s="136" t="str">
        <f t="shared" si="323"/>
        <v/>
      </c>
      <c r="AK161" s="136" t="str">
        <f t="shared" si="323"/>
        <v/>
      </c>
      <c r="AL161" s="136" t="str">
        <f t="shared" si="323"/>
        <v/>
      </c>
      <c r="AM161" s="136" t="str">
        <f t="shared" si="323"/>
        <v/>
      </c>
      <c r="AN161" s="136" t="str">
        <f t="shared" ref="AN161:BR161" si="324">IF(AJ161&lt;&gt;"",ROUND(AN4*IF($G$1&gt;=DATEVALUE("22/11/2019"),$C$161/365)*$F$161,IF(FALSE,-3,2)),"")</f>
        <v/>
      </c>
      <c r="AO161" s="136" t="str">
        <f t="shared" si="324"/>
        <v/>
      </c>
      <c r="AP161" s="136" t="str">
        <f t="shared" si="324"/>
        <v/>
      </c>
      <c r="AQ161" s="136" t="str">
        <f t="shared" si="324"/>
        <v/>
      </c>
      <c r="AR161" s="136" t="str">
        <f t="shared" si="324"/>
        <v/>
      </c>
      <c r="AS161" s="136" t="str">
        <f t="shared" si="324"/>
        <v/>
      </c>
      <c r="AT161" s="136" t="str">
        <f t="shared" si="324"/>
        <v/>
      </c>
      <c r="AU161" s="136" t="str">
        <f t="shared" si="324"/>
        <v/>
      </c>
      <c r="AV161" s="136" t="str">
        <f t="shared" si="324"/>
        <v/>
      </c>
      <c r="AW161" s="136" t="str">
        <f t="shared" si="324"/>
        <v/>
      </c>
      <c r="AX161" s="136" t="str">
        <f t="shared" si="324"/>
        <v/>
      </c>
      <c r="AY161" s="136" t="str">
        <f t="shared" si="324"/>
        <v/>
      </c>
      <c r="AZ161" s="136" t="str">
        <f t="shared" si="324"/>
        <v/>
      </c>
      <c r="BA161" s="136" t="str">
        <f t="shared" si="324"/>
        <v/>
      </c>
      <c r="BB161" s="136" t="str">
        <f t="shared" si="324"/>
        <v/>
      </c>
      <c r="BC161" s="136" t="str">
        <f t="shared" si="324"/>
        <v/>
      </c>
      <c r="BD161" s="136" t="str">
        <f t="shared" si="324"/>
        <v/>
      </c>
      <c r="BE161" s="136" t="str">
        <f t="shared" si="324"/>
        <v/>
      </c>
      <c r="BF161" s="136" t="str">
        <f t="shared" si="324"/>
        <v/>
      </c>
      <c r="BG161" s="136" t="str">
        <f t="shared" si="324"/>
        <v/>
      </c>
      <c r="BH161" s="136" t="str">
        <f t="shared" si="324"/>
        <v/>
      </c>
      <c r="BI161" s="136" t="str">
        <f t="shared" si="324"/>
        <v/>
      </c>
      <c r="BJ161" s="136" t="str">
        <f t="shared" si="324"/>
        <v/>
      </c>
      <c r="BK161" s="136" t="str">
        <f t="shared" si="324"/>
        <v/>
      </c>
      <c r="BL161" s="136" t="str">
        <f t="shared" si="324"/>
        <v/>
      </c>
      <c r="BM161" s="136" t="str">
        <f t="shared" si="324"/>
        <v/>
      </c>
      <c r="BN161" s="136" t="str">
        <f t="shared" si="324"/>
        <v/>
      </c>
      <c r="BO161" s="136" t="str">
        <f t="shared" si="324"/>
        <v/>
      </c>
      <c r="BP161" s="136" t="str">
        <f t="shared" si="324"/>
        <v/>
      </c>
      <c r="BQ161" s="136" t="str">
        <f t="shared" si="324"/>
        <v/>
      </c>
      <c r="BR161" s="136" t="str">
        <f t="shared" si="324"/>
        <v/>
      </c>
    </row>
    <row r="162" spans="1:70">
      <c r="A162" s="133" t="str">
        <f>IFERROR(IF(IF(AND(ROW(A162)=ROW($A$6),$G$2&lt;DATEVALUE("28/07/2006")),$G$2+1,INDEX('Intereses moratorios'!$A$7:$A$299,MATCH($G$2,'Intereses moratorios'!$A$7:$A$299,1)+ROW(A162)-ROW($A$6)))=0,"",IF(AND(ROW(A162)=ROW($A$6),$G$2&lt;DATEVALUE("28/07/2006")),$G$2+1,INDEX('Intereses moratorios'!$A$7:$A$299,MATCH($G$2,'Intereses moratorios'!$A$7:$A$299,1)+ROW(A162)-ROW($A$6)))),"")</f>
        <v/>
      </c>
      <c r="B162" s="133" t="str">
        <f>IFERROR(INDEX('Intereses moratorios'!$B$7:$B$299,MATCH(A162,'Intereses moratorios'!$A$7:$A$299,0)),"")</f>
        <v/>
      </c>
      <c r="C162" s="134" t="str">
        <f>IF(A162="","",IFERROR(IF($G$1&gt;=DATEVALUE("22/11/2019"),$E$4,INDEX('Intereses moratorios'!$D$7:$D$299,MATCH(A162,'Intereses moratorios'!$A$7:$A$299,0))),""))</f>
        <v/>
      </c>
      <c r="D162" s="133" t="str">
        <f t="shared" si="271"/>
        <v/>
      </c>
      <c r="E162" s="133" t="str">
        <f t="shared" si="272"/>
        <v/>
      </c>
      <c r="F162" s="135" t="str">
        <f t="shared" si="267"/>
        <v/>
      </c>
      <c r="G162" s="136" t="str">
        <f t="shared" si="268"/>
        <v/>
      </c>
      <c r="H162" s="136" t="str">
        <f t="shared" ref="H162:AM162" si="325">IF(D162&lt;&gt;"",ROUND(H4*IF($G$1&gt;=DATEVALUE("22/11/2019"),$C$162/365)*$F$162,IF(FALSE,-3,2)),"")</f>
        <v/>
      </c>
      <c r="I162" s="136" t="str">
        <f t="shared" si="325"/>
        <v/>
      </c>
      <c r="J162" s="136" t="str">
        <f t="shared" si="325"/>
        <v/>
      </c>
      <c r="K162" s="136" t="str">
        <f t="shared" si="325"/>
        <v/>
      </c>
      <c r="L162" s="136" t="str">
        <f t="shared" si="325"/>
        <v/>
      </c>
      <c r="M162" s="136" t="str">
        <f t="shared" si="325"/>
        <v/>
      </c>
      <c r="N162" s="136" t="str">
        <f t="shared" si="325"/>
        <v/>
      </c>
      <c r="O162" s="136" t="str">
        <f t="shared" si="325"/>
        <v/>
      </c>
      <c r="P162" s="136" t="str">
        <f t="shared" si="325"/>
        <v/>
      </c>
      <c r="Q162" s="136" t="str">
        <f t="shared" si="325"/>
        <v/>
      </c>
      <c r="R162" s="136" t="str">
        <f t="shared" si="325"/>
        <v/>
      </c>
      <c r="S162" s="136" t="str">
        <f t="shared" si="325"/>
        <v/>
      </c>
      <c r="T162" s="136" t="str">
        <f t="shared" si="325"/>
        <v/>
      </c>
      <c r="U162" s="136" t="str">
        <f t="shared" si="325"/>
        <v/>
      </c>
      <c r="V162" s="136" t="str">
        <f t="shared" si="325"/>
        <v/>
      </c>
      <c r="W162" s="136" t="str">
        <f t="shared" si="325"/>
        <v/>
      </c>
      <c r="X162" s="136" t="str">
        <f t="shared" si="325"/>
        <v/>
      </c>
      <c r="Y162" s="136" t="str">
        <f t="shared" si="325"/>
        <v/>
      </c>
      <c r="Z162" s="136" t="str">
        <f t="shared" si="325"/>
        <v/>
      </c>
      <c r="AA162" s="136" t="str">
        <f t="shared" si="325"/>
        <v/>
      </c>
      <c r="AB162" s="136" t="str">
        <f t="shared" si="325"/>
        <v/>
      </c>
      <c r="AC162" s="136" t="str">
        <f t="shared" si="325"/>
        <v/>
      </c>
      <c r="AD162" s="136" t="str">
        <f t="shared" si="325"/>
        <v/>
      </c>
      <c r="AE162" s="136" t="str">
        <f t="shared" si="325"/>
        <v/>
      </c>
      <c r="AF162" s="136" t="str">
        <f t="shared" si="325"/>
        <v/>
      </c>
      <c r="AG162" s="136" t="str">
        <f t="shared" si="325"/>
        <v/>
      </c>
      <c r="AH162" s="136" t="str">
        <f t="shared" si="325"/>
        <v/>
      </c>
      <c r="AI162" s="136" t="str">
        <f t="shared" si="325"/>
        <v/>
      </c>
      <c r="AJ162" s="136" t="str">
        <f t="shared" si="325"/>
        <v/>
      </c>
      <c r="AK162" s="136" t="str">
        <f t="shared" si="325"/>
        <v/>
      </c>
      <c r="AL162" s="136" t="str">
        <f t="shared" si="325"/>
        <v/>
      </c>
      <c r="AM162" s="136" t="str">
        <f t="shared" si="325"/>
        <v/>
      </c>
      <c r="AN162" s="136" t="str">
        <f t="shared" ref="AN162:BR162" si="326">IF(AJ162&lt;&gt;"",ROUND(AN4*IF($G$1&gt;=DATEVALUE("22/11/2019"),$C$162/365)*$F$162,IF(FALSE,-3,2)),"")</f>
        <v/>
      </c>
      <c r="AO162" s="136" t="str">
        <f t="shared" si="326"/>
        <v/>
      </c>
      <c r="AP162" s="136" t="str">
        <f t="shared" si="326"/>
        <v/>
      </c>
      <c r="AQ162" s="136" t="str">
        <f t="shared" si="326"/>
        <v/>
      </c>
      <c r="AR162" s="136" t="str">
        <f t="shared" si="326"/>
        <v/>
      </c>
      <c r="AS162" s="136" t="str">
        <f t="shared" si="326"/>
        <v/>
      </c>
      <c r="AT162" s="136" t="str">
        <f t="shared" si="326"/>
        <v/>
      </c>
      <c r="AU162" s="136" t="str">
        <f t="shared" si="326"/>
        <v/>
      </c>
      <c r="AV162" s="136" t="str">
        <f t="shared" si="326"/>
        <v/>
      </c>
      <c r="AW162" s="136" t="str">
        <f t="shared" si="326"/>
        <v/>
      </c>
      <c r="AX162" s="136" t="str">
        <f t="shared" si="326"/>
        <v/>
      </c>
      <c r="AY162" s="136" t="str">
        <f t="shared" si="326"/>
        <v/>
      </c>
      <c r="AZ162" s="136" t="str">
        <f t="shared" si="326"/>
        <v/>
      </c>
      <c r="BA162" s="136" t="str">
        <f t="shared" si="326"/>
        <v/>
      </c>
      <c r="BB162" s="136" t="str">
        <f t="shared" si="326"/>
        <v/>
      </c>
      <c r="BC162" s="136" t="str">
        <f t="shared" si="326"/>
        <v/>
      </c>
      <c r="BD162" s="136" t="str">
        <f t="shared" si="326"/>
        <v/>
      </c>
      <c r="BE162" s="136" t="str">
        <f t="shared" si="326"/>
        <v/>
      </c>
      <c r="BF162" s="136" t="str">
        <f t="shared" si="326"/>
        <v/>
      </c>
      <c r="BG162" s="136" t="str">
        <f t="shared" si="326"/>
        <v/>
      </c>
      <c r="BH162" s="136" t="str">
        <f t="shared" si="326"/>
        <v/>
      </c>
      <c r="BI162" s="136" t="str">
        <f t="shared" si="326"/>
        <v/>
      </c>
      <c r="BJ162" s="136" t="str">
        <f t="shared" si="326"/>
        <v/>
      </c>
      <c r="BK162" s="136" t="str">
        <f t="shared" si="326"/>
        <v/>
      </c>
      <c r="BL162" s="136" t="str">
        <f t="shared" si="326"/>
        <v/>
      </c>
      <c r="BM162" s="136" t="str">
        <f t="shared" si="326"/>
        <v/>
      </c>
      <c r="BN162" s="136" t="str">
        <f t="shared" si="326"/>
        <v/>
      </c>
      <c r="BO162" s="136" t="str">
        <f t="shared" si="326"/>
        <v/>
      </c>
      <c r="BP162" s="136" t="str">
        <f t="shared" si="326"/>
        <v/>
      </c>
      <c r="BQ162" s="136" t="str">
        <f t="shared" si="326"/>
        <v/>
      </c>
      <c r="BR162" s="136" t="str">
        <f t="shared" si="326"/>
        <v/>
      </c>
    </row>
    <row r="163" spans="1:70">
      <c r="A163" s="133" t="str">
        <f>IFERROR(IF(IF(AND(ROW(A163)=ROW($A$6),$G$2&lt;DATEVALUE("28/07/2006")),$G$2+1,INDEX('Intereses moratorios'!$A$7:$A$299,MATCH($G$2,'Intereses moratorios'!$A$7:$A$299,1)+ROW(A163)-ROW($A$6)))=0,"",IF(AND(ROW(A163)=ROW($A$6),$G$2&lt;DATEVALUE("28/07/2006")),$G$2+1,INDEX('Intereses moratorios'!$A$7:$A$299,MATCH($G$2,'Intereses moratorios'!$A$7:$A$299,1)+ROW(A163)-ROW($A$6)))),"")</f>
        <v/>
      </c>
      <c r="B163" s="133" t="str">
        <f>IFERROR(INDEX('Intereses moratorios'!$B$7:$B$299,MATCH(A163,'Intereses moratorios'!$A$7:$A$299,0)),"")</f>
        <v/>
      </c>
      <c r="C163" s="134" t="str">
        <f>IF(A163="","",IFERROR(IF($G$1&gt;=DATEVALUE("22/11/2019"),$E$4,INDEX('Intereses moratorios'!$D$7:$D$299,MATCH(A163,'Intereses moratorios'!$A$7:$A$299,0))),""))</f>
        <v/>
      </c>
      <c r="D163" s="133" t="str">
        <f t="shared" si="271"/>
        <v/>
      </c>
      <c r="E163" s="133" t="str">
        <f t="shared" si="272"/>
        <v/>
      </c>
      <c r="F163" s="135" t="str">
        <f t="shared" si="267"/>
        <v/>
      </c>
      <c r="G163" s="136" t="str">
        <f t="shared" si="268"/>
        <v/>
      </c>
      <c r="H163" s="136" t="str">
        <f t="shared" ref="H163:AM163" si="327">IF(D163&lt;&gt;"",ROUND(H4*IF($G$1&gt;=DATEVALUE("22/11/2019"),$C$163/365)*$F$163,IF(FALSE,-3,2)),"")</f>
        <v/>
      </c>
      <c r="I163" s="136" t="str">
        <f t="shared" si="327"/>
        <v/>
      </c>
      <c r="J163" s="136" t="str">
        <f t="shared" si="327"/>
        <v/>
      </c>
      <c r="K163" s="136" t="str">
        <f t="shared" si="327"/>
        <v/>
      </c>
      <c r="L163" s="136" t="str">
        <f t="shared" si="327"/>
        <v/>
      </c>
      <c r="M163" s="136" t="str">
        <f t="shared" si="327"/>
        <v/>
      </c>
      <c r="N163" s="136" t="str">
        <f t="shared" si="327"/>
        <v/>
      </c>
      <c r="O163" s="136" t="str">
        <f t="shared" si="327"/>
        <v/>
      </c>
      <c r="P163" s="136" t="str">
        <f t="shared" si="327"/>
        <v/>
      </c>
      <c r="Q163" s="136" t="str">
        <f t="shared" si="327"/>
        <v/>
      </c>
      <c r="R163" s="136" t="str">
        <f t="shared" si="327"/>
        <v/>
      </c>
      <c r="S163" s="136" t="str">
        <f t="shared" si="327"/>
        <v/>
      </c>
      <c r="T163" s="136" t="str">
        <f t="shared" si="327"/>
        <v/>
      </c>
      <c r="U163" s="136" t="str">
        <f t="shared" si="327"/>
        <v/>
      </c>
      <c r="V163" s="136" t="str">
        <f t="shared" si="327"/>
        <v/>
      </c>
      <c r="W163" s="136" t="str">
        <f t="shared" si="327"/>
        <v/>
      </c>
      <c r="X163" s="136" t="str">
        <f t="shared" si="327"/>
        <v/>
      </c>
      <c r="Y163" s="136" t="str">
        <f t="shared" si="327"/>
        <v/>
      </c>
      <c r="Z163" s="136" t="str">
        <f t="shared" si="327"/>
        <v/>
      </c>
      <c r="AA163" s="136" t="str">
        <f t="shared" si="327"/>
        <v/>
      </c>
      <c r="AB163" s="136" t="str">
        <f t="shared" si="327"/>
        <v/>
      </c>
      <c r="AC163" s="136" t="str">
        <f t="shared" si="327"/>
        <v/>
      </c>
      <c r="AD163" s="136" t="str">
        <f t="shared" si="327"/>
        <v/>
      </c>
      <c r="AE163" s="136" t="str">
        <f t="shared" si="327"/>
        <v/>
      </c>
      <c r="AF163" s="136" t="str">
        <f t="shared" si="327"/>
        <v/>
      </c>
      <c r="AG163" s="136" t="str">
        <f t="shared" si="327"/>
        <v/>
      </c>
      <c r="AH163" s="136" t="str">
        <f t="shared" si="327"/>
        <v/>
      </c>
      <c r="AI163" s="136" t="str">
        <f t="shared" si="327"/>
        <v/>
      </c>
      <c r="AJ163" s="136" t="str">
        <f t="shared" si="327"/>
        <v/>
      </c>
      <c r="AK163" s="136" t="str">
        <f t="shared" si="327"/>
        <v/>
      </c>
      <c r="AL163" s="136" t="str">
        <f t="shared" si="327"/>
        <v/>
      </c>
      <c r="AM163" s="136" t="str">
        <f t="shared" si="327"/>
        <v/>
      </c>
      <c r="AN163" s="136" t="str">
        <f t="shared" ref="AN163:BR163" si="328">IF(AJ163&lt;&gt;"",ROUND(AN4*IF($G$1&gt;=DATEVALUE("22/11/2019"),$C$163/365)*$F$163,IF(FALSE,-3,2)),"")</f>
        <v/>
      </c>
      <c r="AO163" s="136" t="str">
        <f t="shared" si="328"/>
        <v/>
      </c>
      <c r="AP163" s="136" t="str">
        <f t="shared" si="328"/>
        <v/>
      </c>
      <c r="AQ163" s="136" t="str">
        <f t="shared" si="328"/>
        <v/>
      </c>
      <c r="AR163" s="136" t="str">
        <f t="shared" si="328"/>
        <v/>
      </c>
      <c r="AS163" s="136" t="str">
        <f t="shared" si="328"/>
        <v/>
      </c>
      <c r="AT163" s="136" t="str">
        <f t="shared" si="328"/>
        <v/>
      </c>
      <c r="AU163" s="136" t="str">
        <f t="shared" si="328"/>
        <v/>
      </c>
      <c r="AV163" s="136" t="str">
        <f t="shared" si="328"/>
        <v/>
      </c>
      <c r="AW163" s="136" t="str">
        <f t="shared" si="328"/>
        <v/>
      </c>
      <c r="AX163" s="136" t="str">
        <f t="shared" si="328"/>
        <v/>
      </c>
      <c r="AY163" s="136" t="str">
        <f t="shared" si="328"/>
        <v/>
      </c>
      <c r="AZ163" s="136" t="str">
        <f t="shared" si="328"/>
        <v/>
      </c>
      <c r="BA163" s="136" t="str">
        <f t="shared" si="328"/>
        <v/>
      </c>
      <c r="BB163" s="136" t="str">
        <f t="shared" si="328"/>
        <v/>
      </c>
      <c r="BC163" s="136" t="str">
        <f t="shared" si="328"/>
        <v/>
      </c>
      <c r="BD163" s="136" t="str">
        <f t="shared" si="328"/>
        <v/>
      </c>
      <c r="BE163" s="136" t="str">
        <f t="shared" si="328"/>
        <v/>
      </c>
      <c r="BF163" s="136" t="str">
        <f t="shared" si="328"/>
        <v/>
      </c>
      <c r="BG163" s="136" t="str">
        <f t="shared" si="328"/>
        <v/>
      </c>
      <c r="BH163" s="136" t="str">
        <f t="shared" si="328"/>
        <v/>
      </c>
      <c r="BI163" s="136" t="str">
        <f t="shared" si="328"/>
        <v/>
      </c>
      <c r="BJ163" s="136" t="str">
        <f t="shared" si="328"/>
        <v/>
      </c>
      <c r="BK163" s="136" t="str">
        <f t="shared" si="328"/>
        <v/>
      </c>
      <c r="BL163" s="136" t="str">
        <f t="shared" si="328"/>
        <v/>
      </c>
      <c r="BM163" s="136" t="str">
        <f t="shared" si="328"/>
        <v/>
      </c>
      <c r="BN163" s="136" t="str">
        <f t="shared" si="328"/>
        <v/>
      </c>
      <c r="BO163" s="136" t="str">
        <f t="shared" si="328"/>
        <v/>
      </c>
      <c r="BP163" s="136" t="str">
        <f t="shared" si="328"/>
        <v/>
      </c>
      <c r="BQ163" s="136" t="str">
        <f t="shared" si="328"/>
        <v/>
      </c>
      <c r="BR163" s="136" t="str">
        <f t="shared" si="328"/>
        <v/>
      </c>
    </row>
    <row r="164" spans="1:70">
      <c r="A164" s="133" t="str">
        <f>IFERROR(IF(IF(AND(ROW(A164)=ROW($A$6),$G$2&lt;DATEVALUE("28/07/2006")),$G$2+1,INDEX('Intereses moratorios'!$A$7:$A$299,MATCH($G$2,'Intereses moratorios'!$A$7:$A$299,1)+ROW(A164)-ROW($A$6)))=0,"",IF(AND(ROW(A164)=ROW($A$6),$G$2&lt;DATEVALUE("28/07/2006")),$G$2+1,INDEX('Intereses moratorios'!$A$7:$A$299,MATCH($G$2,'Intereses moratorios'!$A$7:$A$299,1)+ROW(A164)-ROW($A$6)))),"")</f>
        <v/>
      </c>
      <c r="B164" s="133" t="str">
        <f>IFERROR(INDEX('Intereses moratorios'!$B$7:$B$299,MATCH(A164,'Intereses moratorios'!$A$7:$A$299,0)),"")</f>
        <v/>
      </c>
      <c r="C164" s="134" t="str">
        <f>IF(A164="","",IFERROR(IF($G$1&gt;=DATEVALUE("22/11/2019"),$E$4,INDEX('Intereses moratorios'!$D$7:$D$299,MATCH(A164,'Intereses moratorios'!$A$7:$A$299,0))),""))</f>
        <v/>
      </c>
      <c r="D164" s="133" t="str">
        <f t="shared" si="271"/>
        <v/>
      </c>
      <c r="E164" s="133" t="str">
        <f t="shared" si="272"/>
        <v/>
      </c>
      <c r="F164" s="135" t="str">
        <f t="shared" si="267"/>
        <v/>
      </c>
      <c r="G164" s="136" t="str">
        <f t="shared" si="268"/>
        <v/>
      </c>
      <c r="H164" s="136" t="str">
        <f t="shared" ref="H164:AM164" si="329">IF(D164&lt;&gt;"",ROUND(H4*IF($G$1&gt;=DATEVALUE("22/11/2019"),$C$164/365)*$F$164,IF(FALSE,-3,2)),"")</f>
        <v/>
      </c>
      <c r="I164" s="136" t="str">
        <f t="shared" si="329"/>
        <v/>
      </c>
      <c r="J164" s="136" t="str">
        <f t="shared" si="329"/>
        <v/>
      </c>
      <c r="K164" s="136" t="str">
        <f t="shared" si="329"/>
        <v/>
      </c>
      <c r="L164" s="136" t="str">
        <f t="shared" si="329"/>
        <v/>
      </c>
      <c r="M164" s="136" t="str">
        <f t="shared" si="329"/>
        <v/>
      </c>
      <c r="N164" s="136" t="str">
        <f t="shared" si="329"/>
        <v/>
      </c>
      <c r="O164" s="136" t="str">
        <f t="shared" si="329"/>
        <v/>
      </c>
      <c r="P164" s="136" t="str">
        <f t="shared" si="329"/>
        <v/>
      </c>
      <c r="Q164" s="136" t="str">
        <f t="shared" si="329"/>
        <v/>
      </c>
      <c r="R164" s="136" t="str">
        <f t="shared" si="329"/>
        <v/>
      </c>
      <c r="S164" s="136" t="str">
        <f t="shared" si="329"/>
        <v/>
      </c>
      <c r="T164" s="136" t="str">
        <f t="shared" si="329"/>
        <v/>
      </c>
      <c r="U164" s="136" t="str">
        <f t="shared" si="329"/>
        <v/>
      </c>
      <c r="V164" s="136" t="str">
        <f t="shared" si="329"/>
        <v/>
      </c>
      <c r="W164" s="136" t="str">
        <f t="shared" si="329"/>
        <v/>
      </c>
      <c r="X164" s="136" t="str">
        <f t="shared" si="329"/>
        <v/>
      </c>
      <c r="Y164" s="136" t="str">
        <f t="shared" si="329"/>
        <v/>
      </c>
      <c r="Z164" s="136" t="str">
        <f t="shared" si="329"/>
        <v/>
      </c>
      <c r="AA164" s="136" t="str">
        <f t="shared" si="329"/>
        <v/>
      </c>
      <c r="AB164" s="136" t="str">
        <f t="shared" si="329"/>
        <v/>
      </c>
      <c r="AC164" s="136" t="str">
        <f t="shared" si="329"/>
        <v/>
      </c>
      <c r="AD164" s="136" t="str">
        <f t="shared" si="329"/>
        <v/>
      </c>
      <c r="AE164" s="136" t="str">
        <f t="shared" si="329"/>
        <v/>
      </c>
      <c r="AF164" s="136" t="str">
        <f t="shared" si="329"/>
        <v/>
      </c>
      <c r="AG164" s="136" t="str">
        <f t="shared" si="329"/>
        <v/>
      </c>
      <c r="AH164" s="136" t="str">
        <f t="shared" si="329"/>
        <v/>
      </c>
      <c r="AI164" s="136" t="str">
        <f t="shared" si="329"/>
        <v/>
      </c>
      <c r="AJ164" s="136" t="str">
        <f t="shared" si="329"/>
        <v/>
      </c>
      <c r="AK164" s="136" t="str">
        <f t="shared" si="329"/>
        <v/>
      </c>
      <c r="AL164" s="136" t="str">
        <f t="shared" si="329"/>
        <v/>
      </c>
      <c r="AM164" s="136" t="str">
        <f t="shared" si="329"/>
        <v/>
      </c>
      <c r="AN164" s="136" t="str">
        <f t="shared" ref="AN164:BR164" si="330">IF(AJ164&lt;&gt;"",ROUND(AN4*IF($G$1&gt;=DATEVALUE("22/11/2019"),$C$164/365)*$F$164,IF(FALSE,-3,2)),"")</f>
        <v/>
      </c>
      <c r="AO164" s="136" t="str">
        <f t="shared" si="330"/>
        <v/>
      </c>
      <c r="AP164" s="136" t="str">
        <f t="shared" si="330"/>
        <v/>
      </c>
      <c r="AQ164" s="136" t="str">
        <f t="shared" si="330"/>
        <v/>
      </c>
      <c r="AR164" s="136" t="str">
        <f t="shared" si="330"/>
        <v/>
      </c>
      <c r="AS164" s="136" t="str">
        <f t="shared" si="330"/>
        <v/>
      </c>
      <c r="AT164" s="136" t="str">
        <f t="shared" si="330"/>
        <v/>
      </c>
      <c r="AU164" s="136" t="str">
        <f t="shared" si="330"/>
        <v/>
      </c>
      <c r="AV164" s="136" t="str">
        <f t="shared" si="330"/>
        <v/>
      </c>
      <c r="AW164" s="136" t="str">
        <f t="shared" si="330"/>
        <v/>
      </c>
      <c r="AX164" s="136" t="str">
        <f t="shared" si="330"/>
        <v/>
      </c>
      <c r="AY164" s="136" t="str">
        <f t="shared" si="330"/>
        <v/>
      </c>
      <c r="AZ164" s="136" t="str">
        <f t="shared" si="330"/>
        <v/>
      </c>
      <c r="BA164" s="136" t="str">
        <f t="shared" si="330"/>
        <v/>
      </c>
      <c r="BB164" s="136" t="str">
        <f t="shared" si="330"/>
        <v/>
      </c>
      <c r="BC164" s="136" t="str">
        <f t="shared" si="330"/>
        <v/>
      </c>
      <c r="BD164" s="136" t="str">
        <f t="shared" si="330"/>
        <v/>
      </c>
      <c r="BE164" s="136" t="str">
        <f t="shared" si="330"/>
        <v/>
      </c>
      <c r="BF164" s="136" t="str">
        <f t="shared" si="330"/>
        <v/>
      </c>
      <c r="BG164" s="136" t="str">
        <f t="shared" si="330"/>
        <v/>
      </c>
      <c r="BH164" s="136" t="str">
        <f t="shared" si="330"/>
        <v/>
      </c>
      <c r="BI164" s="136" t="str">
        <f t="shared" si="330"/>
        <v/>
      </c>
      <c r="BJ164" s="136" t="str">
        <f t="shared" si="330"/>
        <v/>
      </c>
      <c r="BK164" s="136" t="str">
        <f t="shared" si="330"/>
        <v/>
      </c>
      <c r="BL164" s="136" t="str">
        <f t="shared" si="330"/>
        <v/>
      </c>
      <c r="BM164" s="136" t="str">
        <f t="shared" si="330"/>
        <v/>
      </c>
      <c r="BN164" s="136" t="str">
        <f t="shared" si="330"/>
        <v/>
      </c>
      <c r="BO164" s="136" t="str">
        <f t="shared" si="330"/>
        <v/>
      </c>
      <c r="BP164" s="136" t="str">
        <f t="shared" si="330"/>
        <v/>
      </c>
      <c r="BQ164" s="136" t="str">
        <f t="shared" si="330"/>
        <v/>
      </c>
      <c r="BR164" s="136" t="str">
        <f t="shared" si="330"/>
        <v/>
      </c>
    </row>
    <row r="165" spans="1:70">
      <c r="A165" s="133" t="str">
        <f>IFERROR(IF(IF(AND(ROW(A165)=ROW($A$6),$G$2&lt;DATEVALUE("28/07/2006")),$G$2+1,INDEX('Intereses moratorios'!$A$7:$A$299,MATCH($G$2,'Intereses moratorios'!$A$7:$A$299,1)+ROW(A165)-ROW($A$6)))=0,"",IF(AND(ROW(A165)=ROW($A$6),$G$2&lt;DATEVALUE("28/07/2006")),$G$2+1,INDEX('Intereses moratorios'!$A$7:$A$299,MATCH($G$2,'Intereses moratorios'!$A$7:$A$299,1)+ROW(A165)-ROW($A$6)))),"")</f>
        <v/>
      </c>
      <c r="B165" s="133" t="str">
        <f>IFERROR(INDEX('Intereses moratorios'!$B$7:$B$299,MATCH(A165,'Intereses moratorios'!$A$7:$A$299,0)),"")</f>
        <v/>
      </c>
      <c r="C165" s="134" t="str">
        <f>IF(A165="","",IFERROR(IF($G$1&gt;=DATEVALUE("22/11/2019"),$E$4,INDEX('Intereses moratorios'!$D$7:$D$299,MATCH(A165,'Intereses moratorios'!$A$7:$A$299,0))),""))</f>
        <v/>
      </c>
      <c r="D165" s="133" t="str">
        <f t="shared" si="271"/>
        <v/>
      </c>
      <c r="E165" s="133" t="str">
        <f t="shared" si="272"/>
        <v/>
      </c>
      <c r="F165" s="135" t="str">
        <f t="shared" si="267"/>
        <v/>
      </c>
      <c r="G165" s="136" t="str">
        <f t="shared" si="268"/>
        <v/>
      </c>
      <c r="H165" s="136" t="str">
        <f t="shared" ref="H165:AM165" si="331">IF(D165&lt;&gt;"",ROUND(H4*IF($G$1&gt;=DATEVALUE("22/11/2019"),$C$165/365)*$F$165,IF(FALSE,-3,2)),"")</f>
        <v/>
      </c>
      <c r="I165" s="136" t="str">
        <f t="shared" si="331"/>
        <v/>
      </c>
      <c r="J165" s="136" t="str">
        <f t="shared" si="331"/>
        <v/>
      </c>
      <c r="K165" s="136" t="str">
        <f t="shared" si="331"/>
        <v/>
      </c>
      <c r="L165" s="136" t="str">
        <f t="shared" si="331"/>
        <v/>
      </c>
      <c r="M165" s="136" t="str">
        <f t="shared" si="331"/>
        <v/>
      </c>
      <c r="N165" s="136" t="str">
        <f t="shared" si="331"/>
        <v/>
      </c>
      <c r="O165" s="136" t="str">
        <f t="shared" si="331"/>
        <v/>
      </c>
      <c r="P165" s="136" t="str">
        <f t="shared" si="331"/>
        <v/>
      </c>
      <c r="Q165" s="136" t="str">
        <f t="shared" si="331"/>
        <v/>
      </c>
      <c r="R165" s="136" t="str">
        <f t="shared" si="331"/>
        <v/>
      </c>
      <c r="S165" s="136" t="str">
        <f t="shared" si="331"/>
        <v/>
      </c>
      <c r="T165" s="136" t="str">
        <f t="shared" si="331"/>
        <v/>
      </c>
      <c r="U165" s="136" t="str">
        <f t="shared" si="331"/>
        <v/>
      </c>
      <c r="V165" s="136" t="str">
        <f t="shared" si="331"/>
        <v/>
      </c>
      <c r="W165" s="136" t="str">
        <f t="shared" si="331"/>
        <v/>
      </c>
      <c r="X165" s="136" t="str">
        <f t="shared" si="331"/>
        <v/>
      </c>
      <c r="Y165" s="136" t="str">
        <f t="shared" si="331"/>
        <v/>
      </c>
      <c r="Z165" s="136" t="str">
        <f t="shared" si="331"/>
        <v/>
      </c>
      <c r="AA165" s="136" t="str">
        <f t="shared" si="331"/>
        <v/>
      </c>
      <c r="AB165" s="136" t="str">
        <f t="shared" si="331"/>
        <v/>
      </c>
      <c r="AC165" s="136" t="str">
        <f t="shared" si="331"/>
        <v/>
      </c>
      <c r="AD165" s="136" t="str">
        <f t="shared" si="331"/>
        <v/>
      </c>
      <c r="AE165" s="136" t="str">
        <f t="shared" si="331"/>
        <v/>
      </c>
      <c r="AF165" s="136" t="str">
        <f t="shared" si="331"/>
        <v/>
      </c>
      <c r="AG165" s="136" t="str">
        <f t="shared" si="331"/>
        <v/>
      </c>
      <c r="AH165" s="136" t="str">
        <f t="shared" si="331"/>
        <v/>
      </c>
      <c r="AI165" s="136" t="str">
        <f t="shared" si="331"/>
        <v/>
      </c>
      <c r="AJ165" s="136" t="str">
        <f t="shared" si="331"/>
        <v/>
      </c>
      <c r="AK165" s="136" t="str">
        <f t="shared" si="331"/>
        <v/>
      </c>
      <c r="AL165" s="136" t="str">
        <f t="shared" si="331"/>
        <v/>
      </c>
      <c r="AM165" s="136" t="str">
        <f t="shared" si="331"/>
        <v/>
      </c>
      <c r="AN165" s="136" t="str">
        <f t="shared" ref="AN165:BR165" si="332">IF(AJ165&lt;&gt;"",ROUND(AN4*IF($G$1&gt;=DATEVALUE("22/11/2019"),$C$165/365)*$F$165,IF(FALSE,-3,2)),"")</f>
        <v/>
      </c>
      <c r="AO165" s="136" t="str">
        <f t="shared" si="332"/>
        <v/>
      </c>
      <c r="AP165" s="136" t="str">
        <f t="shared" si="332"/>
        <v/>
      </c>
      <c r="AQ165" s="136" t="str">
        <f t="shared" si="332"/>
        <v/>
      </c>
      <c r="AR165" s="136" t="str">
        <f t="shared" si="332"/>
        <v/>
      </c>
      <c r="AS165" s="136" t="str">
        <f t="shared" si="332"/>
        <v/>
      </c>
      <c r="AT165" s="136" t="str">
        <f t="shared" si="332"/>
        <v/>
      </c>
      <c r="AU165" s="136" t="str">
        <f t="shared" si="332"/>
        <v/>
      </c>
      <c r="AV165" s="136" t="str">
        <f t="shared" si="332"/>
        <v/>
      </c>
      <c r="AW165" s="136" t="str">
        <f t="shared" si="332"/>
        <v/>
      </c>
      <c r="AX165" s="136" t="str">
        <f t="shared" si="332"/>
        <v/>
      </c>
      <c r="AY165" s="136" t="str">
        <f t="shared" si="332"/>
        <v/>
      </c>
      <c r="AZ165" s="136" t="str">
        <f t="shared" si="332"/>
        <v/>
      </c>
      <c r="BA165" s="136" t="str">
        <f t="shared" si="332"/>
        <v/>
      </c>
      <c r="BB165" s="136" t="str">
        <f t="shared" si="332"/>
        <v/>
      </c>
      <c r="BC165" s="136" t="str">
        <f t="shared" si="332"/>
        <v/>
      </c>
      <c r="BD165" s="136" t="str">
        <f t="shared" si="332"/>
        <v/>
      </c>
      <c r="BE165" s="136" t="str">
        <f t="shared" si="332"/>
        <v/>
      </c>
      <c r="BF165" s="136" t="str">
        <f t="shared" si="332"/>
        <v/>
      </c>
      <c r="BG165" s="136" t="str">
        <f t="shared" si="332"/>
        <v/>
      </c>
      <c r="BH165" s="136" t="str">
        <f t="shared" si="332"/>
        <v/>
      </c>
      <c r="BI165" s="136" t="str">
        <f t="shared" si="332"/>
        <v/>
      </c>
      <c r="BJ165" s="136" t="str">
        <f t="shared" si="332"/>
        <v/>
      </c>
      <c r="BK165" s="136" t="str">
        <f t="shared" si="332"/>
        <v/>
      </c>
      <c r="BL165" s="136" t="str">
        <f t="shared" si="332"/>
        <v/>
      </c>
      <c r="BM165" s="136" t="str">
        <f t="shared" si="332"/>
        <v/>
      </c>
      <c r="BN165" s="136" t="str">
        <f t="shared" si="332"/>
        <v/>
      </c>
      <c r="BO165" s="136" t="str">
        <f t="shared" si="332"/>
        <v/>
      </c>
      <c r="BP165" s="136" t="str">
        <f t="shared" si="332"/>
        <v/>
      </c>
      <c r="BQ165" s="136" t="str">
        <f t="shared" si="332"/>
        <v/>
      </c>
      <c r="BR165" s="136" t="str">
        <f t="shared" si="332"/>
        <v/>
      </c>
    </row>
    <row r="166" spans="1:70">
      <c r="A166" s="133" t="str">
        <f>IFERROR(IF(IF(AND(ROW(A166)=ROW($A$6),$G$2&lt;DATEVALUE("28/07/2006")),$G$2+1,INDEX('Intereses moratorios'!$A$7:$A$299,MATCH($G$2,'Intereses moratorios'!$A$7:$A$299,1)+ROW(A166)-ROW($A$6)))=0,"",IF(AND(ROW(A166)=ROW($A$6),$G$2&lt;DATEVALUE("28/07/2006")),$G$2+1,INDEX('Intereses moratorios'!$A$7:$A$299,MATCH($G$2,'Intereses moratorios'!$A$7:$A$299,1)+ROW(A166)-ROW($A$6)))),"")</f>
        <v/>
      </c>
      <c r="B166" s="133" t="str">
        <f>IFERROR(INDEX('Intereses moratorios'!$B$7:$B$299,MATCH(A166,'Intereses moratorios'!$A$7:$A$299,0)),"")</f>
        <v/>
      </c>
      <c r="C166" s="134" t="str">
        <f>IF(A166="","",IFERROR(IF($G$1&gt;=DATEVALUE("22/11/2019"),$E$4,INDEX('Intereses moratorios'!$D$7:$D$299,MATCH(A166,'Intereses moratorios'!$A$7:$A$299,0))),""))</f>
        <v/>
      </c>
      <c r="D166" s="133" t="str">
        <f t="shared" si="271"/>
        <v/>
      </c>
      <c r="E166" s="133" t="str">
        <f t="shared" si="272"/>
        <v/>
      </c>
      <c r="F166" s="135" t="str">
        <f t="shared" si="267"/>
        <v/>
      </c>
      <c r="G166" s="136" t="str">
        <f t="shared" si="268"/>
        <v/>
      </c>
      <c r="H166" s="136" t="str">
        <f t="shared" ref="H166:AM166" si="333">IF(D166&lt;&gt;"",ROUND(H4*IF($G$1&gt;=DATEVALUE("22/11/2019"),$C$166/365)*$F$166,IF(FALSE,-3,2)),"")</f>
        <v/>
      </c>
      <c r="I166" s="136" t="str">
        <f t="shared" si="333"/>
        <v/>
      </c>
      <c r="J166" s="136" t="str">
        <f t="shared" si="333"/>
        <v/>
      </c>
      <c r="K166" s="136" t="str">
        <f t="shared" si="333"/>
        <v/>
      </c>
      <c r="L166" s="136" t="str">
        <f t="shared" si="333"/>
        <v/>
      </c>
      <c r="M166" s="136" t="str">
        <f t="shared" si="333"/>
        <v/>
      </c>
      <c r="N166" s="136" t="str">
        <f t="shared" si="333"/>
        <v/>
      </c>
      <c r="O166" s="136" t="str">
        <f t="shared" si="333"/>
        <v/>
      </c>
      <c r="P166" s="136" t="str">
        <f t="shared" si="333"/>
        <v/>
      </c>
      <c r="Q166" s="136" t="str">
        <f t="shared" si="333"/>
        <v/>
      </c>
      <c r="R166" s="136" t="str">
        <f t="shared" si="333"/>
        <v/>
      </c>
      <c r="S166" s="136" t="str">
        <f t="shared" si="333"/>
        <v/>
      </c>
      <c r="T166" s="136" t="str">
        <f t="shared" si="333"/>
        <v/>
      </c>
      <c r="U166" s="136" t="str">
        <f t="shared" si="333"/>
        <v/>
      </c>
      <c r="V166" s="136" t="str">
        <f t="shared" si="333"/>
        <v/>
      </c>
      <c r="W166" s="136" t="str">
        <f t="shared" si="333"/>
        <v/>
      </c>
      <c r="X166" s="136" t="str">
        <f t="shared" si="333"/>
        <v/>
      </c>
      <c r="Y166" s="136" t="str">
        <f t="shared" si="333"/>
        <v/>
      </c>
      <c r="Z166" s="136" t="str">
        <f t="shared" si="333"/>
        <v/>
      </c>
      <c r="AA166" s="136" t="str">
        <f t="shared" si="333"/>
        <v/>
      </c>
      <c r="AB166" s="136" t="str">
        <f t="shared" si="333"/>
        <v/>
      </c>
      <c r="AC166" s="136" t="str">
        <f t="shared" si="333"/>
        <v/>
      </c>
      <c r="AD166" s="136" t="str">
        <f t="shared" si="333"/>
        <v/>
      </c>
      <c r="AE166" s="136" t="str">
        <f t="shared" si="333"/>
        <v/>
      </c>
      <c r="AF166" s="136" t="str">
        <f t="shared" si="333"/>
        <v/>
      </c>
      <c r="AG166" s="136" t="str">
        <f t="shared" si="333"/>
        <v/>
      </c>
      <c r="AH166" s="136" t="str">
        <f t="shared" si="333"/>
        <v/>
      </c>
      <c r="AI166" s="136" t="str">
        <f t="shared" si="333"/>
        <v/>
      </c>
      <c r="AJ166" s="136" t="str">
        <f t="shared" si="333"/>
        <v/>
      </c>
      <c r="AK166" s="136" t="str">
        <f t="shared" si="333"/>
        <v/>
      </c>
      <c r="AL166" s="136" t="str">
        <f t="shared" si="333"/>
        <v/>
      </c>
      <c r="AM166" s="136" t="str">
        <f t="shared" si="333"/>
        <v/>
      </c>
      <c r="AN166" s="136" t="str">
        <f t="shared" ref="AN166:BR166" si="334">IF(AJ166&lt;&gt;"",ROUND(AN4*IF($G$1&gt;=DATEVALUE("22/11/2019"),$C$166/365)*$F$166,IF(FALSE,-3,2)),"")</f>
        <v/>
      </c>
      <c r="AO166" s="136" t="str">
        <f t="shared" si="334"/>
        <v/>
      </c>
      <c r="AP166" s="136" t="str">
        <f t="shared" si="334"/>
        <v/>
      </c>
      <c r="AQ166" s="136" t="str">
        <f t="shared" si="334"/>
        <v/>
      </c>
      <c r="AR166" s="136" t="str">
        <f t="shared" si="334"/>
        <v/>
      </c>
      <c r="AS166" s="136" t="str">
        <f t="shared" si="334"/>
        <v/>
      </c>
      <c r="AT166" s="136" t="str">
        <f t="shared" si="334"/>
        <v/>
      </c>
      <c r="AU166" s="136" t="str">
        <f t="shared" si="334"/>
        <v/>
      </c>
      <c r="AV166" s="136" t="str">
        <f t="shared" si="334"/>
        <v/>
      </c>
      <c r="AW166" s="136" t="str">
        <f t="shared" si="334"/>
        <v/>
      </c>
      <c r="AX166" s="136" t="str">
        <f t="shared" si="334"/>
        <v/>
      </c>
      <c r="AY166" s="136" t="str">
        <f t="shared" si="334"/>
        <v/>
      </c>
      <c r="AZ166" s="136" t="str">
        <f t="shared" si="334"/>
        <v/>
      </c>
      <c r="BA166" s="136" t="str">
        <f t="shared" si="334"/>
        <v/>
      </c>
      <c r="BB166" s="136" t="str">
        <f t="shared" si="334"/>
        <v/>
      </c>
      <c r="BC166" s="136" t="str">
        <f t="shared" si="334"/>
        <v/>
      </c>
      <c r="BD166" s="136" t="str">
        <f t="shared" si="334"/>
        <v/>
      </c>
      <c r="BE166" s="136" t="str">
        <f t="shared" si="334"/>
        <v/>
      </c>
      <c r="BF166" s="136" t="str">
        <f t="shared" si="334"/>
        <v/>
      </c>
      <c r="BG166" s="136" t="str">
        <f t="shared" si="334"/>
        <v/>
      </c>
      <c r="BH166" s="136" t="str">
        <f t="shared" si="334"/>
        <v/>
      </c>
      <c r="BI166" s="136" t="str">
        <f t="shared" si="334"/>
        <v/>
      </c>
      <c r="BJ166" s="136" t="str">
        <f t="shared" si="334"/>
        <v/>
      </c>
      <c r="BK166" s="136" t="str">
        <f t="shared" si="334"/>
        <v/>
      </c>
      <c r="BL166" s="136" t="str">
        <f t="shared" si="334"/>
        <v/>
      </c>
      <c r="BM166" s="136" t="str">
        <f t="shared" si="334"/>
        <v/>
      </c>
      <c r="BN166" s="136" t="str">
        <f t="shared" si="334"/>
        <v/>
      </c>
      <c r="BO166" s="136" t="str">
        <f t="shared" si="334"/>
        <v/>
      </c>
      <c r="BP166" s="136" t="str">
        <f t="shared" si="334"/>
        <v/>
      </c>
      <c r="BQ166" s="136" t="str">
        <f t="shared" si="334"/>
        <v/>
      </c>
      <c r="BR166" s="136" t="str">
        <f t="shared" si="334"/>
        <v/>
      </c>
    </row>
    <row r="167" spans="1:70">
      <c r="A167" s="133" t="str">
        <f>IFERROR(IF(IF(AND(ROW(A167)=ROW($A$6),$G$2&lt;DATEVALUE("28/07/2006")),$G$2+1,INDEX('Intereses moratorios'!$A$7:$A$299,MATCH($G$2,'Intereses moratorios'!$A$7:$A$299,1)+ROW(A167)-ROW($A$6)))=0,"",IF(AND(ROW(A167)=ROW($A$6),$G$2&lt;DATEVALUE("28/07/2006")),$G$2+1,INDEX('Intereses moratorios'!$A$7:$A$299,MATCH($G$2,'Intereses moratorios'!$A$7:$A$299,1)+ROW(A167)-ROW($A$6)))),"")</f>
        <v/>
      </c>
      <c r="B167" s="133" t="str">
        <f>IFERROR(INDEX('Intereses moratorios'!$B$7:$B$299,MATCH(A167,'Intereses moratorios'!$A$7:$A$299,0)),"")</f>
        <v/>
      </c>
      <c r="C167" s="134" t="str">
        <f>IF(A167="","",IFERROR(IF($G$1&gt;=DATEVALUE("22/11/2019"),$E$4,INDEX('Intereses moratorios'!$D$7:$D$299,MATCH(A167,'Intereses moratorios'!$A$7:$A$299,0))),""))</f>
        <v/>
      </c>
      <c r="D167" s="133" t="str">
        <f t="shared" si="271"/>
        <v/>
      </c>
      <c r="E167" s="133" t="str">
        <f t="shared" si="272"/>
        <v/>
      </c>
      <c r="F167" s="135" t="str">
        <f t="shared" si="267"/>
        <v/>
      </c>
      <c r="G167" s="136" t="str">
        <f t="shared" si="268"/>
        <v/>
      </c>
      <c r="H167" s="136" t="str">
        <f t="shared" ref="H167:AM167" si="335">IF(D167&lt;&gt;"",ROUND(H4*IF($G$1&gt;=DATEVALUE("22/11/2019"),$C$167/365)*$F$167,IF(FALSE,-3,2)),"")</f>
        <v/>
      </c>
      <c r="I167" s="136" t="str">
        <f t="shared" si="335"/>
        <v/>
      </c>
      <c r="J167" s="136" t="str">
        <f t="shared" si="335"/>
        <v/>
      </c>
      <c r="K167" s="136" t="str">
        <f t="shared" si="335"/>
        <v/>
      </c>
      <c r="L167" s="136" t="str">
        <f t="shared" si="335"/>
        <v/>
      </c>
      <c r="M167" s="136" t="str">
        <f t="shared" si="335"/>
        <v/>
      </c>
      <c r="N167" s="136" t="str">
        <f t="shared" si="335"/>
        <v/>
      </c>
      <c r="O167" s="136" t="str">
        <f t="shared" si="335"/>
        <v/>
      </c>
      <c r="P167" s="136" t="str">
        <f t="shared" si="335"/>
        <v/>
      </c>
      <c r="Q167" s="136" t="str">
        <f t="shared" si="335"/>
        <v/>
      </c>
      <c r="R167" s="136" t="str">
        <f t="shared" si="335"/>
        <v/>
      </c>
      <c r="S167" s="136" t="str">
        <f t="shared" si="335"/>
        <v/>
      </c>
      <c r="T167" s="136" t="str">
        <f t="shared" si="335"/>
        <v/>
      </c>
      <c r="U167" s="136" t="str">
        <f t="shared" si="335"/>
        <v/>
      </c>
      <c r="V167" s="136" t="str">
        <f t="shared" si="335"/>
        <v/>
      </c>
      <c r="W167" s="136" t="str">
        <f t="shared" si="335"/>
        <v/>
      </c>
      <c r="X167" s="136" t="str">
        <f t="shared" si="335"/>
        <v/>
      </c>
      <c r="Y167" s="136" t="str">
        <f t="shared" si="335"/>
        <v/>
      </c>
      <c r="Z167" s="136" t="str">
        <f t="shared" si="335"/>
        <v/>
      </c>
      <c r="AA167" s="136" t="str">
        <f t="shared" si="335"/>
        <v/>
      </c>
      <c r="AB167" s="136" t="str">
        <f t="shared" si="335"/>
        <v/>
      </c>
      <c r="AC167" s="136" t="str">
        <f t="shared" si="335"/>
        <v/>
      </c>
      <c r="AD167" s="136" t="str">
        <f t="shared" si="335"/>
        <v/>
      </c>
      <c r="AE167" s="136" t="str">
        <f t="shared" si="335"/>
        <v/>
      </c>
      <c r="AF167" s="136" t="str">
        <f t="shared" si="335"/>
        <v/>
      </c>
      <c r="AG167" s="136" t="str">
        <f t="shared" si="335"/>
        <v/>
      </c>
      <c r="AH167" s="136" t="str">
        <f t="shared" si="335"/>
        <v/>
      </c>
      <c r="AI167" s="136" t="str">
        <f t="shared" si="335"/>
        <v/>
      </c>
      <c r="AJ167" s="136" t="str">
        <f t="shared" si="335"/>
        <v/>
      </c>
      <c r="AK167" s="136" t="str">
        <f t="shared" si="335"/>
        <v/>
      </c>
      <c r="AL167" s="136" t="str">
        <f t="shared" si="335"/>
        <v/>
      </c>
      <c r="AM167" s="136" t="str">
        <f t="shared" si="335"/>
        <v/>
      </c>
      <c r="AN167" s="136" t="str">
        <f t="shared" ref="AN167:BR167" si="336">IF(AJ167&lt;&gt;"",ROUND(AN4*IF($G$1&gt;=DATEVALUE("22/11/2019"),$C$167/365)*$F$167,IF(FALSE,-3,2)),"")</f>
        <v/>
      </c>
      <c r="AO167" s="136" t="str">
        <f t="shared" si="336"/>
        <v/>
      </c>
      <c r="AP167" s="136" t="str">
        <f t="shared" si="336"/>
        <v/>
      </c>
      <c r="AQ167" s="136" t="str">
        <f t="shared" si="336"/>
        <v/>
      </c>
      <c r="AR167" s="136" t="str">
        <f t="shared" si="336"/>
        <v/>
      </c>
      <c r="AS167" s="136" t="str">
        <f t="shared" si="336"/>
        <v/>
      </c>
      <c r="AT167" s="136" t="str">
        <f t="shared" si="336"/>
        <v/>
      </c>
      <c r="AU167" s="136" t="str">
        <f t="shared" si="336"/>
        <v/>
      </c>
      <c r="AV167" s="136" t="str">
        <f t="shared" si="336"/>
        <v/>
      </c>
      <c r="AW167" s="136" t="str">
        <f t="shared" si="336"/>
        <v/>
      </c>
      <c r="AX167" s="136" t="str">
        <f t="shared" si="336"/>
        <v/>
      </c>
      <c r="AY167" s="136" t="str">
        <f t="shared" si="336"/>
        <v/>
      </c>
      <c r="AZ167" s="136" t="str">
        <f t="shared" si="336"/>
        <v/>
      </c>
      <c r="BA167" s="136" t="str">
        <f t="shared" si="336"/>
        <v/>
      </c>
      <c r="BB167" s="136" t="str">
        <f t="shared" si="336"/>
        <v/>
      </c>
      <c r="BC167" s="136" t="str">
        <f t="shared" si="336"/>
        <v/>
      </c>
      <c r="BD167" s="136" t="str">
        <f t="shared" si="336"/>
        <v/>
      </c>
      <c r="BE167" s="136" t="str">
        <f t="shared" si="336"/>
        <v/>
      </c>
      <c r="BF167" s="136" t="str">
        <f t="shared" si="336"/>
        <v/>
      </c>
      <c r="BG167" s="136" t="str">
        <f t="shared" si="336"/>
        <v/>
      </c>
      <c r="BH167" s="136" t="str">
        <f t="shared" si="336"/>
        <v/>
      </c>
      <c r="BI167" s="136" t="str">
        <f t="shared" si="336"/>
        <v/>
      </c>
      <c r="BJ167" s="136" t="str">
        <f t="shared" si="336"/>
        <v/>
      </c>
      <c r="BK167" s="136" t="str">
        <f t="shared" si="336"/>
        <v/>
      </c>
      <c r="BL167" s="136" t="str">
        <f t="shared" si="336"/>
        <v/>
      </c>
      <c r="BM167" s="136" t="str">
        <f t="shared" si="336"/>
        <v/>
      </c>
      <c r="BN167" s="136" t="str">
        <f t="shared" si="336"/>
        <v/>
      </c>
      <c r="BO167" s="136" t="str">
        <f t="shared" si="336"/>
        <v/>
      </c>
      <c r="BP167" s="136" t="str">
        <f t="shared" si="336"/>
        <v/>
      </c>
      <c r="BQ167" s="136" t="str">
        <f t="shared" si="336"/>
        <v/>
      </c>
      <c r="BR167" s="136" t="str">
        <f t="shared" si="336"/>
        <v/>
      </c>
    </row>
    <row r="168" spans="1:70">
      <c r="A168" s="133" t="str">
        <f>IFERROR(IF(IF(AND(ROW(A168)=ROW($A$6),$G$2&lt;DATEVALUE("28/07/2006")),$G$2+1,INDEX('Intereses moratorios'!$A$7:$A$299,MATCH($G$2,'Intereses moratorios'!$A$7:$A$299,1)+ROW(A168)-ROW($A$6)))=0,"",IF(AND(ROW(A168)=ROW($A$6),$G$2&lt;DATEVALUE("28/07/2006")),$G$2+1,INDEX('Intereses moratorios'!$A$7:$A$299,MATCH($G$2,'Intereses moratorios'!$A$7:$A$299,1)+ROW(A168)-ROW($A$6)))),"")</f>
        <v/>
      </c>
      <c r="B168" s="133" t="str">
        <f>IFERROR(INDEX('Intereses moratorios'!$B$7:$B$299,MATCH(A168,'Intereses moratorios'!$A$7:$A$299,0)),"")</f>
        <v/>
      </c>
      <c r="C168" s="134" t="str">
        <f>IF(A168="","",IFERROR(IF($G$1&gt;=DATEVALUE("22/11/2019"),$E$4,INDEX('Intereses moratorios'!$D$7:$D$299,MATCH(A168,'Intereses moratorios'!$A$7:$A$299,0))),""))</f>
        <v/>
      </c>
      <c r="D168" s="133" t="str">
        <f t="shared" si="271"/>
        <v/>
      </c>
      <c r="E168" s="133" t="str">
        <f t="shared" si="272"/>
        <v/>
      </c>
      <c r="F168" s="135" t="str">
        <f t="shared" si="267"/>
        <v/>
      </c>
      <c r="G168" s="136" t="str">
        <f t="shared" si="268"/>
        <v/>
      </c>
      <c r="H168" s="136" t="str">
        <f t="shared" ref="H168:AM168" si="337">IF(D168&lt;&gt;"",ROUND(H4*IF($G$1&gt;=DATEVALUE("22/11/2019"),$C$168/365)*$F$168,IF(FALSE,-3,2)),"")</f>
        <v/>
      </c>
      <c r="I168" s="136" t="str">
        <f t="shared" si="337"/>
        <v/>
      </c>
      <c r="J168" s="136" t="str">
        <f t="shared" si="337"/>
        <v/>
      </c>
      <c r="K168" s="136" t="str">
        <f t="shared" si="337"/>
        <v/>
      </c>
      <c r="L168" s="136" t="str">
        <f t="shared" si="337"/>
        <v/>
      </c>
      <c r="M168" s="136" t="str">
        <f t="shared" si="337"/>
        <v/>
      </c>
      <c r="N168" s="136" t="str">
        <f t="shared" si="337"/>
        <v/>
      </c>
      <c r="O168" s="136" t="str">
        <f t="shared" si="337"/>
        <v/>
      </c>
      <c r="P168" s="136" t="str">
        <f t="shared" si="337"/>
        <v/>
      </c>
      <c r="Q168" s="136" t="str">
        <f t="shared" si="337"/>
        <v/>
      </c>
      <c r="R168" s="136" t="str">
        <f t="shared" si="337"/>
        <v/>
      </c>
      <c r="S168" s="136" t="str">
        <f t="shared" si="337"/>
        <v/>
      </c>
      <c r="T168" s="136" t="str">
        <f t="shared" si="337"/>
        <v/>
      </c>
      <c r="U168" s="136" t="str">
        <f t="shared" si="337"/>
        <v/>
      </c>
      <c r="V168" s="136" t="str">
        <f t="shared" si="337"/>
        <v/>
      </c>
      <c r="W168" s="136" t="str">
        <f t="shared" si="337"/>
        <v/>
      </c>
      <c r="X168" s="136" t="str">
        <f t="shared" si="337"/>
        <v/>
      </c>
      <c r="Y168" s="136" t="str">
        <f t="shared" si="337"/>
        <v/>
      </c>
      <c r="Z168" s="136" t="str">
        <f t="shared" si="337"/>
        <v/>
      </c>
      <c r="AA168" s="136" t="str">
        <f t="shared" si="337"/>
        <v/>
      </c>
      <c r="AB168" s="136" t="str">
        <f t="shared" si="337"/>
        <v/>
      </c>
      <c r="AC168" s="136" t="str">
        <f t="shared" si="337"/>
        <v/>
      </c>
      <c r="AD168" s="136" t="str">
        <f t="shared" si="337"/>
        <v/>
      </c>
      <c r="AE168" s="136" t="str">
        <f t="shared" si="337"/>
        <v/>
      </c>
      <c r="AF168" s="136" t="str">
        <f t="shared" si="337"/>
        <v/>
      </c>
      <c r="AG168" s="136" t="str">
        <f t="shared" si="337"/>
        <v/>
      </c>
      <c r="AH168" s="136" t="str">
        <f t="shared" si="337"/>
        <v/>
      </c>
      <c r="AI168" s="136" t="str">
        <f t="shared" si="337"/>
        <v/>
      </c>
      <c r="AJ168" s="136" t="str">
        <f t="shared" si="337"/>
        <v/>
      </c>
      <c r="AK168" s="136" t="str">
        <f t="shared" si="337"/>
        <v/>
      </c>
      <c r="AL168" s="136" t="str">
        <f t="shared" si="337"/>
        <v/>
      </c>
      <c r="AM168" s="136" t="str">
        <f t="shared" si="337"/>
        <v/>
      </c>
      <c r="AN168" s="136" t="str">
        <f t="shared" ref="AN168:BR168" si="338">IF(AJ168&lt;&gt;"",ROUND(AN4*IF($G$1&gt;=DATEVALUE("22/11/2019"),$C$168/365)*$F$168,IF(FALSE,-3,2)),"")</f>
        <v/>
      </c>
      <c r="AO168" s="136" t="str">
        <f t="shared" si="338"/>
        <v/>
      </c>
      <c r="AP168" s="136" t="str">
        <f t="shared" si="338"/>
        <v/>
      </c>
      <c r="AQ168" s="136" t="str">
        <f t="shared" si="338"/>
        <v/>
      </c>
      <c r="AR168" s="136" t="str">
        <f t="shared" si="338"/>
        <v/>
      </c>
      <c r="AS168" s="136" t="str">
        <f t="shared" si="338"/>
        <v/>
      </c>
      <c r="AT168" s="136" t="str">
        <f t="shared" si="338"/>
        <v/>
      </c>
      <c r="AU168" s="136" t="str">
        <f t="shared" si="338"/>
        <v/>
      </c>
      <c r="AV168" s="136" t="str">
        <f t="shared" si="338"/>
        <v/>
      </c>
      <c r="AW168" s="136" t="str">
        <f t="shared" si="338"/>
        <v/>
      </c>
      <c r="AX168" s="136" t="str">
        <f t="shared" si="338"/>
        <v/>
      </c>
      <c r="AY168" s="136" t="str">
        <f t="shared" si="338"/>
        <v/>
      </c>
      <c r="AZ168" s="136" t="str">
        <f t="shared" si="338"/>
        <v/>
      </c>
      <c r="BA168" s="136" t="str">
        <f t="shared" si="338"/>
        <v/>
      </c>
      <c r="BB168" s="136" t="str">
        <f t="shared" si="338"/>
        <v/>
      </c>
      <c r="BC168" s="136" t="str">
        <f t="shared" si="338"/>
        <v/>
      </c>
      <c r="BD168" s="136" t="str">
        <f t="shared" si="338"/>
        <v/>
      </c>
      <c r="BE168" s="136" t="str">
        <f t="shared" si="338"/>
        <v/>
      </c>
      <c r="BF168" s="136" t="str">
        <f t="shared" si="338"/>
        <v/>
      </c>
      <c r="BG168" s="136" t="str">
        <f t="shared" si="338"/>
        <v/>
      </c>
      <c r="BH168" s="136" t="str">
        <f t="shared" si="338"/>
        <v/>
      </c>
      <c r="BI168" s="136" t="str">
        <f t="shared" si="338"/>
        <v/>
      </c>
      <c r="BJ168" s="136" t="str">
        <f t="shared" si="338"/>
        <v/>
      </c>
      <c r="BK168" s="136" t="str">
        <f t="shared" si="338"/>
        <v/>
      </c>
      <c r="BL168" s="136" t="str">
        <f t="shared" si="338"/>
        <v/>
      </c>
      <c r="BM168" s="136" t="str">
        <f t="shared" si="338"/>
        <v/>
      </c>
      <c r="BN168" s="136" t="str">
        <f t="shared" si="338"/>
        <v/>
      </c>
      <c r="BO168" s="136" t="str">
        <f t="shared" si="338"/>
        <v/>
      </c>
      <c r="BP168" s="136" t="str">
        <f t="shared" si="338"/>
        <v/>
      </c>
      <c r="BQ168" s="136" t="str">
        <f t="shared" si="338"/>
        <v/>
      </c>
      <c r="BR168" s="136" t="str">
        <f t="shared" si="338"/>
        <v/>
      </c>
    </row>
    <row r="169" spans="1:70">
      <c r="A169" s="133" t="str">
        <f>IFERROR(IF(IF(AND(ROW(A169)=ROW($A$6),$G$2&lt;DATEVALUE("28/07/2006")),$G$2+1,INDEX('Intereses moratorios'!$A$7:$A$299,MATCH($G$2,'Intereses moratorios'!$A$7:$A$299,1)+ROW(A169)-ROW($A$6)))=0,"",IF(AND(ROW(A169)=ROW($A$6),$G$2&lt;DATEVALUE("28/07/2006")),$G$2+1,INDEX('Intereses moratorios'!$A$7:$A$299,MATCH($G$2,'Intereses moratorios'!$A$7:$A$299,1)+ROW(A169)-ROW($A$6)))),"")</f>
        <v/>
      </c>
      <c r="B169" s="133" t="str">
        <f>IFERROR(INDEX('Intereses moratorios'!$B$7:$B$299,MATCH(A169,'Intereses moratorios'!$A$7:$A$299,0)),"")</f>
        <v/>
      </c>
      <c r="C169" s="134" t="str">
        <f>IF(A169="","",IFERROR(IF($G$1&gt;=DATEVALUE("22/11/2019"),$E$4,INDEX('Intereses moratorios'!$D$7:$D$299,MATCH(A169,'Intereses moratorios'!$A$7:$A$299,0))),""))</f>
        <v/>
      </c>
      <c r="D169" s="133" t="str">
        <f t="shared" si="271"/>
        <v/>
      </c>
      <c r="E169" s="133" t="str">
        <f t="shared" si="272"/>
        <v/>
      </c>
      <c r="F169" s="135" t="str">
        <f t="shared" si="267"/>
        <v/>
      </c>
      <c r="G169" s="136" t="str">
        <f t="shared" si="268"/>
        <v/>
      </c>
      <c r="H169" s="136" t="str">
        <f t="shared" ref="H169:AM169" si="339">IF(D169&lt;&gt;"",ROUND(H4*IF($G$1&gt;=DATEVALUE("22/11/2019"),$C$169/365)*$F$169,IF(FALSE,-3,2)),"")</f>
        <v/>
      </c>
      <c r="I169" s="136" t="str">
        <f t="shared" si="339"/>
        <v/>
      </c>
      <c r="J169" s="136" t="str">
        <f t="shared" si="339"/>
        <v/>
      </c>
      <c r="K169" s="136" t="str">
        <f t="shared" si="339"/>
        <v/>
      </c>
      <c r="L169" s="136" t="str">
        <f t="shared" si="339"/>
        <v/>
      </c>
      <c r="M169" s="136" t="str">
        <f t="shared" si="339"/>
        <v/>
      </c>
      <c r="N169" s="136" t="str">
        <f t="shared" si="339"/>
        <v/>
      </c>
      <c r="O169" s="136" t="str">
        <f t="shared" si="339"/>
        <v/>
      </c>
      <c r="P169" s="136" t="str">
        <f t="shared" si="339"/>
        <v/>
      </c>
      <c r="Q169" s="136" t="str">
        <f t="shared" si="339"/>
        <v/>
      </c>
      <c r="R169" s="136" t="str">
        <f t="shared" si="339"/>
        <v/>
      </c>
      <c r="S169" s="136" t="str">
        <f t="shared" si="339"/>
        <v/>
      </c>
      <c r="T169" s="136" t="str">
        <f t="shared" si="339"/>
        <v/>
      </c>
      <c r="U169" s="136" t="str">
        <f t="shared" si="339"/>
        <v/>
      </c>
      <c r="V169" s="136" t="str">
        <f t="shared" si="339"/>
        <v/>
      </c>
      <c r="W169" s="136" t="str">
        <f t="shared" si="339"/>
        <v/>
      </c>
      <c r="X169" s="136" t="str">
        <f t="shared" si="339"/>
        <v/>
      </c>
      <c r="Y169" s="136" t="str">
        <f t="shared" si="339"/>
        <v/>
      </c>
      <c r="Z169" s="136" t="str">
        <f t="shared" si="339"/>
        <v/>
      </c>
      <c r="AA169" s="136" t="str">
        <f t="shared" si="339"/>
        <v/>
      </c>
      <c r="AB169" s="136" t="str">
        <f t="shared" si="339"/>
        <v/>
      </c>
      <c r="AC169" s="136" t="str">
        <f t="shared" si="339"/>
        <v/>
      </c>
      <c r="AD169" s="136" t="str">
        <f t="shared" si="339"/>
        <v/>
      </c>
      <c r="AE169" s="136" t="str">
        <f t="shared" si="339"/>
        <v/>
      </c>
      <c r="AF169" s="136" t="str">
        <f t="shared" si="339"/>
        <v/>
      </c>
      <c r="AG169" s="136" t="str">
        <f t="shared" si="339"/>
        <v/>
      </c>
      <c r="AH169" s="136" t="str">
        <f t="shared" si="339"/>
        <v/>
      </c>
      <c r="AI169" s="136" t="str">
        <f t="shared" si="339"/>
        <v/>
      </c>
      <c r="AJ169" s="136" t="str">
        <f t="shared" si="339"/>
        <v/>
      </c>
      <c r="AK169" s="136" t="str">
        <f t="shared" si="339"/>
        <v/>
      </c>
      <c r="AL169" s="136" t="str">
        <f t="shared" si="339"/>
        <v/>
      </c>
      <c r="AM169" s="136" t="str">
        <f t="shared" si="339"/>
        <v/>
      </c>
      <c r="AN169" s="136" t="str">
        <f t="shared" ref="AN169:BR169" si="340">IF(AJ169&lt;&gt;"",ROUND(AN4*IF($G$1&gt;=DATEVALUE("22/11/2019"),$C$169/365)*$F$169,IF(FALSE,-3,2)),"")</f>
        <v/>
      </c>
      <c r="AO169" s="136" t="str">
        <f t="shared" si="340"/>
        <v/>
      </c>
      <c r="AP169" s="136" t="str">
        <f t="shared" si="340"/>
        <v/>
      </c>
      <c r="AQ169" s="136" t="str">
        <f t="shared" si="340"/>
        <v/>
      </c>
      <c r="AR169" s="136" t="str">
        <f t="shared" si="340"/>
        <v/>
      </c>
      <c r="AS169" s="136" t="str">
        <f t="shared" si="340"/>
        <v/>
      </c>
      <c r="AT169" s="136" t="str">
        <f t="shared" si="340"/>
        <v/>
      </c>
      <c r="AU169" s="136" t="str">
        <f t="shared" si="340"/>
        <v/>
      </c>
      <c r="AV169" s="136" t="str">
        <f t="shared" si="340"/>
        <v/>
      </c>
      <c r="AW169" s="136" t="str">
        <f t="shared" si="340"/>
        <v/>
      </c>
      <c r="AX169" s="136" t="str">
        <f t="shared" si="340"/>
        <v/>
      </c>
      <c r="AY169" s="136" t="str">
        <f t="shared" si="340"/>
        <v/>
      </c>
      <c r="AZ169" s="136" t="str">
        <f t="shared" si="340"/>
        <v/>
      </c>
      <c r="BA169" s="136" t="str">
        <f t="shared" si="340"/>
        <v/>
      </c>
      <c r="BB169" s="136" t="str">
        <f t="shared" si="340"/>
        <v/>
      </c>
      <c r="BC169" s="136" t="str">
        <f t="shared" si="340"/>
        <v/>
      </c>
      <c r="BD169" s="136" t="str">
        <f t="shared" si="340"/>
        <v/>
      </c>
      <c r="BE169" s="136" t="str">
        <f t="shared" si="340"/>
        <v/>
      </c>
      <c r="BF169" s="136" t="str">
        <f t="shared" si="340"/>
        <v/>
      </c>
      <c r="BG169" s="136" t="str">
        <f t="shared" si="340"/>
        <v/>
      </c>
      <c r="BH169" s="136" t="str">
        <f t="shared" si="340"/>
        <v/>
      </c>
      <c r="BI169" s="136" t="str">
        <f t="shared" si="340"/>
        <v/>
      </c>
      <c r="BJ169" s="136" t="str">
        <f t="shared" si="340"/>
        <v/>
      </c>
      <c r="BK169" s="136" t="str">
        <f t="shared" si="340"/>
        <v/>
      </c>
      <c r="BL169" s="136" t="str">
        <f t="shared" si="340"/>
        <v/>
      </c>
      <c r="BM169" s="136" t="str">
        <f t="shared" si="340"/>
        <v/>
      </c>
      <c r="BN169" s="136" t="str">
        <f t="shared" si="340"/>
        <v/>
      </c>
      <c r="BO169" s="136" t="str">
        <f t="shared" si="340"/>
        <v/>
      </c>
      <c r="BP169" s="136" t="str">
        <f t="shared" si="340"/>
        <v/>
      </c>
      <c r="BQ169" s="136" t="str">
        <f t="shared" si="340"/>
        <v/>
      </c>
      <c r="BR169" s="136" t="str">
        <f t="shared" si="340"/>
        <v/>
      </c>
    </row>
    <row r="170" spans="1:70">
      <c r="A170" s="133" t="str">
        <f>IFERROR(IF(IF(AND(ROW(A170)=ROW($A$6),$G$2&lt;DATEVALUE("28/07/2006")),$G$2+1,INDEX('Intereses moratorios'!$A$7:$A$299,MATCH($G$2,'Intereses moratorios'!$A$7:$A$299,1)+ROW(A170)-ROW($A$6)))=0,"",IF(AND(ROW(A170)=ROW($A$6),$G$2&lt;DATEVALUE("28/07/2006")),$G$2+1,INDEX('Intereses moratorios'!$A$7:$A$299,MATCH($G$2,'Intereses moratorios'!$A$7:$A$299,1)+ROW(A170)-ROW($A$6)))),"")</f>
        <v/>
      </c>
      <c r="B170" s="133" t="str">
        <f>IFERROR(INDEX('Intereses moratorios'!$B$7:$B$299,MATCH(A170,'Intereses moratorios'!$A$7:$A$299,0)),"")</f>
        <v/>
      </c>
      <c r="C170" s="134" t="str">
        <f>IF(A170="","",IFERROR(IF($G$1&gt;=DATEVALUE("22/11/2019"),$E$4,INDEX('Intereses moratorios'!$D$7:$D$299,MATCH(A170,'Intereses moratorios'!$A$7:$A$299,0))),""))</f>
        <v/>
      </c>
      <c r="D170" s="133" t="str">
        <f t="shared" si="271"/>
        <v/>
      </c>
      <c r="E170" s="133" t="str">
        <f t="shared" si="272"/>
        <v/>
      </c>
      <c r="F170" s="135" t="str">
        <f t="shared" si="267"/>
        <v/>
      </c>
      <c r="G170" s="136" t="str">
        <f t="shared" si="268"/>
        <v/>
      </c>
      <c r="H170" s="136" t="str">
        <f t="shared" ref="H170:AM170" si="341">IF(D170&lt;&gt;"",ROUND(H4*IF($G$1&gt;=DATEVALUE("22/11/2019"),$C$170/365)*$F$170,IF(FALSE,-3,2)),"")</f>
        <v/>
      </c>
      <c r="I170" s="136" t="str">
        <f t="shared" si="341"/>
        <v/>
      </c>
      <c r="J170" s="136" t="str">
        <f t="shared" si="341"/>
        <v/>
      </c>
      <c r="K170" s="136" t="str">
        <f t="shared" si="341"/>
        <v/>
      </c>
      <c r="L170" s="136" t="str">
        <f t="shared" si="341"/>
        <v/>
      </c>
      <c r="M170" s="136" t="str">
        <f t="shared" si="341"/>
        <v/>
      </c>
      <c r="N170" s="136" t="str">
        <f t="shared" si="341"/>
        <v/>
      </c>
      <c r="O170" s="136" t="str">
        <f t="shared" si="341"/>
        <v/>
      </c>
      <c r="P170" s="136" t="str">
        <f t="shared" si="341"/>
        <v/>
      </c>
      <c r="Q170" s="136" t="str">
        <f t="shared" si="341"/>
        <v/>
      </c>
      <c r="R170" s="136" t="str">
        <f t="shared" si="341"/>
        <v/>
      </c>
      <c r="S170" s="136" t="str">
        <f t="shared" si="341"/>
        <v/>
      </c>
      <c r="T170" s="136" t="str">
        <f t="shared" si="341"/>
        <v/>
      </c>
      <c r="U170" s="136" t="str">
        <f t="shared" si="341"/>
        <v/>
      </c>
      <c r="V170" s="136" t="str">
        <f t="shared" si="341"/>
        <v/>
      </c>
      <c r="W170" s="136" t="str">
        <f t="shared" si="341"/>
        <v/>
      </c>
      <c r="X170" s="136" t="str">
        <f t="shared" si="341"/>
        <v/>
      </c>
      <c r="Y170" s="136" t="str">
        <f t="shared" si="341"/>
        <v/>
      </c>
      <c r="Z170" s="136" t="str">
        <f t="shared" si="341"/>
        <v/>
      </c>
      <c r="AA170" s="136" t="str">
        <f t="shared" si="341"/>
        <v/>
      </c>
      <c r="AB170" s="136" t="str">
        <f t="shared" si="341"/>
        <v/>
      </c>
      <c r="AC170" s="136" t="str">
        <f t="shared" si="341"/>
        <v/>
      </c>
      <c r="AD170" s="136" t="str">
        <f t="shared" si="341"/>
        <v/>
      </c>
      <c r="AE170" s="136" t="str">
        <f t="shared" si="341"/>
        <v/>
      </c>
      <c r="AF170" s="136" t="str">
        <f t="shared" si="341"/>
        <v/>
      </c>
      <c r="AG170" s="136" t="str">
        <f t="shared" si="341"/>
        <v/>
      </c>
      <c r="AH170" s="136" t="str">
        <f t="shared" si="341"/>
        <v/>
      </c>
      <c r="AI170" s="136" t="str">
        <f t="shared" si="341"/>
        <v/>
      </c>
      <c r="AJ170" s="136" t="str">
        <f t="shared" si="341"/>
        <v/>
      </c>
      <c r="AK170" s="136" t="str">
        <f t="shared" si="341"/>
        <v/>
      </c>
      <c r="AL170" s="136" t="str">
        <f t="shared" si="341"/>
        <v/>
      </c>
      <c r="AM170" s="136" t="str">
        <f t="shared" si="341"/>
        <v/>
      </c>
      <c r="AN170" s="136" t="str">
        <f t="shared" ref="AN170:BR170" si="342">IF(AJ170&lt;&gt;"",ROUND(AN4*IF($G$1&gt;=DATEVALUE("22/11/2019"),$C$170/365)*$F$170,IF(FALSE,-3,2)),"")</f>
        <v/>
      </c>
      <c r="AO170" s="136" t="str">
        <f t="shared" si="342"/>
        <v/>
      </c>
      <c r="AP170" s="136" t="str">
        <f t="shared" si="342"/>
        <v/>
      </c>
      <c r="AQ170" s="136" t="str">
        <f t="shared" si="342"/>
        <v/>
      </c>
      <c r="AR170" s="136" t="str">
        <f t="shared" si="342"/>
        <v/>
      </c>
      <c r="AS170" s="136" t="str">
        <f t="shared" si="342"/>
        <v/>
      </c>
      <c r="AT170" s="136" t="str">
        <f t="shared" si="342"/>
        <v/>
      </c>
      <c r="AU170" s="136" t="str">
        <f t="shared" si="342"/>
        <v/>
      </c>
      <c r="AV170" s="136" t="str">
        <f t="shared" si="342"/>
        <v/>
      </c>
      <c r="AW170" s="136" t="str">
        <f t="shared" si="342"/>
        <v/>
      </c>
      <c r="AX170" s="136" t="str">
        <f t="shared" si="342"/>
        <v/>
      </c>
      <c r="AY170" s="136" t="str">
        <f t="shared" si="342"/>
        <v/>
      </c>
      <c r="AZ170" s="136" t="str">
        <f t="shared" si="342"/>
        <v/>
      </c>
      <c r="BA170" s="136" t="str">
        <f t="shared" si="342"/>
        <v/>
      </c>
      <c r="BB170" s="136" t="str">
        <f t="shared" si="342"/>
        <v/>
      </c>
      <c r="BC170" s="136" t="str">
        <f t="shared" si="342"/>
        <v/>
      </c>
      <c r="BD170" s="136" t="str">
        <f t="shared" si="342"/>
        <v/>
      </c>
      <c r="BE170" s="136" t="str">
        <f t="shared" si="342"/>
        <v/>
      </c>
      <c r="BF170" s="136" t="str">
        <f t="shared" si="342"/>
        <v/>
      </c>
      <c r="BG170" s="136" t="str">
        <f t="shared" si="342"/>
        <v/>
      </c>
      <c r="BH170" s="136" t="str">
        <f t="shared" si="342"/>
        <v/>
      </c>
      <c r="BI170" s="136" t="str">
        <f t="shared" si="342"/>
        <v/>
      </c>
      <c r="BJ170" s="136" t="str">
        <f t="shared" si="342"/>
        <v/>
      </c>
      <c r="BK170" s="136" t="str">
        <f t="shared" si="342"/>
        <v/>
      </c>
      <c r="BL170" s="136" t="str">
        <f t="shared" si="342"/>
        <v/>
      </c>
      <c r="BM170" s="136" t="str">
        <f t="shared" si="342"/>
        <v/>
      </c>
      <c r="BN170" s="136" t="str">
        <f t="shared" si="342"/>
        <v/>
      </c>
      <c r="BO170" s="136" t="str">
        <f t="shared" si="342"/>
        <v/>
      </c>
      <c r="BP170" s="136" t="str">
        <f t="shared" si="342"/>
        <v/>
      </c>
      <c r="BQ170" s="136" t="str">
        <f t="shared" si="342"/>
        <v/>
      </c>
      <c r="BR170" s="136" t="str">
        <f t="shared" si="342"/>
        <v/>
      </c>
    </row>
    <row r="171" spans="1:70">
      <c r="A171" s="133" t="str">
        <f>IFERROR(IF(IF(AND(ROW(A171)=ROW($A$6),$G$2&lt;DATEVALUE("28/07/2006")),$G$2+1,INDEX('Intereses moratorios'!$A$7:$A$299,MATCH($G$2,'Intereses moratorios'!$A$7:$A$299,1)+ROW(A171)-ROW($A$6)))=0,"",IF(AND(ROW(A171)=ROW($A$6),$G$2&lt;DATEVALUE("28/07/2006")),$G$2+1,INDEX('Intereses moratorios'!$A$7:$A$299,MATCH($G$2,'Intereses moratorios'!$A$7:$A$299,1)+ROW(A171)-ROW($A$6)))),"")</f>
        <v/>
      </c>
      <c r="B171" s="133" t="str">
        <f>IFERROR(INDEX('Intereses moratorios'!$B$7:$B$299,MATCH(A171,'Intereses moratorios'!$A$7:$A$299,0)),"")</f>
        <v/>
      </c>
      <c r="C171" s="134" t="str">
        <f>IF(A171="","",IFERROR(IF($G$1&gt;=DATEVALUE("22/11/2019"),$E$4,INDEX('Intereses moratorios'!$D$7:$D$299,MATCH(A171,'Intereses moratorios'!$A$7:$A$299,0))),""))</f>
        <v/>
      </c>
      <c r="D171" s="133" t="str">
        <f t="shared" si="271"/>
        <v/>
      </c>
      <c r="E171" s="133" t="str">
        <f t="shared" si="272"/>
        <v/>
      </c>
      <c r="F171" s="135" t="str">
        <f t="shared" si="267"/>
        <v/>
      </c>
      <c r="G171" s="136" t="str">
        <f t="shared" si="268"/>
        <v/>
      </c>
      <c r="H171" s="136" t="str">
        <f t="shared" ref="H171:AM171" si="343">IF(D171&lt;&gt;"",ROUND(H4*IF($G$1&gt;=DATEVALUE("22/11/2019"),$C$171/365)*$F$171,IF(FALSE,-3,2)),"")</f>
        <v/>
      </c>
      <c r="I171" s="136" t="str">
        <f t="shared" si="343"/>
        <v/>
      </c>
      <c r="J171" s="136" t="str">
        <f t="shared" si="343"/>
        <v/>
      </c>
      <c r="K171" s="136" t="str">
        <f t="shared" si="343"/>
        <v/>
      </c>
      <c r="L171" s="136" t="str">
        <f t="shared" si="343"/>
        <v/>
      </c>
      <c r="M171" s="136" t="str">
        <f t="shared" si="343"/>
        <v/>
      </c>
      <c r="N171" s="136" t="str">
        <f t="shared" si="343"/>
        <v/>
      </c>
      <c r="O171" s="136" t="str">
        <f t="shared" si="343"/>
        <v/>
      </c>
      <c r="P171" s="136" t="str">
        <f t="shared" si="343"/>
        <v/>
      </c>
      <c r="Q171" s="136" t="str">
        <f t="shared" si="343"/>
        <v/>
      </c>
      <c r="R171" s="136" t="str">
        <f t="shared" si="343"/>
        <v/>
      </c>
      <c r="S171" s="136" t="str">
        <f t="shared" si="343"/>
        <v/>
      </c>
      <c r="T171" s="136" t="str">
        <f t="shared" si="343"/>
        <v/>
      </c>
      <c r="U171" s="136" t="str">
        <f t="shared" si="343"/>
        <v/>
      </c>
      <c r="V171" s="136" t="str">
        <f t="shared" si="343"/>
        <v/>
      </c>
      <c r="W171" s="136" t="str">
        <f t="shared" si="343"/>
        <v/>
      </c>
      <c r="X171" s="136" t="str">
        <f t="shared" si="343"/>
        <v/>
      </c>
      <c r="Y171" s="136" t="str">
        <f t="shared" si="343"/>
        <v/>
      </c>
      <c r="Z171" s="136" t="str">
        <f t="shared" si="343"/>
        <v/>
      </c>
      <c r="AA171" s="136" t="str">
        <f t="shared" si="343"/>
        <v/>
      </c>
      <c r="AB171" s="136" t="str">
        <f t="shared" si="343"/>
        <v/>
      </c>
      <c r="AC171" s="136" t="str">
        <f t="shared" si="343"/>
        <v/>
      </c>
      <c r="AD171" s="136" t="str">
        <f t="shared" si="343"/>
        <v/>
      </c>
      <c r="AE171" s="136" t="str">
        <f t="shared" si="343"/>
        <v/>
      </c>
      <c r="AF171" s="136" t="str">
        <f t="shared" si="343"/>
        <v/>
      </c>
      <c r="AG171" s="136" t="str">
        <f t="shared" si="343"/>
        <v/>
      </c>
      <c r="AH171" s="136" t="str">
        <f t="shared" si="343"/>
        <v/>
      </c>
      <c r="AI171" s="136" t="str">
        <f t="shared" si="343"/>
        <v/>
      </c>
      <c r="AJ171" s="136" t="str">
        <f t="shared" si="343"/>
        <v/>
      </c>
      <c r="AK171" s="136" t="str">
        <f t="shared" si="343"/>
        <v/>
      </c>
      <c r="AL171" s="136" t="str">
        <f t="shared" si="343"/>
        <v/>
      </c>
      <c r="AM171" s="136" t="str">
        <f t="shared" si="343"/>
        <v/>
      </c>
      <c r="AN171" s="136" t="str">
        <f t="shared" ref="AN171:BR171" si="344">IF(AJ171&lt;&gt;"",ROUND(AN4*IF($G$1&gt;=DATEVALUE("22/11/2019"),$C$171/365)*$F$171,IF(FALSE,-3,2)),"")</f>
        <v/>
      </c>
      <c r="AO171" s="136" t="str">
        <f t="shared" si="344"/>
        <v/>
      </c>
      <c r="AP171" s="136" t="str">
        <f t="shared" si="344"/>
        <v/>
      </c>
      <c r="AQ171" s="136" t="str">
        <f t="shared" si="344"/>
        <v/>
      </c>
      <c r="AR171" s="136" t="str">
        <f t="shared" si="344"/>
        <v/>
      </c>
      <c r="AS171" s="136" t="str">
        <f t="shared" si="344"/>
        <v/>
      </c>
      <c r="AT171" s="136" t="str">
        <f t="shared" si="344"/>
        <v/>
      </c>
      <c r="AU171" s="136" t="str">
        <f t="shared" si="344"/>
        <v/>
      </c>
      <c r="AV171" s="136" t="str">
        <f t="shared" si="344"/>
        <v/>
      </c>
      <c r="AW171" s="136" t="str">
        <f t="shared" si="344"/>
        <v/>
      </c>
      <c r="AX171" s="136" t="str">
        <f t="shared" si="344"/>
        <v/>
      </c>
      <c r="AY171" s="136" t="str">
        <f t="shared" si="344"/>
        <v/>
      </c>
      <c r="AZ171" s="136" t="str">
        <f t="shared" si="344"/>
        <v/>
      </c>
      <c r="BA171" s="136" t="str">
        <f t="shared" si="344"/>
        <v/>
      </c>
      <c r="BB171" s="136" t="str">
        <f t="shared" si="344"/>
        <v/>
      </c>
      <c r="BC171" s="136" t="str">
        <f t="shared" si="344"/>
        <v/>
      </c>
      <c r="BD171" s="136" t="str">
        <f t="shared" si="344"/>
        <v/>
      </c>
      <c r="BE171" s="136" t="str">
        <f t="shared" si="344"/>
        <v/>
      </c>
      <c r="BF171" s="136" t="str">
        <f t="shared" si="344"/>
        <v/>
      </c>
      <c r="BG171" s="136" t="str">
        <f t="shared" si="344"/>
        <v/>
      </c>
      <c r="BH171" s="136" t="str">
        <f t="shared" si="344"/>
        <v/>
      </c>
      <c r="BI171" s="136" t="str">
        <f t="shared" si="344"/>
        <v/>
      </c>
      <c r="BJ171" s="136" t="str">
        <f t="shared" si="344"/>
        <v/>
      </c>
      <c r="BK171" s="136" t="str">
        <f t="shared" si="344"/>
        <v/>
      </c>
      <c r="BL171" s="136" t="str">
        <f t="shared" si="344"/>
        <v/>
      </c>
      <c r="BM171" s="136" t="str">
        <f t="shared" si="344"/>
        <v/>
      </c>
      <c r="BN171" s="136" t="str">
        <f t="shared" si="344"/>
        <v/>
      </c>
      <c r="BO171" s="136" t="str">
        <f t="shared" si="344"/>
        <v/>
      </c>
      <c r="BP171" s="136" t="str">
        <f t="shared" si="344"/>
        <v/>
      </c>
      <c r="BQ171" s="136" t="str">
        <f t="shared" si="344"/>
        <v/>
      </c>
      <c r="BR171" s="136" t="str">
        <f t="shared" si="344"/>
        <v/>
      </c>
    </row>
    <row r="172" spans="1:70">
      <c r="A172" s="133" t="str">
        <f>IFERROR(IF(IF(AND(ROW(A172)=ROW($A$6),$G$2&lt;DATEVALUE("28/07/2006")),$G$2+1,INDEX('Intereses moratorios'!$A$7:$A$299,MATCH($G$2,'Intereses moratorios'!$A$7:$A$299,1)+ROW(A172)-ROW($A$6)))=0,"",IF(AND(ROW(A172)=ROW($A$6),$G$2&lt;DATEVALUE("28/07/2006")),$G$2+1,INDEX('Intereses moratorios'!$A$7:$A$299,MATCH($G$2,'Intereses moratorios'!$A$7:$A$299,1)+ROW(A172)-ROW($A$6)))),"")</f>
        <v/>
      </c>
      <c r="B172" s="133" t="str">
        <f>IFERROR(INDEX('Intereses moratorios'!$B$7:$B$299,MATCH(A172,'Intereses moratorios'!$A$7:$A$299,0)),"")</f>
        <v/>
      </c>
      <c r="C172" s="134" t="str">
        <f>IF(A172="","",IFERROR(IF($G$1&gt;=DATEVALUE("22/11/2019"),$E$4,INDEX('Intereses moratorios'!$D$7:$D$299,MATCH(A172,'Intereses moratorios'!$A$7:$A$299,0))),""))</f>
        <v/>
      </c>
      <c r="D172" s="133" t="str">
        <f t="shared" si="271"/>
        <v/>
      </c>
      <c r="E172" s="133" t="str">
        <f t="shared" si="272"/>
        <v/>
      </c>
      <c r="F172" s="135" t="str">
        <f t="shared" si="267"/>
        <v/>
      </c>
      <c r="G172" s="136" t="str">
        <f t="shared" si="268"/>
        <v/>
      </c>
      <c r="H172" s="136" t="str">
        <f t="shared" ref="H172:AM172" si="345">IF(D172&lt;&gt;"",ROUND(H4*IF($G$1&gt;=DATEVALUE("22/11/2019"),$C$172/365)*$F$172,IF(FALSE,-3,2)),"")</f>
        <v/>
      </c>
      <c r="I172" s="136" t="str">
        <f t="shared" si="345"/>
        <v/>
      </c>
      <c r="J172" s="136" t="str">
        <f t="shared" si="345"/>
        <v/>
      </c>
      <c r="K172" s="136" t="str">
        <f t="shared" si="345"/>
        <v/>
      </c>
      <c r="L172" s="136" t="str">
        <f t="shared" si="345"/>
        <v/>
      </c>
      <c r="M172" s="136" t="str">
        <f t="shared" si="345"/>
        <v/>
      </c>
      <c r="N172" s="136" t="str">
        <f t="shared" si="345"/>
        <v/>
      </c>
      <c r="O172" s="136" t="str">
        <f t="shared" si="345"/>
        <v/>
      </c>
      <c r="P172" s="136" t="str">
        <f t="shared" si="345"/>
        <v/>
      </c>
      <c r="Q172" s="136" t="str">
        <f t="shared" si="345"/>
        <v/>
      </c>
      <c r="R172" s="136" t="str">
        <f t="shared" si="345"/>
        <v/>
      </c>
      <c r="S172" s="136" t="str">
        <f t="shared" si="345"/>
        <v/>
      </c>
      <c r="T172" s="136" t="str">
        <f t="shared" si="345"/>
        <v/>
      </c>
      <c r="U172" s="136" t="str">
        <f t="shared" si="345"/>
        <v/>
      </c>
      <c r="V172" s="136" t="str">
        <f t="shared" si="345"/>
        <v/>
      </c>
      <c r="W172" s="136" t="str">
        <f t="shared" si="345"/>
        <v/>
      </c>
      <c r="X172" s="136" t="str">
        <f t="shared" si="345"/>
        <v/>
      </c>
      <c r="Y172" s="136" t="str">
        <f t="shared" si="345"/>
        <v/>
      </c>
      <c r="Z172" s="136" t="str">
        <f t="shared" si="345"/>
        <v/>
      </c>
      <c r="AA172" s="136" t="str">
        <f t="shared" si="345"/>
        <v/>
      </c>
      <c r="AB172" s="136" t="str">
        <f t="shared" si="345"/>
        <v/>
      </c>
      <c r="AC172" s="136" t="str">
        <f t="shared" si="345"/>
        <v/>
      </c>
      <c r="AD172" s="136" t="str">
        <f t="shared" si="345"/>
        <v/>
      </c>
      <c r="AE172" s="136" t="str">
        <f t="shared" si="345"/>
        <v/>
      </c>
      <c r="AF172" s="136" t="str">
        <f t="shared" si="345"/>
        <v/>
      </c>
      <c r="AG172" s="136" t="str">
        <f t="shared" si="345"/>
        <v/>
      </c>
      <c r="AH172" s="136" t="str">
        <f t="shared" si="345"/>
        <v/>
      </c>
      <c r="AI172" s="136" t="str">
        <f t="shared" si="345"/>
        <v/>
      </c>
      <c r="AJ172" s="136" t="str">
        <f t="shared" si="345"/>
        <v/>
      </c>
      <c r="AK172" s="136" t="str">
        <f t="shared" si="345"/>
        <v/>
      </c>
      <c r="AL172" s="136" t="str">
        <f t="shared" si="345"/>
        <v/>
      </c>
      <c r="AM172" s="136" t="str">
        <f t="shared" si="345"/>
        <v/>
      </c>
      <c r="AN172" s="136" t="str">
        <f t="shared" ref="AN172:BR172" si="346">IF(AJ172&lt;&gt;"",ROUND(AN4*IF($G$1&gt;=DATEVALUE("22/11/2019"),$C$172/365)*$F$172,IF(FALSE,-3,2)),"")</f>
        <v/>
      </c>
      <c r="AO172" s="136" t="str">
        <f t="shared" si="346"/>
        <v/>
      </c>
      <c r="AP172" s="136" t="str">
        <f t="shared" si="346"/>
        <v/>
      </c>
      <c r="AQ172" s="136" t="str">
        <f t="shared" si="346"/>
        <v/>
      </c>
      <c r="AR172" s="136" t="str">
        <f t="shared" si="346"/>
        <v/>
      </c>
      <c r="AS172" s="136" t="str">
        <f t="shared" si="346"/>
        <v/>
      </c>
      <c r="AT172" s="136" t="str">
        <f t="shared" si="346"/>
        <v/>
      </c>
      <c r="AU172" s="136" t="str">
        <f t="shared" si="346"/>
        <v/>
      </c>
      <c r="AV172" s="136" t="str">
        <f t="shared" si="346"/>
        <v/>
      </c>
      <c r="AW172" s="136" t="str">
        <f t="shared" si="346"/>
        <v/>
      </c>
      <c r="AX172" s="136" t="str">
        <f t="shared" si="346"/>
        <v/>
      </c>
      <c r="AY172" s="136" t="str">
        <f t="shared" si="346"/>
        <v/>
      </c>
      <c r="AZ172" s="136" t="str">
        <f t="shared" si="346"/>
        <v/>
      </c>
      <c r="BA172" s="136" t="str">
        <f t="shared" si="346"/>
        <v/>
      </c>
      <c r="BB172" s="136" t="str">
        <f t="shared" si="346"/>
        <v/>
      </c>
      <c r="BC172" s="136" t="str">
        <f t="shared" si="346"/>
        <v/>
      </c>
      <c r="BD172" s="136" t="str">
        <f t="shared" si="346"/>
        <v/>
      </c>
      <c r="BE172" s="136" t="str">
        <f t="shared" si="346"/>
        <v/>
      </c>
      <c r="BF172" s="136" t="str">
        <f t="shared" si="346"/>
        <v/>
      </c>
      <c r="BG172" s="136" t="str">
        <f t="shared" si="346"/>
        <v/>
      </c>
      <c r="BH172" s="136" t="str">
        <f t="shared" si="346"/>
        <v/>
      </c>
      <c r="BI172" s="136" t="str">
        <f t="shared" si="346"/>
        <v/>
      </c>
      <c r="BJ172" s="136" t="str">
        <f t="shared" si="346"/>
        <v/>
      </c>
      <c r="BK172" s="136" t="str">
        <f t="shared" si="346"/>
        <v/>
      </c>
      <c r="BL172" s="136" t="str">
        <f t="shared" si="346"/>
        <v/>
      </c>
      <c r="BM172" s="136" t="str">
        <f t="shared" si="346"/>
        <v/>
      </c>
      <c r="BN172" s="136" t="str">
        <f t="shared" si="346"/>
        <v/>
      </c>
      <c r="BO172" s="136" t="str">
        <f t="shared" si="346"/>
        <v/>
      </c>
      <c r="BP172" s="136" t="str">
        <f t="shared" si="346"/>
        <v/>
      </c>
      <c r="BQ172" s="136" t="str">
        <f t="shared" si="346"/>
        <v/>
      </c>
      <c r="BR172" s="136" t="str">
        <f t="shared" si="346"/>
        <v/>
      </c>
    </row>
    <row r="173" spans="1:70">
      <c r="A173" s="133" t="str">
        <f>IFERROR(IF(IF(AND(ROW(A173)=ROW($A$6),$G$2&lt;DATEVALUE("28/07/2006")),$G$2+1,INDEX('Intereses moratorios'!$A$7:$A$299,MATCH($G$2,'Intereses moratorios'!$A$7:$A$299,1)+ROW(A173)-ROW($A$6)))=0,"",IF(AND(ROW(A173)=ROW($A$6),$G$2&lt;DATEVALUE("28/07/2006")),$G$2+1,INDEX('Intereses moratorios'!$A$7:$A$299,MATCH($G$2,'Intereses moratorios'!$A$7:$A$299,1)+ROW(A173)-ROW($A$6)))),"")</f>
        <v/>
      </c>
      <c r="B173" s="133" t="str">
        <f>IFERROR(INDEX('Intereses moratorios'!$B$7:$B$299,MATCH(A173,'Intereses moratorios'!$A$7:$A$299,0)),"")</f>
        <v/>
      </c>
      <c r="C173" s="134" t="str">
        <f>IF(A173="","",IFERROR(IF($G$1&gt;=DATEVALUE("22/11/2019"),$E$4,INDEX('Intereses moratorios'!$D$7:$D$299,MATCH(A173,'Intereses moratorios'!$A$7:$A$299,0))),""))</f>
        <v/>
      </c>
      <c r="D173" s="133" t="str">
        <f t="shared" si="271"/>
        <v/>
      </c>
      <c r="E173" s="133" t="str">
        <f t="shared" si="272"/>
        <v/>
      </c>
      <c r="F173" s="135" t="str">
        <f t="shared" si="267"/>
        <v/>
      </c>
      <c r="G173" s="136" t="str">
        <f t="shared" si="268"/>
        <v/>
      </c>
      <c r="H173" s="136" t="str">
        <f t="shared" ref="H173:AM173" si="347">IF(D173&lt;&gt;"",ROUND(H4*IF($G$1&gt;=DATEVALUE("22/11/2019"),$C$173/365)*$F$173,IF(FALSE,-3,2)),"")</f>
        <v/>
      </c>
      <c r="I173" s="136" t="str">
        <f t="shared" si="347"/>
        <v/>
      </c>
      <c r="J173" s="136" t="str">
        <f t="shared" si="347"/>
        <v/>
      </c>
      <c r="K173" s="136" t="str">
        <f t="shared" si="347"/>
        <v/>
      </c>
      <c r="L173" s="136" t="str">
        <f t="shared" si="347"/>
        <v/>
      </c>
      <c r="M173" s="136" t="str">
        <f t="shared" si="347"/>
        <v/>
      </c>
      <c r="N173" s="136" t="str">
        <f t="shared" si="347"/>
        <v/>
      </c>
      <c r="O173" s="136" t="str">
        <f t="shared" si="347"/>
        <v/>
      </c>
      <c r="P173" s="136" t="str">
        <f t="shared" si="347"/>
        <v/>
      </c>
      <c r="Q173" s="136" t="str">
        <f t="shared" si="347"/>
        <v/>
      </c>
      <c r="R173" s="136" t="str">
        <f t="shared" si="347"/>
        <v/>
      </c>
      <c r="S173" s="136" t="str">
        <f t="shared" si="347"/>
        <v/>
      </c>
      <c r="T173" s="136" t="str">
        <f t="shared" si="347"/>
        <v/>
      </c>
      <c r="U173" s="136" t="str">
        <f t="shared" si="347"/>
        <v/>
      </c>
      <c r="V173" s="136" t="str">
        <f t="shared" si="347"/>
        <v/>
      </c>
      <c r="W173" s="136" t="str">
        <f t="shared" si="347"/>
        <v/>
      </c>
      <c r="X173" s="136" t="str">
        <f t="shared" si="347"/>
        <v/>
      </c>
      <c r="Y173" s="136" t="str">
        <f t="shared" si="347"/>
        <v/>
      </c>
      <c r="Z173" s="136" t="str">
        <f t="shared" si="347"/>
        <v/>
      </c>
      <c r="AA173" s="136" t="str">
        <f t="shared" si="347"/>
        <v/>
      </c>
      <c r="AB173" s="136" t="str">
        <f t="shared" si="347"/>
        <v/>
      </c>
      <c r="AC173" s="136" t="str">
        <f t="shared" si="347"/>
        <v/>
      </c>
      <c r="AD173" s="136" t="str">
        <f t="shared" si="347"/>
        <v/>
      </c>
      <c r="AE173" s="136" t="str">
        <f t="shared" si="347"/>
        <v/>
      </c>
      <c r="AF173" s="136" t="str">
        <f t="shared" si="347"/>
        <v/>
      </c>
      <c r="AG173" s="136" t="str">
        <f t="shared" si="347"/>
        <v/>
      </c>
      <c r="AH173" s="136" t="str">
        <f t="shared" si="347"/>
        <v/>
      </c>
      <c r="AI173" s="136" t="str">
        <f t="shared" si="347"/>
        <v/>
      </c>
      <c r="AJ173" s="136" t="str">
        <f t="shared" si="347"/>
        <v/>
      </c>
      <c r="AK173" s="136" t="str">
        <f t="shared" si="347"/>
        <v/>
      </c>
      <c r="AL173" s="136" t="str">
        <f t="shared" si="347"/>
        <v/>
      </c>
      <c r="AM173" s="136" t="str">
        <f t="shared" si="347"/>
        <v/>
      </c>
      <c r="AN173" s="136" t="str">
        <f t="shared" ref="AN173:BR173" si="348">IF(AJ173&lt;&gt;"",ROUND(AN4*IF($G$1&gt;=DATEVALUE("22/11/2019"),$C$173/365)*$F$173,IF(FALSE,-3,2)),"")</f>
        <v/>
      </c>
      <c r="AO173" s="136" t="str">
        <f t="shared" si="348"/>
        <v/>
      </c>
      <c r="AP173" s="136" t="str">
        <f t="shared" si="348"/>
        <v/>
      </c>
      <c r="AQ173" s="136" t="str">
        <f t="shared" si="348"/>
        <v/>
      </c>
      <c r="AR173" s="136" t="str">
        <f t="shared" si="348"/>
        <v/>
      </c>
      <c r="AS173" s="136" t="str">
        <f t="shared" si="348"/>
        <v/>
      </c>
      <c r="AT173" s="136" t="str">
        <f t="shared" si="348"/>
        <v/>
      </c>
      <c r="AU173" s="136" t="str">
        <f t="shared" si="348"/>
        <v/>
      </c>
      <c r="AV173" s="136" t="str">
        <f t="shared" si="348"/>
        <v/>
      </c>
      <c r="AW173" s="136" t="str">
        <f t="shared" si="348"/>
        <v/>
      </c>
      <c r="AX173" s="136" t="str">
        <f t="shared" si="348"/>
        <v/>
      </c>
      <c r="AY173" s="136" t="str">
        <f t="shared" si="348"/>
        <v/>
      </c>
      <c r="AZ173" s="136" t="str">
        <f t="shared" si="348"/>
        <v/>
      </c>
      <c r="BA173" s="136" t="str">
        <f t="shared" si="348"/>
        <v/>
      </c>
      <c r="BB173" s="136" t="str">
        <f t="shared" si="348"/>
        <v/>
      </c>
      <c r="BC173" s="136" t="str">
        <f t="shared" si="348"/>
        <v/>
      </c>
      <c r="BD173" s="136" t="str">
        <f t="shared" si="348"/>
        <v/>
      </c>
      <c r="BE173" s="136" t="str">
        <f t="shared" si="348"/>
        <v/>
      </c>
      <c r="BF173" s="136" t="str">
        <f t="shared" si="348"/>
        <v/>
      </c>
      <c r="BG173" s="136" t="str">
        <f t="shared" si="348"/>
        <v/>
      </c>
      <c r="BH173" s="136" t="str">
        <f t="shared" si="348"/>
        <v/>
      </c>
      <c r="BI173" s="136" t="str">
        <f t="shared" si="348"/>
        <v/>
      </c>
      <c r="BJ173" s="136" t="str">
        <f t="shared" si="348"/>
        <v/>
      </c>
      <c r="BK173" s="136" t="str">
        <f t="shared" si="348"/>
        <v/>
      </c>
      <c r="BL173" s="136" t="str">
        <f t="shared" si="348"/>
        <v/>
      </c>
      <c r="BM173" s="136" t="str">
        <f t="shared" si="348"/>
        <v/>
      </c>
      <c r="BN173" s="136" t="str">
        <f t="shared" si="348"/>
        <v/>
      </c>
      <c r="BO173" s="136" t="str">
        <f t="shared" si="348"/>
        <v/>
      </c>
      <c r="BP173" s="136" t="str">
        <f t="shared" si="348"/>
        <v/>
      </c>
      <c r="BQ173" s="136" t="str">
        <f t="shared" si="348"/>
        <v/>
      </c>
      <c r="BR173" s="136" t="str">
        <f t="shared" si="348"/>
        <v/>
      </c>
    </row>
    <row r="174" spans="1:70">
      <c r="A174" s="133" t="str">
        <f>IFERROR(IF(IF(AND(ROW(A174)=ROW($A$6),$G$2&lt;DATEVALUE("28/07/2006")),$G$2+1,INDEX('Intereses moratorios'!$A$7:$A$299,MATCH($G$2,'Intereses moratorios'!$A$7:$A$299,1)+ROW(A174)-ROW($A$6)))=0,"",IF(AND(ROW(A174)=ROW($A$6),$G$2&lt;DATEVALUE("28/07/2006")),$G$2+1,INDEX('Intereses moratorios'!$A$7:$A$299,MATCH($G$2,'Intereses moratorios'!$A$7:$A$299,1)+ROW(A174)-ROW($A$6)))),"")</f>
        <v/>
      </c>
      <c r="B174" s="133" t="str">
        <f>IFERROR(INDEX('Intereses moratorios'!$B$7:$B$299,MATCH(A174,'Intereses moratorios'!$A$7:$A$299,0)),"")</f>
        <v/>
      </c>
      <c r="C174" s="134" t="str">
        <f>IF(A174="","",IFERROR(IF($G$1&gt;=DATEVALUE("22/11/2019"),$E$4,INDEX('Intereses moratorios'!$D$7:$D$299,MATCH(A174,'Intereses moratorios'!$A$7:$A$299,0))),""))</f>
        <v/>
      </c>
      <c r="D174" s="133" t="str">
        <f t="shared" si="271"/>
        <v/>
      </c>
      <c r="E174" s="133" t="str">
        <f t="shared" si="272"/>
        <v/>
      </c>
      <c r="F174" s="135" t="str">
        <f t="shared" si="267"/>
        <v/>
      </c>
      <c r="G174" s="136" t="str">
        <f t="shared" si="268"/>
        <v/>
      </c>
      <c r="H174" s="136" t="str">
        <f t="shared" ref="H174:AM174" si="349">IF(D174&lt;&gt;"",ROUND(H4*IF($G$1&gt;=DATEVALUE("22/11/2019"),$C$174/365)*$F$174,IF(FALSE,-3,2)),"")</f>
        <v/>
      </c>
      <c r="I174" s="136" t="str">
        <f t="shared" si="349"/>
        <v/>
      </c>
      <c r="J174" s="136" t="str">
        <f t="shared" si="349"/>
        <v/>
      </c>
      <c r="K174" s="136" t="str">
        <f t="shared" si="349"/>
        <v/>
      </c>
      <c r="L174" s="136" t="str">
        <f t="shared" si="349"/>
        <v/>
      </c>
      <c r="M174" s="136" t="str">
        <f t="shared" si="349"/>
        <v/>
      </c>
      <c r="N174" s="136" t="str">
        <f t="shared" si="349"/>
        <v/>
      </c>
      <c r="O174" s="136" t="str">
        <f t="shared" si="349"/>
        <v/>
      </c>
      <c r="P174" s="136" t="str">
        <f t="shared" si="349"/>
        <v/>
      </c>
      <c r="Q174" s="136" t="str">
        <f t="shared" si="349"/>
        <v/>
      </c>
      <c r="R174" s="136" t="str">
        <f t="shared" si="349"/>
        <v/>
      </c>
      <c r="S174" s="136" t="str">
        <f t="shared" si="349"/>
        <v/>
      </c>
      <c r="T174" s="136" t="str">
        <f t="shared" si="349"/>
        <v/>
      </c>
      <c r="U174" s="136" t="str">
        <f t="shared" si="349"/>
        <v/>
      </c>
      <c r="V174" s="136" t="str">
        <f t="shared" si="349"/>
        <v/>
      </c>
      <c r="W174" s="136" t="str">
        <f t="shared" si="349"/>
        <v/>
      </c>
      <c r="X174" s="136" t="str">
        <f t="shared" si="349"/>
        <v/>
      </c>
      <c r="Y174" s="136" t="str">
        <f t="shared" si="349"/>
        <v/>
      </c>
      <c r="Z174" s="136" t="str">
        <f t="shared" si="349"/>
        <v/>
      </c>
      <c r="AA174" s="136" t="str">
        <f t="shared" si="349"/>
        <v/>
      </c>
      <c r="AB174" s="136" t="str">
        <f t="shared" si="349"/>
        <v/>
      </c>
      <c r="AC174" s="136" t="str">
        <f t="shared" si="349"/>
        <v/>
      </c>
      <c r="AD174" s="136" t="str">
        <f t="shared" si="349"/>
        <v/>
      </c>
      <c r="AE174" s="136" t="str">
        <f t="shared" si="349"/>
        <v/>
      </c>
      <c r="AF174" s="136" t="str">
        <f t="shared" si="349"/>
        <v/>
      </c>
      <c r="AG174" s="136" t="str">
        <f t="shared" si="349"/>
        <v/>
      </c>
      <c r="AH174" s="136" t="str">
        <f t="shared" si="349"/>
        <v/>
      </c>
      <c r="AI174" s="136" t="str">
        <f t="shared" si="349"/>
        <v/>
      </c>
      <c r="AJ174" s="136" t="str">
        <f t="shared" si="349"/>
        <v/>
      </c>
      <c r="AK174" s="136" t="str">
        <f t="shared" si="349"/>
        <v/>
      </c>
      <c r="AL174" s="136" t="str">
        <f t="shared" si="349"/>
        <v/>
      </c>
      <c r="AM174" s="136" t="str">
        <f t="shared" si="349"/>
        <v/>
      </c>
      <c r="AN174" s="136" t="str">
        <f t="shared" ref="AN174:BR174" si="350">IF(AJ174&lt;&gt;"",ROUND(AN4*IF($G$1&gt;=DATEVALUE("22/11/2019"),$C$174/365)*$F$174,IF(FALSE,-3,2)),"")</f>
        <v/>
      </c>
      <c r="AO174" s="136" t="str">
        <f t="shared" si="350"/>
        <v/>
      </c>
      <c r="AP174" s="136" t="str">
        <f t="shared" si="350"/>
        <v/>
      </c>
      <c r="AQ174" s="136" t="str">
        <f t="shared" si="350"/>
        <v/>
      </c>
      <c r="AR174" s="136" t="str">
        <f t="shared" si="350"/>
        <v/>
      </c>
      <c r="AS174" s="136" t="str">
        <f t="shared" si="350"/>
        <v/>
      </c>
      <c r="AT174" s="136" t="str">
        <f t="shared" si="350"/>
        <v/>
      </c>
      <c r="AU174" s="136" t="str">
        <f t="shared" si="350"/>
        <v/>
      </c>
      <c r="AV174" s="136" t="str">
        <f t="shared" si="350"/>
        <v/>
      </c>
      <c r="AW174" s="136" t="str">
        <f t="shared" si="350"/>
        <v/>
      </c>
      <c r="AX174" s="136" t="str">
        <f t="shared" si="350"/>
        <v/>
      </c>
      <c r="AY174" s="136" t="str">
        <f t="shared" si="350"/>
        <v/>
      </c>
      <c r="AZ174" s="136" t="str">
        <f t="shared" si="350"/>
        <v/>
      </c>
      <c r="BA174" s="136" t="str">
        <f t="shared" si="350"/>
        <v/>
      </c>
      <c r="BB174" s="136" t="str">
        <f t="shared" si="350"/>
        <v/>
      </c>
      <c r="BC174" s="136" t="str">
        <f t="shared" si="350"/>
        <v/>
      </c>
      <c r="BD174" s="136" t="str">
        <f t="shared" si="350"/>
        <v/>
      </c>
      <c r="BE174" s="136" t="str">
        <f t="shared" si="350"/>
        <v/>
      </c>
      <c r="BF174" s="136" t="str">
        <f t="shared" si="350"/>
        <v/>
      </c>
      <c r="BG174" s="136" t="str">
        <f t="shared" si="350"/>
        <v/>
      </c>
      <c r="BH174" s="136" t="str">
        <f t="shared" si="350"/>
        <v/>
      </c>
      <c r="BI174" s="136" t="str">
        <f t="shared" si="350"/>
        <v/>
      </c>
      <c r="BJ174" s="136" t="str">
        <f t="shared" si="350"/>
        <v/>
      </c>
      <c r="BK174" s="136" t="str">
        <f t="shared" si="350"/>
        <v/>
      </c>
      <c r="BL174" s="136" t="str">
        <f t="shared" si="350"/>
        <v/>
      </c>
      <c r="BM174" s="136" t="str">
        <f t="shared" si="350"/>
        <v/>
      </c>
      <c r="BN174" s="136" t="str">
        <f t="shared" si="350"/>
        <v/>
      </c>
      <c r="BO174" s="136" t="str">
        <f t="shared" si="350"/>
        <v/>
      </c>
      <c r="BP174" s="136" t="str">
        <f t="shared" si="350"/>
        <v/>
      </c>
      <c r="BQ174" s="136" t="str">
        <f t="shared" si="350"/>
        <v/>
      </c>
      <c r="BR174" s="136" t="str">
        <f t="shared" si="350"/>
        <v/>
      </c>
    </row>
    <row r="175" spans="1:70">
      <c r="A175" s="133" t="str">
        <f>IFERROR(IF(IF(AND(ROW(A175)=ROW($A$6),$G$2&lt;DATEVALUE("28/07/2006")),$G$2+1,INDEX('Intereses moratorios'!$A$7:$A$299,MATCH($G$2,'Intereses moratorios'!$A$7:$A$299,1)+ROW(A175)-ROW($A$6)))=0,"",IF(AND(ROW(A175)=ROW($A$6),$G$2&lt;DATEVALUE("28/07/2006")),$G$2+1,INDEX('Intereses moratorios'!$A$7:$A$299,MATCH($G$2,'Intereses moratorios'!$A$7:$A$299,1)+ROW(A175)-ROW($A$6)))),"")</f>
        <v/>
      </c>
      <c r="B175" s="133" t="str">
        <f>IFERROR(INDEX('Intereses moratorios'!$B$7:$B$299,MATCH(A175,'Intereses moratorios'!$A$7:$A$299,0)),"")</f>
        <v/>
      </c>
      <c r="C175" s="134" t="str">
        <f>IF(A175="","",IFERROR(IF($G$1&gt;=DATEVALUE("22/11/2019"),$E$4,INDEX('Intereses moratorios'!$D$7:$D$299,MATCH(A175,'Intereses moratorios'!$A$7:$A$299,0))),""))</f>
        <v/>
      </c>
      <c r="D175" s="133" t="str">
        <f t="shared" si="271"/>
        <v/>
      </c>
      <c r="E175" s="133" t="str">
        <f t="shared" si="272"/>
        <v/>
      </c>
      <c r="F175" s="135" t="str">
        <f t="shared" si="267"/>
        <v/>
      </c>
      <c r="G175" s="136" t="str">
        <f t="shared" si="268"/>
        <v/>
      </c>
      <c r="H175" s="136" t="str">
        <f t="shared" ref="H175:AM175" si="351">IF(D175&lt;&gt;"",ROUND(H4*IF($G$1&gt;=DATEVALUE("22/11/2019"),$C$175/365)*$F$175,IF(FALSE,-3,2)),"")</f>
        <v/>
      </c>
      <c r="I175" s="136" t="str">
        <f t="shared" si="351"/>
        <v/>
      </c>
      <c r="J175" s="136" t="str">
        <f t="shared" si="351"/>
        <v/>
      </c>
      <c r="K175" s="136" t="str">
        <f t="shared" si="351"/>
        <v/>
      </c>
      <c r="L175" s="136" t="str">
        <f t="shared" si="351"/>
        <v/>
      </c>
      <c r="M175" s="136" t="str">
        <f t="shared" si="351"/>
        <v/>
      </c>
      <c r="N175" s="136" t="str">
        <f t="shared" si="351"/>
        <v/>
      </c>
      <c r="O175" s="136" t="str">
        <f t="shared" si="351"/>
        <v/>
      </c>
      <c r="P175" s="136" t="str">
        <f t="shared" si="351"/>
        <v/>
      </c>
      <c r="Q175" s="136" t="str">
        <f t="shared" si="351"/>
        <v/>
      </c>
      <c r="R175" s="136" t="str">
        <f t="shared" si="351"/>
        <v/>
      </c>
      <c r="S175" s="136" t="str">
        <f t="shared" si="351"/>
        <v/>
      </c>
      <c r="T175" s="136" t="str">
        <f t="shared" si="351"/>
        <v/>
      </c>
      <c r="U175" s="136" t="str">
        <f t="shared" si="351"/>
        <v/>
      </c>
      <c r="V175" s="136" t="str">
        <f t="shared" si="351"/>
        <v/>
      </c>
      <c r="W175" s="136" t="str">
        <f t="shared" si="351"/>
        <v/>
      </c>
      <c r="X175" s="136" t="str">
        <f t="shared" si="351"/>
        <v/>
      </c>
      <c r="Y175" s="136" t="str">
        <f t="shared" si="351"/>
        <v/>
      </c>
      <c r="Z175" s="136" t="str">
        <f t="shared" si="351"/>
        <v/>
      </c>
      <c r="AA175" s="136" t="str">
        <f t="shared" si="351"/>
        <v/>
      </c>
      <c r="AB175" s="136" t="str">
        <f t="shared" si="351"/>
        <v/>
      </c>
      <c r="AC175" s="136" t="str">
        <f t="shared" si="351"/>
        <v/>
      </c>
      <c r="AD175" s="136" t="str">
        <f t="shared" si="351"/>
        <v/>
      </c>
      <c r="AE175" s="136" t="str">
        <f t="shared" si="351"/>
        <v/>
      </c>
      <c r="AF175" s="136" t="str">
        <f t="shared" si="351"/>
        <v/>
      </c>
      <c r="AG175" s="136" t="str">
        <f t="shared" si="351"/>
        <v/>
      </c>
      <c r="AH175" s="136" t="str">
        <f t="shared" si="351"/>
        <v/>
      </c>
      <c r="AI175" s="136" t="str">
        <f t="shared" si="351"/>
        <v/>
      </c>
      <c r="AJ175" s="136" t="str">
        <f t="shared" si="351"/>
        <v/>
      </c>
      <c r="AK175" s="136" t="str">
        <f t="shared" si="351"/>
        <v/>
      </c>
      <c r="AL175" s="136" t="str">
        <f t="shared" si="351"/>
        <v/>
      </c>
      <c r="AM175" s="136" t="str">
        <f t="shared" si="351"/>
        <v/>
      </c>
      <c r="AN175" s="136" t="str">
        <f t="shared" ref="AN175:BR175" si="352">IF(AJ175&lt;&gt;"",ROUND(AN4*IF($G$1&gt;=DATEVALUE("22/11/2019"),$C$175/365)*$F$175,IF(FALSE,-3,2)),"")</f>
        <v/>
      </c>
      <c r="AO175" s="136" t="str">
        <f t="shared" si="352"/>
        <v/>
      </c>
      <c r="AP175" s="136" t="str">
        <f t="shared" si="352"/>
        <v/>
      </c>
      <c r="AQ175" s="136" t="str">
        <f t="shared" si="352"/>
        <v/>
      </c>
      <c r="AR175" s="136" t="str">
        <f t="shared" si="352"/>
        <v/>
      </c>
      <c r="AS175" s="136" t="str">
        <f t="shared" si="352"/>
        <v/>
      </c>
      <c r="AT175" s="136" t="str">
        <f t="shared" si="352"/>
        <v/>
      </c>
      <c r="AU175" s="136" t="str">
        <f t="shared" si="352"/>
        <v/>
      </c>
      <c r="AV175" s="136" t="str">
        <f t="shared" si="352"/>
        <v/>
      </c>
      <c r="AW175" s="136" t="str">
        <f t="shared" si="352"/>
        <v/>
      </c>
      <c r="AX175" s="136" t="str">
        <f t="shared" si="352"/>
        <v/>
      </c>
      <c r="AY175" s="136" t="str">
        <f t="shared" si="352"/>
        <v/>
      </c>
      <c r="AZ175" s="136" t="str">
        <f t="shared" si="352"/>
        <v/>
      </c>
      <c r="BA175" s="136" t="str">
        <f t="shared" si="352"/>
        <v/>
      </c>
      <c r="BB175" s="136" t="str">
        <f t="shared" si="352"/>
        <v/>
      </c>
      <c r="BC175" s="136" t="str">
        <f t="shared" si="352"/>
        <v/>
      </c>
      <c r="BD175" s="136" t="str">
        <f t="shared" si="352"/>
        <v/>
      </c>
      <c r="BE175" s="136" t="str">
        <f t="shared" si="352"/>
        <v/>
      </c>
      <c r="BF175" s="136" t="str">
        <f t="shared" si="352"/>
        <v/>
      </c>
      <c r="BG175" s="136" t="str">
        <f t="shared" si="352"/>
        <v/>
      </c>
      <c r="BH175" s="136" t="str">
        <f t="shared" si="352"/>
        <v/>
      </c>
      <c r="BI175" s="136" t="str">
        <f t="shared" si="352"/>
        <v/>
      </c>
      <c r="BJ175" s="136" t="str">
        <f t="shared" si="352"/>
        <v/>
      </c>
      <c r="BK175" s="136" t="str">
        <f t="shared" si="352"/>
        <v/>
      </c>
      <c r="BL175" s="136" t="str">
        <f t="shared" si="352"/>
        <v/>
      </c>
      <c r="BM175" s="136" t="str">
        <f t="shared" si="352"/>
        <v/>
      </c>
      <c r="BN175" s="136" t="str">
        <f t="shared" si="352"/>
        <v/>
      </c>
      <c r="BO175" s="136" t="str">
        <f t="shared" si="352"/>
        <v/>
      </c>
      <c r="BP175" s="136" t="str">
        <f t="shared" si="352"/>
        <v/>
      </c>
      <c r="BQ175" s="136" t="str">
        <f t="shared" si="352"/>
        <v/>
      </c>
      <c r="BR175" s="136" t="str">
        <f t="shared" si="352"/>
        <v/>
      </c>
    </row>
    <row r="176" spans="1:70">
      <c r="A176" s="133" t="str">
        <f>IFERROR(IF(IF(AND(ROW(A176)=ROW($A$6),$G$2&lt;DATEVALUE("28/07/2006")),$G$2+1,INDEX('Intereses moratorios'!$A$7:$A$299,MATCH($G$2,'Intereses moratorios'!$A$7:$A$299,1)+ROW(A176)-ROW($A$6)))=0,"",IF(AND(ROW(A176)=ROW($A$6),$G$2&lt;DATEVALUE("28/07/2006")),$G$2+1,INDEX('Intereses moratorios'!$A$7:$A$299,MATCH($G$2,'Intereses moratorios'!$A$7:$A$299,1)+ROW(A176)-ROW($A$6)))),"")</f>
        <v/>
      </c>
      <c r="B176" s="133" t="str">
        <f>IFERROR(INDEX('Intereses moratorios'!$B$7:$B$299,MATCH(A176,'Intereses moratorios'!$A$7:$A$299,0)),"")</f>
        <v/>
      </c>
      <c r="C176" s="134" t="str">
        <f>IF(A176="","",IFERROR(IF($G$1&gt;=DATEVALUE("22/11/2019"),$E$4,INDEX('Intereses moratorios'!$D$7:$D$299,MATCH(A176,'Intereses moratorios'!$A$7:$A$299,0))),""))</f>
        <v/>
      </c>
      <c r="D176" s="133" t="str">
        <f t="shared" si="271"/>
        <v/>
      </c>
      <c r="E176" s="133" t="str">
        <f t="shared" si="272"/>
        <v/>
      </c>
      <c r="F176" s="135" t="str">
        <f t="shared" si="267"/>
        <v/>
      </c>
      <c r="G176" s="136" t="str">
        <f t="shared" si="268"/>
        <v/>
      </c>
      <c r="H176" s="136" t="str">
        <f t="shared" ref="H176:AM176" si="353">IF(D176&lt;&gt;"",ROUND(H4*IF($G$1&gt;=DATEVALUE("22/11/2019"),$C$176/365)*$F$176,IF(FALSE,-3,2)),"")</f>
        <v/>
      </c>
      <c r="I176" s="136" t="str">
        <f t="shared" si="353"/>
        <v/>
      </c>
      <c r="J176" s="136" t="str">
        <f t="shared" si="353"/>
        <v/>
      </c>
      <c r="K176" s="136" t="str">
        <f t="shared" si="353"/>
        <v/>
      </c>
      <c r="L176" s="136" t="str">
        <f t="shared" si="353"/>
        <v/>
      </c>
      <c r="M176" s="136" t="str">
        <f t="shared" si="353"/>
        <v/>
      </c>
      <c r="N176" s="136" t="str">
        <f t="shared" si="353"/>
        <v/>
      </c>
      <c r="O176" s="136" t="str">
        <f t="shared" si="353"/>
        <v/>
      </c>
      <c r="P176" s="136" t="str">
        <f t="shared" si="353"/>
        <v/>
      </c>
      <c r="Q176" s="136" t="str">
        <f t="shared" si="353"/>
        <v/>
      </c>
      <c r="R176" s="136" t="str">
        <f t="shared" si="353"/>
        <v/>
      </c>
      <c r="S176" s="136" t="str">
        <f t="shared" si="353"/>
        <v/>
      </c>
      <c r="T176" s="136" t="str">
        <f t="shared" si="353"/>
        <v/>
      </c>
      <c r="U176" s="136" t="str">
        <f t="shared" si="353"/>
        <v/>
      </c>
      <c r="V176" s="136" t="str">
        <f t="shared" si="353"/>
        <v/>
      </c>
      <c r="W176" s="136" t="str">
        <f t="shared" si="353"/>
        <v/>
      </c>
      <c r="X176" s="136" t="str">
        <f t="shared" si="353"/>
        <v/>
      </c>
      <c r="Y176" s="136" t="str">
        <f t="shared" si="353"/>
        <v/>
      </c>
      <c r="Z176" s="136" t="str">
        <f t="shared" si="353"/>
        <v/>
      </c>
      <c r="AA176" s="136" t="str">
        <f t="shared" si="353"/>
        <v/>
      </c>
      <c r="AB176" s="136" t="str">
        <f t="shared" si="353"/>
        <v/>
      </c>
      <c r="AC176" s="136" t="str">
        <f t="shared" si="353"/>
        <v/>
      </c>
      <c r="AD176" s="136" t="str">
        <f t="shared" si="353"/>
        <v/>
      </c>
      <c r="AE176" s="136" t="str">
        <f t="shared" si="353"/>
        <v/>
      </c>
      <c r="AF176" s="136" t="str">
        <f t="shared" si="353"/>
        <v/>
      </c>
      <c r="AG176" s="136" t="str">
        <f t="shared" si="353"/>
        <v/>
      </c>
      <c r="AH176" s="136" t="str">
        <f t="shared" si="353"/>
        <v/>
      </c>
      <c r="AI176" s="136" t="str">
        <f t="shared" si="353"/>
        <v/>
      </c>
      <c r="AJ176" s="136" t="str">
        <f t="shared" si="353"/>
        <v/>
      </c>
      <c r="AK176" s="136" t="str">
        <f t="shared" si="353"/>
        <v/>
      </c>
      <c r="AL176" s="136" t="str">
        <f t="shared" si="353"/>
        <v/>
      </c>
      <c r="AM176" s="136" t="str">
        <f t="shared" si="353"/>
        <v/>
      </c>
      <c r="AN176" s="136" t="str">
        <f t="shared" ref="AN176:BR176" si="354">IF(AJ176&lt;&gt;"",ROUND(AN4*IF($G$1&gt;=DATEVALUE("22/11/2019"),$C$176/365)*$F$176,IF(FALSE,-3,2)),"")</f>
        <v/>
      </c>
      <c r="AO176" s="136" t="str">
        <f t="shared" si="354"/>
        <v/>
      </c>
      <c r="AP176" s="136" t="str">
        <f t="shared" si="354"/>
        <v/>
      </c>
      <c r="AQ176" s="136" t="str">
        <f t="shared" si="354"/>
        <v/>
      </c>
      <c r="AR176" s="136" t="str">
        <f t="shared" si="354"/>
        <v/>
      </c>
      <c r="AS176" s="136" t="str">
        <f t="shared" si="354"/>
        <v/>
      </c>
      <c r="AT176" s="136" t="str">
        <f t="shared" si="354"/>
        <v/>
      </c>
      <c r="AU176" s="136" t="str">
        <f t="shared" si="354"/>
        <v/>
      </c>
      <c r="AV176" s="136" t="str">
        <f t="shared" si="354"/>
        <v/>
      </c>
      <c r="AW176" s="136" t="str">
        <f t="shared" si="354"/>
        <v/>
      </c>
      <c r="AX176" s="136" t="str">
        <f t="shared" si="354"/>
        <v/>
      </c>
      <c r="AY176" s="136" t="str">
        <f t="shared" si="354"/>
        <v/>
      </c>
      <c r="AZ176" s="136" t="str">
        <f t="shared" si="354"/>
        <v/>
      </c>
      <c r="BA176" s="136" t="str">
        <f t="shared" si="354"/>
        <v/>
      </c>
      <c r="BB176" s="136" t="str">
        <f t="shared" si="354"/>
        <v/>
      </c>
      <c r="BC176" s="136" t="str">
        <f t="shared" si="354"/>
        <v/>
      </c>
      <c r="BD176" s="136" t="str">
        <f t="shared" si="354"/>
        <v/>
      </c>
      <c r="BE176" s="136" t="str">
        <f t="shared" si="354"/>
        <v/>
      </c>
      <c r="BF176" s="136" t="str">
        <f t="shared" si="354"/>
        <v/>
      </c>
      <c r="BG176" s="136" t="str">
        <f t="shared" si="354"/>
        <v/>
      </c>
      <c r="BH176" s="136" t="str">
        <f t="shared" si="354"/>
        <v/>
      </c>
      <c r="BI176" s="136" t="str">
        <f t="shared" si="354"/>
        <v/>
      </c>
      <c r="BJ176" s="136" t="str">
        <f t="shared" si="354"/>
        <v/>
      </c>
      <c r="BK176" s="136" t="str">
        <f t="shared" si="354"/>
        <v/>
      </c>
      <c r="BL176" s="136" t="str">
        <f t="shared" si="354"/>
        <v/>
      </c>
      <c r="BM176" s="136" t="str">
        <f t="shared" si="354"/>
        <v/>
      </c>
      <c r="BN176" s="136" t="str">
        <f t="shared" si="354"/>
        <v/>
      </c>
      <c r="BO176" s="136" t="str">
        <f t="shared" si="354"/>
        <v/>
      </c>
      <c r="BP176" s="136" t="str">
        <f t="shared" si="354"/>
        <v/>
      </c>
      <c r="BQ176" s="136" t="str">
        <f t="shared" si="354"/>
        <v/>
      </c>
      <c r="BR176" s="136" t="str">
        <f t="shared" si="354"/>
        <v/>
      </c>
    </row>
    <row r="177" spans="1:70">
      <c r="A177" s="133" t="str">
        <f>IFERROR(IF(IF(AND(ROW(A177)=ROW($A$6),$G$2&lt;DATEVALUE("28/07/2006")),$G$2+1,INDEX('Intereses moratorios'!$A$7:$A$299,MATCH($G$2,'Intereses moratorios'!$A$7:$A$299,1)+ROW(A177)-ROW($A$6)))=0,"",IF(AND(ROW(A177)=ROW($A$6),$G$2&lt;DATEVALUE("28/07/2006")),$G$2+1,INDEX('Intereses moratorios'!$A$7:$A$299,MATCH($G$2,'Intereses moratorios'!$A$7:$A$299,1)+ROW(A177)-ROW($A$6)))),"")</f>
        <v/>
      </c>
      <c r="B177" s="133" t="str">
        <f>IFERROR(INDEX('Intereses moratorios'!$B$7:$B$299,MATCH(A177,'Intereses moratorios'!$A$7:$A$299,0)),"")</f>
        <v/>
      </c>
      <c r="C177" s="134" t="str">
        <f>IF(A177="","",IFERROR(IF($G$1&gt;=DATEVALUE("22/11/2019"),$E$4,INDEX('Intereses moratorios'!$D$7:$D$299,MATCH(A177,'Intereses moratorios'!$A$7:$A$299,0))),""))</f>
        <v/>
      </c>
      <c r="D177" s="133" t="str">
        <f t="shared" si="271"/>
        <v/>
      </c>
      <c r="E177" s="133" t="str">
        <f t="shared" si="272"/>
        <v/>
      </c>
      <c r="F177" s="135" t="str">
        <f t="shared" si="267"/>
        <v/>
      </c>
      <c r="G177" s="136" t="str">
        <f t="shared" si="268"/>
        <v/>
      </c>
      <c r="H177" s="136" t="str">
        <f t="shared" ref="H177:AM177" si="355">IF(D177&lt;&gt;"",ROUND(H4*IF($G$1&gt;=DATEVALUE("22/11/2019"),$C$177/365)*$F$177,IF(FALSE,-3,2)),"")</f>
        <v/>
      </c>
      <c r="I177" s="136" t="str">
        <f t="shared" si="355"/>
        <v/>
      </c>
      <c r="J177" s="136" t="str">
        <f t="shared" si="355"/>
        <v/>
      </c>
      <c r="K177" s="136" t="str">
        <f t="shared" si="355"/>
        <v/>
      </c>
      <c r="L177" s="136" t="str">
        <f t="shared" si="355"/>
        <v/>
      </c>
      <c r="M177" s="136" t="str">
        <f t="shared" si="355"/>
        <v/>
      </c>
      <c r="N177" s="136" t="str">
        <f t="shared" si="355"/>
        <v/>
      </c>
      <c r="O177" s="136" t="str">
        <f t="shared" si="355"/>
        <v/>
      </c>
      <c r="P177" s="136" t="str">
        <f t="shared" si="355"/>
        <v/>
      </c>
      <c r="Q177" s="136" t="str">
        <f t="shared" si="355"/>
        <v/>
      </c>
      <c r="R177" s="136" t="str">
        <f t="shared" si="355"/>
        <v/>
      </c>
      <c r="S177" s="136" t="str">
        <f t="shared" si="355"/>
        <v/>
      </c>
      <c r="T177" s="136" t="str">
        <f t="shared" si="355"/>
        <v/>
      </c>
      <c r="U177" s="136" t="str">
        <f t="shared" si="355"/>
        <v/>
      </c>
      <c r="V177" s="136" t="str">
        <f t="shared" si="355"/>
        <v/>
      </c>
      <c r="W177" s="136" t="str">
        <f t="shared" si="355"/>
        <v/>
      </c>
      <c r="X177" s="136" t="str">
        <f t="shared" si="355"/>
        <v/>
      </c>
      <c r="Y177" s="136" t="str">
        <f t="shared" si="355"/>
        <v/>
      </c>
      <c r="Z177" s="136" t="str">
        <f t="shared" si="355"/>
        <v/>
      </c>
      <c r="AA177" s="136" t="str">
        <f t="shared" si="355"/>
        <v/>
      </c>
      <c r="AB177" s="136" t="str">
        <f t="shared" si="355"/>
        <v/>
      </c>
      <c r="AC177" s="136" t="str">
        <f t="shared" si="355"/>
        <v/>
      </c>
      <c r="AD177" s="136" t="str">
        <f t="shared" si="355"/>
        <v/>
      </c>
      <c r="AE177" s="136" t="str">
        <f t="shared" si="355"/>
        <v/>
      </c>
      <c r="AF177" s="136" t="str">
        <f t="shared" si="355"/>
        <v/>
      </c>
      <c r="AG177" s="136" t="str">
        <f t="shared" si="355"/>
        <v/>
      </c>
      <c r="AH177" s="136" t="str">
        <f t="shared" si="355"/>
        <v/>
      </c>
      <c r="AI177" s="136" t="str">
        <f t="shared" si="355"/>
        <v/>
      </c>
      <c r="AJ177" s="136" t="str">
        <f t="shared" si="355"/>
        <v/>
      </c>
      <c r="AK177" s="136" t="str">
        <f t="shared" si="355"/>
        <v/>
      </c>
      <c r="AL177" s="136" t="str">
        <f t="shared" si="355"/>
        <v/>
      </c>
      <c r="AM177" s="136" t="str">
        <f t="shared" si="355"/>
        <v/>
      </c>
      <c r="AN177" s="136" t="str">
        <f t="shared" ref="AN177:BR177" si="356">IF(AJ177&lt;&gt;"",ROUND(AN4*IF($G$1&gt;=DATEVALUE("22/11/2019"),$C$177/365)*$F$177,IF(FALSE,-3,2)),"")</f>
        <v/>
      </c>
      <c r="AO177" s="136" t="str">
        <f t="shared" si="356"/>
        <v/>
      </c>
      <c r="AP177" s="136" t="str">
        <f t="shared" si="356"/>
        <v/>
      </c>
      <c r="AQ177" s="136" t="str">
        <f t="shared" si="356"/>
        <v/>
      </c>
      <c r="AR177" s="136" t="str">
        <f t="shared" si="356"/>
        <v/>
      </c>
      <c r="AS177" s="136" t="str">
        <f t="shared" si="356"/>
        <v/>
      </c>
      <c r="AT177" s="136" t="str">
        <f t="shared" si="356"/>
        <v/>
      </c>
      <c r="AU177" s="136" t="str">
        <f t="shared" si="356"/>
        <v/>
      </c>
      <c r="AV177" s="136" t="str">
        <f t="shared" si="356"/>
        <v/>
      </c>
      <c r="AW177" s="136" t="str">
        <f t="shared" si="356"/>
        <v/>
      </c>
      <c r="AX177" s="136" t="str">
        <f t="shared" si="356"/>
        <v/>
      </c>
      <c r="AY177" s="136" t="str">
        <f t="shared" si="356"/>
        <v/>
      </c>
      <c r="AZ177" s="136" t="str">
        <f t="shared" si="356"/>
        <v/>
      </c>
      <c r="BA177" s="136" t="str">
        <f t="shared" si="356"/>
        <v/>
      </c>
      <c r="BB177" s="136" t="str">
        <f t="shared" si="356"/>
        <v/>
      </c>
      <c r="BC177" s="136" t="str">
        <f t="shared" si="356"/>
        <v/>
      </c>
      <c r="BD177" s="136" t="str">
        <f t="shared" si="356"/>
        <v/>
      </c>
      <c r="BE177" s="136" t="str">
        <f t="shared" si="356"/>
        <v/>
      </c>
      <c r="BF177" s="136" t="str">
        <f t="shared" si="356"/>
        <v/>
      </c>
      <c r="BG177" s="136" t="str">
        <f t="shared" si="356"/>
        <v/>
      </c>
      <c r="BH177" s="136" t="str">
        <f t="shared" si="356"/>
        <v/>
      </c>
      <c r="BI177" s="136" t="str">
        <f t="shared" si="356"/>
        <v/>
      </c>
      <c r="BJ177" s="136" t="str">
        <f t="shared" si="356"/>
        <v/>
      </c>
      <c r="BK177" s="136" t="str">
        <f t="shared" si="356"/>
        <v/>
      </c>
      <c r="BL177" s="136" t="str">
        <f t="shared" si="356"/>
        <v/>
      </c>
      <c r="BM177" s="136" t="str">
        <f t="shared" si="356"/>
        <v/>
      </c>
      <c r="BN177" s="136" t="str">
        <f t="shared" si="356"/>
        <v/>
      </c>
      <c r="BO177" s="136" t="str">
        <f t="shared" si="356"/>
        <v/>
      </c>
      <c r="BP177" s="136" t="str">
        <f t="shared" si="356"/>
        <v/>
      </c>
      <c r="BQ177" s="136" t="str">
        <f t="shared" si="356"/>
        <v/>
      </c>
      <c r="BR177" s="136" t="str">
        <f t="shared" si="356"/>
        <v/>
      </c>
    </row>
    <row r="178" spans="1:70">
      <c r="A178" s="133" t="str">
        <f>IFERROR(IF(IF(AND(ROW(A178)=ROW($A$6),$G$2&lt;DATEVALUE("28/07/2006")),$G$2+1,INDEX('Intereses moratorios'!$A$7:$A$299,MATCH($G$2,'Intereses moratorios'!$A$7:$A$299,1)+ROW(A178)-ROW($A$6)))=0,"",IF(AND(ROW(A178)=ROW($A$6),$G$2&lt;DATEVALUE("28/07/2006")),$G$2+1,INDEX('Intereses moratorios'!$A$7:$A$299,MATCH($G$2,'Intereses moratorios'!$A$7:$A$299,1)+ROW(A178)-ROW($A$6)))),"")</f>
        <v/>
      </c>
      <c r="B178" s="133" t="str">
        <f>IFERROR(INDEX('Intereses moratorios'!$B$7:$B$299,MATCH(A178,'Intereses moratorios'!$A$7:$A$299,0)),"")</f>
        <v/>
      </c>
      <c r="C178" s="134" t="str">
        <f>IF(A178="","",IFERROR(IF($G$1&gt;=DATEVALUE("22/11/2019"),$E$4,INDEX('Intereses moratorios'!$D$7:$D$299,MATCH(A178,'Intereses moratorios'!$A$7:$A$299,0))),""))</f>
        <v/>
      </c>
      <c r="D178" s="133" t="str">
        <f t="shared" si="271"/>
        <v/>
      </c>
      <c r="E178" s="133" t="str">
        <f t="shared" si="272"/>
        <v/>
      </c>
      <c r="F178" s="135" t="str">
        <f t="shared" si="267"/>
        <v/>
      </c>
      <c r="G178" s="136" t="str">
        <f t="shared" si="268"/>
        <v/>
      </c>
      <c r="H178" s="136" t="str">
        <f t="shared" ref="H178:AM178" si="357">IF(D178&lt;&gt;"",ROUND(H4*IF($G$1&gt;=DATEVALUE("22/11/2019"),$C$178/365)*$F$178,IF(FALSE,-3,2)),"")</f>
        <v/>
      </c>
      <c r="I178" s="136" t="str">
        <f t="shared" si="357"/>
        <v/>
      </c>
      <c r="J178" s="136" t="str">
        <f t="shared" si="357"/>
        <v/>
      </c>
      <c r="K178" s="136" t="str">
        <f t="shared" si="357"/>
        <v/>
      </c>
      <c r="L178" s="136" t="str">
        <f t="shared" si="357"/>
        <v/>
      </c>
      <c r="M178" s="136" t="str">
        <f t="shared" si="357"/>
        <v/>
      </c>
      <c r="N178" s="136" t="str">
        <f t="shared" si="357"/>
        <v/>
      </c>
      <c r="O178" s="136" t="str">
        <f t="shared" si="357"/>
        <v/>
      </c>
      <c r="P178" s="136" t="str">
        <f t="shared" si="357"/>
        <v/>
      </c>
      <c r="Q178" s="136" t="str">
        <f t="shared" si="357"/>
        <v/>
      </c>
      <c r="R178" s="136" t="str">
        <f t="shared" si="357"/>
        <v/>
      </c>
      <c r="S178" s="136" t="str">
        <f t="shared" si="357"/>
        <v/>
      </c>
      <c r="T178" s="136" t="str">
        <f t="shared" si="357"/>
        <v/>
      </c>
      <c r="U178" s="136" t="str">
        <f t="shared" si="357"/>
        <v/>
      </c>
      <c r="V178" s="136" t="str">
        <f t="shared" si="357"/>
        <v/>
      </c>
      <c r="W178" s="136" t="str">
        <f t="shared" si="357"/>
        <v/>
      </c>
      <c r="X178" s="136" t="str">
        <f t="shared" si="357"/>
        <v/>
      </c>
      <c r="Y178" s="136" t="str">
        <f t="shared" si="357"/>
        <v/>
      </c>
      <c r="Z178" s="136" t="str">
        <f t="shared" si="357"/>
        <v/>
      </c>
      <c r="AA178" s="136" t="str">
        <f t="shared" si="357"/>
        <v/>
      </c>
      <c r="AB178" s="136" t="str">
        <f t="shared" si="357"/>
        <v/>
      </c>
      <c r="AC178" s="136" t="str">
        <f t="shared" si="357"/>
        <v/>
      </c>
      <c r="AD178" s="136" t="str">
        <f t="shared" si="357"/>
        <v/>
      </c>
      <c r="AE178" s="136" t="str">
        <f t="shared" si="357"/>
        <v/>
      </c>
      <c r="AF178" s="136" t="str">
        <f t="shared" si="357"/>
        <v/>
      </c>
      <c r="AG178" s="136" t="str">
        <f t="shared" si="357"/>
        <v/>
      </c>
      <c r="AH178" s="136" t="str">
        <f t="shared" si="357"/>
        <v/>
      </c>
      <c r="AI178" s="136" t="str">
        <f t="shared" si="357"/>
        <v/>
      </c>
      <c r="AJ178" s="136" t="str">
        <f t="shared" si="357"/>
        <v/>
      </c>
      <c r="AK178" s="136" t="str">
        <f t="shared" si="357"/>
        <v/>
      </c>
      <c r="AL178" s="136" t="str">
        <f t="shared" si="357"/>
        <v/>
      </c>
      <c r="AM178" s="136" t="str">
        <f t="shared" si="357"/>
        <v/>
      </c>
      <c r="AN178" s="136" t="str">
        <f t="shared" ref="AN178:BR178" si="358">IF(AJ178&lt;&gt;"",ROUND(AN4*IF($G$1&gt;=DATEVALUE("22/11/2019"),$C$178/365)*$F$178,IF(FALSE,-3,2)),"")</f>
        <v/>
      </c>
      <c r="AO178" s="136" t="str">
        <f t="shared" si="358"/>
        <v/>
      </c>
      <c r="AP178" s="136" t="str">
        <f t="shared" si="358"/>
        <v/>
      </c>
      <c r="AQ178" s="136" t="str">
        <f t="shared" si="358"/>
        <v/>
      </c>
      <c r="AR178" s="136" t="str">
        <f t="shared" si="358"/>
        <v/>
      </c>
      <c r="AS178" s="136" t="str">
        <f t="shared" si="358"/>
        <v/>
      </c>
      <c r="AT178" s="136" t="str">
        <f t="shared" si="358"/>
        <v/>
      </c>
      <c r="AU178" s="136" t="str">
        <f t="shared" si="358"/>
        <v/>
      </c>
      <c r="AV178" s="136" t="str">
        <f t="shared" si="358"/>
        <v/>
      </c>
      <c r="AW178" s="136" t="str">
        <f t="shared" si="358"/>
        <v/>
      </c>
      <c r="AX178" s="136" t="str">
        <f t="shared" si="358"/>
        <v/>
      </c>
      <c r="AY178" s="136" t="str">
        <f t="shared" si="358"/>
        <v/>
      </c>
      <c r="AZ178" s="136" t="str">
        <f t="shared" si="358"/>
        <v/>
      </c>
      <c r="BA178" s="136" t="str">
        <f t="shared" si="358"/>
        <v/>
      </c>
      <c r="BB178" s="136" t="str">
        <f t="shared" si="358"/>
        <v/>
      </c>
      <c r="BC178" s="136" t="str">
        <f t="shared" si="358"/>
        <v/>
      </c>
      <c r="BD178" s="136" t="str">
        <f t="shared" si="358"/>
        <v/>
      </c>
      <c r="BE178" s="136" t="str">
        <f t="shared" si="358"/>
        <v/>
      </c>
      <c r="BF178" s="136" t="str">
        <f t="shared" si="358"/>
        <v/>
      </c>
      <c r="BG178" s="136" t="str">
        <f t="shared" si="358"/>
        <v/>
      </c>
      <c r="BH178" s="136" t="str">
        <f t="shared" si="358"/>
        <v/>
      </c>
      <c r="BI178" s="136" t="str">
        <f t="shared" si="358"/>
        <v/>
      </c>
      <c r="BJ178" s="136" t="str">
        <f t="shared" si="358"/>
        <v/>
      </c>
      <c r="BK178" s="136" t="str">
        <f t="shared" si="358"/>
        <v/>
      </c>
      <c r="BL178" s="136" t="str">
        <f t="shared" si="358"/>
        <v/>
      </c>
      <c r="BM178" s="136" t="str">
        <f t="shared" si="358"/>
        <v/>
      </c>
      <c r="BN178" s="136" t="str">
        <f t="shared" si="358"/>
        <v/>
      </c>
      <c r="BO178" s="136" t="str">
        <f t="shared" si="358"/>
        <v/>
      </c>
      <c r="BP178" s="136" t="str">
        <f t="shared" si="358"/>
        <v/>
      </c>
      <c r="BQ178" s="136" t="str">
        <f t="shared" si="358"/>
        <v/>
      </c>
      <c r="BR178" s="136" t="str">
        <f t="shared" si="358"/>
        <v/>
      </c>
    </row>
    <row r="179" spans="1:70">
      <c r="A179" s="133" t="str">
        <f>IFERROR(IF(IF(AND(ROW(A179)=ROW($A$6),$G$2&lt;DATEVALUE("28/07/2006")),$G$2+1,INDEX('Intereses moratorios'!$A$7:$A$299,MATCH($G$2,'Intereses moratorios'!$A$7:$A$299,1)+ROW(A179)-ROW($A$6)))=0,"",IF(AND(ROW(A179)=ROW($A$6),$G$2&lt;DATEVALUE("28/07/2006")),$G$2+1,INDEX('Intereses moratorios'!$A$7:$A$299,MATCH($G$2,'Intereses moratorios'!$A$7:$A$299,1)+ROW(A179)-ROW($A$6)))),"")</f>
        <v/>
      </c>
      <c r="B179" s="133" t="str">
        <f>IFERROR(INDEX('Intereses moratorios'!$B$7:$B$299,MATCH(A179,'Intereses moratorios'!$A$7:$A$299,0)),"")</f>
        <v/>
      </c>
      <c r="C179" s="134" t="str">
        <f>IF(A179="","",IFERROR(IF($G$1&gt;=DATEVALUE("22/11/2019"),$E$4,INDEX('Intereses moratorios'!$D$7:$D$299,MATCH(A179,'Intereses moratorios'!$A$7:$A$299,0))),""))</f>
        <v/>
      </c>
      <c r="D179" s="133" t="str">
        <f t="shared" si="271"/>
        <v/>
      </c>
      <c r="E179" s="133" t="str">
        <f t="shared" si="272"/>
        <v/>
      </c>
      <c r="F179" s="135" t="str">
        <f t="shared" si="267"/>
        <v/>
      </c>
      <c r="G179" s="136" t="str">
        <f t="shared" si="268"/>
        <v/>
      </c>
      <c r="H179" s="136" t="str">
        <f t="shared" ref="H179:AM179" si="359">IF(D179&lt;&gt;"",ROUND(H4*IF($G$1&gt;=DATEVALUE("22/11/2019"),$C$179/365)*$F$179,IF(FALSE,-3,2)),"")</f>
        <v/>
      </c>
      <c r="I179" s="136" t="str">
        <f t="shared" si="359"/>
        <v/>
      </c>
      <c r="J179" s="136" t="str">
        <f t="shared" si="359"/>
        <v/>
      </c>
      <c r="K179" s="136" t="str">
        <f t="shared" si="359"/>
        <v/>
      </c>
      <c r="L179" s="136" t="str">
        <f t="shared" si="359"/>
        <v/>
      </c>
      <c r="M179" s="136" t="str">
        <f t="shared" si="359"/>
        <v/>
      </c>
      <c r="N179" s="136" t="str">
        <f t="shared" si="359"/>
        <v/>
      </c>
      <c r="O179" s="136" t="str">
        <f t="shared" si="359"/>
        <v/>
      </c>
      <c r="P179" s="136" t="str">
        <f t="shared" si="359"/>
        <v/>
      </c>
      <c r="Q179" s="136" t="str">
        <f t="shared" si="359"/>
        <v/>
      </c>
      <c r="R179" s="136" t="str">
        <f t="shared" si="359"/>
        <v/>
      </c>
      <c r="S179" s="136" t="str">
        <f t="shared" si="359"/>
        <v/>
      </c>
      <c r="T179" s="136" t="str">
        <f t="shared" si="359"/>
        <v/>
      </c>
      <c r="U179" s="136" t="str">
        <f t="shared" si="359"/>
        <v/>
      </c>
      <c r="V179" s="136" t="str">
        <f t="shared" si="359"/>
        <v/>
      </c>
      <c r="W179" s="136" t="str">
        <f t="shared" si="359"/>
        <v/>
      </c>
      <c r="X179" s="136" t="str">
        <f t="shared" si="359"/>
        <v/>
      </c>
      <c r="Y179" s="136" t="str">
        <f t="shared" si="359"/>
        <v/>
      </c>
      <c r="Z179" s="136" t="str">
        <f t="shared" si="359"/>
        <v/>
      </c>
      <c r="AA179" s="136" t="str">
        <f t="shared" si="359"/>
        <v/>
      </c>
      <c r="AB179" s="136" t="str">
        <f t="shared" si="359"/>
        <v/>
      </c>
      <c r="AC179" s="136" t="str">
        <f t="shared" si="359"/>
        <v/>
      </c>
      <c r="AD179" s="136" t="str">
        <f t="shared" si="359"/>
        <v/>
      </c>
      <c r="AE179" s="136" t="str">
        <f t="shared" si="359"/>
        <v/>
      </c>
      <c r="AF179" s="136" t="str">
        <f t="shared" si="359"/>
        <v/>
      </c>
      <c r="AG179" s="136" t="str">
        <f t="shared" si="359"/>
        <v/>
      </c>
      <c r="AH179" s="136" t="str">
        <f t="shared" si="359"/>
        <v/>
      </c>
      <c r="AI179" s="136" t="str">
        <f t="shared" si="359"/>
        <v/>
      </c>
      <c r="AJ179" s="136" t="str">
        <f t="shared" si="359"/>
        <v/>
      </c>
      <c r="AK179" s="136" t="str">
        <f t="shared" si="359"/>
        <v/>
      </c>
      <c r="AL179" s="136" t="str">
        <f t="shared" si="359"/>
        <v/>
      </c>
      <c r="AM179" s="136" t="str">
        <f t="shared" si="359"/>
        <v/>
      </c>
      <c r="AN179" s="136" t="str">
        <f t="shared" ref="AN179:BR179" si="360">IF(AJ179&lt;&gt;"",ROUND(AN4*IF($G$1&gt;=DATEVALUE("22/11/2019"),$C$179/365)*$F$179,IF(FALSE,-3,2)),"")</f>
        <v/>
      </c>
      <c r="AO179" s="136" t="str">
        <f t="shared" si="360"/>
        <v/>
      </c>
      <c r="AP179" s="136" t="str">
        <f t="shared" si="360"/>
        <v/>
      </c>
      <c r="AQ179" s="136" t="str">
        <f t="shared" si="360"/>
        <v/>
      </c>
      <c r="AR179" s="136" t="str">
        <f t="shared" si="360"/>
        <v/>
      </c>
      <c r="AS179" s="136" t="str">
        <f t="shared" si="360"/>
        <v/>
      </c>
      <c r="AT179" s="136" t="str">
        <f t="shared" si="360"/>
        <v/>
      </c>
      <c r="AU179" s="136" t="str">
        <f t="shared" si="360"/>
        <v/>
      </c>
      <c r="AV179" s="136" t="str">
        <f t="shared" si="360"/>
        <v/>
      </c>
      <c r="AW179" s="136" t="str">
        <f t="shared" si="360"/>
        <v/>
      </c>
      <c r="AX179" s="136" t="str">
        <f t="shared" si="360"/>
        <v/>
      </c>
      <c r="AY179" s="136" t="str">
        <f t="shared" si="360"/>
        <v/>
      </c>
      <c r="AZ179" s="136" t="str">
        <f t="shared" si="360"/>
        <v/>
      </c>
      <c r="BA179" s="136" t="str">
        <f t="shared" si="360"/>
        <v/>
      </c>
      <c r="BB179" s="136" t="str">
        <f t="shared" si="360"/>
        <v/>
      </c>
      <c r="BC179" s="136" t="str">
        <f t="shared" si="360"/>
        <v/>
      </c>
      <c r="BD179" s="136" t="str">
        <f t="shared" si="360"/>
        <v/>
      </c>
      <c r="BE179" s="136" t="str">
        <f t="shared" si="360"/>
        <v/>
      </c>
      <c r="BF179" s="136" t="str">
        <f t="shared" si="360"/>
        <v/>
      </c>
      <c r="BG179" s="136" t="str">
        <f t="shared" si="360"/>
        <v/>
      </c>
      <c r="BH179" s="136" t="str">
        <f t="shared" si="360"/>
        <v/>
      </c>
      <c r="BI179" s="136" t="str">
        <f t="shared" si="360"/>
        <v/>
      </c>
      <c r="BJ179" s="136" t="str">
        <f t="shared" si="360"/>
        <v/>
      </c>
      <c r="BK179" s="136" t="str">
        <f t="shared" si="360"/>
        <v/>
      </c>
      <c r="BL179" s="136" t="str">
        <f t="shared" si="360"/>
        <v/>
      </c>
      <c r="BM179" s="136" t="str">
        <f t="shared" si="360"/>
        <v/>
      </c>
      <c r="BN179" s="136" t="str">
        <f t="shared" si="360"/>
        <v/>
      </c>
      <c r="BO179" s="136" t="str">
        <f t="shared" si="360"/>
        <v/>
      </c>
      <c r="BP179" s="136" t="str">
        <f t="shared" si="360"/>
        <v/>
      </c>
      <c r="BQ179" s="136" t="str">
        <f t="shared" si="360"/>
        <v/>
      </c>
      <c r="BR179" s="136" t="str">
        <f t="shared" si="360"/>
        <v/>
      </c>
    </row>
    <row r="180" spans="1:70">
      <c r="A180" s="133" t="str">
        <f>IFERROR(IF(IF(AND(ROW(A180)=ROW($A$6),$G$2&lt;DATEVALUE("28/07/2006")),$G$2+1,INDEX('Intereses moratorios'!$A$7:$A$299,MATCH($G$2,'Intereses moratorios'!$A$7:$A$299,1)+ROW(A180)-ROW($A$6)))=0,"",IF(AND(ROW(A180)=ROW($A$6),$G$2&lt;DATEVALUE("28/07/2006")),$G$2+1,INDEX('Intereses moratorios'!$A$7:$A$299,MATCH($G$2,'Intereses moratorios'!$A$7:$A$299,1)+ROW(A180)-ROW($A$6)))),"")</f>
        <v/>
      </c>
      <c r="B180" s="133" t="str">
        <f>IFERROR(INDEX('Intereses moratorios'!$B$7:$B$299,MATCH(A180,'Intereses moratorios'!$A$7:$A$299,0)),"")</f>
        <v/>
      </c>
      <c r="C180" s="134" t="str">
        <f>IF(A180="","",IFERROR(IF($G$1&gt;=DATEVALUE("22/11/2019"),$E$4,INDEX('Intereses moratorios'!$D$7:$D$299,MATCH(A180,'Intereses moratorios'!$A$7:$A$299,0))),""))</f>
        <v/>
      </c>
      <c r="D180" s="133" t="str">
        <f t="shared" si="271"/>
        <v/>
      </c>
      <c r="E180" s="133" t="str">
        <f t="shared" si="272"/>
        <v/>
      </c>
      <c r="F180" s="135" t="str">
        <f t="shared" si="267"/>
        <v/>
      </c>
      <c r="G180" s="136" t="str">
        <f t="shared" si="268"/>
        <v/>
      </c>
      <c r="H180" s="136" t="str">
        <f t="shared" ref="H180:AM180" si="361">IF(D180&lt;&gt;"",ROUND(H4*IF($G$1&gt;=DATEVALUE("22/11/2019"),$C$180/365)*$F$180,IF(FALSE,-3,2)),"")</f>
        <v/>
      </c>
      <c r="I180" s="136" t="str">
        <f t="shared" si="361"/>
        <v/>
      </c>
      <c r="J180" s="136" t="str">
        <f t="shared" si="361"/>
        <v/>
      </c>
      <c r="K180" s="136" t="str">
        <f t="shared" si="361"/>
        <v/>
      </c>
      <c r="L180" s="136" t="str">
        <f t="shared" si="361"/>
        <v/>
      </c>
      <c r="M180" s="136" t="str">
        <f t="shared" si="361"/>
        <v/>
      </c>
      <c r="N180" s="136" t="str">
        <f t="shared" si="361"/>
        <v/>
      </c>
      <c r="O180" s="136" t="str">
        <f t="shared" si="361"/>
        <v/>
      </c>
      <c r="P180" s="136" t="str">
        <f t="shared" si="361"/>
        <v/>
      </c>
      <c r="Q180" s="136" t="str">
        <f t="shared" si="361"/>
        <v/>
      </c>
      <c r="R180" s="136" t="str">
        <f t="shared" si="361"/>
        <v/>
      </c>
      <c r="S180" s="136" t="str">
        <f t="shared" si="361"/>
        <v/>
      </c>
      <c r="T180" s="136" t="str">
        <f t="shared" si="361"/>
        <v/>
      </c>
      <c r="U180" s="136" t="str">
        <f t="shared" si="361"/>
        <v/>
      </c>
      <c r="V180" s="136" t="str">
        <f t="shared" si="361"/>
        <v/>
      </c>
      <c r="W180" s="136" t="str">
        <f t="shared" si="361"/>
        <v/>
      </c>
      <c r="X180" s="136" t="str">
        <f t="shared" si="361"/>
        <v/>
      </c>
      <c r="Y180" s="136" t="str">
        <f t="shared" si="361"/>
        <v/>
      </c>
      <c r="Z180" s="136" t="str">
        <f t="shared" si="361"/>
        <v/>
      </c>
      <c r="AA180" s="136" t="str">
        <f t="shared" si="361"/>
        <v/>
      </c>
      <c r="AB180" s="136" t="str">
        <f t="shared" si="361"/>
        <v/>
      </c>
      <c r="AC180" s="136" t="str">
        <f t="shared" si="361"/>
        <v/>
      </c>
      <c r="AD180" s="136" t="str">
        <f t="shared" si="361"/>
        <v/>
      </c>
      <c r="AE180" s="136" t="str">
        <f t="shared" si="361"/>
        <v/>
      </c>
      <c r="AF180" s="136" t="str">
        <f t="shared" si="361"/>
        <v/>
      </c>
      <c r="AG180" s="136" t="str">
        <f t="shared" si="361"/>
        <v/>
      </c>
      <c r="AH180" s="136" t="str">
        <f t="shared" si="361"/>
        <v/>
      </c>
      <c r="AI180" s="136" t="str">
        <f t="shared" si="361"/>
        <v/>
      </c>
      <c r="AJ180" s="136" t="str">
        <f t="shared" si="361"/>
        <v/>
      </c>
      <c r="AK180" s="136" t="str">
        <f t="shared" si="361"/>
        <v/>
      </c>
      <c r="AL180" s="136" t="str">
        <f t="shared" si="361"/>
        <v/>
      </c>
      <c r="AM180" s="136" t="str">
        <f t="shared" si="361"/>
        <v/>
      </c>
      <c r="AN180" s="136" t="str">
        <f t="shared" ref="AN180:BR180" si="362">IF(AJ180&lt;&gt;"",ROUND(AN4*IF($G$1&gt;=DATEVALUE("22/11/2019"),$C$180/365)*$F$180,IF(FALSE,-3,2)),"")</f>
        <v/>
      </c>
      <c r="AO180" s="136" t="str">
        <f t="shared" si="362"/>
        <v/>
      </c>
      <c r="AP180" s="136" t="str">
        <f t="shared" si="362"/>
        <v/>
      </c>
      <c r="AQ180" s="136" t="str">
        <f t="shared" si="362"/>
        <v/>
      </c>
      <c r="AR180" s="136" t="str">
        <f t="shared" si="362"/>
        <v/>
      </c>
      <c r="AS180" s="136" t="str">
        <f t="shared" si="362"/>
        <v/>
      </c>
      <c r="AT180" s="136" t="str">
        <f t="shared" si="362"/>
        <v/>
      </c>
      <c r="AU180" s="136" t="str">
        <f t="shared" si="362"/>
        <v/>
      </c>
      <c r="AV180" s="136" t="str">
        <f t="shared" si="362"/>
        <v/>
      </c>
      <c r="AW180" s="136" t="str">
        <f t="shared" si="362"/>
        <v/>
      </c>
      <c r="AX180" s="136" t="str">
        <f t="shared" si="362"/>
        <v/>
      </c>
      <c r="AY180" s="136" t="str">
        <f t="shared" si="362"/>
        <v/>
      </c>
      <c r="AZ180" s="136" t="str">
        <f t="shared" si="362"/>
        <v/>
      </c>
      <c r="BA180" s="136" t="str">
        <f t="shared" si="362"/>
        <v/>
      </c>
      <c r="BB180" s="136" t="str">
        <f t="shared" si="362"/>
        <v/>
      </c>
      <c r="BC180" s="136" t="str">
        <f t="shared" si="362"/>
        <v/>
      </c>
      <c r="BD180" s="136" t="str">
        <f t="shared" si="362"/>
        <v/>
      </c>
      <c r="BE180" s="136" t="str">
        <f t="shared" si="362"/>
        <v/>
      </c>
      <c r="BF180" s="136" t="str">
        <f t="shared" si="362"/>
        <v/>
      </c>
      <c r="BG180" s="136" t="str">
        <f t="shared" si="362"/>
        <v/>
      </c>
      <c r="BH180" s="136" t="str">
        <f t="shared" si="362"/>
        <v/>
      </c>
      <c r="BI180" s="136" t="str">
        <f t="shared" si="362"/>
        <v/>
      </c>
      <c r="BJ180" s="136" t="str">
        <f t="shared" si="362"/>
        <v/>
      </c>
      <c r="BK180" s="136" t="str">
        <f t="shared" si="362"/>
        <v/>
      </c>
      <c r="BL180" s="136" t="str">
        <f t="shared" si="362"/>
        <v/>
      </c>
      <c r="BM180" s="136" t="str">
        <f t="shared" si="362"/>
        <v/>
      </c>
      <c r="BN180" s="136" t="str">
        <f t="shared" si="362"/>
        <v/>
      </c>
      <c r="BO180" s="136" t="str">
        <f t="shared" si="362"/>
        <v/>
      </c>
      <c r="BP180" s="136" t="str">
        <f t="shared" si="362"/>
        <v/>
      </c>
      <c r="BQ180" s="136" t="str">
        <f t="shared" si="362"/>
        <v/>
      </c>
      <c r="BR180" s="136" t="str">
        <f t="shared" si="362"/>
        <v/>
      </c>
    </row>
    <row r="181" spans="1:70">
      <c r="A181" s="133" t="str">
        <f>IFERROR(IF(IF(AND(ROW(A181)=ROW($A$6),$G$2&lt;DATEVALUE("28/07/2006")),$G$2+1,INDEX('Intereses moratorios'!$A$7:$A$299,MATCH($G$2,'Intereses moratorios'!$A$7:$A$299,1)+ROW(A181)-ROW($A$6)))=0,"",IF(AND(ROW(A181)=ROW($A$6),$G$2&lt;DATEVALUE("28/07/2006")),$G$2+1,INDEX('Intereses moratorios'!$A$7:$A$299,MATCH($G$2,'Intereses moratorios'!$A$7:$A$299,1)+ROW(A181)-ROW($A$6)))),"")</f>
        <v/>
      </c>
      <c r="B181" s="133" t="str">
        <f>IFERROR(INDEX('Intereses moratorios'!$B$7:$B$299,MATCH(A181,'Intereses moratorios'!$A$7:$A$299,0)),"")</f>
        <v/>
      </c>
      <c r="C181" s="134" t="str">
        <f>IF(A181="","",IFERROR(IF($G$1&gt;=DATEVALUE("22/11/2019"),$E$4,INDEX('Intereses moratorios'!$D$7:$D$299,MATCH(A181,'Intereses moratorios'!$A$7:$A$299,0))),""))</f>
        <v/>
      </c>
      <c r="D181" s="133" t="str">
        <f t="shared" si="271"/>
        <v/>
      </c>
      <c r="E181" s="133" t="str">
        <f t="shared" si="272"/>
        <v/>
      </c>
      <c r="F181" s="135" t="str">
        <f t="shared" si="267"/>
        <v/>
      </c>
      <c r="G181" s="136" t="str">
        <f t="shared" si="268"/>
        <v/>
      </c>
      <c r="H181" s="136" t="str">
        <f t="shared" ref="H181:AM181" si="363">IF(D181&lt;&gt;"",ROUND(H4*IF($G$1&gt;=DATEVALUE("22/11/2019"),$C$181/365)*$F$181,IF(FALSE,-3,2)),"")</f>
        <v/>
      </c>
      <c r="I181" s="136" t="str">
        <f t="shared" si="363"/>
        <v/>
      </c>
      <c r="J181" s="136" t="str">
        <f t="shared" si="363"/>
        <v/>
      </c>
      <c r="K181" s="136" t="str">
        <f t="shared" si="363"/>
        <v/>
      </c>
      <c r="L181" s="136" t="str">
        <f t="shared" si="363"/>
        <v/>
      </c>
      <c r="M181" s="136" t="str">
        <f t="shared" si="363"/>
        <v/>
      </c>
      <c r="N181" s="136" t="str">
        <f t="shared" si="363"/>
        <v/>
      </c>
      <c r="O181" s="136" t="str">
        <f t="shared" si="363"/>
        <v/>
      </c>
      <c r="P181" s="136" t="str">
        <f t="shared" si="363"/>
        <v/>
      </c>
      <c r="Q181" s="136" t="str">
        <f t="shared" si="363"/>
        <v/>
      </c>
      <c r="R181" s="136" t="str">
        <f t="shared" si="363"/>
        <v/>
      </c>
      <c r="S181" s="136" t="str">
        <f t="shared" si="363"/>
        <v/>
      </c>
      <c r="T181" s="136" t="str">
        <f t="shared" si="363"/>
        <v/>
      </c>
      <c r="U181" s="136" t="str">
        <f t="shared" si="363"/>
        <v/>
      </c>
      <c r="V181" s="136" t="str">
        <f t="shared" si="363"/>
        <v/>
      </c>
      <c r="W181" s="136" t="str">
        <f t="shared" si="363"/>
        <v/>
      </c>
      <c r="X181" s="136" t="str">
        <f t="shared" si="363"/>
        <v/>
      </c>
      <c r="Y181" s="136" t="str">
        <f t="shared" si="363"/>
        <v/>
      </c>
      <c r="Z181" s="136" t="str">
        <f t="shared" si="363"/>
        <v/>
      </c>
      <c r="AA181" s="136" t="str">
        <f t="shared" si="363"/>
        <v/>
      </c>
      <c r="AB181" s="136" t="str">
        <f t="shared" si="363"/>
        <v/>
      </c>
      <c r="AC181" s="136" t="str">
        <f t="shared" si="363"/>
        <v/>
      </c>
      <c r="AD181" s="136" t="str">
        <f t="shared" si="363"/>
        <v/>
      </c>
      <c r="AE181" s="136" t="str">
        <f t="shared" si="363"/>
        <v/>
      </c>
      <c r="AF181" s="136" t="str">
        <f t="shared" si="363"/>
        <v/>
      </c>
      <c r="AG181" s="136" t="str">
        <f t="shared" si="363"/>
        <v/>
      </c>
      <c r="AH181" s="136" t="str">
        <f t="shared" si="363"/>
        <v/>
      </c>
      <c r="AI181" s="136" t="str">
        <f t="shared" si="363"/>
        <v/>
      </c>
      <c r="AJ181" s="136" t="str">
        <f t="shared" si="363"/>
        <v/>
      </c>
      <c r="AK181" s="136" t="str">
        <f t="shared" si="363"/>
        <v/>
      </c>
      <c r="AL181" s="136" t="str">
        <f t="shared" si="363"/>
        <v/>
      </c>
      <c r="AM181" s="136" t="str">
        <f t="shared" si="363"/>
        <v/>
      </c>
      <c r="AN181" s="136" t="str">
        <f t="shared" ref="AN181:BR181" si="364">IF(AJ181&lt;&gt;"",ROUND(AN4*IF($G$1&gt;=DATEVALUE("22/11/2019"),$C$181/365)*$F$181,IF(FALSE,-3,2)),"")</f>
        <v/>
      </c>
      <c r="AO181" s="136" t="str">
        <f t="shared" si="364"/>
        <v/>
      </c>
      <c r="AP181" s="136" t="str">
        <f t="shared" si="364"/>
        <v/>
      </c>
      <c r="AQ181" s="136" t="str">
        <f t="shared" si="364"/>
        <v/>
      </c>
      <c r="AR181" s="136" t="str">
        <f t="shared" si="364"/>
        <v/>
      </c>
      <c r="AS181" s="136" t="str">
        <f t="shared" si="364"/>
        <v/>
      </c>
      <c r="AT181" s="136" t="str">
        <f t="shared" si="364"/>
        <v/>
      </c>
      <c r="AU181" s="136" t="str">
        <f t="shared" si="364"/>
        <v/>
      </c>
      <c r="AV181" s="136" t="str">
        <f t="shared" si="364"/>
        <v/>
      </c>
      <c r="AW181" s="136" t="str">
        <f t="shared" si="364"/>
        <v/>
      </c>
      <c r="AX181" s="136" t="str">
        <f t="shared" si="364"/>
        <v/>
      </c>
      <c r="AY181" s="136" t="str">
        <f t="shared" si="364"/>
        <v/>
      </c>
      <c r="AZ181" s="136" t="str">
        <f t="shared" si="364"/>
        <v/>
      </c>
      <c r="BA181" s="136" t="str">
        <f t="shared" si="364"/>
        <v/>
      </c>
      <c r="BB181" s="136" t="str">
        <f t="shared" si="364"/>
        <v/>
      </c>
      <c r="BC181" s="136" t="str">
        <f t="shared" si="364"/>
        <v/>
      </c>
      <c r="BD181" s="136" t="str">
        <f t="shared" si="364"/>
        <v/>
      </c>
      <c r="BE181" s="136" t="str">
        <f t="shared" si="364"/>
        <v/>
      </c>
      <c r="BF181" s="136" t="str">
        <f t="shared" si="364"/>
        <v/>
      </c>
      <c r="BG181" s="136" t="str">
        <f t="shared" si="364"/>
        <v/>
      </c>
      <c r="BH181" s="136" t="str">
        <f t="shared" si="364"/>
        <v/>
      </c>
      <c r="BI181" s="136" t="str">
        <f t="shared" si="364"/>
        <v/>
      </c>
      <c r="BJ181" s="136" t="str">
        <f t="shared" si="364"/>
        <v/>
      </c>
      <c r="BK181" s="136" t="str">
        <f t="shared" si="364"/>
        <v/>
      </c>
      <c r="BL181" s="136" t="str">
        <f t="shared" si="364"/>
        <v/>
      </c>
      <c r="BM181" s="136" t="str">
        <f t="shared" si="364"/>
        <v/>
      </c>
      <c r="BN181" s="136" t="str">
        <f t="shared" si="364"/>
        <v/>
      </c>
      <c r="BO181" s="136" t="str">
        <f t="shared" si="364"/>
        <v/>
      </c>
      <c r="BP181" s="136" t="str">
        <f t="shared" si="364"/>
        <v/>
      </c>
      <c r="BQ181" s="136" t="str">
        <f t="shared" si="364"/>
        <v/>
      </c>
      <c r="BR181" s="136" t="str">
        <f t="shared" si="364"/>
        <v/>
      </c>
    </row>
    <row r="182" spans="1:70">
      <c r="A182" s="133" t="str">
        <f>IFERROR(IF(IF(AND(ROW(A182)=ROW($A$6),$G$2&lt;DATEVALUE("28/07/2006")),$G$2+1,INDEX('Intereses moratorios'!$A$7:$A$299,MATCH($G$2,'Intereses moratorios'!$A$7:$A$299,1)+ROW(A182)-ROW($A$6)))=0,"",IF(AND(ROW(A182)=ROW($A$6),$G$2&lt;DATEVALUE("28/07/2006")),$G$2+1,INDEX('Intereses moratorios'!$A$7:$A$299,MATCH($G$2,'Intereses moratorios'!$A$7:$A$299,1)+ROW(A182)-ROW($A$6)))),"")</f>
        <v/>
      </c>
      <c r="B182" s="133" t="str">
        <f>IFERROR(INDEX('Intereses moratorios'!$B$7:$B$299,MATCH(A182,'Intereses moratorios'!$A$7:$A$299,0)),"")</f>
        <v/>
      </c>
      <c r="C182" s="134" t="str">
        <f>IF(A182="","",IFERROR(IF($G$1&gt;=DATEVALUE("22/11/2019"),$E$4,INDEX('Intereses moratorios'!$D$7:$D$299,MATCH(A182,'Intereses moratorios'!$A$7:$A$299,0))),""))</f>
        <v/>
      </c>
      <c r="D182" s="133" t="str">
        <f t="shared" si="271"/>
        <v/>
      </c>
      <c r="E182" s="133" t="str">
        <f t="shared" si="272"/>
        <v/>
      </c>
      <c r="F182" s="135" t="str">
        <f t="shared" si="267"/>
        <v/>
      </c>
      <c r="G182" s="136" t="str">
        <f t="shared" si="268"/>
        <v/>
      </c>
      <c r="H182" s="136" t="str">
        <f t="shared" ref="H182:AM182" si="365">IF(D182&lt;&gt;"",ROUND(H4*IF($G$1&gt;=DATEVALUE("22/11/2019"),$C$182/365)*$F$182,IF(FALSE,-3,2)),"")</f>
        <v/>
      </c>
      <c r="I182" s="136" t="str">
        <f t="shared" si="365"/>
        <v/>
      </c>
      <c r="J182" s="136" t="str">
        <f t="shared" si="365"/>
        <v/>
      </c>
      <c r="K182" s="136" t="str">
        <f t="shared" si="365"/>
        <v/>
      </c>
      <c r="L182" s="136" t="str">
        <f t="shared" si="365"/>
        <v/>
      </c>
      <c r="M182" s="136" t="str">
        <f t="shared" si="365"/>
        <v/>
      </c>
      <c r="N182" s="136" t="str">
        <f t="shared" si="365"/>
        <v/>
      </c>
      <c r="O182" s="136" t="str">
        <f t="shared" si="365"/>
        <v/>
      </c>
      <c r="P182" s="136" t="str">
        <f t="shared" si="365"/>
        <v/>
      </c>
      <c r="Q182" s="136" t="str">
        <f t="shared" si="365"/>
        <v/>
      </c>
      <c r="R182" s="136" t="str">
        <f t="shared" si="365"/>
        <v/>
      </c>
      <c r="S182" s="136" t="str">
        <f t="shared" si="365"/>
        <v/>
      </c>
      <c r="T182" s="136" t="str">
        <f t="shared" si="365"/>
        <v/>
      </c>
      <c r="U182" s="136" t="str">
        <f t="shared" si="365"/>
        <v/>
      </c>
      <c r="V182" s="136" t="str">
        <f t="shared" si="365"/>
        <v/>
      </c>
      <c r="W182" s="136" t="str">
        <f t="shared" si="365"/>
        <v/>
      </c>
      <c r="X182" s="136" t="str">
        <f t="shared" si="365"/>
        <v/>
      </c>
      <c r="Y182" s="136" t="str">
        <f t="shared" si="365"/>
        <v/>
      </c>
      <c r="Z182" s="136" t="str">
        <f t="shared" si="365"/>
        <v/>
      </c>
      <c r="AA182" s="136" t="str">
        <f t="shared" si="365"/>
        <v/>
      </c>
      <c r="AB182" s="136" t="str">
        <f t="shared" si="365"/>
        <v/>
      </c>
      <c r="AC182" s="136" t="str">
        <f t="shared" si="365"/>
        <v/>
      </c>
      <c r="AD182" s="136" t="str">
        <f t="shared" si="365"/>
        <v/>
      </c>
      <c r="AE182" s="136" t="str">
        <f t="shared" si="365"/>
        <v/>
      </c>
      <c r="AF182" s="136" t="str">
        <f t="shared" si="365"/>
        <v/>
      </c>
      <c r="AG182" s="136" t="str">
        <f t="shared" si="365"/>
        <v/>
      </c>
      <c r="AH182" s="136" t="str">
        <f t="shared" si="365"/>
        <v/>
      </c>
      <c r="AI182" s="136" t="str">
        <f t="shared" si="365"/>
        <v/>
      </c>
      <c r="AJ182" s="136" t="str">
        <f t="shared" si="365"/>
        <v/>
      </c>
      <c r="AK182" s="136" t="str">
        <f t="shared" si="365"/>
        <v/>
      </c>
      <c r="AL182" s="136" t="str">
        <f t="shared" si="365"/>
        <v/>
      </c>
      <c r="AM182" s="136" t="str">
        <f t="shared" si="365"/>
        <v/>
      </c>
      <c r="AN182" s="136" t="str">
        <f t="shared" ref="AN182:BR182" si="366">IF(AJ182&lt;&gt;"",ROUND(AN4*IF($G$1&gt;=DATEVALUE("22/11/2019"),$C$182/365)*$F$182,IF(FALSE,-3,2)),"")</f>
        <v/>
      </c>
      <c r="AO182" s="136" t="str">
        <f t="shared" si="366"/>
        <v/>
      </c>
      <c r="AP182" s="136" t="str">
        <f t="shared" si="366"/>
        <v/>
      </c>
      <c r="AQ182" s="136" t="str">
        <f t="shared" si="366"/>
        <v/>
      </c>
      <c r="AR182" s="136" t="str">
        <f t="shared" si="366"/>
        <v/>
      </c>
      <c r="AS182" s="136" t="str">
        <f t="shared" si="366"/>
        <v/>
      </c>
      <c r="AT182" s="136" t="str">
        <f t="shared" si="366"/>
        <v/>
      </c>
      <c r="AU182" s="136" t="str">
        <f t="shared" si="366"/>
        <v/>
      </c>
      <c r="AV182" s="136" t="str">
        <f t="shared" si="366"/>
        <v/>
      </c>
      <c r="AW182" s="136" t="str">
        <f t="shared" si="366"/>
        <v/>
      </c>
      <c r="AX182" s="136" t="str">
        <f t="shared" si="366"/>
        <v/>
      </c>
      <c r="AY182" s="136" t="str">
        <f t="shared" si="366"/>
        <v/>
      </c>
      <c r="AZ182" s="136" t="str">
        <f t="shared" si="366"/>
        <v/>
      </c>
      <c r="BA182" s="136" t="str">
        <f t="shared" si="366"/>
        <v/>
      </c>
      <c r="BB182" s="136" t="str">
        <f t="shared" si="366"/>
        <v/>
      </c>
      <c r="BC182" s="136" t="str">
        <f t="shared" si="366"/>
        <v/>
      </c>
      <c r="BD182" s="136" t="str">
        <f t="shared" si="366"/>
        <v/>
      </c>
      <c r="BE182" s="136" t="str">
        <f t="shared" si="366"/>
        <v/>
      </c>
      <c r="BF182" s="136" t="str">
        <f t="shared" si="366"/>
        <v/>
      </c>
      <c r="BG182" s="136" t="str">
        <f t="shared" si="366"/>
        <v/>
      </c>
      <c r="BH182" s="136" t="str">
        <f t="shared" si="366"/>
        <v/>
      </c>
      <c r="BI182" s="136" t="str">
        <f t="shared" si="366"/>
        <v/>
      </c>
      <c r="BJ182" s="136" t="str">
        <f t="shared" si="366"/>
        <v/>
      </c>
      <c r="BK182" s="136" t="str">
        <f t="shared" si="366"/>
        <v/>
      </c>
      <c r="BL182" s="136" t="str">
        <f t="shared" si="366"/>
        <v/>
      </c>
      <c r="BM182" s="136" t="str">
        <f t="shared" si="366"/>
        <v/>
      </c>
      <c r="BN182" s="136" t="str">
        <f t="shared" si="366"/>
        <v/>
      </c>
      <c r="BO182" s="136" t="str">
        <f t="shared" si="366"/>
        <v/>
      </c>
      <c r="BP182" s="136" t="str">
        <f t="shared" si="366"/>
        <v/>
      </c>
      <c r="BQ182" s="136" t="str">
        <f t="shared" si="366"/>
        <v/>
      </c>
      <c r="BR182" s="136" t="str">
        <f t="shared" si="366"/>
        <v/>
      </c>
    </row>
    <row r="183" spans="1:70">
      <c r="A183" s="133" t="str">
        <f>IFERROR(IF(IF(AND(ROW(A183)=ROW($A$6),$G$2&lt;DATEVALUE("28/07/2006")),$G$2+1,INDEX('Intereses moratorios'!$A$7:$A$299,MATCH($G$2,'Intereses moratorios'!$A$7:$A$299,1)+ROW(A183)-ROW($A$6)))=0,"",IF(AND(ROW(A183)=ROW($A$6),$G$2&lt;DATEVALUE("28/07/2006")),$G$2+1,INDEX('Intereses moratorios'!$A$7:$A$299,MATCH($G$2,'Intereses moratorios'!$A$7:$A$299,1)+ROW(A183)-ROW($A$6)))),"")</f>
        <v/>
      </c>
      <c r="B183" s="133" t="str">
        <f>IFERROR(INDEX('Intereses moratorios'!$B$7:$B$299,MATCH(A183,'Intereses moratorios'!$A$7:$A$299,0)),"")</f>
        <v/>
      </c>
      <c r="C183" s="134" t="str">
        <f>IF(A183="","",IFERROR(IF($G$1&gt;=DATEVALUE("22/11/2019"),$E$4,INDEX('Intereses moratorios'!$D$7:$D$299,MATCH(A183,'Intereses moratorios'!$A$7:$A$299,0))),""))</f>
        <v/>
      </c>
      <c r="D183" s="133" t="str">
        <f t="shared" si="271"/>
        <v/>
      </c>
      <c r="E183" s="133" t="str">
        <f t="shared" si="272"/>
        <v/>
      </c>
      <c r="F183" s="135" t="str">
        <f t="shared" si="267"/>
        <v/>
      </c>
      <c r="G183" s="136" t="str">
        <f t="shared" si="268"/>
        <v/>
      </c>
      <c r="H183" s="136" t="str">
        <f t="shared" ref="H183:AM183" si="367">IF(D183&lt;&gt;"",ROUND(H4*IF($G$1&gt;=DATEVALUE("22/11/2019"),$C$183/365)*$F$183,IF(FALSE,-3,2)),"")</f>
        <v/>
      </c>
      <c r="I183" s="136" t="str">
        <f t="shared" si="367"/>
        <v/>
      </c>
      <c r="J183" s="136" t="str">
        <f t="shared" si="367"/>
        <v/>
      </c>
      <c r="K183" s="136" t="str">
        <f t="shared" si="367"/>
        <v/>
      </c>
      <c r="L183" s="136" t="str">
        <f t="shared" si="367"/>
        <v/>
      </c>
      <c r="M183" s="136" t="str">
        <f t="shared" si="367"/>
        <v/>
      </c>
      <c r="N183" s="136" t="str">
        <f t="shared" si="367"/>
        <v/>
      </c>
      <c r="O183" s="136" t="str">
        <f t="shared" si="367"/>
        <v/>
      </c>
      <c r="P183" s="136" t="str">
        <f t="shared" si="367"/>
        <v/>
      </c>
      <c r="Q183" s="136" t="str">
        <f t="shared" si="367"/>
        <v/>
      </c>
      <c r="R183" s="136" t="str">
        <f t="shared" si="367"/>
        <v/>
      </c>
      <c r="S183" s="136" t="str">
        <f t="shared" si="367"/>
        <v/>
      </c>
      <c r="T183" s="136" t="str">
        <f t="shared" si="367"/>
        <v/>
      </c>
      <c r="U183" s="136" t="str">
        <f t="shared" si="367"/>
        <v/>
      </c>
      <c r="V183" s="136" t="str">
        <f t="shared" si="367"/>
        <v/>
      </c>
      <c r="W183" s="136" t="str">
        <f t="shared" si="367"/>
        <v/>
      </c>
      <c r="X183" s="136" t="str">
        <f t="shared" si="367"/>
        <v/>
      </c>
      <c r="Y183" s="136" t="str">
        <f t="shared" si="367"/>
        <v/>
      </c>
      <c r="Z183" s="136" t="str">
        <f t="shared" si="367"/>
        <v/>
      </c>
      <c r="AA183" s="136" t="str">
        <f t="shared" si="367"/>
        <v/>
      </c>
      <c r="AB183" s="136" t="str">
        <f t="shared" si="367"/>
        <v/>
      </c>
      <c r="AC183" s="136" t="str">
        <f t="shared" si="367"/>
        <v/>
      </c>
      <c r="AD183" s="136" t="str">
        <f t="shared" si="367"/>
        <v/>
      </c>
      <c r="AE183" s="136" t="str">
        <f t="shared" si="367"/>
        <v/>
      </c>
      <c r="AF183" s="136" t="str">
        <f t="shared" si="367"/>
        <v/>
      </c>
      <c r="AG183" s="136" t="str">
        <f t="shared" si="367"/>
        <v/>
      </c>
      <c r="AH183" s="136" t="str">
        <f t="shared" si="367"/>
        <v/>
      </c>
      <c r="AI183" s="136" t="str">
        <f t="shared" si="367"/>
        <v/>
      </c>
      <c r="AJ183" s="136" t="str">
        <f t="shared" si="367"/>
        <v/>
      </c>
      <c r="AK183" s="136" t="str">
        <f t="shared" si="367"/>
        <v/>
      </c>
      <c r="AL183" s="136" t="str">
        <f t="shared" si="367"/>
        <v/>
      </c>
      <c r="AM183" s="136" t="str">
        <f t="shared" si="367"/>
        <v/>
      </c>
      <c r="AN183" s="136" t="str">
        <f t="shared" ref="AN183:BR183" si="368">IF(AJ183&lt;&gt;"",ROUND(AN4*IF($G$1&gt;=DATEVALUE("22/11/2019"),$C$183/365)*$F$183,IF(FALSE,-3,2)),"")</f>
        <v/>
      </c>
      <c r="AO183" s="136" t="str">
        <f t="shared" si="368"/>
        <v/>
      </c>
      <c r="AP183" s="136" t="str">
        <f t="shared" si="368"/>
        <v/>
      </c>
      <c r="AQ183" s="136" t="str">
        <f t="shared" si="368"/>
        <v/>
      </c>
      <c r="AR183" s="136" t="str">
        <f t="shared" si="368"/>
        <v/>
      </c>
      <c r="AS183" s="136" t="str">
        <f t="shared" si="368"/>
        <v/>
      </c>
      <c r="AT183" s="136" t="str">
        <f t="shared" si="368"/>
        <v/>
      </c>
      <c r="AU183" s="136" t="str">
        <f t="shared" si="368"/>
        <v/>
      </c>
      <c r="AV183" s="136" t="str">
        <f t="shared" si="368"/>
        <v/>
      </c>
      <c r="AW183" s="136" t="str">
        <f t="shared" si="368"/>
        <v/>
      </c>
      <c r="AX183" s="136" t="str">
        <f t="shared" si="368"/>
        <v/>
      </c>
      <c r="AY183" s="136" t="str">
        <f t="shared" si="368"/>
        <v/>
      </c>
      <c r="AZ183" s="136" t="str">
        <f t="shared" si="368"/>
        <v/>
      </c>
      <c r="BA183" s="136" t="str">
        <f t="shared" si="368"/>
        <v/>
      </c>
      <c r="BB183" s="136" t="str">
        <f t="shared" si="368"/>
        <v/>
      </c>
      <c r="BC183" s="136" t="str">
        <f t="shared" si="368"/>
        <v/>
      </c>
      <c r="BD183" s="136" t="str">
        <f t="shared" si="368"/>
        <v/>
      </c>
      <c r="BE183" s="136" t="str">
        <f t="shared" si="368"/>
        <v/>
      </c>
      <c r="BF183" s="136" t="str">
        <f t="shared" si="368"/>
        <v/>
      </c>
      <c r="BG183" s="136" t="str">
        <f t="shared" si="368"/>
        <v/>
      </c>
      <c r="BH183" s="136" t="str">
        <f t="shared" si="368"/>
        <v/>
      </c>
      <c r="BI183" s="136" t="str">
        <f t="shared" si="368"/>
        <v/>
      </c>
      <c r="BJ183" s="136" t="str">
        <f t="shared" si="368"/>
        <v/>
      </c>
      <c r="BK183" s="136" t="str">
        <f t="shared" si="368"/>
        <v/>
      </c>
      <c r="BL183" s="136" t="str">
        <f t="shared" si="368"/>
        <v/>
      </c>
      <c r="BM183" s="136" t="str">
        <f t="shared" si="368"/>
        <v/>
      </c>
      <c r="BN183" s="136" t="str">
        <f t="shared" si="368"/>
        <v/>
      </c>
      <c r="BO183" s="136" t="str">
        <f t="shared" si="368"/>
        <v/>
      </c>
      <c r="BP183" s="136" t="str">
        <f t="shared" si="368"/>
        <v/>
      </c>
      <c r="BQ183" s="136" t="str">
        <f t="shared" si="368"/>
        <v/>
      </c>
      <c r="BR183" s="136" t="str">
        <f t="shared" si="368"/>
        <v/>
      </c>
    </row>
    <row r="184" spans="1:70">
      <c r="A184" s="133" t="str">
        <f>IFERROR(IF(IF(AND(ROW(A184)=ROW($A$6),$G$2&lt;DATEVALUE("28/07/2006")),$G$2+1,INDEX('Intereses moratorios'!$A$7:$A$299,MATCH($G$2,'Intereses moratorios'!$A$7:$A$299,1)+ROW(A184)-ROW($A$6)))=0,"",IF(AND(ROW(A184)=ROW($A$6),$G$2&lt;DATEVALUE("28/07/2006")),$G$2+1,INDEX('Intereses moratorios'!$A$7:$A$299,MATCH($G$2,'Intereses moratorios'!$A$7:$A$299,1)+ROW(A184)-ROW($A$6)))),"")</f>
        <v/>
      </c>
      <c r="B184" s="133" t="str">
        <f>IFERROR(INDEX('Intereses moratorios'!$B$7:$B$299,MATCH(A184,'Intereses moratorios'!$A$7:$A$299,0)),"")</f>
        <v/>
      </c>
      <c r="C184" s="134" t="str">
        <f>IF(A184="","",IFERROR(IF($G$1&gt;=DATEVALUE("22/11/2019"),$E$4,INDEX('Intereses moratorios'!$D$7:$D$299,MATCH(A184,'Intereses moratorios'!$A$7:$A$299,0))),""))</f>
        <v/>
      </c>
      <c r="D184" s="133" t="str">
        <f t="shared" si="271"/>
        <v/>
      </c>
      <c r="E184" s="133" t="str">
        <f t="shared" si="272"/>
        <v/>
      </c>
      <c r="F184" s="135" t="str">
        <f t="shared" si="267"/>
        <v/>
      </c>
      <c r="G184" s="136" t="str">
        <f t="shared" si="268"/>
        <v/>
      </c>
      <c r="H184" s="136" t="str">
        <f t="shared" ref="H184:AM184" si="369">IF(D184&lt;&gt;"",ROUND(H4*IF($G$1&gt;=DATEVALUE("22/11/2019"),$C$184/365)*$F$184,IF(FALSE,-3,2)),"")</f>
        <v/>
      </c>
      <c r="I184" s="136" t="str">
        <f t="shared" si="369"/>
        <v/>
      </c>
      <c r="J184" s="136" t="str">
        <f t="shared" si="369"/>
        <v/>
      </c>
      <c r="K184" s="136" t="str">
        <f t="shared" si="369"/>
        <v/>
      </c>
      <c r="L184" s="136" t="str">
        <f t="shared" si="369"/>
        <v/>
      </c>
      <c r="M184" s="136" t="str">
        <f t="shared" si="369"/>
        <v/>
      </c>
      <c r="N184" s="136" t="str">
        <f t="shared" si="369"/>
        <v/>
      </c>
      <c r="O184" s="136" t="str">
        <f t="shared" si="369"/>
        <v/>
      </c>
      <c r="P184" s="136" t="str">
        <f t="shared" si="369"/>
        <v/>
      </c>
      <c r="Q184" s="136" t="str">
        <f t="shared" si="369"/>
        <v/>
      </c>
      <c r="R184" s="136" t="str">
        <f t="shared" si="369"/>
        <v/>
      </c>
      <c r="S184" s="136" t="str">
        <f t="shared" si="369"/>
        <v/>
      </c>
      <c r="T184" s="136" t="str">
        <f t="shared" si="369"/>
        <v/>
      </c>
      <c r="U184" s="136" t="str">
        <f t="shared" si="369"/>
        <v/>
      </c>
      <c r="V184" s="136" t="str">
        <f t="shared" si="369"/>
        <v/>
      </c>
      <c r="W184" s="136" t="str">
        <f t="shared" si="369"/>
        <v/>
      </c>
      <c r="X184" s="136" t="str">
        <f t="shared" si="369"/>
        <v/>
      </c>
      <c r="Y184" s="136" t="str">
        <f t="shared" si="369"/>
        <v/>
      </c>
      <c r="Z184" s="136" t="str">
        <f t="shared" si="369"/>
        <v/>
      </c>
      <c r="AA184" s="136" t="str">
        <f t="shared" si="369"/>
        <v/>
      </c>
      <c r="AB184" s="136" t="str">
        <f t="shared" si="369"/>
        <v/>
      </c>
      <c r="AC184" s="136" t="str">
        <f t="shared" si="369"/>
        <v/>
      </c>
      <c r="AD184" s="136" t="str">
        <f t="shared" si="369"/>
        <v/>
      </c>
      <c r="AE184" s="136" t="str">
        <f t="shared" si="369"/>
        <v/>
      </c>
      <c r="AF184" s="136" t="str">
        <f t="shared" si="369"/>
        <v/>
      </c>
      <c r="AG184" s="136" t="str">
        <f t="shared" si="369"/>
        <v/>
      </c>
      <c r="AH184" s="136" t="str">
        <f t="shared" si="369"/>
        <v/>
      </c>
      <c r="AI184" s="136" t="str">
        <f t="shared" si="369"/>
        <v/>
      </c>
      <c r="AJ184" s="136" t="str">
        <f t="shared" si="369"/>
        <v/>
      </c>
      <c r="AK184" s="136" t="str">
        <f t="shared" si="369"/>
        <v/>
      </c>
      <c r="AL184" s="136" t="str">
        <f t="shared" si="369"/>
        <v/>
      </c>
      <c r="AM184" s="136" t="str">
        <f t="shared" si="369"/>
        <v/>
      </c>
      <c r="AN184" s="136" t="str">
        <f t="shared" ref="AN184:BR184" si="370">IF(AJ184&lt;&gt;"",ROUND(AN4*IF($G$1&gt;=DATEVALUE("22/11/2019"),$C$184/365)*$F$184,IF(FALSE,-3,2)),"")</f>
        <v/>
      </c>
      <c r="AO184" s="136" t="str">
        <f t="shared" si="370"/>
        <v/>
      </c>
      <c r="AP184" s="136" t="str">
        <f t="shared" si="370"/>
        <v/>
      </c>
      <c r="AQ184" s="136" t="str">
        <f t="shared" si="370"/>
        <v/>
      </c>
      <c r="AR184" s="136" t="str">
        <f t="shared" si="370"/>
        <v/>
      </c>
      <c r="AS184" s="136" t="str">
        <f t="shared" si="370"/>
        <v/>
      </c>
      <c r="AT184" s="136" t="str">
        <f t="shared" si="370"/>
        <v/>
      </c>
      <c r="AU184" s="136" t="str">
        <f t="shared" si="370"/>
        <v/>
      </c>
      <c r="AV184" s="136" t="str">
        <f t="shared" si="370"/>
        <v/>
      </c>
      <c r="AW184" s="136" t="str">
        <f t="shared" si="370"/>
        <v/>
      </c>
      <c r="AX184" s="136" t="str">
        <f t="shared" si="370"/>
        <v/>
      </c>
      <c r="AY184" s="136" t="str">
        <f t="shared" si="370"/>
        <v/>
      </c>
      <c r="AZ184" s="136" t="str">
        <f t="shared" si="370"/>
        <v/>
      </c>
      <c r="BA184" s="136" t="str">
        <f t="shared" si="370"/>
        <v/>
      </c>
      <c r="BB184" s="136" t="str">
        <f t="shared" si="370"/>
        <v/>
      </c>
      <c r="BC184" s="136" t="str">
        <f t="shared" si="370"/>
        <v/>
      </c>
      <c r="BD184" s="136" t="str">
        <f t="shared" si="370"/>
        <v/>
      </c>
      <c r="BE184" s="136" t="str">
        <f t="shared" si="370"/>
        <v/>
      </c>
      <c r="BF184" s="136" t="str">
        <f t="shared" si="370"/>
        <v/>
      </c>
      <c r="BG184" s="136" t="str">
        <f t="shared" si="370"/>
        <v/>
      </c>
      <c r="BH184" s="136" t="str">
        <f t="shared" si="370"/>
        <v/>
      </c>
      <c r="BI184" s="136" t="str">
        <f t="shared" si="370"/>
        <v/>
      </c>
      <c r="BJ184" s="136" t="str">
        <f t="shared" si="370"/>
        <v/>
      </c>
      <c r="BK184" s="136" t="str">
        <f t="shared" si="370"/>
        <v/>
      </c>
      <c r="BL184" s="136" t="str">
        <f t="shared" si="370"/>
        <v/>
      </c>
      <c r="BM184" s="136" t="str">
        <f t="shared" si="370"/>
        <v/>
      </c>
      <c r="BN184" s="136" t="str">
        <f t="shared" si="370"/>
        <v/>
      </c>
      <c r="BO184" s="136" t="str">
        <f t="shared" si="370"/>
        <v/>
      </c>
      <c r="BP184" s="136" t="str">
        <f t="shared" si="370"/>
        <v/>
      </c>
      <c r="BQ184" s="136" t="str">
        <f t="shared" si="370"/>
        <v/>
      </c>
      <c r="BR184" s="136" t="str">
        <f t="shared" si="370"/>
        <v/>
      </c>
    </row>
    <row r="185" spans="1:70">
      <c r="A185" s="133" t="str">
        <f>IFERROR(IF(IF(AND(ROW(A185)=ROW($A$6),$G$2&lt;DATEVALUE("28/07/2006")),$G$2+1,INDEX('Intereses moratorios'!$A$7:$A$299,MATCH($G$2,'Intereses moratorios'!$A$7:$A$299,1)+ROW(A185)-ROW($A$6)))=0,"",IF(AND(ROW(A185)=ROW($A$6),$G$2&lt;DATEVALUE("28/07/2006")),$G$2+1,INDEX('Intereses moratorios'!$A$7:$A$299,MATCH($G$2,'Intereses moratorios'!$A$7:$A$299,1)+ROW(A185)-ROW($A$6)))),"")</f>
        <v/>
      </c>
      <c r="B185" s="133" t="str">
        <f>IFERROR(INDEX('Intereses moratorios'!$B$7:$B$299,MATCH(A185,'Intereses moratorios'!$A$7:$A$299,0)),"")</f>
        <v/>
      </c>
      <c r="C185" s="134" t="str">
        <f>IF(A185="","",IFERROR(IF($G$1&gt;=DATEVALUE("22/11/2019"),$E$4,INDEX('Intereses moratorios'!$D$7:$D$299,MATCH(A185,'Intereses moratorios'!$A$7:$A$299,0))),""))</f>
        <v/>
      </c>
      <c r="D185" s="133" t="str">
        <f t="shared" si="271"/>
        <v/>
      </c>
      <c r="E185" s="133" t="str">
        <f t="shared" si="272"/>
        <v/>
      </c>
      <c r="F185" s="135" t="str">
        <f t="shared" si="267"/>
        <v/>
      </c>
      <c r="G185" s="136" t="str">
        <f t="shared" si="268"/>
        <v/>
      </c>
      <c r="H185" s="136" t="str">
        <f t="shared" ref="H185:AM185" si="371">IF(D185&lt;&gt;"",ROUND(H4*IF($G$1&gt;=DATEVALUE("22/11/2019"),$C$185/365)*$F$185,IF(FALSE,-3,2)),"")</f>
        <v/>
      </c>
      <c r="I185" s="136" t="str">
        <f t="shared" si="371"/>
        <v/>
      </c>
      <c r="J185" s="136" t="str">
        <f t="shared" si="371"/>
        <v/>
      </c>
      <c r="K185" s="136" t="str">
        <f t="shared" si="371"/>
        <v/>
      </c>
      <c r="L185" s="136" t="str">
        <f t="shared" si="371"/>
        <v/>
      </c>
      <c r="M185" s="136" t="str">
        <f t="shared" si="371"/>
        <v/>
      </c>
      <c r="N185" s="136" t="str">
        <f t="shared" si="371"/>
        <v/>
      </c>
      <c r="O185" s="136" t="str">
        <f t="shared" si="371"/>
        <v/>
      </c>
      <c r="P185" s="136" t="str">
        <f t="shared" si="371"/>
        <v/>
      </c>
      <c r="Q185" s="136" t="str">
        <f t="shared" si="371"/>
        <v/>
      </c>
      <c r="R185" s="136" t="str">
        <f t="shared" si="371"/>
        <v/>
      </c>
      <c r="S185" s="136" t="str">
        <f t="shared" si="371"/>
        <v/>
      </c>
      <c r="T185" s="136" t="str">
        <f t="shared" si="371"/>
        <v/>
      </c>
      <c r="U185" s="136" t="str">
        <f t="shared" si="371"/>
        <v/>
      </c>
      <c r="V185" s="136" t="str">
        <f t="shared" si="371"/>
        <v/>
      </c>
      <c r="W185" s="136" t="str">
        <f t="shared" si="371"/>
        <v/>
      </c>
      <c r="X185" s="136" t="str">
        <f t="shared" si="371"/>
        <v/>
      </c>
      <c r="Y185" s="136" t="str">
        <f t="shared" si="371"/>
        <v/>
      </c>
      <c r="Z185" s="136" t="str">
        <f t="shared" si="371"/>
        <v/>
      </c>
      <c r="AA185" s="136" t="str">
        <f t="shared" si="371"/>
        <v/>
      </c>
      <c r="AB185" s="136" t="str">
        <f t="shared" si="371"/>
        <v/>
      </c>
      <c r="AC185" s="136" t="str">
        <f t="shared" si="371"/>
        <v/>
      </c>
      <c r="AD185" s="136" t="str">
        <f t="shared" si="371"/>
        <v/>
      </c>
      <c r="AE185" s="136" t="str">
        <f t="shared" si="371"/>
        <v/>
      </c>
      <c r="AF185" s="136" t="str">
        <f t="shared" si="371"/>
        <v/>
      </c>
      <c r="AG185" s="136" t="str">
        <f t="shared" si="371"/>
        <v/>
      </c>
      <c r="AH185" s="136" t="str">
        <f t="shared" si="371"/>
        <v/>
      </c>
      <c r="AI185" s="136" t="str">
        <f t="shared" si="371"/>
        <v/>
      </c>
      <c r="AJ185" s="136" t="str">
        <f t="shared" si="371"/>
        <v/>
      </c>
      <c r="AK185" s="136" t="str">
        <f t="shared" si="371"/>
        <v/>
      </c>
      <c r="AL185" s="136" t="str">
        <f t="shared" si="371"/>
        <v/>
      </c>
      <c r="AM185" s="136" t="str">
        <f t="shared" si="371"/>
        <v/>
      </c>
      <c r="AN185" s="136" t="str">
        <f t="shared" ref="AN185:BR185" si="372">IF(AJ185&lt;&gt;"",ROUND(AN4*IF($G$1&gt;=DATEVALUE("22/11/2019"),$C$185/365)*$F$185,IF(FALSE,-3,2)),"")</f>
        <v/>
      </c>
      <c r="AO185" s="136" t="str">
        <f t="shared" si="372"/>
        <v/>
      </c>
      <c r="AP185" s="136" t="str">
        <f t="shared" si="372"/>
        <v/>
      </c>
      <c r="AQ185" s="136" t="str">
        <f t="shared" si="372"/>
        <v/>
      </c>
      <c r="AR185" s="136" t="str">
        <f t="shared" si="372"/>
        <v/>
      </c>
      <c r="AS185" s="136" t="str">
        <f t="shared" si="372"/>
        <v/>
      </c>
      <c r="AT185" s="136" t="str">
        <f t="shared" si="372"/>
        <v/>
      </c>
      <c r="AU185" s="136" t="str">
        <f t="shared" si="372"/>
        <v/>
      </c>
      <c r="AV185" s="136" t="str">
        <f t="shared" si="372"/>
        <v/>
      </c>
      <c r="AW185" s="136" t="str">
        <f t="shared" si="372"/>
        <v/>
      </c>
      <c r="AX185" s="136" t="str">
        <f t="shared" si="372"/>
        <v/>
      </c>
      <c r="AY185" s="136" t="str">
        <f t="shared" si="372"/>
        <v/>
      </c>
      <c r="AZ185" s="136" t="str">
        <f t="shared" si="372"/>
        <v/>
      </c>
      <c r="BA185" s="136" t="str">
        <f t="shared" si="372"/>
        <v/>
      </c>
      <c r="BB185" s="136" t="str">
        <f t="shared" si="372"/>
        <v/>
      </c>
      <c r="BC185" s="136" t="str">
        <f t="shared" si="372"/>
        <v/>
      </c>
      <c r="BD185" s="136" t="str">
        <f t="shared" si="372"/>
        <v/>
      </c>
      <c r="BE185" s="136" t="str">
        <f t="shared" si="372"/>
        <v/>
      </c>
      <c r="BF185" s="136" t="str">
        <f t="shared" si="372"/>
        <v/>
      </c>
      <c r="BG185" s="136" t="str">
        <f t="shared" si="372"/>
        <v/>
      </c>
      <c r="BH185" s="136" t="str">
        <f t="shared" si="372"/>
        <v/>
      </c>
      <c r="BI185" s="136" t="str">
        <f t="shared" si="372"/>
        <v/>
      </c>
      <c r="BJ185" s="136" t="str">
        <f t="shared" si="372"/>
        <v/>
      </c>
      <c r="BK185" s="136" t="str">
        <f t="shared" si="372"/>
        <v/>
      </c>
      <c r="BL185" s="136" t="str">
        <f t="shared" si="372"/>
        <v/>
      </c>
      <c r="BM185" s="136" t="str">
        <f t="shared" si="372"/>
        <v/>
      </c>
      <c r="BN185" s="136" t="str">
        <f t="shared" si="372"/>
        <v/>
      </c>
      <c r="BO185" s="136" t="str">
        <f t="shared" si="372"/>
        <v/>
      </c>
      <c r="BP185" s="136" t="str">
        <f t="shared" si="372"/>
        <v/>
      </c>
      <c r="BQ185" s="136" t="str">
        <f t="shared" si="372"/>
        <v/>
      </c>
      <c r="BR185" s="136" t="str">
        <f t="shared" si="372"/>
        <v/>
      </c>
    </row>
    <row r="186" spans="1:70">
      <c r="A186" s="133" t="str">
        <f>IFERROR(IF(IF(AND(ROW(A186)=ROW($A$6),$G$2&lt;DATEVALUE("28/07/2006")),$G$2+1,INDEX('Intereses moratorios'!$A$7:$A$299,MATCH($G$2,'Intereses moratorios'!$A$7:$A$299,1)+ROW(A186)-ROW($A$6)))=0,"",IF(AND(ROW(A186)=ROW($A$6),$G$2&lt;DATEVALUE("28/07/2006")),$G$2+1,INDEX('Intereses moratorios'!$A$7:$A$299,MATCH($G$2,'Intereses moratorios'!$A$7:$A$299,1)+ROW(A186)-ROW($A$6)))),"")</f>
        <v/>
      </c>
      <c r="B186" s="133" t="str">
        <f>IFERROR(INDEX('Intereses moratorios'!$B$7:$B$299,MATCH(A186,'Intereses moratorios'!$A$7:$A$299,0)),"")</f>
        <v/>
      </c>
      <c r="C186" s="134" t="str">
        <f>IF(A186="","",IFERROR(IF($G$1&gt;=DATEVALUE("22/11/2019"),$E$4,INDEX('Intereses moratorios'!$D$7:$D$299,MATCH(A186,'Intereses moratorios'!$A$7:$A$299,0))),""))</f>
        <v/>
      </c>
      <c r="D186" s="133" t="str">
        <f t="shared" si="271"/>
        <v/>
      </c>
      <c r="E186" s="133" t="str">
        <f t="shared" si="272"/>
        <v/>
      </c>
      <c r="F186" s="135" t="str">
        <f t="shared" si="267"/>
        <v/>
      </c>
      <c r="G186" s="136" t="str">
        <f t="shared" si="268"/>
        <v/>
      </c>
      <c r="H186" s="136" t="str">
        <f t="shared" ref="H186:AM186" si="373">IF(D186&lt;&gt;"",ROUND(H4*IF($G$1&gt;=DATEVALUE("22/11/2019"),$C$186/365)*$F$186,IF(FALSE,-3,2)),"")</f>
        <v/>
      </c>
      <c r="I186" s="136" t="str">
        <f t="shared" si="373"/>
        <v/>
      </c>
      <c r="J186" s="136" t="str">
        <f t="shared" si="373"/>
        <v/>
      </c>
      <c r="K186" s="136" t="str">
        <f t="shared" si="373"/>
        <v/>
      </c>
      <c r="L186" s="136" t="str">
        <f t="shared" si="373"/>
        <v/>
      </c>
      <c r="M186" s="136" t="str">
        <f t="shared" si="373"/>
        <v/>
      </c>
      <c r="N186" s="136" t="str">
        <f t="shared" si="373"/>
        <v/>
      </c>
      <c r="O186" s="136" t="str">
        <f t="shared" si="373"/>
        <v/>
      </c>
      <c r="P186" s="136" t="str">
        <f t="shared" si="373"/>
        <v/>
      </c>
      <c r="Q186" s="136" t="str">
        <f t="shared" si="373"/>
        <v/>
      </c>
      <c r="R186" s="136" t="str">
        <f t="shared" si="373"/>
        <v/>
      </c>
      <c r="S186" s="136" t="str">
        <f t="shared" si="373"/>
        <v/>
      </c>
      <c r="T186" s="136" t="str">
        <f t="shared" si="373"/>
        <v/>
      </c>
      <c r="U186" s="136" t="str">
        <f t="shared" si="373"/>
        <v/>
      </c>
      <c r="V186" s="136" t="str">
        <f t="shared" si="373"/>
        <v/>
      </c>
      <c r="W186" s="136" t="str">
        <f t="shared" si="373"/>
        <v/>
      </c>
      <c r="X186" s="136" t="str">
        <f t="shared" si="373"/>
        <v/>
      </c>
      <c r="Y186" s="136" t="str">
        <f t="shared" si="373"/>
        <v/>
      </c>
      <c r="Z186" s="136" t="str">
        <f t="shared" si="373"/>
        <v/>
      </c>
      <c r="AA186" s="136" t="str">
        <f t="shared" si="373"/>
        <v/>
      </c>
      <c r="AB186" s="136" t="str">
        <f t="shared" si="373"/>
        <v/>
      </c>
      <c r="AC186" s="136" t="str">
        <f t="shared" si="373"/>
        <v/>
      </c>
      <c r="AD186" s="136" t="str">
        <f t="shared" si="373"/>
        <v/>
      </c>
      <c r="AE186" s="136" t="str">
        <f t="shared" si="373"/>
        <v/>
      </c>
      <c r="AF186" s="136" t="str">
        <f t="shared" si="373"/>
        <v/>
      </c>
      <c r="AG186" s="136" t="str">
        <f t="shared" si="373"/>
        <v/>
      </c>
      <c r="AH186" s="136" t="str">
        <f t="shared" si="373"/>
        <v/>
      </c>
      <c r="AI186" s="136" t="str">
        <f t="shared" si="373"/>
        <v/>
      </c>
      <c r="AJ186" s="136" t="str">
        <f t="shared" si="373"/>
        <v/>
      </c>
      <c r="AK186" s="136" t="str">
        <f t="shared" si="373"/>
        <v/>
      </c>
      <c r="AL186" s="136" t="str">
        <f t="shared" si="373"/>
        <v/>
      </c>
      <c r="AM186" s="136" t="str">
        <f t="shared" si="373"/>
        <v/>
      </c>
      <c r="AN186" s="136" t="str">
        <f t="shared" ref="AN186:BR186" si="374">IF(AJ186&lt;&gt;"",ROUND(AN4*IF($G$1&gt;=DATEVALUE("22/11/2019"),$C$186/365)*$F$186,IF(FALSE,-3,2)),"")</f>
        <v/>
      </c>
      <c r="AO186" s="136" t="str">
        <f t="shared" si="374"/>
        <v/>
      </c>
      <c r="AP186" s="136" t="str">
        <f t="shared" si="374"/>
        <v/>
      </c>
      <c r="AQ186" s="136" t="str">
        <f t="shared" si="374"/>
        <v/>
      </c>
      <c r="AR186" s="136" t="str">
        <f t="shared" si="374"/>
        <v/>
      </c>
      <c r="AS186" s="136" t="str">
        <f t="shared" si="374"/>
        <v/>
      </c>
      <c r="AT186" s="136" t="str">
        <f t="shared" si="374"/>
        <v/>
      </c>
      <c r="AU186" s="136" t="str">
        <f t="shared" si="374"/>
        <v/>
      </c>
      <c r="AV186" s="136" t="str">
        <f t="shared" si="374"/>
        <v/>
      </c>
      <c r="AW186" s="136" t="str">
        <f t="shared" si="374"/>
        <v/>
      </c>
      <c r="AX186" s="136" t="str">
        <f t="shared" si="374"/>
        <v/>
      </c>
      <c r="AY186" s="136" t="str">
        <f t="shared" si="374"/>
        <v/>
      </c>
      <c r="AZ186" s="136" t="str">
        <f t="shared" si="374"/>
        <v/>
      </c>
      <c r="BA186" s="136" t="str">
        <f t="shared" si="374"/>
        <v/>
      </c>
      <c r="BB186" s="136" t="str">
        <f t="shared" si="374"/>
        <v/>
      </c>
      <c r="BC186" s="136" t="str">
        <f t="shared" si="374"/>
        <v/>
      </c>
      <c r="BD186" s="136" t="str">
        <f t="shared" si="374"/>
        <v/>
      </c>
      <c r="BE186" s="136" t="str">
        <f t="shared" si="374"/>
        <v/>
      </c>
      <c r="BF186" s="136" t="str">
        <f t="shared" si="374"/>
        <v/>
      </c>
      <c r="BG186" s="136" t="str">
        <f t="shared" si="374"/>
        <v/>
      </c>
      <c r="BH186" s="136" t="str">
        <f t="shared" si="374"/>
        <v/>
      </c>
      <c r="BI186" s="136" t="str">
        <f t="shared" si="374"/>
        <v/>
      </c>
      <c r="BJ186" s="136" t="str">
        <f t="shared" si="374"/>
        <v/>
      </c>
      <c r="BK186" s="136" t="str">
        <f t="shared" si="374"/>
        <v/>
      </c>
      <c r="BL186" s="136" t="str">
        <f t="shared" si="374"/>
        <v/>
      </c>
      <c r="BM186" s="136" t="str">
        <f t="shared" si="374"/>
        <v/>
      </c>
      <c r="BN186" s="136" t="str">
        <f t="shared" si="374"/>
        <v/>
      </c>
      <c r="BO186" s="136" t="str">
        <f t="shared" si="374"/>
        <v/>
      </c>
      <c r="BP186" s="136" t="str">
        <f t="shared" si="374"/>
        <v/>
      </c>
      <c r="BQ186" s="136" t="str">
        <f t="shared" si="374"/>
        <v/>
      </c>
      <c r="BR186" s="136" t="str">
        <f t="shared" si="374"/>
        <v/>
      </c>
    </row>
    <row r="187" spans="1:70">
      <c r="A187" s="133" t="str">
        <f>IFERROR(IF(IF(AND(ROW(A187)=ROW($A$6),$G$2&lt;DATEVALUE("28/07/2006")),$G$2+1,INDEX('Intereses moratorios'!$A$7:$A$299,MATCH($G$2,'Intereses moratorios'!$A$7:$A$299,1)+ROW(A187)-ROW($A$6)))=0,"",IF(AND(ROW(A187)=ROW($A$6),$G$2&lt;DATEVALUE("28/07/2006")),$G$2+1,INDEX('Intereses moratorios'!$A$7:$A$299,MATCH($G$2,'Intereses moratorios'!$A$7:$A$299,1)+ROW(A187)-ROW($A$6)))),"")</f>
        <v/>
      </c>
      <c r="B187" s="133" t="str">
        <f>IFERROR(INDEX('Intereses moratorios'!$B$7:$B$299,MATCH(A187,'Intereses moratorios'!$A$7:$A$299,0)),"")</f>
        <v/>
      </c>
      <c r="C187" s="134" t="str">
        <f>IF(A187="","",IFERROR(IF($G$1&gt;=DATEVALUE("22/11/2019"),$E$4,INDEX('Intereses moratorios'!$D$7:$D$299,MATCH(A187,'Intereses moratorios'!$A$7:$A$299,0))),""))</f>
        <v/>
      </c>
      <c r="D187" s="133" t="str">
        <f t="shared" si="271"/>
        <v/>
      </c>
      <c r="E187" s="133" t="str">
        <f t="shared" si="272"/>
        <v/>
      </c>
      <c r="F187" s="135" t="str">
        <f t="shared" si="267"/>
        <v/>
      </c>
      <c r="G187" s="136" t="str">
        <f t="shared" si="268"/>
        <v/>
      </c>
      <c r="H187" s="136" t="str">
        <f t="shared" ref="H187:AM187" si="375">IF(D187&lt;&gt;"",ROUND(H4*IF($G$1&gt;=DATEVALUE("22/11/2019"),$C$187/365)*$F$187,IF(FALSE,-3,2)),"")</f>
        <v/>
      </c>
      <c r="I187" s="136" t="str">
        <f t="shared" si="375"/>
        <v/>
      </c>
      <c r="J187" s="136" t="str">
        <f t="shared" si="375"/>
        <v/>
      </c>
      <c r="K187" s="136" t="str">
        <f t="shared" si="375"/>
        <v/>
      </c>
      <c r="L187" s="136" t="str">
        <f t="shared" si="375"/>
        <v/>
      </c>
      <c r="M187" s="136" t="str">
        <f t="shared" si="375"/>
        <v/>
      </c>
      <c r="N187" s="136" t="str">
        <f t="shared" si="375"/>
        <v/>
      </c>
      <c r="O187" s="136" t="str">
        <f t="shared" si="375"/>
        <v/>
      </c>
      <c r="P187" s="136" t="str">
        <f t="shared" si="375"/>
        <v/>
      </c>
      <c r="Q187" s="136" t="str">
        <f t="shared" si="375"/>
        <v/>
      </c>
      <c r="R187" s="136" t="str">
        <f t="shared" si="375"/>
        <v/>
      </c>
      <c r="S187" s="136" t="str">
        <f t="shared" si="375"/>
        <v/>
      </c>
      <c r="T187" s="136" t="str">
        <f t="shared" si="375"/>
        <v/>
      </c>
      <c r="U187" s="136" t="str">
        <f t="shared" si="375"/>
        <v/>
      </c>
      <c r="V187" s="136" t="str">
        <f t="shared" si="375"/>
        <v/>
      </c>
      <c r="W187" s="136" t="str">
        <f t="shared" si="375"/>
        <v/>
      </c>
      <c r="X187" s="136" t="str">
        <f t="shared" si="375"/>
        <v/>
      </c>
      <c r="Y187" s="136" t="str">
        <f t="shared" si="375"/>
        <v/>
      </c>
      <c r="Z187" s="136" t="str">
        <f t="shared" si="375"/>
        <v/>
      </c>
      <c r="AA187" s="136" t="str">
        <f t="shared" si="375"/>
        <v/>
      </c>
      <c r="AB187" s="136" t="str">
        <f t="shared" si="375"/>
        <v/>
      </c>
      <c r="AC187" s="136" t="str">
        <f t="shared" si="375"/>
        <v/>
      </c>
      <c r="AD187" s="136" t="str">
        <f t="shared" si="375"/>
        <v/>
      </c>
      <c r="AE187" s="136" t="str">
        <f t="shared" si="375"/>
        <v/>
      </c>
      <c r="AF187" s="136" t="str">
        <f t="shared" si="375"/>
        <v/>
      </c>
      <c r="AG187" s="136" t="str">
        <f t="shared" si="375"/>
        <v/>
      </c>
      <c r="AH187" s="136" t="str">
        <f t="shared" si="375"/>
        <v/>
      </c>
      <c r="AI187" s="136" t="str">
        <f t="shared" si="375"/>
        <v/>
      </c>
      <c r="AJ187" s="136" t="str">
        <f t="shared" si="375"/>
        <v/>
      </c>
      <c r="AK187" s="136" t="str">
        <f t="shared" si="375"/>
        <v/>
      </c>
      <c r="AL187" s="136" t="str">
        <f t="shared" si="375"/>
        <v/>
      </c>
      <c r="AM187" s="136" t="str">
        <f t="shared" si="375"/>
        <v/>
      </c>
      <c r="AN187" s="136" t="str">
        <f t="shared" ref="AN187:BR187" si="376">IF(AJ187&lt;&gt;"",ROUND(AN4*IF($G$1&gt;=DATEVALUE("22/11/2019"),$C$187/365)*$F$187,IF(FALSE,-3,2)),"")</f>
        <v/>
      </c>
      <c r="AO187" s="136" t="str">
        <f t="shared" si="376"/>
        <v/>
      </c>
      <c r="AP187" s="136" t="str">
        <f t="shared" si="376"/>
        <v/>
      </c>
      <c r="AQ187" s="136" t="str">
        <f t="shared" si="376"/>
        <v/>
      </c>
      <c r="AR187" s="136" t="str">
        <f t="shared" si="376"/>
        <v/>
      </c>
      <c r="AS187" s="136" t="str">
        <f t="shared" si="376"/>
        <v/>
      </c>
      <c r="AT187" s="136" t="str">
        <f t="shared" si="376"/>
        <v/>
      </c>
      <c r="AU187" s="136" t="str">
        <f t="shared" si="376"/>
        <v/>
      </c>
      <c r="AV187" s="136" t="str">
        <f t="shared" si="376"/>
        <v/>
      </c>
      <c r="AW187" s="136" t="str">
        <f t="shared" si="376"/>
        <v/>
      </c>
      <c r="AX187" s="136" t="str">
        <f t="shared" si="376"/>
        <v/>
      </c>
      <c r="AY187" s="136" t="str">
        <f t="shared" si="376"/>
        <v/>
      </c>
      <c r="AZ187" s="136" t="str">
        <f t="shared" si="376"/>
        <v/>
      </c>
      <c r="BA187" s="136" t="str">
        <f t="shared" si="376"/>
        <v/>
      </c>
      <c r="BB187" s="136" t="str">
        <f t="shared" si="376"/>
        <v/>
      </c>
      <c r="BC187" s="136" t="str">
        <f t="shared" si="376"/>
        <v/>
      </c>
      <c r="BD187" s="136" t="str">
        <f t="shared" si="376"/>
        <v/>
      </c>
      <c r="BE187" s="136" t="str">
        <f t="shared" si="376"/>
        <v/>
      </c>
      <c r="BF187" s="136" t="str">
        <f t="shared" si="376"/>
        <v/>
      </c>
      <c r="BG187" s="136" t="str">
        <f t="shared" si="376"/>
        <v/>
      </c>
      <c r="BH187" s="136" t="str">
        <f t="shared" si="376"/>
        <v/>
      </c>
      <c r="BI187" s="136" t="str">
        <f t="shared" si="376"/>
        <v/>
      </c>
      <c r="BJ187" s="136" t="str">
        <f t="shared" si="376"/>
        <v/>
      </c>
      <c r="BK187" s="136" t="str">
        <f t="shared" si="376"/>
        <v/>
      </c>
      <c r="BL187" s="136" t="str">
        <f t="shared" si="376"/>
        <v/>
      </c>
      <c r="BM187" s="136" t="str">
        <f t="shared" si="376"/>
        <v/>
      </c>
      <c r="BN187" s="136" t="str">
        <f t="shared" si="376"/>
        <v/>
      </c>
      <c r="BO187" s="136" t="str">
        <f t="shared" si="376"/>
        <v/>
      </c>
      <c r="BP187" s="136" t="str">
        <f t="shared" si="376"/>
        <v/>
      </c>
      <c r="BQ187" s="136" t="str">
        <f t="shared" si="376"/>
        <v/>
      </c>
      <c r="BR187" s="136" t="str">
        <f t="shared" si="376"/>
        <v/>
      </c>
    </row>
    <row r="188" spans="1:70">
      <c r="A188" s="133" t="str">
        <f>IFERROR(IF(IF(AND(ROW(A188)=ROW($A$6),$G$2&lt;DATEVALUE("28/07/2006")),$G$2+1,INDEX('Intereses moratorios'!$A$7:$A$299,MATCH($G$2,'Intereses moratorios'!$A$7:$A$299,1)+ROW(A188)-ROW($A$6)))=0,"",IF(AND(ROW(A188)=ROW($A$6),$G$2&lt;DATEVALUE("28/07/2006")),$G$2+1,INDEX('Intereses moratorios'!$A$7:$A$299,MATCH($G$2,'Intereses moratorios'!$A$7:$A$299,1)+ROW(A188)-ROW($A$6)))),"")</f>
        <v/>
      </c>
      <c r="B188" s="133" t="str">
        <f>IFERROR(INDEX('Intereses moratorios'!$B$7:$B$299,MATCH(A188,'Intereses moratorios'!$A$7:$A$299,0)),"")</f>
        <v/>
      </c>
      <c r="C188" s="134" t="str">
        <f>IF(A188="","",IFERROR(IF($G$1&gt;=DATEVALUE("22/11/2019"),$E$4,INDEX('Intereses moratorios'!$D$7:$D$299,MATCH(A188,'Intereses moratorios'!$A$7:$A$299,0))),""))</f>
        <v/>
      </c>
      <c r="D188" s="133" t="str">
        <f t="shared" si="271"/>
        <v/>
      </c>
      <c r="E188" s="133" t="str">
        <f t="shared" si="272"/>
        <v/>
      </c>
      <c r="F188" s="135" t="str">
        <f t="shared" si="267"/>
        <v/>
      </c>
      <c r="G188" s="136" t="str">
        <f t="shared" si="268"/>
        <v/>
      </c>
      <c r="H188" s="136" t="str">
        <f t="shared" ref="H188:AM188" si="377">IF(D188&lt;&gt;"",ROUND(H4*IF($G$1&gt;=DATEVALUE("22/11/2019"),$C$188/365)*$F$188,IF(FALSE,-3,2)),"")</f>
        <v/>
      </c>
      <c r="I188" s="136" t="str">
        <f t="shared" si="377"/>
        <v/>
      </c>
      <c r="J188" s="136" t="str">
        <f t="shared" si="377"/>
        <v/>
      </c>
      <c r="K188" s="136" t="str">
        <f t="shared" si="377"/>
        <v/>
      </c>
      <c r="L188" s="136" t="str">
        <f t="shared" si="377"/>
        <v/>
      </c>
      <c r="M188" s="136" t="str">
        <f t="shared" si="377"/>
        <v/>
      </c>
      <c r="N188" s="136" t="str">
        <f t="shared" si="377"/>
        <v/>
      </c>
      <c r="O188" s="136" t="str">
        <f t="shared" si="377"/>
        <v/>
      </c>
      <c r="P188" s="136" t="str">
        <f t="shared" si="377"/>
        <v/>
      </c>
      <c r="Q188" s="136" t="str">
        <f t="shared" si="377"/>
        <v/>
      </c>
      <c r="R188" s="136" t="str">
        <f t="shared" si="377"/>
        <v/>
      </c>
      <c r="S188" s="136" t="str">
        <f t="shared" si="377"/>
        <v/>
      </c>
      <c r="T188" s="136" t="str">
        <f t="shared" si="377"/>
        <v/>
      </c>
      <c r="U188" s="136" t="str">
        <f t="shared" si="377"/>
        <v/>
      </c>
      <c r="V188" s="136" t="str">
        <f t="shared" si="377"/>
        <v/>
      </c>
      <c r="W188" s="136" t="str">
        <f t="shared" si="377"/>
        <v/>
      </c>
      <c r="X188" s="136" t="str">
        <f t="shared" si="377"/>
        <v/>
      </c>
      <c r="Y188" s="136" t="str">
        <f t="shared" si="377"/>
        <v/>
      </c>
      <c r="Z188" s="136" t="str">
        <f t="shared" si="377"/>
        <v/>
      </c>
      <c r="AA188" s="136" t="str">
        <f t="shared" si="377"/>
        <v/>
      </c>
      <c r="AB188" s="136" t="str">
        <f t="shared" si="377"/>
        <v/>
      </c>
      <c r="AC188" s="136" t="str">
        <f t="shared" si="377"/>
        <v/>
      </c>
      <c r="AD188" s="136" t="str">
        <f t="shared" si="377"/>
        <v/>
      </c>
      <c r="AE188" s="136" t="str">
        <f t="shared" si="377"/>
        <v/>
      </c>
      <c r="AF188" s="136" t="str">
        <f t="shared" si="377"/>
        <v/>
      </c>
      <c r="AG188" s="136" t="str">
        <f t="shared" si="377"/>
        <v/>
      </c>
      <c r="AH188" s="136" t="str">
        <f t="shared" si="377"/>
        <v/>
      </c>
      <c r="AI188" s="136" t="str">
        <f t="shared" si="377"/>
        <v/>
      </c>
      <c r="AJ188" s="136" t="str">
        <f t="shared" si="377"/>
        <v/>
      </c>
      <c r="AK188" s="136" t="str">
        <f t="shared" si="377"/>
        <v/>
      </c>
      <c r="AL188" s="136" t="str">
        <f t="shared" si="377"/>
        <v/>
      </c>
      <c r="AM188" s="136" t="str">
        <f t="shared" si="377"/>
        <v/>
      </c>
      <c r="AN188" s="136" t="str">
        <f t="shared" ref="AN188:BR188" si="378">IF(AJ188&lt;&gt;"",ROUND(AN4*IF($G$1&gt;=DATEVALUE("22/11/2019"),$C$188/365)*$F$188,IF(FALSE,-3,2)),"")</f>
        <v/>
      </c>
      <c r="AO188" s="136" t="str">
        <f t="shared" si="378"/>
        <v/>
      </c>
      <c r="AP188" s="136" t="str">
        <f t="shared" si="378"/>
        <v/>
      </c>
      <c r="AQ188" s="136" t="str">
        <f t="shared" si="378"/>
        <v/>
      </c>
      <c r="AR188" s="136" t="str">
        <f t="shared" si="378"/>
        <v/>
      </c>
      <c r="AS188" s="136" t="str">
        <f t="shared" si="378"/>
        <v/>
      </c>
      <c r="AT188" s="136" t="str">
        <f t="shared" si="378"/>
        <v/>
      </c>
      <c r="AU188" s="136" t="str">
        <f t="shared" si="378"/>
        <v/>
      </c>
      <c r="AV188" s="136" t="str">
        <f t="shared" si="378"/>
        <v/>
      </c>
      <c r="AW188" s="136" t="str">
        <f t="shared" si="378"/>
        <v/>
      </c>
      <c r="AX188" s="136" t="str">
        <f t="shared" si="378"/>
        <v/>
      </c>
      <c r="AY188" s="136" t="str">
        <f t="shared" si="378"/>
        <v/>
      </c>
      <c r="AZ188" s="136" t="str">
        <f t="shared" si="378"/>
        <v/>
      </c>
      <c r="BA188" s="136" t="str">
        <f t="shared" si="378"/>
        <v/>
      </c>
      <c r="BB188" s="136" t="str">
        <f t="shared" si="378"/>
        <v/>
      </c>
      <c r="BC188" s="136" t="str">
        <f t="shared" si="378"/>
        <v/>
      </c>
      <c r="BD188" s="136" t="str">
        <f t="shared" si="378"/>
        <v/>
      </c>
      <c r="BE188" s="136" t="str">
        <f t="shared" si="378"/>
        <v/>
      </c>
      <c r="BF188" s="136" t="str">
        <f t="shared" si="378"/>
        <v/>
      </c>
      <c r="BG188" s="136" t="str">
        <f t="shared" si="378"/>
        <v/>
      </c>
      <c r="BH188" s="136" t="str">
        <f t="shared" si="378"/>
        <v/>
      </c>
      <c r="BI188" s="136" t="str">
        <f t="shared" si="378"/>
        <v/>
      </c>
      <c r="BJ188" s="136" t="str">
        <f t="shared" si="378"/>
        <v/>
      </c>
      <c r="BK188" s="136" t="str">
        <f t="shared" si="378"/>
        <v/>
      </c>
      <c r="BL188" s="136" t="str">
        <f t="shared" si="378"/>
        <v/>
      </c>
      <c r="BM188" s="136" t="str">
        <f t="shared" si="378"/>
        <v/>
      </c>
      <c r="BN188" s="136" t="str">
        <f t="shared" si="378"/>
        <v/>
      </c>
      <c r="BO188" s="136" t="str">
        <f t="shared" si="378"/>
        <v/>
      </c>
      <c r="BP188" s="136" t="str">
        <f t="shared" si="378"/>
        <v/>
      </c>
      <c r="BQ188" s="136" t="str">
        <f t="shared" si="378"/>
        <v/>
      </c>
      <c r="BR188" s="136" t="str">
        <f t="shared" si="378"/>
        <v/>
      </c>
    </row>
    <row r="189" spans="1:70">
      <c r="A189" s="133" t="str">
        <f>IFERROR(IF(IF(AND(ROW(A189)=ROW($A$6),$G$2&lt;DATEVALUE("28/07/2006")),$G$2+1,INDEX('Intereses moratorios'!$A$7:$A$299,MATCH($G$2,'Intereses moratorios'!$A$7:$A$299,1)+ROW(A189)-ROW($A$6)))=0,"",IF(AND(ROW(A189)=ROW($A$6),$G$2&lt;DATEVALUE("28/07/2006")),$G$2+1,INDEX('Intereses moratorios'!$A$7:$A$299,MATCH($G$2,'Intereses moratorios'!$A$7:$A$299,1)+ROW(A189)-ROW($A$6)))),"")</f>
        <v/>
      </c>
      <c r="B189" s="133" t="str">
        <f>IFERROR(INDEX('Intereses moratorios'!$B$7:$B$299,MATCH(A189,'Intereses moratorios'!$A$7:$A$299,0)),"")</f>
        <v/>
      </c>
      <c r="C189" s="134" t="str">
        <f>IF(A189="","",IFERROR(IF($G$1&gt;=DATEVALUE("22/11/2019"),$E$4,INDEX('Intereses moratorios'!$D$7:$D$299,MATCH(A189,'Intereses moratorios'!$A$7:$A$299,0))),""))</f>
        <v/>
      </c>
      <c r="D189" s="133" t="str">
        <f t="shared" si="271"/>
        <v/>
      </c>
      <c r="E189" s="133" t="str">
        <f t="shared" si="272"/>
        <v/>
      </c>
      <c r="F189" s="135" t="str">
        <f t="shared" si="267"/>
        <v/>
      </c>
      <c r="G189" s="136" t="str">
        <f t="shared" si="268"/>
        <v/>
      </c>
      <c r="H189" s="136" t="str">
        <f t="shared" ref="H189:AM189" si="379">IF(D189&lt;&gt;"",ROUND(H4*IF($G$1&gt;=DATEVALUE("22/11/2019"),$C$189/365)*$F$189,IF(FALSE,-3,2)),"")</f>
        <v/>
      </c>
      <c r="I189" s="136" t="str">
        <f t="shared" si="379"/>
        <v/>
      </c>
      <c r="J189" s="136" t="str">
        <f t="shared" si="379"/>
        <v/>
      </c>
      <c r="K189" s="136" t="str">
        <f t="shared" si="379"/>
        <v/>
      </c>
      <c r="L189" s="136" t="str">
        <f t="shared" si="379"/>
        <v/>
      </c>
      <c r="M189" s="136" t="str">
        <f t="shared" si="379"/>
        <v/>
      </c>
      <c r="N189" s="136" t="str">
        <f t="shared" si="379"/>
        <v/>
      </c>
      <c r="O189" s="136" t="str">
        <f t="shared" si="379"/>
        <v/>
      </c>
      <c r="P189" s="136" t="str">
        <f t="shared" si="379"/>
        <v/>
      </c>
      <c r="Q189" s="136" t="str">
        <f t="shared" si="379"/>
        <v/>
      </c>
      <c r="R189" s="136" t="str">
        <f t="shared" si="379"/>
        <v/>
      </c>
      <c r="S189" s="136" t="str">
        <f t="shared" si="379"/>
        <v/>
      </c>
      <c r="T189" s="136" t="str">
        <f t="shared" si="379"/>
        <v/>
      </c>
      <c r="U189" s="136" t="str">
        <f t="shared" si="379"/>
        <v/>
      </c>
      <c r="V189" s="136" t="str">
        <f t="shared" si="379"/>
        <v/>
      </c>
      <c r="W189" s="136" t="str">
        <f t="shared" si="379"/>
        <v/>
      </c>
      <c r="X189" s="136" t="str">
        <f t="shared" si="379"/>
        <v/>
      </c>
      <c r="Y189" s="136" t="str">
        <f t="shared" si="379"/>
        <v/>
      </c>
      <c r="Z189" s="136" t="str">
        <f t="shared" si="379"/>
        <v/>
      </c>
      <c r="AA189" s="136" t="str">
        <f t="shared" si="379"/>
        <v/>
      </c>
      <c r="AB189" s="136" t="str">
        <f t="shared" si="379"/>
        <v/>
      </c>
      <c r="AC189" s="136" t="str">
        <f t="shared" si="379"/>
        <v/>
      </c>
      <c r="AD189" s="136" t="str">
        <f t="shared" si="379"/>
        <v/>
      </c>
      <c r="AE189" s="136" t="str">
        <f t="shared" si="379"/>
        <v/>
      </c>
      <c r="AF189" s="136" t="str">
        <f t="shared" si="379"/>
        <v/>
      </c>
      <c r="AG189" s="136" t="str">
        <f t="shared" si="379"/>
        <v/>
      </c>
      <c r="AH189" s="136" t="str">
        <f t="shared" si="379"/>
        <v/>
      </c>
      <c r="AI189" s="136" t="str">
        <f t="shared" si="379"/>
        <v/>
      </c>
      <c r="AJ189" s="136" t="str">
        <f t="shared" si="379"/>
        <v/>
      </c>
      <c r="AK189" s="136" t="str">
        <f t="shared" si="379"/>
        <v/>
      </c>
      <c r="AL189" s="136" t="str">
        <f t="shared" si="379"/>
        <v/>
      </c>
      <c r="AM189" s="136" t="str">
        <f t="shared" si="379"/>
        <v/>
      </c>
      <c r="AN189" s="136" t="str">
        <f t="shared" ref="AN189:BR189" si="380">IF(AJ189&lt;&gt;"",ROUND(AN4*IF($G$1&gt;=DATEVALUE("22/11/2019"),$C$189/365)*$F$189,IF(FALSE,-3,2)),"")</f>
        <v/>
      </c>
      <c r="AO189" s="136" t="str">
        <f t="shared" si="380"/>
        <v/>
      </c>
      <c r="AP189" s="136" t="str">
        <f t="shared" si="380"/>
        <v/>
      </c>
      <c r="AQ189" s="136" t="str">
        <f t="shared" si="380"/>
        <v/>
      </c>
      <c r="AR189" s="136" t="str">
        <f t="shared" si="380"/>
        <v/>
      </c>
      <c r="AS189" s="136" t="str">
        <f t="shared" si="380"/>
        <v/>
      </c>
      <c r="AT189" s="136" t="str">
        <f t="shared" si="380"/>
        <v/>
      </c>
      <c r="AU189" s="136" t="str">
        <f t="shared" si="380"/>
        <v/>
      </c>
      <c r="AV189" s="136" t="str">
        <f t="shared" si="380"/>
        <v/>
      </c>
      <c r="AW189" s="136" t="str">
        <f t="shared" si="380"/>
        <v/>
      </c>
      <c r="AX189" s="136" t="str">
        <f t="shared" si="380"/>
        <v/>
      </c>
      <c r="AY189" s="136" t="str">
        <f t="shared" si="380"/>
        <v/>
      </c>
      <c r="AZ189" s="136" t="str">
        <f t="shared" si="380"/>
        <v/>
      </c>
      <c r="BA189" s="136" t="str">
        <f t="shared" si="380"/>
        <v/>
      </c>
      <c r="BB189" s="136" t="str">
        <f t="shared" si="380"/>
        <v/>
      </c>
      <c r="BC189" s="136" t="str">
        <f t="shared" si="380"/>
        <v/>
      </c>
      <c r="BD189" s="136" t="str">
        <f t="shared" si="380"/>
        <v/>
      </c>
      <c r="BE189" s="136" t="str">
        <f t="shared" si="380"/>
        <v/>
      </c>
      <c r="BF189" s="136" t="str">
        <f t="shared" si="380"/>
        <v/>
      </c>
      <c r="BG189" s="136" t="str">
        <f t="shared" si="380"/>
        <v/>
      </c>
      <c r="BH189" s="136" t="str">
        <f t="shared" si="380"/>
        <v/>
      </c>
      <c r="BI189" s="136" t="str">
        <f t="shared" si="380"/>
        <v/>
      </c>
      <c r="BJ189" s="136" t="str">
        <f t="shared" si="380"/>
        <v/>
      </c>
      <c r="BK189" s="136" t="str">
        <f t="shared" si="380"/>
        <v/>
      </c>
      <c r="BL189" s="136" t="str">
        <f t="shared" si="380"/>
        <v/>
      </c>
      <c r="BM189" s="136" t="str">
        <f t="shared" si="380"/>
        <v/>
      </c>
      <c r="BN189" s="136" t="str">
        <f t="shared" si="380"/>
        <v/>
      </c>
      <c r="BO189" s="136" t="str">
        <f t="shared" si="380"/>
        <v/>
      </c>
      <c r="BP189" s="136" t="str">
        <f t="shared" si="380"/>
        <v/>
      </c>
      <c r="BQ189" s="136" t="str">
        <f t="shared" si="380"/>
        <v/>
      </c>
      <c r="BR189" s="136" t="str">
        <f t="shared" si="380"/>
        <v/>
      </c>
    </row>
    <row r="190" spans="1:70">
      <c r="A190" s="133" t="str">
        <f>IFERROR(IF(IF(AND(ROW(A190)=ROW($A$6),$G$2&lt;DATEVALUE("28/07/2006")),$G$2+1,INDEX('Intereses moratorios'!$A$7:$A$299,MATCH($G$2,'Intereses moratorios'!$A$7:$A$299,1)+ROW(A190)-ROW($A$6)))=0,"",IF(AND(ROW(A190)=ROW($A$6),$G$2&lt;DATEVALUE("28/07/2006")),$G$2+1,INDEX('Intereses moratorios'!$A$7:$A$299,MATCH($G$2,'Intereses moratorios'!$A$7:$A$299,1)+ROW(A190)-ROW($A$6)))),"")</f>
        <v/>
      </c>
      <c r="B190" s="133" t="str">
        <f>IFERROR(INDEX('Intereses moratorios'!$B$7:$B$299,MATCH(A190,'Intereses moratorios'!$A$7:$A$299,0)),"")</f>
        <v/>
      </c>
      <c r="C190" s="134" t="str">
        <f>IF(A190="","",IFERROR(IF($G$1&gt;=DATEVALUE("22/11/2019"),$E$4,INDEX('Intereses moratorios'!$D$7:$D$299,MATCH(A190,'Intereses moratorios'!$A$7:$A$299,0))),""))</f>
        <v/>
      </c>
      <c r="D190" s="133" t="str">
        <f t="shared" si="271"/>
        <v/>
      </c>
      <c r="E190" s="133" t="str">
        <f t="shared" si="272"/>
        <v/>
      </c>
      <c r="F190" s="135" t="str">
        <f t="shared" si="267"/>
        <v/>
      </c>
      <c r="G190" s="136" t="str">
        <f t="shared" si="268"/>
        <v/>
      </c>
      <c r="H190" s="136" t="str">
        <f t="shared" ref="H190:AM190" si="381">IF(D190&lt;&gt;"",ROUND(H4*IF($G$1&gt;=DATEVALUE("22/11/2019"),$C$190/365)*$F$190,IF(FALSE,-3,2)),"")</f>
        <v/>
      </c>
      <c r="I190" s="136" t="str">
        <f t="shared" si="381"/>
        <v/>
      </c>
      <c r="J190" s="136" t="str">
        <f t="shared" si="381"/>
        <v/>
      </c>
      <c r="K190" s="136" t="str">
        <f t="shared" si="381"/>
        <v/>
      </c>
      <c r="L190" s="136" t="str">
        <f t="shared" si="381"/>
        <v/>
      </c>
      <c r="M190" s="136" t="str">
        <f t="shared" si="381"/>
        <v/>
      </c>
      <c r="N190" s="136" t="str">
        <f t="shared" si="381"/>
        <v/>
      </c>
      <c r="O190" s="136" t="str">
        <f t="shared" si="381"/>
        <v/>
      </c>
      <c r="P190" s="136" t="str">
        <f t="shared" si="381"/>
        <v/>
      </c>
      <c r="Q190" s="136" t="str">
        <f t="shared" si="381"/>
        <v/>
      </c>
      <c r="R190" s="136" t="str">
        <f t="shared" si="381"/>
        <v/>
      </c>
      <c r="S190" s="136" t="str">
        <f t="shared" si="381"/>
        <v/>
      </c>
      <c r="T190" s="136" t="str">
        <f t="shared" si="381"/>
        <v/>
      </c>
      <c r="U190" s="136" t="str">
        <f t="shared" si="381"/>
        <v/>
      </c>
      <c r="V190" s="136" t="str">
        <f t="shared" si="381"/>
        <v/>
      </c>
      <c r="W190" s="136" t="str">
        <f t="shared" si="381"/>
        <v/>
      </c>
      <c r="X190" s="136" t="str">
        <f t="shared" si="381"/>
        <v/>
      </c>
      <c r="Y190" s="136" t="str">
        <f t="shared" si="381"/>
        <v/>
      </c>
      <c r="Z190" s="136" t="str">
        <f t="shared" si="381"/>
        <v/>
      </c>
      <c r="AA190" s="136" t="str">
        <f t="shared" si="381"/>
        <v/>
      </c>
      <c r="AB190" s="136" t="str">
        <f t="shared" si="381"/>
        <v/>
      </c>
      <c r="AC190" s="136" t="str">
        <f t="shared" si="381"/>
        <v/>
      </c>
      <c r="AD190" s="136" t="str">
        <f t="shared" si="381"/>
        <v/>
      </c>
      <c r="AE190" s="136" t="str">
        <f t="shared" si="381"/>
        <v/>
      </c>
      <c r="AF190" s="136" t="str">
        <f t="shared" si="381"/>
        <v/>
      </c>
      <c r="AG190" s="136" t="str">
        <f t="shared" si="381"/>
        <v/>
      </c>
      <c r="AH190" s="136" t="str">
        <f t="shared" si="381"/>
        <v/>
      </c>
      <c r="AI190" s="136" t="str">
        <f t="shared" si="381"/>
        <v/>
      </c>
      <c r="AJ190" s="136" t="str">
        <f t="shared" si="381"/>
        <v/>
      </c>
      <c r="AK190" s="136" t="str">
        <f t="shared" si="381"/>
        <v/>
      </c>
      <c r="AL190" s="136" t="str">
        <f t="shared" si="381"/>
        <v/>
      </c>
      <c r="AM190" s="136" t="str">
        <f t="shared" si="381"/>
        <v/>
      </c>
      <c r="AN190" s="136" t="str">
        <f t="shared" ref="AN190:BR190" si="382">IF(AJ190&lt;&gt;"",ROUND(AN4*IF($G$1&gt;=DATEVALUE("22/11/2019"),$C$190/365)*$F$190,IF(FALSE,-3,2)),"")</f>
        <v/>
      </c>
      <c r="AO190" s="136" t="str">
        <f t="shared" si="382"/>
        <v/>
      </c>
      <c r="AP190" s="136" t="str">
        <f t="shared" si="382"/>
        <v/>
      </c>
      <c r="AQ190" s="136" t="str">
        <f t="shared" si="382"/>
        <v/>
      </c>
      <c r="AR190" s="136" t="str">
        <f t="shared" si="382"/>
        <v/>
      </c>
      <c r="AS190" s="136" t="str">
        <f t="shared" si="382"/>
        <v/>
      </c>
      <c r="AT190" s="136" t="str">
        <f t="shared" si="382"/>
        <v/>
      </c>
      <c r="AU190" s="136" t="str">
        <f t="shared" si="382"/>
        <v/>
      </c>
      <c r="AV190" s="136" t="str">
        <f t="shared" si="382"/>
        <v/>
      </c>
      <c r="AW190" s="136" t="str">
        <f t="shared" si="382"/>
        <v/>
      </c>
      <c r="AX190" s="136" t="str">
        <f t="shared" si="382"/>
        <v/>
      </c>
      <c r="AY190" s="136" t="str">
        <f t="shared" si="382"/>
        <v/>
      </c>
      <c r="AZ190" s="136" t="str">
        <f t="shared" si="382"/>
        <v/>
      </c>
      <c r="BA190" s="136" t="str">
        <f t="shared" si="382"/>
        <v/>
      </c>
      <c r="BB190" s="136" t="str">
        <f t="shared" si="382"/>
        <v/>
      </c>
      <c r="BC190" s="136" t="str">
        <f t="shared" si="382"/>
        <v/>
      </c>
      <c r="BD190" s="136" t="str">
        <f t="shared" si="382"/>
        <v/>
      </c>
      <c r="BE190" s="136" t="str">
        <f t="shared" si="382"/>
        <v/>
      </c>
      <c r="BF190" s="136" t="str">
        <f t="shared" si="382"/>
        <v/>
      </c>
      <c r="BG190" s="136" t="str">
        <f t="shared" si="382"/>
        <v/>
      </c>
      <c r="BH190" s="136" t="str">
        <f t="shared" si="382"/>
        <v/>
      </c>
      <c r="BI190" s="136" t="str">
        <f t="shared" si="382"/>
        <v/>
      </c>
      <c r="BJ190" s="136" t="str">
        <f t="shared" si="382"/>
        <v/>
      </c>
      <c r="BK190" s="136" t="str">
        <f t="shared" si="382"/>
        <v/>
      </c>
      <c r="BL190" s="136" t="str">
        <f t="shared" si="382"/>
        <v/>
      </c>
      <c r="BM190" s="136" t="str">
        <f t="shared" si="382"/>
        <v/>
      </c>
      <c r="BN190" s="136" t="str">
        <f t="shared" si="382"/>
        <v/>
      </c>
      <c r="BO190" s="136" t="str">
        <f t="shared" si="382"/>
        <v/>
      </c>
      <c r="BP190" s="136" t="str">
        <f t="shared" si="382"/>
        <v/>
      </c>
      <c r="BQ190" s="136" t="str">
        <f t="shared" si="382"/>
        <v/>
      </c>
      <c r="BR190" s="136" t="str">
        <f t="shared" si="382"/>
        <v/>
      </c>
    </row>
    <row r="191" spans="1:70">
      <c r="A191" s="133" t="str">
        <f>IFERROR(IF(IF(AND(ROW(A191)=ROW($A$6),$G$2&lt;DATEVALUE("28/07/2006")),$G$2+1,INDEX('Intereses moratorios'!$A$7:$A$299,MATCH($G$2,'Intereses moratorios'!$A$7:$A$299,1)+ROW(A191)-ROW($A$6)))=0,"",IF(AND(ROW(A191)=ROW($A$6),$G$2&lt;DATEVALUE("28/07/2006")),$G$2+1,INDEX('Intereses moratorios'!$A$7:$A$299,MATCH($G$2,'Intereses moratorios'!$A$7:$A$299,1)+ROW(A191)-ROW($A$6)))),"")</f>
        <v/>
      </c>
      <c r="B191" s="133" t="str">
        <f>IFERROR(INDEX('Intereses moratorios'!$B$7:$B$299,MATCH(A191,'Intereses moratorios'!$A$7:$A$299,0)),"")</f>
        <v/>
      </c>
      <c r="C191" s="134" t="str">
        <f>IF(A191="","",IFERROR(IF($G$1&gt;=DATEVALUE("22/11/2019"),$E$4,INDEX('Intereses moratorios'!$D$7:$D$299,MATCH(A191,'Intereses moratorios'!$A$7:$A$299,0))),""))</f>
        <v/>
      </c>
      <c r="D191" s="133" t="str">
        <f t="shared" si="271"/>
        <v/>
      </c>
      <c r="E191" s="133" t="str">
        <f t="shared" si="272"/>
        <v/>
      </c>
      <c r="F191" s="135" t="str">
        <f t="shared" si="267"/>
        <v/>
      </c>
      <c r="G191" s="136" t="str">
        <f t="shared" si="268"/>
        <v/>
      </c>
      <c r="H191" s="136" t="str">
        <f t="shared" ref="H191:AM191" si="383">IF(D191&lt;&gt;"",ROUND(H4*IF($G$1&gt;=DATEVALUE("22/11/2019"),$C$191/365)*$F$191,IF(FALSE,-3,2)),"")</f>
        <v/>
      </c>
      <c r="I191" s="136" t="str">
        <f t="shared" si="383"/>
        <v/>
      </c>
      <c r="J191" s="136" t="str">
        <f t="shared" si="383"/>
        <v/>
      </c>
      <c r="K191" s="136" t="str">
        <f t="shared" si="383"/>
        <v/>
      </c>
      <c r="L191" s="136" t="str">
        <f t="shared" si="383"/>
        <v/>
      </c>
      <c r="M191" s="136" t="str">
        <f t="shared" si="383"/>
        <v/>
      </c>
      <c r="N191" s="136" t="str">
        <f t="shared" si="383"/>
        <v/>
      </c>
      <c r="O191" s="136" t="str">
        <f t="shared" si="383"/>
        <v/>
      </c>
      <c r="P191" s="136" t="str">
        <f t="shared" si="383"/>
        <v/>
      </c>
      <c r="Q191" s="136" t="str">
        <f t="shared" si="383"/>
        <v/>
      </c>
      <c r="R191" s="136" t="str">
        <f t="shared" si="383"/>
        <v/>
      </c>
      <c r="S191" s="136" t="str">
        <f t="shared" si="383"/>
        <v/>
      </c>
      <c r="T191" s="136" t="str">
        <f t="shared" si="383"/>
        <v/>
      </c>
      <c r="U191" s="136" t="str">
        <f t="shared" si="383"/>
        <v/>
      </c>
      <c r="V191" s="136" t="str">
        <f t="shared" si="383"/>
        <v/>
      </c>
      <c r="W191" s="136" t="str">
        <f t="shared" si="383"/>
        <v/>
      </c>
      <c r="X191" s="136" t="str">
        <f t="shared" si="383"/>
        <v/>
      </c>
      <c r="Y191" s="136" t="str">
        <f t="shared" si="383"/>
        <v/>
      </c>
      <c r="Z191" s="136" t="str">
        <f t="shared" si="383"/>
        <v/>
      </c>
      <c r="AA191" s="136" t="str">
        <f t="shared" si="383"/>
        <v/>
      </c>
      <c r="AB191" s="136" t="str">
        <f t="shared" si="383"/>
        <v/>
      </c>
      <c r="AC191" s="136" t="str">
        <f t="shared" si="383"/>
        <v/>
      </c>
      <c r="AD191" s="136" t="str">
        <f t="shared" si="383"/>
        <v/>
      </c>
      <c r="AE191" s="136" t="str">
        <f t="shared" si="383"/>
        <v/>
      </c>
      <c r="AF191" s="136" t="str">
        <f t="shared" si="383"/>
        <v/>
      </c>
      <c r="AG191" s="136" t="str">
        <f t="shared" si="383"/>
        <v/>
      </c>
      <c r="AH191" s="136" t="str">
        <f t="shared" si="383"/>
        <v/>
      </c>
      <c r="AI191" s="136" t="str">
        <f t="shared" si="383"/>
        <v/>
      </c>
      <c r="AJ191" s="136" t="str">
        <f t="shared" si="383"/>
        <v/>
      </c>
      <c r="AK191" s="136" t="str">
        <f t="shared" si="383"/>
        <v/>
      </c>
      <c r="AL191" s="136" t="str">
        <f t="shared" si="383"/>
        <v/>
      </c>
      <c r="AM191" s="136" t="str">
        <f t="shared" si="383"/>
        <v/>
      </c>
      <c r="AN191" s="136" t="str">
        <f t="shared" ref="AN191:BR191" si="384">IF(AJ191&lt;&gt;"",ROUND(AN4*IF($G$1&gt;=DATEVALUE("22/11/2019"),$C$191/365)*$F$191,IF(FALSE,-3,2)),"")</f>
        <v/>
      </c>
      <c r="AO191" s="136" t="str">
        <f t="shared" si="384"/>
        <v/>
      </c>
      <c r="AP191" s="136" t="str">
        <f t="shared" si="384"/>
        <v/>
      </c>
      <c r="AQ191" s="136" t="str">
        <f t="shared" si="384"/>
        <v/>
      </c>
      <c r="AR191" s="136" t="str">
        <f t="shared" si="384"/>
        <v/>
      </c>
      <c r="AS191" s="136" t="str">
        <f t="shared" si="384"/>
        <v/>
      </c>
      <c r="AT191" s="136" t="str">
        <f t="shared" si="384"/>
        <v/>
      </c>
      <c r="AU191" s="136" t="str">
        <f t="shared" si="384"/>
        <v/>
      </c>
      <c r="AV191" s="136" t="str">
        <f t="shared" si="384"/>
        <v/>
      </c>
      <c r="AW191" s="136" t="str">
        <f t="shared" si="384"/>
        <v/>
      </c>
      <c r="AX191" s="136" t="str">
        <f t="shared" si="384"/>
        <v/>
      </c>
      <c r="AY191" s="136" t="str">
        <f t="shared" si="384"/>
        <v/>
      </c>
      <c r="AZ191" s="136" t="str">
        <f t="shared" si="384"/>
        <v/>
      </c>
      <c r="BA191" s="136" t="str">
        <f t="shared" si="384"/>
        <v/>
      </c>
      <c r="BB191" s="136" t="str">
        <f t="shared" si="384"/>
        <v/>
      </c>
      <c r="BC191" s="136" t="str">
        <f t="shared" si="384"/>
        <v/>
      </c>
      <c r="BD191" s="136" t="str">
        <f t="shared" si="384"/>
        <v/>
      </c>
      <c r="BE191" s="136" t="str">
        <f t="shared" si="384"/>
        <v/>
      </c>
      <c r="BF191" s="136" t="str">
        <f t="shared" si="384"/>
        <v/>
      </c>
      <c r="BG191" s="136" t="str">
        <f t="shared" si="384"/>
        <v/>
      </c>
      <c r="BH191" s="136" t="str">
        <f t="shared" si="384"/>
        <v/>
      </c>
      <c r="BI191" s="136" t="str">
        <f t="shared" si="384"/>
        <v/>
      </c>
      <c r="BJ191" s="136" t="str">
        <f t="shared" si="384"/>
        <v/>
      </c>
      <c r="BK191" s="136" t="str">
        <f t="shared" si="384"/>
        <v/>
      </c>
      <c r="BL191" s="136" t="str">
        <f t="shared" si="384"/>
        <v/>
      </c>
      <c r="BM191" s="136" t="str">
        <f t="shared" si="384"/>
        <v/>
      </c>
      <c r="BN191" s="136" t="str">
        <f t="shared" si="384"/>
        <v/>
      </c>
      <c r="BO191" s="136" t="str">
        <f t="shared" si="384"/>
        <v/>
      </c>
      <c r="BP191" s="136" t="str">
        <f t="shared" si="384"/>
        <v/>
      </c>
      <c r="BQ191" s="136" t="str">
        <f t="shared" si="384"/>
        <v/>
      </c>
      <c r="BR191" s="136" t="str">
        <f t="shared" si="384"/>
        <v/>
      </c>
    </row>
    <row r="192" spans="1:70">
      <c r="A192" s="133" t="str">
        <f>IFERROR(IF(IF(AND(ROW(A192)=ROW($A$6),$G$2&lt;DATEVALUE("28/07/2006")),$G$2+1,INDEX('Intereses moratorios'!$A$7:$A$299,MATCH($G$2,'Intereses moratorios'!$A$7:$A$299,1)+ROW(A192)-ROW($A$6)))=0,"",IF(AND(ROW(A192)=ROW($A$6),$G$2&lt;DATEVALUE("28/07/2006")),$G$2+1,INDEX('Intereses moratorios'!$A$7:$A$299,MATCH($G$2,'Intereses moratorios'!$A$7:$A$299,1)+ROW(A192)-ROW($A$6)))),"")</f>
        <v/>
      </c>
      <c r="B192" s="133" t="str">
        <f>IFERROR(INDEX('Intereses moratorios'!$B$7:$B$299,MATCH(A192,'Intereses moratorios'!$A$7:$A$299,0)),"")</f>
        <v/>
      </c>
      <c r="C192" s="134" t="str">
        <f>IF(A192="","",IFERROR(IF($G$1&gt;=DATEVALUE("22/11/2019"),$E$4,INDEX('Intereses moratorios'!$D$7:$D$299,MATCH(A192,'Intereses moratorios'!$A$7:$A$299,0))),""))</f>
        <v/>
      </c>
      <c r="D192" s="133" t="str">
        <f t="shared" si="271"/>
        <v/>
      </c>
      <c r="E192" s="133" t="str">
        <f t="shared" si="272"/>
        <v/>
      </c>
      <c r="F192" s="135" t="str">
        <f t="shared" si="267"/>
        <v/>
      </c>
      <c r="G192" s="136" t="str">
        <f t="shared" si="268"/>
        <v/>
      </c>
      <c r="H192" s="136" t="str">
        <f t="shared" ref="H192:AM192" si="385">IF(D192&lt;&gt;"",ROUND(H4*IF($G$1&gt;=DATEVALUE("22/11/2019"),$C$192/365)*$F$192,IF(FALSE,-3,2)),"")</f>
        <v/>
      </c>
      <c r="I192" s="136" t="str">
        <f t="shared" si="385"/>
        <v/>
      </c>
      <c r="J192" s="136" t="str">
        <f t="shared" si="385"/>
        <v/>
      </c>
      <c r="K192" s="136" t="str">
        <f t="shared" si="385"/>
        <v/>
      </c>
      <c r="L192" s="136" t="str">
        <f t="shared" si="385"/>
        <v/>
      </c>
      <c r="M192" s="136" t="str">
        <f t="shared" si="385"/>
        <v/>
      </c>
      <c r="N192" s="136" t="str">
        <f t="shared" si="385"/>
        <v/>
      </c>
      <c r="O192" s="136" t="str">
        <f t="shared" si="385"/>
        <v/>
      </c>
      <c r="P192" s="136" t="str">
        <f t="shared" si="385"/>
        <v/>
      </c>
      <c r="Q192" s="136" t="str">
        <f t="shared" si="385"/>
        <v/>
      </c>
      <c r="R192" s="136" t="str">
        <f t="shared" si="385"/>
        <v/>
      </c>
      <c r="S192" s="136" t="str">
        <f t="shared" si="385"/>
        <v/>
      </c>
      <c r="T192" s="136" t="str">
        <f t="shared" si="385"/>
        <v/>
      </c>
      <c r="U192" s="136" t="str">
        <f t="shared" si="385"/>
        <v/>
      </c>
      <c r="V192" s="136" t="str">
        <f t="shared" si="385"/>
        <v/>
      </c>
      <c r="W192" s="136" t="str">
        <f t="shared" si="385"/>
        <v/>
      </c>
      <c r="X192" s="136" t="str">
        <f t="shared" si="385"/>
        <v/>
      </c>
      <c r="Y192" s="136" t="str">
        <f t="shared" si="385"/>
        <v/>
      </c>
      <c r="Z192" s="136" t="str">
        <f t="shared" si="385"/>
        <v/>
      </c>
      <c r="AA192" s="136" t="str">
        <f t="shared" si="385"/>
        <v/>
      </c>
      <c r="AB192" s="136" t="str">
        <f t="shared" si="385"/>
        <v/>
      </c>
      <c r="AC192" s="136" t="str">
        <f t="shared" si="385"/>
        <v/>
      </c>
      <c r="AD192" s="136" t="str">
        <f t="shared" si="385"/>
        <v/>
      </c>
      <c r="AE192" s="136" t="str">
        <f t="shared" si="385"/>
        <v/>
      </c>
      <c r="AF192" s="136" t="str">
        <f t="shared" si="385"/>
        <v/>
      </c>
      <c r="AG192" s="136" t="str">
        <f t="shared" si="385"/>
        <v/>
      </c>
      <c r="AH192" s="136" t="str">
        <f t="shared" si="385"/>
        <v/>
      </c>
      <c r="AI192" s="136" t="str">
        <f t="shared" si="385"/>
        <v/>
      </c>
      <c r="AJ192" s="136" t="str">
        <f t="shared" si="385"/>
        <v/>
      </c>
      <c r="AK192" s="136" t="str">
        <f t="shared" si="385"/>
        <v/>
      </c>
      <c r="AL192" s="136" t="str">
        <f t="shared" si="385"/>
        <v/>
      </c>
      <c r="AM192" s="136" t="str">
        <f t="shared" si="385"/>
        <v/>
      </c>
      <c r="AN192" s="136" t="str">
        <f t="shared" ref="AN192:BR192" si="386">IF(AJ192&lt;&gt;"",ROUND(AN4*IF($G$1&gt;=DATEVALUE("22/11/2019"),$C$192/365)*$F$192,IF(FALSE,-3,2)),"")</f>
        <v/>
      </c>
      <c r="AO192" s="136" t="str">
        <f t="shared" si="386"/>
        <v/>
      </c>
      <c r="AP192" s="136" t="str">
        <f t="shared" si="386"/>
        <v/>
      </c>
      <c r="AQ192" s="136" t="str">
        <f t="shared" si="386"/>
        <v/>
      </c>
      <c r="AR192" s="136" t="str">
        <f t="shared" si="386"/>
        <v/>
      </c>
      <c r="AS192" s="136" t="str">
        <f t="shared" si="386"/>
        <v/>
      </c>
      <c r="AT192" s="136" t="str">
        <f t="shared" si="386"/>
        <v/>
      </c>
      <c r="AU192" s="136" t="str">
        <f t="shared" si="386"/>
        <v/>
      </c>
      <c r="AV192" s="136" t="str">
        <f t="shared" si="386"/>
        <v/>
      </c>
      <c r="AW192" s="136" t="str">
        <f t="shared" si="386"/>
        <v/>
      </c>
      <c r="AX192" s="136" t="str">
        <f t="shared" si="386"/>
        <v/>
      </c>
      <c r="AY192" s="136" t="str">
        <f t="shared" si="386"/>
        <v/>
      </c>
      <c r="AZ192" s="136" t="str">
        <f t="shared" si="386"/>
        <v/>
      </c>
      <c r="BA192" s="136" t="str">
        <f t="shared" si="386"/>
        <v/>
      </c>
      <c r="BB192" s="136" t="str">
        <f t="shared" si="386"/>
        <v/>
      </c>
      <c r="BC192" s="136" t="str">
        <f t="shared" si="386"/>
        <v/>
      </c>
      <c r="BD192" s="136" t="str">
        <f t="shared" si="386"/>
        <v/>
      </c>
      <c r="BE192" s="136" t="str">
        <f t="shared" si="386"/>
        <v/>
      </c>
      <c r="BF192" s="136" t="str">
        <f t="shared" si="386"/>
        <v/>
      </c>
      <c r="BG192" s="136" t="str">
        <f t="shared" si="386"/>
        <v/>
      </c>
      <c r="BH192" s="136" t="str">
        <f t="shared" si="386"/>
        <v/>
      </c>
      <c r="BI192" s="136" t="str">
        <f t="shared" si="386"/>
        <v/>
      </c>
      <c r="BJ192" s="136" t="str">
        <f t="shared" si="386"/>
        <v/>
      </c>
      <c r="BK192" s="136" t="str">
        <f t="shared" si="386"/>
        <v/>
      </c>
      <c r="BL192" s="136" t="str">
        <f t="shared" si="386"/>
        <v/>
      </c>
      <c r="BM192" s="136" t="str">
        <f t="shared" si="386"/>
        <v/>
      </c>
      <c r="BN192" s="136" t="str">
        <f t="shared" si="386"/>
        <v/>
      </c>
      <c r="BO192" s="136" t="str">
        <f t="shared" si="386"/>
        <v/>
      </c>
      <c r="BP192" s="136" t="str">
        <f t="shared" si="386"/>
        <v/>
      </c>
      <c r="BQ192" s="136" t="str">
        <f t="shared" si="386"/>
        <v/>
      </c>
      <c r="BR192" s="136" t="str">
        <f t="shared" si="386"/>
        <v/>
      </c>
    </row>
    <row r="193" spans="1:70">
      <c r="A193" s="133" t="str">
        <f>IFERROR(IF(IF(AND(ROW(A193)=ROW($A$6),$G$2&lt;DATEVALUE("28/07/2006")),$G$2+1,INDEX('Intereses moratorios'!$A$7:$A$299,MATCH($G$2,'Intereses moratorios'!$A$7:$A$299,1)+ROW(A193)-ROW($A$6)))=0,"",IF(AND(ROW(A193)=ROW($A$6),$G$2&lt;DATEVALUE("28/07/2006")),$G$2+1,INDEX('Intereses moratorios'!$A$7:$A$299,MATCH($G$2,'Intereses moratorios'!$A$7:$A$299,1)+ROW(A193)-ROW($A$6)))),"")</f>
        <v/>
      </c>
      <c r="B193" s="133" t="str">
        <f>IFERROR(INDEX('Intereses moratorios'!$B$7:$B$299,MATCH(A193,'Intereses moratorios'!$A$7:$A$299,0)),"")</f>
        <v/>
      </c>
      <c r="C193" s="134" t="str">
        <f>IF(A193="","",IFERROR(IF($G$1&gt;=DATEVALUE("22/11/2019"),$E$4,INDEX('Intereses moratorios'!$D$7:$D$299,MATCH(A193,'Intereses moratorios'!$A$7:$A$299,0))),""))</f>
        <v/>
      </c>
      <c r="D193" s="133" t="str">
        <f t="shared" si="271"/>
        <v/>
      </c>
      <c r="E193" s="133" t="str">
        <f t="shared" si="272"/>
        <v/>
      </c>
      <c r="F193" s="135" t="str">
        <f t="shared" si="267"/>
        <v/>
      </c>
      <c r="G193" s="136" t="str">
        <f t="shared" si="268"/>
        <v/>
      </c>
      <c r="H193" s="136" t="str">
        <f t="shared" ref="H193:AM193" si="387">IF(D193&lt;&gt;"",ROUND(H4*IF($G$1&gt;=DATEVALUE("22/11/2019"),$C$193/365)*$F$193,IF(FALSE,-3,2)),"")</f>
        <v/>
      </c>
      <c r="I193" s="136" t="str">
        <f t="shared" si="387"/>
        <v/>
      </c>
      <c r="J193" s="136" t="str">
        <f t="shared" si="387"/>
        <v/>
      </c>
      <c r="K193" s="136" t="str">
        <f t="shared" si="387"/>
        <v/>
      </c>
      <c r="L193" s="136" t="str">
        <f t="shared" si="387"/>
        <v/>
      </c>
      <c r="M193" s="136" t="str">
        <f t="shared" si="387"/>
        <v/>
      </c>
      <c r="N193" s="136" t="str">
        <f t="shared" si="387"/>
        <v/>
      </c>
      <c r="O193" s="136" t="str">
        <f t="shared" si="387"/>
        <v/>
      </c>
      <c r="P193" s="136" t="str">
        <f t="shared" si="387"/>
        <v/>
      </c>
      <c r="Q193" s="136" t="str">
        <f t="shared" si="387"/>
        <v/>
      </c>
      <c r="R193" s="136" t="str">
        <f t="shared" si="387"/>
        <v/>
      </c>
      <c r="S193" s="136" t="str">
        <f t="shared" si="387"/>
        <v/>
      </c>
      <c r="T193" s="136" t="str">
        <f t="shared" si="387"/>
        <v/>
      </c>
      <c r="U193" s="136" t="str">
        <f t="shared" si="387"/>
        <v/>
      </c>
      <c r="V193" s="136" t="str">
        <f t="shared" si="387"/>
        <v/>
      </c>
      <c r="W193" s="136" t="str">
        <f t="shared" si="387"/>
        <v/>
      </c>
      <c r="X193" s="136" t="str">
        <f t="shared" si="387"/>
        <v/>
      </c>
      <c r="Y193" s="136" t="str">
        <f t="shared" si="387"/>
        <v/>
      </c>
      <c r="Z193" s="136" t="str">
        <f t="shared" si="387"/>
        <v/>
      </c>
      <c r="AA193" s="136" t="str">
        <f t="shared" si="387"/>
        <v/>
      </c>
      <c r="AB193" s="136" t="str">
        <f t="shared" si="387"/>
        <v/>
      </c>
      <c r="AC193" s="136" t="str">
        <f t="shared" si="387"/>
        <v/>
      </c>
      <c r="AD193" s="136" t="str">
        <f t="shared" si="387"/>
        <v/>
      </c>
      <c r="AE193" s="136" t="str">
        <f t="shared" si="387"/>
        <v/>
      </c>
      <c r="AF193" s="136" t="str">
        <f t="shared" si="387"/>
        <v/>
      </c>
      <c r="AG193" s="136" t="str">
        <f t="shared" si="387"/>
        <v/>
      </c>
      <c r="AH193" s="136" t="str">
        <f t="shared" si="387"/>
        <v/>
      </c>
      <c r="AI193" s="136" t="str">
        <f t="shared" si="387"/>
        <v/>
      </c>
      <c r="AJ193" s="136" t="str">
        <f t="shared" si="387"/>
        <v/>
      </c>
      <c r="AK193" s="136" t="str">
        <f t="shared" si="387"/>
        <v/>
      </c>
      <c r="AL193" s="136" t="str">
        <f t="shared" si="387"/>
        <v/>
      </c>
      <c r="AM193" s="136" t="str">
        <f t="shared" si="387"/>
        <v/>
      </c>
      <c r="AN193" s="136" t="str">
        <f t="shared" ref="AN193:BR193" si="388">IF(AJ193&lt;&gt;"",ROUND(AN4*IF($G$1&gt;=DATEVALUE("22/11/2019"),$C$193/365)*$F$193,IF(FALSE,-3,2)),"")</f>
        <v/>
      </c>
      <c r="AO193" s="136" t="str">
        <f t="shared" si="388"/>
        <v/>
      </c>
      <c r="AP193" s="136" t="str">
        <f t="shared" si="388"/>
        <v/>
      </c>
      <c r="AQ193" s="136" t="str">
        <f t="shared" si="388"/>
        <v/>
      </c>
      <c r="AR193" s="136" t="str">
        <f t="shared" si="388"/>
        <v/>
      </c>
      <c r="AS193" s="136" t="str">
        <f t="shared" si="388"/>
        <v/>
      </c>
      <c r="AT193" s="136" t="str">
        <f t="shared" si="388"/>
        <v/>
      </c>
      <c r="AU193" s="136" t="str">
        <f t="shared" si="388"/>
        <v/>
      </c>
      <c r="AV193" s="136" t="str">
        <f t="shared" si="388"/>
        <v/>
      </c>
      <c r="AW193" s="136" t="str">
        <f t="shared" si="388"/>
        <v/>
      </c>
      <c r="AX193" s="136" t="str">
        <f t="shared" si="388"/>
        <v/>
      </c>
      <c r="AY193" s="136" t="str">
        <f t="shared" si="388"/>
        <v/>
      </c>
      <c r="AZ193" s="136" t="str">
        <f t="shared" si="388"/>
        <v/>
      </c>
      <c r="BA193" s="136" t="str">
        <f t="shared" si="388"/>
        <v/>
      </c>
      <c r="BB193" s="136" t="str">
        <f t="shared" si="388"/>
        <v/>
      </c>
      <c r="BC193" s="136" t="str">
        <f t="shared" si="388"/>
        <v/>
      </c>
      <c r="BD193" s="136" t="str">
        <f t="shared" si="388"/>
        <v/>
      </c>
      <c r="BE193" s="136" t="str">
        <f t="shared" si="388"/>
        <v/>
      </c>
      <c r="BF193" s="136" t="str">
        <f t="shared" si="388"/>
        <v/>
      </c>
      <c r="BG193" s="136" t="str">
        <f t="shared" si="388"/>
        <v/>
      </c>
      <c r="BH193" s="136" t="str">
        <f t="shared" si="388"/>
        <v/>
      </c>
      <c r="BI193" s="136" t="str">
        <f t="shared" si="388"/>
        <v/>
      </c>
      <c r="BJ193" s="136" t="str">
        <f t="shared" si="388"/>
        <v/>
      </c>
      <c r="BK193" s="136" t="str">
        <f t="shared" si="388"/>
        <v/>
      </c>
      <c r="BL193" s="136" t="str">
        <f t="shared" si="388"/>
        <v/>
      </c>
      <c r="BM193" s="136" t="str">
        <f t="shared" si="388"/>
        <v/>
      </c>
      <c r="BN193" s="136" t="str">
        <f t="shared" si="388"/>
        <v/>
      </c>
      <c r="BO193" s="136" t="str">
        <f t="shared" si="388"/>
        <v/>
      </c>
      <c r="BP193" s="136" t="str">
        <f t="shared" si="388"/>
        <v/>
      </c>
      <c r="BQ193" s="136" t="str">
        <f t="shared" si="388"/>
        <v/>
      </c>
      <c r="BR193" s="136" t="str">
        <f t="shared" si="388"/>
        <v/>
      </c>
    </row>
    <row r="194" spans="1:70">
      <c r="A194" s="133" t="str">
        <f>IFERROR(IF(IF(AND(ROW(A194)=ROW($A$6),$G$2&lt;DATEVALUE("28/07/2006")),$G$2+1,INDEX('Intereses moratorios'!$A$7:$A$299,MATCH($G$2,'Intereses moratorios'!$A$7:$A$299,1)+ROW(A194)-ROW($A$6)))=0,"",IF(AND(ROW(A194)=ROW($A$6),$G$2&lt;DATEVALUE("28/07/2006")),$G$2+1,INDEX('Intereses moratorios'!$A$7:$A$299,MATCH($G$2,'Intereses moratorios'!$A$7:$A$299,1)+ROW(A194)-ROW($A$6)))),"")</f>
        <v/>
      </c>
      <c r="B194" s="133" t="str">
        <f>IFERROR(INDEX('Intereses moratorios'!$B$7:$B$299,MATCH(A194,'Intereses moratorios'!$A$7:$A$299,0)),"")</f>
        <v/>
      </c>
      <c r="C194" s="134" t="str">
        <f>IF(A194="","",IFERROR(IF($G$1&gt;=DATEVALUE("22/11/2019"),$E$4,INDEX('Intereses moratorios'!$D$7:$D$299,MATCH(A194,'Intereses moratorios'!$A$7:$A$299,0))),""))</f>
        <v/>
      </c>
      <c r="D194" s="133" t="str">
        <f t="shared" si="271"/>
        <v/>
      </c>
      <c r="E194" s="133" t="str">
        <f t="shared" si="272"/>
        <v/>
      </c>
      <c r="F194" s="135" t="str">
        <f t="shared" si="267"/>
        <v/>
      </c>
      <c r="G194" s="136" t="str">
        <f t="shared" si="268"/>
        <v/>
      </c>
      <c r="H194" s="136" t="str">
        <f t="shared" ref="H194:AM194" si="389">IF(D194&lt;&gt;"",ROUND(H4*IF($G$1&gt;=DATEVALUE("22/11/2019"),$C$194/365)*$F$194,IF(FALSE,-3,2)),"")</f>
        <v/>
      </c>
      <c r="I194" s="136" t="str">
        <f t="shared" si="389"/>
        <v/>
      </c>
      <c r="J194" s="136" t="str">
        <f t="shared" si="389"/>
        <v/>
      </c>
      <c r="K194" s="136" t="str">
        <f t="shared" si="389"/>
        <v/>
      </c>
      <c r="L194" s="136" t="str">
        <f t="shared" si="389"/>
        <v/>
      </c>
      <c r="M194" s="136" t="str">
        <f t="shared" si="389"/>
        <v/>
      </c>
      <c r="N194" s="136" t="str">
        <f t="shared" si="389"/>
        <v/>
      </c>
      <c r="O194" s="136" t="str">
        <f t="shared" si="389"/>
        <v/>
      </c>
      <c r="P194" s="136" t="str">
        <f t="shared" si="389"/>
        <v/>
      </c>
      <c r="Q194" s="136" t="str">
        <f t="shared" si="389"/>
        <v/>
      </c>
      <c r="R194" s="136" t="str">
        <f t="shared" si="389"/>
        <v/>
      </c>
      <c r="S194" s="136" t="str">
        <f t="shared" si="389"/>
        <v/>
      </c>
      <c r="T194" s="136" t="str">
        <f t="shared" si="389"/>
        <v/>
      </c>
      <c r="U194" s="136" t="str">
        <f t="shared" si="389"/>
        <v/>
      </c>
      <c r="V194" s="136" t="str">
        <f t="shared" si="389"/>
        <v/>
      </c>
      <c r="W194" s="136" t="str">
        <f t="shared" si="389"/>
        <v/>
      </c>
      <c r="X194" s="136" t="str">
        <f t="shared" si="389"/>
        <v/>
      </c>
      <c r="Y194" s="136" t="str">
        <f t="shared" si="389"/>
        <v/>
      </c>
      <c r="Z194" s="136" t="str">
        <f t="shared" si="389"/>
        <v/>
      </c>
      <c r="AA194" s="136" t="str">
        <f t="shared" si="389"/>
        <v/>
      </c>
      <c r="AB194" s="136" t="str">
        <f t="shared" si="389"/>
        <v/>
      </c>
      <c r="AC194" s="136" t="str">
        <f t="shared" si="389"/>
        <v/>
      </c>
      <c r="AD194" s="136" t="str">
        <f t="shared" si="389"/>
        <v/>
      </c>
      <c r="AE194" s="136" t="str">
        <f t="shared" si="389"/>
        <v/>
      </c>
      <c r="AF194" s="136" t="str">
        <f t="shared" si="389"/>
        <v/>
      </c>
      <c r="AG194" s="136" t="str">
        <f t="shared" si="389"/>
        <v/>
      </c>
      <c r="AH194" s="136" t="str">
        <f t="shared" si="389"/>
        <v/>
      </c>
      <c r="AI194" s="136" t="str">
        <f t="shared" si="389"/>
        <v/>
      </c>
      <c r="AJ194" s="136" t="str">
        <f t="shared" si="389"/>
        <v/>
      </c>
      <c r="AK194" s="136" t="str">
        <f t="shared" si="389"/>
        <v/>
      </c>
      <c r="AL194" s="136" t="str">
        <f t="shared" si="389"/>
        <v/>
      </c>
      <c r="AM194" s="136" t="str">
        <f t="shared" si="389"/>
        <v/>
      </c>
      <c r="AN194" s="136" t="str">
        <f t="shared" ref="AN194:BR194" si="390">IF(AJ194&lt;&gt;"",ROUND(AN4*IF($G$1&gt;=DATEVALUE("22/11/2019"),$C$194/365)*$F$194,IF(FALSE,-3,2)),"")</f>
        <v/>
      </c>
      <c r="AO194" s="136" t="str">
        <f t="shared" si="390"/>
        <v/>
      </c>
      <c r="AP194" s="136" t="str">
        <f t="shared" si="390"/>
        <v/>
      </c>
      <c r="AQ194" s="136" t="str">
        <f t="shared" si="390"/>
        <v/>
      </c>
      <c r="AR194" s="136" t="str">
        <f t="shared" si="390"/>
        <v/>
      </c>
      <c r="AS194" s="136" t="str">
        <f t="shared" si="390"/>
        <v/>
      </c>
      <c r="AT194" s="136" t="str">
        <f t="shared" si="390"/>
        <v/>
      </c>
      <c r="AU194" s="136" t="str">
        <f t="shared" si="390"/>
        <v/>
      </c>
      <c r="AV194" s="136" t="str">
        <f t="shared" si="390"/>
        <v/>
      </c>
      <c r="AW194" s="136" t="str">
        <f t="shared" si="390"/>
        <v/>
      </c>
      <c r="AX194" s="136" t="str">
        <f t="shared" si="390"/>
        <v/>
      </c>
      <c r="AY194" s="136" t="str">
        <f t="shared" si="390"/>
        <v/>
      </c>
      <c r="AZ194" s="136" t="str">
        <f t="shared" si="390"/>
        <v/>
      </c>
      <c r="BA194" s="136" t="str">
        <f t="shared" si="390"/>
        <v/>
      </c>
      <c r="BB194" s="136" t="str">
        <f t="shared" si="390"/>
        <v/>
      </c>
      <c r="BC194" s="136" t="str">
        <f t="shared" si="390"/>
        <v/>
      </c>
      <c r="BD194" s="136" t="str">
        <f t="shared" si="390"/>
        <v/>
      </c>
      <c r="BE194" s="136" t="str">
        <f t="shared" si="390"/>
        <v/>
      </c>
      <c r="BF194" s="136" t="str">
        <f t="shared" si="390"/>
        <v/>
      </c>
      <c r="BG194" s="136" t="str">
        <f t="shared" si="390"/>
        <v/>
      </c>
      <c r="BH194" s="136" t="str">
        <f t="shared" si="390"/>
        <v/>
      </c>
      <c r="BI194" s="136" t="str">
        <f t="shared" si="390"/>
        <v/>
      </c>
      <c r="BJ194" s="136" t="str">
        <f t="shared" si="390"/>
        <v/>
      </c>
      <c r="BK194" s="136" t="str">
        <f t="shared" si="390"/>
        <v/>
      </c>
      <c r="BL194" s="136" t="str">
        <f t="shared" si="390"/>
        <v/>
      </c>
      <c r="BM194" s="136" t="str">
        <f t="shared" si="390"/>
        <v/>
      </c>
      <c r="BN194" s="136" t="str">
        <f t="shared" si="390"/>
        <v/>
      </c>
      <c r="BO194" s="136" t="str">
        <f t="shared" si="390"/>
        <v/>
      </c>
      <c r="BP194" s="136" t="str">
        <f t="shared" si="390"/>
        <v/>
      </c>
      <c r="BQ194" s="136" t="str">
        <f t="shared" si="390"/>
        <v/>
      </c>
      <c r="BR194" s="136" t="str">
        <f t="shared" si="390"/>
        <v/>
      </c>
    </row>
    <row r="195" spans="1:70">
      <c r="A195" s="133" t="str">
        <f>IFERROR(IF(IF(AND(ROW(A195)=ROW($A$6),$G$2&lt;DATEVALUE("28/07/2006")),$G$2+1,INDEX('Intereses moratorios'!$A$7:$A$299,MATCH($G$2,'Intereses moratorios'!$A$7:$A$299,1)+ROW(A195)-ROW($A$6)))=0,"",IF(AND(ROW(A195)=ROW($A$6),$G$2&lt;DATEVALUE("28/07/2006")),$G$2+1,INDEX('Intereses moratorios'!$A$7:$A$299,MATCH($G$2,'Intereses moratorios'!$A$7:$A$299,1)+ROW(A195)-ROW($A$6)))),"")</f>
        <v/>
      </c>
      <c r="B195" s="133" t="str">
        <f>IFERROR(INDEX('Intereses moratorios'!$B$7:$B$299,MATCH(A195,'Intereses moratorios'!$A$7:$A$299,0)),"")</f>
        <v/>
      </c>
      <c r="C195" s="134" t="str">
        <f>IF(A195="","",IFERROR(IF($G$1&gt;=DATEVALUE("22/11/2019"),$E$4,INDEX('Intereses moratorios'!$D$7:$D$299,MATCH(A195,'Intereses moratorios'!$A$7:$A$299,0))),""))</f>
        <v/>
      </c>
      <c r="D195" s="133" t="str">
        <f t="shared" si="271"/>
        <v/>
      </c>
      <c r="E195" s="133" t="str">
        <f t="shared" si="272"/>
        <v/>
      </c>
      <c r="F195" s="135" t="str">
        <f t="shared" si="267"/>
        <v/>
      </c>
      <c r="G195" s="136" t="str">
        <f t="shared" si="268"/>
        <v/>
      </c>
      <c r="H195" s="136" t="str">
        <f t="shared" ref="H195:AM195" si="391">IF(D195&lt;&gt;"",ROUND(H4*IF($G$1&gt;=DATEVALUE("22/11/2019"),$C$195/365)*$F$195,IF(FALSE,-3,2)),"")</f>
        <v/>
      </c>
      <c r="I195" s="136" t="str">
        <f t="shared" si="391"/>
        <v/>
      </c>
      <c r="J195" s="136" t="str">
        <f t="shared" si="391"/>
        <v/>
      </c>
      <c r="K195" s="136" t="str">
        <f t="shared" si="391"/>
        <v/>
      </c>
      <c r="L195" s="136" t="str">
        <f t="shared" si="391"/>
        <v/>
      </c>
      <c r="M195" s="136" t="str">
        <f t="shared" si="391"/>
        <v/>
      </c>
      <c r="N195" s="136" t="str">
        <f t="shared" si="391"/>
        <v/>
      </c>
      <c r="O195" s="136" t="str">
        <f t="shared" si="391"/>
        <v/>
      </c>
      <c r="P195" s="136" t="str">
        <f t="shared" si="391"/>
        <v/>
      </c>
      <c r="Q195" s="136" t="str">
        <f t="shared" si="391"/>
        <v/>
      </c>
      <c r="R195" s="136" t="str">
        <f t="shared" si="391"/>
        <v/>
      </c>
      <c r="S195" s="136" t="str">
        <f t="shared" si="391"/>
        <v/>
      </c>
      <c r="T195" s="136" t="str">
        <f t="shared" si="391"/>
        <v/>
      </c>
      <c r="U195" s="136" t="str">
        <f t="shared" si="391"/>
        <v/>
      </c>
      <c r="V195" s="136" t="str">
        <f t="shared" si="391"/>
        <v/>
      </c>
      <c r="W195" s="136" t="str">
        <f t="shared" si="391"/>
        <v/>
      </c>
      <c r="X195" s="136" t="str">
        <f t="shared" si="391"/>
        <v/>
      </c>
      <c r="Y195" s="136" t="str">
        <f t="shared" si="391"/>
        <v/>
      </c>
      <c r="Z195" s="136" t="str">
        <f t="shared" si="391"/>
        <v/>
      </c>
      <c r="AA195" s="136" t="str">
        <f t="shared" si="391"/>
        <v/>
      </c>
      <c r="AB195" s="136" t="str">
        <f t="shared" si="391"/>
        <v/>
      </c>
      <c r="AC195" s="136" t="str">
        <f t="shared" si="391"/>
        <v/>
      </c>
      <c r="AD195" s="136" t="str">
        <f t="shared" si="391"/>
        <v/>
      </c>
      <c r="AE195" s="136" t="str">
        <f t="shared" si="391"/>
        <v/>
      </c>
      <c r="AF195" s="136" t="str">
        <f t="shared" si="391"/>
        <v/>
      </c>
      <c r="AG195" s="136" t="str">
        <f t="shared" si="391"/>
        <v/>
      </c>
      <c r="AH195" s="136" t="str">
        <f t="shared" si="391"/>
        <v/>
      </c>
      <c r="AI195" s="136" t="str">
        <f t="shared" si="391"/>
        <v/>
      </c>
      <c r="AJ195" s="136" t="str">
        <f t="shared" si="391"/>
        <v/>
      </c>
      <c r="AK195" s="136" t="str">
        <f t="shared" si="391"/>
        <v/>
      </c>
      <c r="AL195" s="136" t="str">
        <f t="shared" si="391"/>
        <v/>
      </c>
      <c r="AM195" s="136" t="str">
        <f t="shared" si="391"/>
        <v/>
      </c>
      <c r="AN195" s="136" t="str">
        <f t="shared" ref="AN195:BR195" si="392">IF(AJ195&lt;&gt;"",ROUND(AN4*IF($G$1&gt;=DATEVALUE("22/11/2019"),$C$195/365)*$F$195,IF(FALSE,-3,2)),"")</f>
        <v/>
      </c>
      <c r="AO195" s="136" t="str">
        <f t="shared" si="392"/>
        <v/>
      </c>
      <c r="AP195" s="136" t="str">
        <f t="shared" si="392"/>
        <v/>
      </c>
      <c r="AQ195" s="136" t="str">
        <f t="shared" si="392"/>
        <v/>
      </c>
      <c r="AR195" s="136" t="str">
        <f t="shared" si="392"/>
        <v/>
      </c>
      <c r="AS195" s="136" t="str">
        <f t="shared" si="392"/>
        <v/>
      </c>
      <c r="AT195" s="136" t="str">
        <f t="shared" si="392"/>
        <v/>
      </c>
      <c r="AU195" s="136" t="str">
        <f t="shared" si="392"/>
        <v/>
      </c>
      <c r="AV195" s="136" t="str">
        <f t="shared" si="392"/>
        <v/>
      </c>
      <c r="AW195" s="136" t="str">
        <f t="shared" si="392"/>
        <v/>
      </c>
      <c r="AX195" s="136" t="str">
        <f t="shared" si="392"/>
        <v/>
      </c>
      <c r="AY195" s="136" t="str">
        <f t="shared" si="392"/>
        <v/>
      </c>
      <c r="AZ195" s="136" t="str">
        <f t="shared" si="392"/>
        <v/>
      </c>
      <c r="BA195" s="136" t="str">
        <f t="shared" si="392"/>
        <v/>
      </c>
      <c r="BB195" s="136" t="str">
        <f t="shared" si="392"/>
        <v/>
      </c>
      <c r="BC195" s="136" t="str">
        <f t="shared" si="392"/>
        <v/>
      </c>
      <c r="BD195" s="136" t="str">
        <f t="shared" si="392"/>
        <v/>
      </c>
      <c r="BE195" s="136" t="str">
        <f t="shared" si="392"/>
        <v/>
      </c>
      <c r="BF195" s="136" t="str">
        <f t="shared" si="392"/>
        <v/>
      </c>
      <c r="BG195" s="136" t="str">
        <f t="shared" si="392"/>
        <v/>
      </c>
      <c r="BH195" s="136" t="str">
        <f t="shared" si="392"/>
        <v/>
      </c>
      <c r="BI195" s="136" t="str">
        <f t="shared" si="392"/>
        <v/>
      </c>
      <c r="BJ195" s="136" t="str">
        <f t="shared" si="392"/>
        <v/>
      </c>
      <c r="BK195" s="136" t="str">
        <f t="shared" si="392"/>
        <v/>
      </c>
      <c r="BL195" s="136" t="str">
        <f t="shared" si="392"/>
        <v/>
      </c>
      <c r="BM195" s="136" t="str">
        <f t="shared" si="392"/>
        <v/>
      </c>
      <c r="BN195" s="136" t="str">
        <f t="shared" si="392"/>
        <v/>
      </c>
      <c r="BO195" s="136" t="str">
        <f t="shared" si="392"/>
        <v/>
      </c>
      <c r="BP195" s="136" t="str">
        <f t="shared" si="392"/>
        <v/>
      </c>
      <c r="BQ195" s="136" t="str">
        <f t="shared" si="392"/>
        <v/>
      </c>
      <c r="BR195" s="136" t="str">
        <f t="shared" si="392"/>
        <v/>
      </c>
    </row>
    <row r="196" spans="1:70">
      <c r="A196" s="133" t="str">
        <f>IFERROR(IF(IF(AND(ROW(A196)=ROW($A$6),$G$2&lt;DATEVALUE("28/07/2006")),$G$2+1,INDEX('Intereses moratorios'!$A$7:$A$299,MATCH($G$2,'Intereses moratorios'!$A$7:$A$299,1)+ROW(A196)-ROW($A$6)))=0,"",IF(AND(ROW(A196)=ROW($A$6),$G$2&lt;DATEVALUE("28/07/2006")),$G$2+1,INDEX('Intereses moratorios'!$A$7:$A$299,MATCH($G$2,'Intereses moratorios'!$A$7:$A$299,1)+ROW(A196)-ROW($A$6)))),"")</f>
        <v/>
      </c>
      <c r="B196" s="133" t="str">
        <f>IFERROR(INDEX('Intereses moratorios'!$B$7:$B$299,MATCH(A196,'Intereses moratorios'!$A$7:$A$299,0)),"")</f>
        <v/>
      </c>
      <c r="C196" s="134" t="str">
        <f>IF(A196="","",IFERROR(IF($G$1&gt;=DATEVALUE("22/11/2019"),$E$4,INDEX('Intereses moratorios'!$D$7:$D$299,MATCH(A196,'Intereses moratorios'!$A$7:$A$299,0))),""))</f>
        <v/>
      </c>
      <c r="D196" s="133" t="str">
        <f t="shared" si="271"/>
        <v/>
      </c>
      <c r="E196" s="133" t="str">
        <f t="shared" si="272"/>
        <v/>
      </c>
      <c r="F196" s="135" t="str">
        <f t="shared" si="267"/>
        <v/>
      </c>
      <c r="G196" s="136" t="str">
        <f t="shared" si="268"/>
        <v/>
      </c>
      <c r="H196" s="136" t="str">
        <f t="shared" ref="H196:AM196" si="393">IF(D196&lt;&gt;"",ROUND(H4*IF($G$1&gt;=DATEVALUE("22/11/2019"),$C$196/365)*$F$196,IF(FALSE,-3,2)),"")</f>
        <v/>
      </c>
      <c r="I196" s="136" t="str">
        <f t="shared" si="393"/>
        <v/>
      </c>
      <c r="J196" s="136" t="str">
        <f t="shared" si="393"/>
        <v/>
      </c>
      <c r="K196" s="136" t="str">
        <f t="shared" si="393"/>
        <v/>
      </c>
      <c r="L196" s="136" t="str">
        <f t="shared" si="393"/>
        <v/>
      </c>
      <c r="M196" s="136" t="str">
        <f t="shared" si="393"/>
        <v/>
      </c>
      <c r="N196" s="136" t="str">
        <f t="shared" si="393"/>
        <v/>
      </c>
      <c r="O196" s="136" t="str">
        <f t="shared" si="393"/>
        <v/>
      </c>
      <c r="P196" s="136" t="str">
        <f t="shared" si="393"/>
        <v/>
      </c>
      <c r="Q196" s="136" t="str">
        <f t="shared" si="393"/>
        <v/>
      </c>
      <c r="R196" s="136" t="str">
        <f t="shared" si="393"/>
        <v/>
      </c>
      <c r="S196" s="136" t="str">
        <f t="shared" si="393"/>
        <v/>
      </c>
      <c r="T196" s="136" t="str">
        <f t="shared" si="393"/>
        <v/>
      </c>
      <c r="U196" s="136" t="str">
        <f t="shared" si="393"/>
        <v/>
      </c>
      <c r="V196" s="136" t="str">
        <f t="shared" si="393"/>
        <v/>
      </c>
      <c r="W196" s="136" t="str">
        <f t="shared" si="393"/>
        <v/>
      </c>
      <c r="X196" s="136" t="str">
        <f t="shared" si="393"/>
        <v/>
      </c>
      <c r="Y196" s="136" t="str">
        <f t="shared" si="393"/>
        <v/>
      </c>
      <c r="Z196" s="136" t="str">
        <f t="shared" si="393"/>
        <v/>
      </c>
      <c r="AA196" s="136" t="str">
        <f t="shared" si="393"/>
        <v/>
      </c>
      <c r="AB196" s="136" t="str">
        <f t="shared" si="393"/>
        <v/>
      </c>
      <c r="AC196" s="136" t="str">
        <f t="shared" si="393"/>
        <v/>
      </c>
      <c r="AD196" s="136" t="str">
        <f t="shared" si="393"/>
        <v/>
      </c>
      <c r="AE196" s="136" t="str">
        <f t="shared" si="393"/>
        <v/>
      </c>
      <c r="AF196" s="136" t="str">
        <f t="shared" si="393"/>
        <v/>
      </c>
      <c r="AG196" s="136" t="str">
        <f t="shared" si="393"/>
        <v/>
      </c>
      <c r="AH196" s="136" t="str">
        <f t="shared" si="393"/>
        <v/>
      </c>
      <c r="AI196" s="136" t="str">
        <f t="shared" si="393"/>
        <v/>
      </c>
      <c r="AJ196" s="136" t="str">
        <f t="shared" si="393"/>
        <v/>
      </c>
      <c r="AK196" s="136" t="str">
        <f t="shared" si="393"/>
        <v/>
      </c>
      <c r="AL196" s="136" t="str">
        <f t="shared" si="393"/>
        <v/>
      </c>
      <c r="AM196" s="136" t="str">
        <f t="shared" si="393"/>
        <v/>
      </c>
      <c r="AN196" s="136" t="str">
        <f t="shared" ref="AN196:BR196" si="394">IF(AJ196&lt;&gt;"",ROUND(AN4*IF($G$1&gt;=DATEVALUE("22/11/2019"),$C$196/365)*$F$196,IF(FALSE,-3,2)),"")</f>
        <v/>
      </c>
      <c r="AO196" s="136" t="str">
        <f t="shared" si="394"/>
        <v/>
      </c>
      <c r="AP196" s="136" t="str">
        <f t="shared" si="394"/>
        <v/>
      </c>
      <c r="AQ196" s="136" t="str">
        <f t="shared" si="394"/>
        <v/>
      </c>
      <c r="AR196" s="136" t="str">
        <f t="shared" si="394"/>
        <v/>
      </c>
      <c r="AS196" s="136" t="str">
        <f t="shared" si="394"/>
        <v/>
      </c>
      <c r="AT196" s="136" t="str">
        <f t="shared" si="394"/>
        <v/>
      </c>
      <c r="AU196" s="136" t="str">
        <f t="shared" si="394"/>
        <v/>
      </c>
      <c r="AV196" s="136" t="str">
        <f t="shared" si="394"/>
        <v/>
      </c>
      <c r="AW196" s="136" t="str">
        <f t="shared" si="394"/>
        <v/>
      </c>
      <c r="AX196" s="136" t="str">
        <f t="shared" si="394"/>
        <v/>
      </c>
      <c r="AY196" s="136" t="str">
        <f t="shared" si="394"/>
        <v/>
      </c>
      <c r="AZ196" s="136" t="str">
        <f t="shared" si="394"/>
        <v/>
      </c>
      <c r="BA196" s="136" t="str">
        <f t="shared" si="394"/>
        <v/>
      </c>
      <c r="BB196" s="136" t="str">
        <f t="shared" si="394"/>
        <v/>
      </c>
      <c r="BC196" s="136" t="str">
        <f t="shared" si="394"/>
        <v/>
      </c>
      <c r="BD196" s="136" t="str">
        <f t="shared" si="394"/>
        <v/>
      </c>
      <c r="BE196" s="136" t="str">
        <f t="shared" si="394"/>
        <v/>
      </c>
      <c r="BF196" s="136" t="str">
        <f t="shared" si="394"/>
        <v/>
      </c>
      <c r="BG196" s="136" t="str">
        <f t="shared" si="394"/>
        <v/>
      </c>
      <c r="BH196" s="136" t="str">
        <f t="shared" si="394"/>
        <v/>
      </c>
      <c r="BI196" s="136" t="str">
        <f t="shared" si="394"/>
        <v/>
      </c>
      <c r="BJ196" s="136" t="str">
        <f t="shared" si="394"/>
        <v/>
      </c>
      <c r="BK196" s="136" t="str">
        <f t="shared" si="394"/>
        <v/>
      </c>
      <c r="BL196" s="136" t="str">
        <f t="shared" si="394"/>
        <v/>
      </c>
      <c r="BM196" s="136" t="str">
        <f t="shared" si="394"/>
        <v/>
      </c>
      <c r="BN196" s="136" t="str">
        <f t="shared" si="394"/>
        <v/>
      </c>
      <c r="BO196" s="136" t="str">
        <f t="shared" si="394"/>
        <v/>
      </c>
      <c r="BP196" s="136" t="str">
        <f t="shared" si="394"/>
        <v/>
      </c>
      <c r="BQ196" s="136" t="str">
        <f t="shared" si="394"/>
        <v/>
      </c>
      <c r="BR196" s="136" t="str">
        <f t="shared" si="394"/>
        <v/>
      </c>
    </row>
    <row r="197" spans="1:70">
      <c r="A197" s="133" t="str">
        <f>IFERROR(IF(IF(AND(ROW(A197)=ROW($A$6),$G$2&lt;DATEVALUE("28/07/2006")),$G$2+1,INDEX('Intereses moratorios'!$A$7:$A$299,MATCH($G$2,'Intereses moratorios'!$A$7:$A$299,1)+ROW(A197)-ROW($A$6)))=0,"",IF(AND(ROW(A197)=ROW($A$6),$G$2&lt;DATEVALUE("28/07/2006")),$G$2+1,INDEX('Intereses moratorios'!$A$7:$A$299,MATCH($G$2,'Intereses moratorios'!$A$7:$A$299,1)+ROW(A197)-ROW($A$6)))),"")</f>
        <v/>
      </c>
      <c r="B197" s="133" t="str">
        <f>IFERROR(INDEX('Intereses moratorios'!$B$7:$B$299,MATCH(A197,'Intereses moratorios'!$A$7:$A$299,0)),"")</f>
        <v/>
      </c>
      <c r="C197" s="134" t="str">
        <f>IF(A197="","",IFERROR(IF($G$1&gt;=DATEVALUE("22/11/2019"),$E$4,INDEX('Intereses moratorios'!$D$7:$D$299,MATCH(A197,'Intereses moratorios'!$A$7:$A$299,0))),""))</f>
        <v/>
      </c>
      <c r="D197" s="133" t="str">
        <f t="shared" si="271"/>
        <v/>
      </c>
      <c r="E197" s="133" t="str">
        <f t="shared" si="272"/>
        <v/>
      </c>
      <c r="F197" s="135" t="str">
        <f t="shared" si="267"/>
        <v/>
      </c>
      <c r="G197" s="136" t="str">
        <f t="shared" si="268"/>
        <v/>
      </c>
      <c r="H197" s="136" t="str">
        <f t="shared" ref="H197:AM197" si="395">IF(D197&lt;&gt;"",ROUND(H4*IF($G$1&gt;=DATEVALUE("22/11/2019"),$C$197/365)*$F$197,IF(FALSE,-3,2)),"")</f>
        <v/>
      </c>
      <c r="I197" s="136" t="str">
        <f t="shared" si="395"/>
        <v/>
      </c>
      <c r="J197" s="136" t="str">
        <f t="shared" si="395"/>
        <v/>
      </c>
      <c r="K197" s="136" t="str">
        <f t="shared" si="395"/>
        <v/>
      </c>
      <c r="L197" s="136" t="str">
        <f t="shared" si="395"/>
        <v/>
      </c>
      <c r="M197" s="136" t="str">
        <f t="shared" si="395"/>
        <v/>
      </c>
      <c r="N197" s="136" t="str">
        <f t="shared" si="395"/>
        <v/>
      </c>
      <c r="O197" s="136" t="str">
        <f t="shared" si="395"/>
        <v/>
      </c>
      <c r="P197" s="136" t="str">
        <f t="shared" si="395"/>
        <v/>
      </c>
      <c r="Q197" s="136" t="str">
        <f t="shared" si="395"/>
        <v/>
      </c>
      <c r="R197" s="136" t="str">
        <f t="shared" si="395"/>
        <v/>
      </c>
      <c r="S197" s="136" t="str">
        <f t="shared" si="395"/>
        <v/>
      </c>
      <c r="T197" s="136" t="str">
        <f t="shared" si="395"/>
        <v/>
      </c>
      <c r="U197" s="136" t="str">
        <f t="shared" si="395"/>
        <v/>
      </c>
      <c r="V197" s="136" t="str">
        <f t="shared" si="395"/>
        <v/>
      </c>
      <c r="W197" s="136" t="str">
        <f t="shared" si="395"/>
        <v/>
      </c>
      <c r="X197" s="136" t="str">
        <f t="shared" si="395"/>
        <v/>
      </c>
      <c r="Y197" s="136" t="str">
        <f t="shared" si="395"/>
        <v/>
      </c>
      <c r="Z197" s="136" t="str">
        <f t="shared" si="395"/>
        <v/>
      </c>
      <c r="AA197" s="136" t="str">
        <f t="shared" si="395"/>
        <v/>
      </c>
      <c r="AB197" s="136" t="str">
        <f t="shared" si="395"/>
        <v/>
      </c>
      <c r="AC197" s="136" t="str">
        <f t="shared" si="395"/>
        <v/>
      </c>
      <c r="AD197" s="136" t="str">
        <f t="shared" si="395"/>
        <v/>
      </c>
      <c r="AE197" s="136" t="str">
        <f t="shared" si="395"/>
        <v/>
      </c>
      <c r="AF197" s="136" t="str">
        <f t="shared" si="395"/>
        <v/>
      </c>
      <c r="AG197" s="136" t="str">
        <f t="shared" si="395"/>
        <v/>
      </c>
      <c r="AH197" s="136" t="str">
        <f t="shared" si="395"/>
        <v/>
      </c>
      <c r="AI197" s="136" t="str">
        <f t="shared" si="395"/>
        <v/>
      </c>
      <c r="AJ197" s="136" t="str">
        <f t="shared" si="395"/>
        <v/>
      </c>
      <c r="AK197" s="136" t="str">
        <f t="shared" si="395"/>
        <v/>
      </c>
      <c r="AL197" s="136" t="str">
        <f t="shared" si="395"/>
        <v/>
      </c>
      <c r="AM197" s="136" t="str">
        <f t="shared" si="395"/>
        <v/>
      </c>
      <c r="AN197" s="136" t="str">
        <f t="shared" ref="AN197:BR197" si="396">IF(AJ197&lt;&gt;"",ROUND(AN4*IF($G$1&gt;=DATEVALUE("22/11/2019"),$C$197/365)*$F$197,IF(FALSE,-3,2)),"")</f>
        <v/>
      </c>
      <c r="AO197" s="136" t="str">
        <f t="shared" si="396"/>
        <v/>
      </c>
      <c r="AP197" s="136" t="str">
        <f t="shared" si="396"/>
        <v/>
      </c>
      <c r="AQ197" s="136" t="str">
        <f t="shared" si="396"/>
        <v/>
      </c>
      <c r="AR197" s="136" t="str">
        <f t="shared" si="396"/>
        <v/>
      </c>
      <c r="AS197" s="136" t="str">
        <f t="shared" si="396"/>
        <v/>
      </c>
      <c r="AT197" s="136" t="str">
        <f t="shared" si="396"/>
        <v/>
      </c>
      <c r="AU197" s="136" t="str">
        <f t="shared" si="396"/>
        <v/>
      </c>
      <c r="AV197" s="136" t="str">
        <f t="shared" si="396"/>
        <v/>
      </c>
      <c r="AW197" s="136" t="str">
        <f t="shared" si="396"/>
        <v/>
      </c>
      <c r="AX197" s="136" t="str">
        <f t="shared" si="396"/>
        <v/>
      </c>
      <c r="AY197" s="136" t="str">
        <f t="shared" si="396"/>
        <v/>
      </c>
      <c r="AZ197" s="136" t="str">
        <f t="shared" si="396"/>
        <v/>
      </c>
      <c r="BA197" s="136" t="str">
        <f t="shared" si="396"/>
        <v/>
      </c>
      <c r="BB197" s="136" t="str">
        <f t="shared" si="396"/>
        <v/>
      </c>
      <c r="BC197" s="136" t="str">
        <f t="shared" si="396"/>
        <v/>
      </c>
      <c r="BD197" s="136" t="str">
        <f t="shared" si="396"/>
        <v/>
      </c>
      <c r="BE197" s="136" t="str">
        <f t="shared" si="396"/>
        <v/>
      </c>
      <c r="BF197" s="136" t="str">
        <f t="shared" si="396"/>
        <v/>
      </c>
      <c r="BG197" s="136" t="str">
        <f t="shared" si="396"/>
        <v/>
      </c>
      <c r="BH197" s="136" t="str">
        <f t="shared" si="396"/>
        <v/>
      </c>
      <c r="BI197" s="136" t="str">
        <f t="shared" si="396"/>
        <v/>
      </c>
      <c r="BJ197" s="136" t="str">
        <f t="shared" si="396"/>
        <v/>
      </c>
      <c r="BK197" s="136" t="str">
        <f t="shared" si="396"/>
        <v/>
      </c>
      <c r="BL197" s="136" t="str">
        <f t="shared" si="396"/>
        <v/>
      </c>
      <c r="BM197" s="136" t="str">
        <f t="shared" si="396"/>
        <v/>
      </c>
      <c r="BN197" s="136" t="str">
        <f t="shared" si="396"/>
        <v/>
      </c>
      <c r="BO197" s="136" t="str">
        <f t="shared" si="396"/>
        <v/>
      </c>
      <c r="BP197" s="136" t="str">
        <f t="shared" si="396"/>
        <v/>
      </c>
      <c r="BQ197" s="136" t="str">
        <f t="shared" si="396"/>
        <v/>
      </c>
      <c r="BR197" s="136" t="str">
        <f t="shared" si="396"/>
        <v/>
      </c>
    </row>
    <row r="198" spans="1:70">
      <c r="A198" s="133" t="str">
        <f>IFERROR(IF(IF(AND(ROW(A198)=ROW($A$6),$G$2&lt;DATEVALUE("28/07/2006")),$G$2+1,INDEX('Intereses moratorios'!$A$7:$A$299,MATCH($G$2,'Intereses moratorios'!$A$7:$A$299,1)+ROW(A198)-ROW($A$6)))=0,"",IF(AND(ROW(A198)=ROW($A$6),$G$2&lt;DATEVALUE("28/07/2006")),$G$2+1,INDEX('Intereses moratorios'!$A$7:$A$299,MATCH($G$2,'Intereses moratorios'!$A$7:$A$299,1)+ROW(A198)-ROW($A$6)))),"")</f>
        <v/>
      </c>
      <c r="B198" s="133" t="str">
        <f>IFERROR(INDEX('Intereses moratorios'!$B$7:$B$299,MATCH(A198,'Intereses moratorios'!$A$7:$A$299,0)),"")</f>
        <v/>
      </c>
      <c r="C198" s="134" t="str">
        <f>IF(A198="","",IFERROR(IF($G$1&gt;=DATEVALUE("22/11/2019"),$E$4,INDEX('Intereses moratorios'!$D$7:$D$299,MATCH(A198,'Intereses moratorios'!$A$7:$A$299,0))),""))</f>
        <v/>
      </c>
      <c r="D198" s="133" t="str">
        <f t="shared" si="271"/>
        <v/>
      </c>
      <c r="E198" s="133" t="str">
        <f t="shared" si="272"/>
        <v/>
      </c>
      <c r="F198" s="135" t="str">
        <f t="shared" si="267"/>
        <v/>
      </c>
      <c r="G198" s="136" t="str">
        <f t="shared" si="268"/>
        <v/>
      </c>
      <c r="H198" s="136" t="str">
        <f t="shared" ref="H198:AM198" si="397">IF(D198&lt;&gt;"",ROUND(H4*IF($G$1&gt;=DATEVALUE("22/11/2019"),$C$198/365)*$F$198,IF(FALSE,-3,2)),"")</f>
        <v/>
      </c>
      <c r="I198" s="136" t="str">
        <f t="shared" si="397"/>
        <v/>
      </c>
      <c r="J198" s="136" t="str">
        <f t="shared" si="397"/>
        <v/>
      </c>
      <c r="K198" s="136" t="str">
        <f t="shared" si="397"/>
        <v/>
      </c>
      <c r="L198" s="136" t="str">
        <f t="shared" si="397"/>
        <v/>
      </c>
      <c r="M198" s="136" t="str">
        <f t="shared" si="397"/>
        <v/>
      </c>
      <c r="N198" s="136" t="str">
        <f t="shared" si="397"/>
        <v/>
      </c>
      <c r="O198" s="136" t="str">
        <f t="shared" si="397"/>
        <v/>
      </c>
      <c r="P198" s="136" t="str">
        <f t="shared" si="397"/>
        <v/>
      </c>
      <c r="Q198" s="136" t="str">
        <f t="shared" si="397"/>
        <v/>
      </c>
      <c r="R198" s="136" t="str">
        <f t="shared" si="397"/>
        <v/>
      </c>
      <c r="S198" s="136" t="str">
        <f t="shared" si="397"/>
        <v/>
      </c>
      <c r="T198" s="136" t="str">
        <f t="shared" si="397"/>
        <v/>
      </c>
      <c r="U198" s="136" t="str">
        <f t="shared" si="397"/>
        <v/>
      </c>
      <c r="V198" s="136" t="str">
        <f t="shared" si="397"/>
        <v/>
      </c>
      <c r="W198" s="136" t="str">
        <f t="shared" si="397"/>
        <v/>
      </c>
      <c r="X198" s="136" t="str">
        <f t="shared" si="397"/>
        <v/>
      </c>
      <c r="Y198" s="136" t="str">
        <f t="shared" si="397"/>
        <v/>
      </c>
      <c r="Z198" s="136" t="str">
        <f t="shared" si="397"/>
        <v/>
      </c>
      <c r="AA198" s="136" t="str">
        <f t="shared" si="397"/>
        <v/>
      </c>
      <c r="AB198" s="136" t="str">
        <f t="shared" si="397"/>
        <v/>
      </c>
      <c r="AC198" s="136" t="str">
        <f t="shared" si="397"/>
        <v/>
      </c>
      <c r="AD198" s="136" t="str">
        <f t="shared" si="397"/>
        <v/>
      </c>
      <c r="AE198" s="136" t="str">
        <f t="shared" si="397"/>
        <v/>
      </c>
      <c r="AF198" s="136" t="str">
        <f t="shared" si="397"/>
        <v/>
      </c>
      <c r="AG198" s="136" t="str">
        <f t="shared" si="397"/>
        <v/>
      </c>
      <c r="AH198" s="136" t="str">
        <f t="shared" si="397"/>
        <v/>
      </c>
      <c r="AI198" s="136" t="str">
        <f t="shared" si="397"/>
        <v/>
      </c>
      <c r="AJ198" s="136" t="str">
        <f t="shared" si="397"/>
        <v/>
      </c>
      <c r="AK198" s="136" t="str">
        <f t="shared" si="397"/>
        <v/>
      </c>
      <c r="AL198" s="136" t="str">
        <f t="shared" si="397"/>
        <v/>
      </c>
      <c r="AM198" s="136" t="str">
        <f t="shared" si="397"/>
        <v/>
      </c>
      <c r="AN198" s="136" t="str">
        <f t="shared" ref="AN198:BR198" si="398">IF(AJ198&lt;&gt;"",ROUND(AN4*IF($G$1&gt;=DATEVALUE("22/11/2019"),$C$198/365)*$F$198,IF(FALSE,-3,2)),"")</f>
        <v/>
      </c>
      <c r="AO198" s="136" t="str">
        <f t="shared" si="398"/>
        <v/>
      </c>
      <c r="AP198" s="136" t="str">
        <f t="shared" si="398"/>
        <v/>
      </c>
      <c r="AQ198" s="136" t="str">
        <f t="shared" si="398"/>
        <v/>
      </c>
      <c r="AR198" s="136" t="str">
        <f t="shared" si="398"/>
        <v/>
      </c>
      <c r="AS198" s="136" t="str">
        <f t="shared" si="398"/>
        <v/>
      </c>
      <c r="AT198" s="136" t="str">
        <f t="shared" si="398"/>
        <v/>
      </c>
      <c r="AU198" s="136" t="str">
        <f t="shared" si="398"/>
        <v/>
      </c>
      <c r="AV198" s="136" t="str">
        <f t="shared" si="398"/>
        <v/>
      </c>
      <c r="AW198" s="136" t="str">
        <f t="shared" si="398"/>
        <v/>
      </c>
      <c r="AX198" s="136" t="str">
        <f t="shared" si="398"/>
        <v/>
      </c>
      <c r="AY198" s="136" t="str">
        <f t="shared" si="398"/>
        <v/>
      </c>
      <c r="AZ198" s="136" t="str">
        <f t="shared" si="398"/>
        <v/>
      </c>
      <c r="BA198" s="136" t="str">
        <f t="shared" si="398"/>
        <v/>
      </c>
      <c r="BB198" s="136" t="str">
        <f t="shared" si="398"/>
        <v/>
      </c>
      <c r="BC198" s="136" t="str">
        <f t="shared" si="398"/>
        <v/>
      </c>
      <c r="BD198" s="136" t="str">
        <f t="shared" si="398"/>
        <v/>
      </c>
      <c r="BE198" s="136" t="str">
        <f t="shared" si="398"/>
        <v/>
      </c>
      <c r="BF198" s="136" t="str">
        <f t="shared" si="398"/>
        <v/>
      </c>
      <c r="BG198" s="136" t="str">
        <f t="shared" si="398"/>
        <v/>
      </c>
      <c r="BH198" s="136" t="str">
        <f t="shared" si="398"/>
        <v/>
      </c>
      <c r="BI198" s="136" t="str">
        <f t="shared" si="398"/>
        <v/>
      </c>
      <c r="BJ198" s="136" t="str">
        <f t="shared" si="398"/>
        <v/>
      </c>
      <c r="BK198" s="136" t="str">
        <f t="shared" si="398"/>
        <v/>
      </c>
      <c r="BL198" s="136" t="str">
        <f t="shared" si="398"/>
        <v/>
      </c>
      <c r="BM198" s="136" t="str">
        <f t="shared" si="398"/>
        <v/>
      </c>
      <c r="BN198" s="136" t="str">
        <f t="shared" si="398"/>
        <v/>
      </c>
      <c r="BO198" s="136" t="str">
        <f t="shared" si="398"/>
        <v/>
      </c>
      <c r="BP198" s="136" t="str">
        <f t="shared" si="398"/>
        <v/>
      </c>
      <c r="BQ198" s="136" t="str">
        <f t="shared" si="398"/>
        <v/>
      </c>
      <c r="BR198" s="136" t="str">
        <f t="shared" si="398"/>
        <v/>
      </c>
    </row>
    <row r="199" spans="1:70">
      <c r="A199" s="133" t="str">
        <f>IFERROR(IF(IF(AND(ROW(A199)=ROW($A$6),$G$2&lt;DATEVALUE("28/07/2006")),$G$2+1,INDEX('Intereses moratorios'!$A$7:$A$299,MATCH($G$2,'Intereses moratorios'!$A$7:$A$299,1)+ROW(A199)-ROW($A$6)))=0,"",IF(AND(ROW(A199)=ROW($A$6),$G$2&lt;DATEVALUE("28/07/2006")),$G$2+1,INDEX('Intereses moratorios'!$A$7:$A$299,MATCH($G$2,'Intereses moratorios'!$A$7:$A$299,1)+ROW(A199)-ROW($A$6)))),"")</f>
        <v/>
      </c>
      <c r="B199" s="133" t="str">
        <f>IFERROR(INDEX('Intereses moratorios'!$B$7:$B$299,MATCH(A199,'Intereses moratorios'!$A$7:$A$299,0)),"")</f>
        <v/>
      </c>
      <c r="C199" s="134" t="str">
        <f>IF(A199="","",IFERROR(IF($G$1&gt;=DATEVALUE("22/11/2019"),$E$4,INDEX('Intereses moratorios'!$D$7:$D$299,MATCH(A199,'Intereses moratorios'!$A$7:$A$299,0))),""))</f>
        <v/>
      </c>
      <c r="D199" s="133" t="str">
        <f t="shared" si="271"/>
        <v/>
      </c>
      <c r="E199" s="133" t="str">
        <f t="shared" si="272"/>
        <v/>
      </c>
      <c r="F199" s="135" t="str">
        <f t="shared" ref="F199:F262" si="399">IFERROR(E199-D199+1,"")</f>
        <v/>
      </c>
      <c r="G199" s="136" t="str">
        <f t="shared" ref="G199:G262" si="400">IF(D199&lt;&gt;"",ROUND($G$4*IF($G$1&gt;=DATEVALUE("22/11/2019"),C199/365)*F199,IF(FALSE,-3,2)),"")</f>
        <v/>
      </c>
      <c r="H199" s="136" t="str">
        <f t="shared" ref="H199:AM199" si="401">IF(D199&lt;&gt;"",ROUND(H4*IF($G$1&gt;=DATEVALUE("22/11/2019"),$C$199/365)*$F$199,IF(FALSE,-3,2)),"")</f>
        <v/>
      </c>
      <c r="I199" s="136" t="str">
        <f t="shared" si="401"/>
        <v/>
      </c>
      <c r="J199" s="136" t="str">
        <f t="shared" si="401"/>
        <v/>
      </c>
      <c r="K199" s="136" t="str">
        <f t="shared" si="401"/>
        <v/>
      </c>
      <c r="L199" s="136" t="str">
        <f t="shared" si="401"/>
        <v/>
      </c>
      <c r="M199" s="136" t="str">
        <f t="shared" si="401"/>
        <v/>
      </c>
      <c r="N199" s="136" t="str">
        <f t="shared" si="401"/>
        <v/>
      </c>
      <c r="O199" s="136" t="str">
        <f t="shared" si="401"/>
        <v/>
      </c>
      <c r="P199" s="136" t="str">
        <f t="shared" si="401"/>
        <v/>
      </c>
      <c r="Q199" s="136" t="str">
        <f t="shared" si="401"/>
        <v/>
      </c>
      <c r="R199" s="136" t="str">
        <f t="shared" si="401"/>
        <v/>
      </c>
      <c r="S199" s="136" t="str">
        <f t="shared" si="401"/>
        <v/>
      </c>
      <c r="T199" s="136" t="str">
        <f t="shared" si="401"/>
        <v/>
      </c>
      <c r="U199" s="136" t="str">
        <f t="shared" si="401"/>
        <v/>
      </c>
      <c r="V199" s="136" t="str">
        <f t="shared" si="401"/>
        <v/>
      </c>
      <c r="W199" s="136" t="str">
        <f t="shared" si="401"/>
        <v/>
      </c>
      <c r="X199" s="136" t="str">
        <f t="shared" si="401"/>
        <v/>
      </c>
      <c r="Y199" s="136" t="str">
        <f t="shared" si="401"/>
        <v/>
      </c>
      <c r="Z199" s="136" t="str">
        <f t="shared" si="401"/>
        <v/>
      </c>
      <c r="AA199" s="136" t="str">
        <f t="shared" si="401"/>
        <v/>
      </c>
      <c r="AB199" s="136" t="str">
        <f t="shared" si="401"/>
        <v/>
      </c>
      <c r="AC199" s="136" t="str">
        <f t="shared" si="401"/>
        <v/>
      </c>
      <c r="AD199" s="136" t="str">
        <f t="shared" si="401"/>
        <v/>
      </c>
      <c r="AE199" s="136" t="str">
        <f t="shared" si="401"/>
        <v/>
      </c>
      <c r="AF199" s="136" t="str">
        <f t="shared" si="401"/>
        <v/>
      </c>
      <c r="AG199" s="136" t="str">
        <f t="shared" si="401"/>
        <v/>
      </c>
      <c r="AH199" s="136" t="str">
        <f t="shared" si="401"/>
        <v/>
      </c>
      <c r="AI199" s="136" t="str">
        <f t="shared" si="401"/>
        <v/>
      </c>
      <c r="AJ199" s="136" t="str">
        <f t="shared" si="401"/>
        <v/>
      </c>
      <c r="AK199" s="136" t="str">
        <f t="shared" si="401"/>
        <v/>
      </c>
      <c r="AL199" s="136" t="str">
        <f t="shared" si="401"/>
        <v/>
      </c>
      <c r="AM199" s="136" t="str">
        <f t="shared" si="401"/>
        <v/>
      </c>
      <c r="AN199" s="136" t="str">
        <f t="shared" ref="AN199:BR199" si="402">IF(AJ199&lt;&gt;"",ROUND(AN4*IF($G$1&gt;=DATEVALUE("22/11/2019"),$C$199/365)*$F$199,IF(FALSE,-3,2)),"")</f>
        <v/>
      </c>
      <c r="AO199" s="136" t="str">
        <f t="shared" si="402"/>
        <v/>
      </c>
      <c r="AP199" s="136" t="str">
        <f t="shared" si="402"/>
        <v/>
      </c>
      <c r="AQ199" s="136" t="str">
        <f t="shared" si="402"/>
        <v/>
      </c>
      <c r="AR199" s="136" t="str">
        <f t="shared" si="402"/>
        <v/>
      </c>
      <c r="AS199" s="136" t="str">
        <f t="shared" si="402"/>
        <v/>
      </c>
      <c r="AT199" s="136" t="str">
        <f t="shared" si="402"/>
        <v/>
      </c>
      <c r="AU199" s="136" t="str">
        <f t="shared" si="402"/>
        <v/>
      </c>
      <c r="AV199" s="136" t="str">
        <f t="shared" si="402"/>
        <v/>
      </c>
      <c r="AW199" s="136" t="str">
        <f t="shared" si="402"/>
        <v/>
      </c>
      <c r="AX199" s="136" t="str">
        <f t="shared" si="402"/>
        <v/>
      </c>
      <c r="AY199" s="136" t="str">
        <f t="shared" si="402"/>
        <v/>
      </c>
      <c r="AZ199" s="136" t="str">
        <f t="shared" si="402"/>
        <v/>
      </c>
      <c r="BA199" s="136" t="str">
        <f t="shared" si="402"/>
        <v/>
      </c>
      <c r="BB199" s="136" t="str">
        <f t="shared" si="402"/>
        <v/>
      </c>
      <c r="BC199" s="136" t="str">
        <f t="shared" si="402"/>
        <v/>
      </c>
      <c r="BD199" s="136" t="str">
        <f t="shared" si="402"/>
        <v/>
      </c>
      <c r="BE199" s="136" t="str">
        <f t="shared" si="402"/>
        <v/>
      </c>
      <c r="BF199" s="136" t="str">
        <f t="shared" si="402"/>
        <v/>
      </c>
      <c r="BG199" s="136" t="str">
        <f t="shared" si="402"/>
        <v/>
      </c>
      <c r="BH199" s="136" t="str">
        <f t="shared" si="402"/>
        <v/>
      </c>
      <c r="BI199" s="136" t="str">
        <f t="shared" si="402"/>
        <v/>
      </c>
      <c r="BJ199" s="136" t="str">
        <f t="shared" si="402"/>
        <v/>
      </c>
      <c r="BK199" s="136" t="str">
        <f t="shared" si="402"/>
        <v/>
      </c>
      <c r="BL199" s="136" t="str">
        <f t="shared" si="402"/>
        <v/>
      </c>
      <c r="BM199" s="136" t="str">
        <f t="shared" si="402"/>
        <v/>
      </c>
      <c r="BN199" s="136" t="str">
        <f t="shared" si="402"/>
        <v/>
      </c>
      <c r="BO199" s="136" t="str">
        <f t="shared" si="402"/>
        <v/>
      </c>
      <c r="BP199" s="136" t="str">
        <f t="shared" si="402"/>
        <v/>
      </c>
      <c r="BQ199" s="136" t="str">
        <f t="shared" si="402"/>
        <v/>
      </c>
      <c r="BR199" s="136" t="str">
        <f t="shared" si="402"/>
        <v/>
      </c>
    </row>
    <row r="200" spans="1:70">
      <c r="A200" s="133" t="str">
        <f>IFERROR(IF(IF(AND(ROW(A200)=ROW($A$6),$G$2&lt;DATEVALUE("28/07/2006")),$G$2+1,INDEX('Intereses moratorios'!$A$7:$A$299,MATCH($G$2,'Intereses moratorios'!$A$7:$A$299,1)+ROW(A200)-ROW($A$6)))=0,"",IF(AND(ROW(A200)=ROW($A$6),$G$2&lt;DATEVALUE("28/07/2006")),$G$2+1,INDEX('Intereses moratorios'!$A$7:$A$299,MATCH($G$2,'Intereses moratorios'!$A$7:$A$299,1)+ROW(A200)-ROW($A$6)))),"")</f>
        <v/>
      </c>
      <c r="B200" s="133" t="str">
        <f>IFERROR(INDEX('Intereses moratorios'!$B$7:$B$299,MATCH(A200,'Intereses moratorios'!$A$7:$A$299,0)),"")</f>
        <v/>
      </c>
      <c r="C200" s="134" t="str">
        <f>IF(A200="","",IFERROR(IF($G$1&gt;=DATEVALUE("22/11/2019"),$E$4,INDEX('Intereses moratorios'!$D$7:$D$299,MATCH(A200,'Intereses moratorios'!$A$7:$A$299,0))),""))</f>
        <v/>
      </c>
      <c r="D200" s="133" t="str">
        <f t="shared" ref="D200:D263" si="403">IF(AND(B200&gt;$G$2,A200&lt;=$G$1),IF(D199="",$G$2+1,A200),"")</f>
        <v/>
      </c>
      <c r="E200" s="133" t="str">
        <f t="shared" ref="E200:E263" si="404">IF(D200&lt;&gt;"",IF(E201="",MIN($G$1,B200),B200),"")</f>
        <v/>
      </c>
      <c r="F200" s="135" t="str">
        <f t="shared" si="399"/>
        <v/>
      </c>
      <c r="G200" s="136" t="str">
        <f t="shared" si="400"/>
        <v/>
      </c>
      <c r="H200" s="136" t="str">
        <f t="shared" ref="H200:AM200" si="405">IF(D200&lt;&gt;"",ROUND(H4*IF($G$1&gt;=DATEVALUE("22/11/2019"),$C$200/365)*$F$200,IF(FALSE,-3,2)),"")</f>
        <v/>
      </c>
      <c r="I200" s="136" t="str">
        <f t="shared" si="405"/>
        <v/>
      </c>
      <c r="J200" s="136" t="str">
        <f t="shared" si="405"/>
        <v/>
      </c>
      <c r="K200" s="136" t="str">
        <f t="shared" si="405"/>
        <v/>
      </c>
      <c r="L200" s="136" t="str">
        <f t="shared" si="405"/>
        <v/>
      </c>
      <c r="M200" s="136" t="str">
        <f t="shared" si="405"/>
        <v/>
      </c>
      <c r="N200" s="136" t="str">
        <f t="shared" si="405"/>
        <v/>
      </c>
      <c r="O200" s="136" t="str">
        <f t="shared" si="405"/>
        <v/>
      </c>
      <c r="P200" s="136" t="str">
        <f t="shared" si="405"/>
        <v/>
      </c>
      <c r="Q200" s="136" t="str">
        <f t="shared" si="405"/>
        <v/>
      </c>
      <c r="R200" s="136" t="str">
        <f t="shared" si="405"/>
        <v/>
      </c>
      <c r="S200" s="136" t="str">
        <f t="shared" si="405"/>
        <v/>
      </c>
      <c r="T200" s="136" t="str">
        <f t="shared" si="405"/>
        <v/>
      </c>
      <c r="U200" s="136" t="str">
        <f t="shared" si="405"/>
        <v/>
      </c>
      <c r="V200" s="136" t="str">
        <f t="shared" si="405"/>
        <v/>
      </c>
      <c r="W200" s="136" t="str">
        <f t="shared" si="405"/>
        <v/>
      </c>
      <c r="X200" s="136" t="str">
        <f t="shared" si="405"/>
        <v/>
      </c>
      <c r="Y200" s="136" t="str">
        <f t="shared" si="405"/>
        <v/>
      </c>
      <c r="Z200" s="136" t="str">
        <f t="shared" si="405"/>
        <v/>
      </c>
      <c r="AA200" s="136" t="str">
        <f t="shared" si="405"/>
        <v/>
      </c>
      <c r="AB200" s="136" t="str">
        <f t="shared" si="405"/>
        <v/>
      </c>
      <c r="AC200" s="136" t="str">
        <f t="shared" si="405"/>
        <v/>
      </c>
      <c r="AD200" s="136" t="str">
        <f t="shared" si="405"/>
        <v/>
      </c>
      <c r="AE200" s="136" t="str">
        <f t="shared" si="405"/>
        <v/>
      </c>
      <c r="AF200" s="136" t="str">
        <f t="shared" si="405"/>
        <v/>
      </c>
      <c r="AG200" s="136" t="str">
        <f t="shared" si="405"/>
        <v/>
      </c>
      <c r="AH200" s="136" t="str">
        <f t="shared" si="405"/>
        <v/>
      </c>
      <c r="AI200" s="136" t="str">
        <f t="shared" si="405"/>
        <v/>
      </c>
      <c r="AJ200" s="136" t="str">
        <f t="shared" si="405"/>
        <v/>
      </c>
      <c r="AK200" s="136" t="str">
        <f t="shared" si="405"/>
        <v/>
      </c>
      <c r="AL200" s="136" t="str">
        <f t="shared" si="405"/>
        <v/>
      </c>
      <c r="AM200" s="136" t="str">
        <f t="shared" si="405"/>
        <v/>
      </c>
      <c r="AN200" s="136" t="str">
        <f t="shared" ref="AN200:BR200" si="406">IF(AJ200&lt;&gt;"",ROUND(AN4*IF($G$1&gt;=DATEVALUE("22/11/2019"),$C$200/365)*$F$200,IF(FALSE,-3,2)),"")</f>
        <v/>
      </c>
      <c r="AO200" s="136" t="str">
        <f t="shared" si="406"/>
        <v/>
      </c>
      <c r="AP200" s="136" t="str">
        <f t="shared" si="406"/>
        <v/>
      </c>
      <c r="AQ200" s="136" t="str">
        <f t="shared" si="406"/>
        <v/>
      </c>
      <c r="AR200" s="136" t="str">
        <f t="shared" si="406"/>
        <v/>
      </c>
      <c r="AS200" s="136" t="str">
        <f t="shared" si="406"/>
        <v/>
      </c>
      <c r="AT200" s="136" t="str">
        <f t="shared" si="406"/>
        <v/>
      </c>
      <c r="AU200" s="136" t="str">
        <f t="shared" si="406"/>
        <v/>
      </c>
      <c r="AV200" s="136" t="str">
        <f t="shared" si="406"/>
        <v/>
      </c>
      <c r="AW200" s="136" t="str">
        <f t="shared" si="406"/>
        <v/>
      </c>
      <c r="AX200" s="136" t="str">
        <f t="shared" si="406"/>
        <v/>
      </c>
      <c r="AY200" s="136" t="str">
        <f t="shared" si="406"/>
        <v/>
      </c>
      <c r="AZ200" s="136" t="str">
        <f t="shared" si="406"/>
        <v/>
      </c>
      <c r="BA200" s="136" t="str">
        <f t="shared" si="406"/>
        <v/>
      </c>
      <c r="BB200" s="136" t="str">
        <f t="shared" si="406"/>
        <v/>
      </c>
      <c r="BC200" s="136" t="str">
        <f t="shared" si="406"/>
        <v/>
      </c>
      <c r="BD200" s="136" t="str">
        <f t="shared" si="406"/>
        <v/>
      </c>
      <c r="BE200" s="136" t="str">
        <f t="shared" si="406"/>
        <v/>
      </c>
      <c r="BF200" s="136" t="str">
        <f t="shared" si="406"/>
        <v/>
      </c>
      <c r="BG200" s="136" t="str">
        <f t="shared" si="406"/>
        <v/>
      </c>
      <c r="BH200" s="136" t="str">
        <f t="shared" si="406"/>
        <v/>
      </c>
      <c r="BI200" s="136" t="str">
        <f t="shared" si="406"/>
        <v/>
      </c>
      <c r="BJ200" s="136" t="str">
        <f t="shared" si="406"/>
        <v/>
      </c>
      <c r="BK200" s="136" t="str">
        <f t="shared" si="406"/>
        <v/>
      </c>
      <c r="BL200" s="136" t="str">
        <f t="shared" si="406"/>
        <v/>
      </c>
      <c r="BM200" s="136" t="str">
        <f t="shared" si="406"/>
        <v/>
      </c>
      <c r="BN200" s="136" t="str">
        <f t="shared" si="406"/>
        <v/>
      </c>
      <c r="BO200" s="136" t="str">
        <f t="shared" si="406"/>
        <v/>
      </c>
      <c r="BP200" s="136" t="str">
        <f t="shared" si="406"/>
        <v/>
      </c>
      <c r="BQ200" s="136" t="str">
        <f t="shared" si="406"/>
        <v/>
      </c>
      <c r="BR200" s="136" t="str">
        <f t="shared" si="406"/>
        <v/>
      </c>
    </row>
    <row r="201" spans="1:70">
      <c r="A201" s="133" t="str">
        <f>IFERROR(IF(IF(AND(ROW(A201)=ROW($A$6),$G$2&lt;DATEVALUE("28/07/2006")),$G$2+1,INDEX('Intereses moratorios'!$A$7:$A$299,MATCH($G$2,'Intereses moratorios'!$A$7:$A$299,1)+ROW(A201)-ROW($A$6)))=0,"",IF(AND(ROW(A201)=ROW($A$6),$G$2&lt;DATEVALUE("28/07/2006")),$G$2+1,INDEX('Intereses moratorios'!$A$7:$A$299,MATCH($G$2,'Intereses moratorios'!$A$7:$A$299,1)+ROW(A201)-ROW($A$6)))),"")</f>
        <v/>
      </c>
      <c r="B201" s="133" t="str">
        <f>IFERROR(INDEX('Intereses moratorios'!$B$7:$B$299,MATCH(A201,'Intereses moratorios'!$A$7:$A$299,0)),"")</f>
        <v/>
      </c>
      <c r="C201" s="134" t="str">
        <f>IF(A201="","",IFERROR(IF($G$1&gt;=DATEVALUE("22/11/2019"),$E$4,INDEX('Intereses moratorios'!$D$7:$D$299,MATCH(A201,'Intereses moratorios'!$A$7:$A$299,0))),""))</f>
        <v/>
      </c>
      <c r="D201" s="133" t="str">
        <f t="shared" si="403"/>
        <v/>
      </c>
      <c r="E201" s="133" t="str">
        <f t="shared" si="404"/>
        <v/>
      </c>
      <c r="F201" s="135" t="str">
        <f t="shared" si="399"/>
        <v/>
      </c>
      <c r="G201" s="136" t="str">
        <f t="shared" si="400"/>
        <v/>
      </c>
      <c r="H201" s="136" t="str">
        <f t="shared" ref="H201:AM201" si="407">IF(D201&lt;&gt;"",ROUND(H4*IF($G$1&gt;=DATEVALUE("22/11/2019"),$C$201/365)*$F$201,IF(FALSE,-3,2)),"")</f>
        <v/>
      </c>
      <c r="I201" s="136" t="str">
        <f t="shared" si="407"/>
        <v/>
      </c>
      <c r="J201" s="136" t="str">
        <f t="shared" si="407"/>
        <v/>
      </c>
      <c r="K201" s="136" t="str">
        <f t="shared" si="407"/>
        <v/>
      </c>
      <c r="L201" s="136" t="str">
        <f t="shared" si="407"/>
        <v/>
      </c>
      <c r="M201" s="136" t="str">
        <f t="shared" si="407"/>
        <v/>
      </c>
      <c r="N201" s="136" t="str">
        <f t="shared" si="407"/>
        <v/>
      </c>
      <c r="O201" s="136" t="str">
        <f t="shared" si="407"/>
        <v/>
      </c>
      <c r="P201" s="136" t="str">
        <f t="shared" si="407"/>
        <v/>
      </c>
      <c r="Q201" s="136" t="str">
        <f t="shared" si="407"/>
        <v/>
      </c>
      <c r="R201" s="136" t="str">
        <f t="shared" si="407"/>
        <v/>
      </c>
      <c r="S201" s="136" t="str">
        <f t="shared" si="407"/>
        <v/>
      </c>
      <c r="T201" s="136" t="str">
        <f t="shared" si="407"/>
        <v/>
      </c>
      <c r="U201" s="136" t="str">
        <f t="shared" si="407"/>
        <v/>
      </c>
      <c r="V201" s="136" t="str">
        <f t="shared" si="407"/>
        <v/>
      </c>
      <c r="W201" s="136" t="str">
        <f t="shared" si="407"/>
        <v/>
      </c>
      <c r="X201" s="136" t="str">
        <f t="shared" si="407"/>
        <v/>
      </c>
      <c r="Y201" s="136" t="str">
        <f t="shared" si="407"/>
        <v/>
      </c>
      <c r="Z201" s="136" t="str">
        <f t="shared" si="407"/>
        <v/>
      </c>
      <c r="AA201" s="136" t="str">
        <f t="shared" si="407"/>
        <v/>
      </c>
      <c r="AB201" s="136" t="str">
        <f t="shared" si="407"/>
        <v/>
      </c>
      <c r="AC201" s="136" t="str">
        <f t="shared" si="407"/>
        <v/>
      </c>
      <c r="AD201" s="136" t="str">
        <f t="shared" si="407"/>
        <v/>
      </c>
      <c r="AE201" s="136" t="str">
        <f t="shared" si="407"/>
        <v/>
      </c>
      <c r="AF201" s="136" t="str">
        <f t="shared" si="407"/>
        <v/>
      </c>
      <c r="AG201" s="136" t="str">
        <f t="shared" si="407"/>
        <v/>
      </c>
      <c r="AH201" s="136" t="str">
        <f t="shared" si="407"/>
        <v/>
      </c>
      <c r="AI201" s="136" t="str">
        <f t="shared" si="407"/>
        <v/>
      </c>
      <c r="AJ201" s="136" t="str">
        <f t="shared" si="407"/>
        <v/>
      </c>
      <c r="AK201" s="136" t="str">
        <f t="shared" si="407"/>
        <v/>
      </c>
      <c r="AL201" s="136" t="str">
        <f t="shared" si="407"/>
        <v/>
      </c>
      <c r="AM201" s="136" t="str">
        <f t="shared" si="407"/>
        <v/>
      </c>
      <c r="AN201" s="136" t="str">
        <f t="shared" ref="AN201:BR201" si="408">IF(AJ201&lt;&gt;"",ROUND(AN4*IF($G$1&gt;=DATEVALUE("22/11/2019"),$C$201/365)*$F$201,IF(FALSE,-3,2)),"")</f>
        <v/>
      </c>
      <c r="AO201" s="136" t="str">
        <f t="shared" si="408"/>
        <v/>
      </c>
      <c r="AP201" s="136" t="str">
        <f t="shared" si="408"/>
        <v/>
      </c>
      <c r="AQ201" s="136" t="str">
        <f t="shared" si="408"/>
        <v/>
      </c>
      <c r="AR201" s="136" t="str">
        <f t="shared" si="408"/>
        <v/>
      </c>
      <c r="AS201" s="136" t="str">
        <f t="shared" si="408"/>
        <v/>
      </c>
      <c r="AT201" s="136" t="str">
        <f t="shared" si="408"/>
        <v/>
      </c>
      <c r="AU201" s="136" t="str">
        <f t="shared" si="408"/>
        <v/>
      </c>
      <c r="AV201" s="136" t="str">
        <f t="shared" si="408"/>
        <v/>
      </c>
      <c r="AW201" s="136" t="str">
        <f t="shared" si="408"/>
        <v/>
      </c>
      <c r="AX201" s="136" t="str">
        <f t="shared" si="408"/>
        <v/>
      </c>
      <c r="AY201" s="136" t="str">
        <f t="shared" si="408"/>
        <v/>
      </c>
      <c r="AZ201" s="136" t="str">
        <f t="shared" si="408"/>
        <v/>
      </c>
      <c r="BA201" s="136" t="str">
        <f t="shared" si="408"/>
        <v/>
      </c>
      <c r="BB201" s="136" t="str">
        <f t="shared" si="408"/>
        <v/>
      </c>
      <c r="BC201" s="136" t="str">
        <f t="shared" si="408"/>
        <v/>
      </c>
      <c r="BD201" s="136" t="str">
        <f t="shared" si="408"/>
        <v/>
      </c>
      <c r="BE201" s="136" t="str">
        <f t="shared" si="408"/>
        <v/>
      </c>
      <c r="BF201" s="136" t="str">
        <f t="shared" si="408"/>
        <v/>
      </c>
      <c r="BG201" s="136" t="str">
        <f t="shared" si="408"/>
        <v/>
      </c>
      <c r="BH201" s="136" t="str">
        <f t="shared" si="408"/>
        <v/>
      </c>
      <c r="BI201" s="136" t="str">
        <f t="shared" si="408"/>
        <v/>
      </c>
      <c r="BJ201" s="136" t="str">
        <f t="shared" si="408"/>
        <v/>
      </c>
      <c r="BK201" s="136" t="str">
        <f t="shared" si="408"/>
        <v/>
      </c>
      <c r="BL201" s="136" t="str">
        <f t="shared" si="408"/>
        <v/>
      </c>
      <c r="BM201" s="136" t="str">
        <f t="shared" si="408"/>
        <v/>
      </c>
      <c r="BN201" s="136" t="str">
        <f t="shared" si="408"/>
        <v/>
      </c>
      <c r="BO201" s="136" t="str">
        <f t="shared" si="408"/>
        <v/>
      </c>
      <c r="BP201" s="136" t="str">
        <f t="shared" si="408"/>
        <v/>
      </c>
      <c r="BQ201" s="136" t="str">
        <f t="shared" si="408"/>
        <v/>
      </c>
      <c r="BR201" s="136" t="str">
        <f t="shared" si="408"/>
        <v/>
      </c>
    </row>
    <row r="202" spans="1:70">
      <c r="A202" s="133" t="str">
        <f>IFERROR(IF(IF(AND(ROW(A202)=ROW($A$6),$G$2&lt;DATEVALUE("28/07/2006")),$G$2+1,INDEX('Intereses moratorios'!$A$7:$A$299,MATCH($G$2,'Intereses moratorios'!$A$7:$A$299,1)+ROW(A202)-ROW($A$6)))=0,"",IF(AND(ROW(A202)=ROW($A$6),$G$2&lt;DATEVALUE("28/07/2006")),$G$2+1,INDEX('Intereses moratorios'!$A$7:$A$299,MATCH($G$2,'Intereses moratorios'!$A$7:$A$299,1)+ROW(A202)-ROW($A$6)))),"")</f>
        <v/>
      </c>
      <c r="B202" s="133" t="str">
        <f>IFERROR(INDEX('Intereses moratorios'!$B$7:$B$299,MATCH(A202,'Intereses moratorios'!$A$7:$A$299,0)),"")</f>
        <v/>
      </c>
      <c r="C202" s="134" t="str">
        <f>IF(A202="","",IFERROR(IF($G$1&gt;=DATEVALUE("22/11/2019"),$E$4,INDEX('Intereses moratorios'!$D$7:$D$299,MATCH(A202,'Intereses moratorios'!$A$7:$A$299,0))),""))</f>
        <v/>
      </c>
      <c r="D202" s="133" t="str">
        <f t="shared" si="403"/>
        <v/>
      </c>
      <c r="E202" s="133" t="str">
        <f t="shared" si="404"/>
        <v/>
      </c>
      <c r="F202" s="135" t="str">
        <f t="shared" si="399"/>
        <v/>
      </c>
      <c r="G202" s="136" t="str">
        <f t="shared" si="400"/>
        <v/>
      </c>
      <c r="H202" s="136" t="str">
        <f t="shared" ref="H202:AM202" si="409">IF(D202&lt;&gt;"",ROUND(H4*IF($G$1&gt;=DATEVALUE("22/11/2019"),$C$202/365)*$F$202,IF(FALSE,-3,2)),"")</f>
        <v/>
      </c>
      <c r="I202" s="136" t="str">
        <f t="shared" si="409"/>
        <v/>
      </c>
      <c r="J202" s="136" t="str">
        <f t="shared" si="409"/>
        <v/>
      </c>
      <c r="K202" s="136" t="str">
        <f t="shared" si="409"/>
        <v/>
      </c>
      <c r="L202" s="136" t="str">
        <f t="shared" si="409"/>
        <v/>
      </c>
      <c r="M202" s="136" t="str">
        <f t="shared" si="409"/>
        <v/>
      </c>
      <c r="N202" s="136" t="str">
        <f t="shared" si="409"/>
        <v/>
      </c>
      <c r="O202" s="136" t="str">
        <f t="shared" si="409"/>
        <v/>
      </c>
      <c r="P202" s="136" t="str">
        <f t="shared" si="409"/>
        <v/>
      </c>
      <c r="Q202" s="136" t="str">
        <f t="shared" si="409"/>
        <v/>
      </c>
      <c r="R202" s="136" t="str">
        <f t="shared" si="409"/>
        <v/>
      </c>
      <c r="S202" s="136" t="str">
        <f t="shared" si="409"/>
        <v/>
      </c>
      <c r="T202" s="136" t="str">
        <f t="shared" si="409"/>
        <v/>
      </c>
      <c r="U202" s="136" t="str">
        <f t="shared" si="409"/>
        <v/>
      </c>
      <c r="V202" s="136" t="str">
        <f t="shared" si="409"/>
        <v/>
      </c>
      <c r="W202" s="136" t="str">
        <f t="shared" si="409"/>
        <v/>
      </c>
      <c r="X202" s="136" t="str">
        <f t="shared" si="409"/>
        <v/>
      </c>
      <c r="Y202" s="136" t="str">
        <f t="shared" si="409"/>
        <v/>
      </c>
      <c r="Z202" s="136" t="str">
        <f t="shared" si="409"/>
        <v/>
      </c>
      <c r="AA202" s="136" t="str">
        <f t="shared" si="409"/>
        <v/>
      </c>
      <c r="AB202" s="136" t="str">
        <f t="shared" si="409"/>
        <v/>
      </c>
      <c r="AC202" s="136" t="str">
        <f t="shared" si="409"/>
        <v/>
      </c>
      <c r="AD202" s="136" t="str">
        <f t="shared" si="409"/>
        <v/>
      </c>
      <c r="AE202" s="136" t="str">
        <f t="shared" si="409"/>
        <v/>
      </c>
      <c r="AF202" s="136" t="str">
        <f t="shared" si="409"/>
        <v/>
      </c>
      <c r="AG202" s="136" t="str">
        <f t="shared" si="409"/>
        <v/>
      </c>
      <c r="AH202" s="136" t="str">
        <f t="shared" si="409"/>
        <v/>
      </c>
      <c r="AI202" s="136" t="str">
        <f t="shared" si="409"/>
        <v/>
      </c>
      <c r="AJ202" s="136" t="str">
        <f t="shared" si="409"/>
        <v/>
      </c>
      <c r="AK202" s="136" t="str">
        <f t="shared" si="409"/>
        <v/>
      </c>
      <c r="AL202" s="136" t="str">
        <f t="shared" si="409"/>
        <v/>
      </c>
      <c r="AM202" s="136" t="str">
        <f t="shared" si="409"/>
        <v/>
      </c>
      <c r="AN202" s="136" t="str">
        <f t="shared" ref="AN202:BR202" si="410">IF(AJ202&lt;&gt;"",ROUND(AN4*IF($G$1&gt;=DATEVALUE("22/11/2019"),$C$202/365)*$F$202,IF(FALSE,-3,2)),"")</f>
        <v/>
      </c>
      <c r="AO202" s="136" t="str">
        <f t="shared" si="410"/>
        <v/>
      </c>
      <c r="AP202" s="136" t="str">
        <f t="shared" si="410"/>
        <v/>
      </c>
      <c r="AQ202" s="136" t="str">
        <f t="shared" si="410"/>
        <v/>
      </c>
      <c r="AR202" s="136" t="str">
        <f t="shared" si="410"/>
        <v/>
      </c>
      <c r="AS202" s="136" t="str">
        <f t="shared" si="410"/>
        <v/>
      </c>
      <c r="AT202" s="136" t="str">
        <f t="shared" si="410"/>
        <v/>
      </c>
      <c r="AU202" s="136" t="str">
        <f t="shared" si="410"/>
        <v/>
      </c>
      <c r="AV202" s="136" t="str">
        <f t="shared" si="410"/>
        <v/>
      </c>
      <c r="AW202" s="136" t="str">
        <f t="shared" si="410"/>
        <v/>
      </c>
      <c r="AX202" s="136" t="str">
        <f t="shared" si="410"/>
        <v/>
      </c>
      <c r="AY202" s="136" t="str">
        <f t="shared" si="410"/>
        <v/>
      </c>
      <c r="AZ202" s="136" t="str">
        <f t="shared" si="410"/>
        <v/>
      </c>
      <c r="BA202" s="136" t="str">
        <f t="shared" si="410"/>
        <v/>
      </c>
      <c r="BB202" s="136" t="str">
        <f t="shared" si="410"/>
        <v/>
      </c>
      <c r="BC202" s="136" t="str">
        <f t="shared" si="410"/>
        <v/>
      </c>
      <c r="BD202" s="136" t="str">
        <f t="shared" si="410"/>
        <v/>
      </c>
      <c r="BE202" s="136" t="str">
        <f t="shared" si="410"/>
        <v/>
      </c>
      <c r="BF202" s="136" t="str">
        <f t="shared" si="410"/>
        <v/>
      </c>
      <c r="BG202" s="136" t="str">
        <f t="shared" si="410"/>
        <v/>
      </c>
      <c r="BH202" s="136" t="str">
        <f t="shared" si="410"/>
        <v/>
      </c>
      <c r="BI202" s="136" t="str">
        <f t="shared" si="410"/>
        <v/>
      </c>
      <c r="BJ202" s="136" t="str">
        <f t="shared" si="410"/>
        <v/>
      </c>
      <c r="BK202" s="136" t="str">
        <f t="shared" si="410"/>
        <v/>
      </c>
      <c r="BL202" s="136" t="str">
        <f t="shared" si="410"/>
        <v/>
      </c>
      <c r="BM202" s="136" t="str">
        <f t="shared" si="410"/>
        <v/>
      </c>
      <c r="BN202" s="136" t="str">
        <f t="shared" si="410"/>
        <v/>
      </c>
      <c r="BO202" s="136" t="str">
        <f t="shared" si="410"/>
        <v/>
      </c>
      <c r="BP202" s="136" t="str">
        <f t="shared" si="410"/>
        <v/>
      </c>
      <c r="BQ202" s="136" t="str">
        <f t="shared" si="410"/>
        <v/>
      </c>
      <c r="BR202" s="136" t="str">
        <f t="shared" si="410"/>
        <v/>
      </c>
    </row>
    <row r="203" spans="1:70">
      <c r="A203" s="133" t="str">
        <f>IFERROR(IF(IF(AND(ROW(A203)=ROW($A$6),$G$2&lt;DATEVALUE("28/07/2006")),$G$2+1,INDEX('Intereses moratorios'!$A$7:$A$299,MATCH($G$2,'Intereses moratorios'!$A$7:$A$299,1)+ROW(A203)-ROW($A$6)))=0,"",IF(AND(ROW(A203)=ROW($A$6),$G$2&lt;DATEVALUE("28/07/2006")),$G$2+1,INDEX('Intereses moratorios'!$A$7:$A$299,MATCH($G$2,'Intereses moratorios'!$A$7:$A$299,1)+ROW(A203)-ROW($A$6)))),"")</f>
        <v/>
      </c>
      <c r="B203" s="133" t="str">
        <f>IFERROR(INDEX('Intereses moratorios'!$B$7:$B$299,MATCH(A203,'Intereses moratorios'!$A$7:$A$299,0)),"")</f>
        <v/>
      </c>
      <c r="C203" s="134" t="str">
        <f>IF(A203="","",IFERROR(IF($G$1&gt;=DATEVALUE("22/11/2019"),$E$4,INDEX('Intereses moratorios'!$D$7:$D$299,MATCH(A203,'Intereses moratorios'!$A$7:$A$299,0))),""))</f>
        <v/>
      </c>
      <c r="D203" s="133" t="str">
        <f t="shared" si="403"/>
        <v/>
      </c>
      <c r="E203" s="133" t="str">
        <f t="shared" si="404"/>
        <v/>
      </c>
      <c r="F203" s="135" t="str">
        <f t="shared" si="399"/>
        <v/>
      </c>
      <c r="G203" s="136" t="str">
        <f t="shared" si="400"/>
        <v/>
      </c>
      <c r="H203" s="136" t="str">
        <f t="shared" ref="H203:AM203" si="411">IF(D203&lt;&gt;"",ROUND(H4*IF($G$1&gt;=DATEVALUE("22/11/2019"),$C$203/365)*$F$203,IF(FALSE,-3,2)),"")</f>
        <v/>
      </c>
      <c r="I203" s="136" t="str">
        <f t="shared" si="411"/>
        <v/>
      </c>
      <c r="J203" s="136" t="str">
        <f t="shared" si="411"/>
        <v/>
      </c>
      <c r="K203" s="136" t="str">
        <f t="shared" si="411"/>
        <v/>
      </c>
      <c r="L203" s="136" t="str">
        <f t="shared" si="411"/>
        <v/>
      </c>
      <c r="M203" s="136" t="str">
        <f t="shared" si="411"/>
        <v/>
      </c>
      <c r="N203" s="136" t="str">
        <f t="shared" si="411"/>
        <v/>
      </c>
      <c r="O203" s="136" t="str">
        <f t="shared" si="411"/>
        <v/>
      </c>
      <c r="P203" s="136" t="str">
        <f t="shared" si="411"/>
        <v/>
      </c>
      <c r="Q203" s="136" t="str">
        <f t="shared" si="411"/>
        <v/>
      </c>
      <c r="R203" s="136" t="str">
        <f t="shared" si="411"/>
        <v/>
      </c>
      <c r="S203" s="136" t="str">
        <f t="shared" si="411"/>
        <v/>
      </c>
      <c r="T203" s="136" t="str">
        <f t="shared" si="411"/>
        <v/>
      </c>
      <c r="U203" s="136" t="str">
        <f t="shared" si="411"/>
        <v/>
      </c>
      <c r="V203" s="136" t="str">
        <f t="shared" si="411"/>
        <v/>
      </c>
      <c r="W203" s="136" t="str">
        <f t="shared" si="411"/>
        <v/>
      </c>
      <c r="X203" s="136" t="str">
        <f t="shared" si="411"/>
        <v/>
      </c>
      <c r="Y203" s="136" t="str">
        <f t="shared" si="411"/>
        <v/>
      </c>
      <c r="Z203" s="136" t="str">
        <f t="shared" si="411"/>
        <v/>
      </c>
      <c r="AA203" s="136" t="str">
        <f t="shared" si="411"/>
        <v/>
      </c>
      <c r="AB203" s="136" t="str">
        <f t="shared" si="411"/>
        <v/>
      </c>
      <c r="AC203" s="136" t="str">
        <f t="shared" si="411"/>
        <v/>
      </c>
      <c r="AD203" s="136" t="str">
        <f t="shared" si="411"/>
        <v/>
      </c>
      <c r="AE203" s="136" t="str">
        <f t="shared" si="411"/>
        <v/>
      </c>
      <c r="AF203" s="136" t="str">
        <f t="shared" si="411"/>
        <v/>
      </c>
      <c r="AG203" s="136" t="str">
        <f t="shared" si="411"/>
        <v/>
      </c>
      <c r="AH203" s="136" t="str">
        <f t="shared" si="411"/>
        <v/>
      </c>
      <c r="AI203" s="136" t="str">
        <f t="shared" si="411"/>
        <v/>
      </c>
      <c r="AJ203" s="136" t="str">
        <f t="shared" si="411"/>
        <v/>
      </c>
      <c r="AK203" s="136" t="str">
        <f t="shared" si="411"/>
        <v/>
      </c>
      <c r="AL203" s="136" t="str">
        <f t="shared" si="411"/>
        <v/>
      </c>
      <c r="AM203" s="136" t="str">
        <f t="shared" si="411"/>
        <v/>
      </c>
      <c r="AN203" s="136" t="str">
        <f t="shared" ref="AN203:BR203" si="412">IF(AJ203&lt;&gt;"",ROUND(AN4*IF($G$1&gt;=DATEVALUE("22/11/2019"),$C$203/365)*$F$203,IF(FALSE,-3,2)),"")</f>
        <v/>
      </c>
      <c r="AO203" s="136" t="str">
        <f t="shared" si="412"/>
        <v/>
      </c>
      <c r="AP203" s="136" t="str">
        <f t="shared" si="412"/>
        <v/>
      </c>
      <c r="AQ203" s="136" t="str">
        <f t="shared" si="412"/>
        <v/>
      </c>
      <c r="AR203" s="136" t="str">
        <f t="shared" si="412"/>
        <v/>
      </c>
      <c r="AS203" s="136" t="str">
        <f t="shared" si="412"/>
        <v/>
      </c>
      <c r="AT203" s="136" t="str">
        <f t="shared" si="412"/>
        <v/>
      </c>
      <c r="AU203" s="136" t="str">
        <f t="shared" si="412"/>
        <v/>
      </c>
      <c r="AV203" s="136" t="str">
        <f t="shared" si="412"/>
        <v/>
      </c>
      <c r="AW203" s="136" t="str">
        <f t="shared" si="412"/>
        <v/>
      </c>
      <c r="AX203" s="136" t="str">
        <f t="shared" si="412"/>
        <v/>
      </c>
      <c r="AY203" s="136" t="str">
        <f t="shared" si="412"/>
        <v/>
      </c>
      <c r="AZ203" s="136" t="str">
        <f t="shared" si="412"/>
        <v/>
      </c>
      <c r="BA203" s="136" t="str">
        <f t="shared" si="412"/>
        <v/>
      </c>
      <c r="BB203" s="136" t="str">
        <f t="shared" si="412"/>
        <v/>
      </c>
      <c r="BC203" s="136" t="str">
        <f t="shared" si="412"/>
        <v/>
      </c>
      <c r="BD203" s="136" t="str">
        <f t="shared" si="412"/>
        <v/>
      </c>
      <c r="BE203" s="136" t="str">
        <f t="shared" si="412"/>
        <v/>
      </c>
      <c r="BF203" s="136" t="str">
        <f t="shared" si="412"/>
        <v/>
      </c>
      <c r="BG203" s="136" t="str">
        <f t="shared" si="412"/>
        <v/>
      </c>
      <c r="BH203" s="136" t="str">
        <f t="shared" si="412"/>
        <v/>
      </c>
      <c r="BI203" s="136" t="str">
        <f t="shared" si="412"/>
        <v/>
      </c>
      <c r="BJ203" s="136" t="str">
        <f t="shared" si="412"/>
        <v/>
      </c>
      <c r="BK203" s="136" t="str">
        <f t="shared" si="412"/>
        <v/>
      </c>
      <c r="BL203" s="136" t="str">
        <f t="shared" si="412"/>
        <v/>
      </c>
      <c r="BM203" s="136" t="str">
        <f t="shared" si="412"/>
        <v/>
      </c>
      <c r="BN203" s="136" t="str">
        <f t="shared" si="412"/>
        <v/>
      </c>
      <c r="BO203" s="136" t="str">
        <f t="shared" si="412"/>
        <v/>
      </c>
      <c r="BP203" s="136" t="str">
        <f t="shared" si="412"/>
        <v/>
      </c>
      <c r="BQ203" s="136" t="str">
        <f t="shared" si="412"/>
        <v/>
      </c>
      <c r="BR203" s="136" t="str">
        <f t="shared" si="412"/>
        <v/>
      </c>
    </row>
    <row r="204" spans="1:70">
      <c r="A204" s="133" t="str">
        <f>IFERROR(IF(IF(AND(ROW(A204)=ROW($A$6),$G$2&lt;DATEVALUE("28/07/2006")),$G$2+1,INDEX('Intereses moratorios'!$A$7:$A$299,MATCH($G$2,'Intereses moratorios'!$A$7:$A$299,1)+ROW(A204)-ROW($A$6)))=0,"",IF(AND(ROW(A204)=ROW($A$6),$G$2&lt;DATEVALUE("28/07/2006")),$G$2+1,INDEX('Intereses moratorios'!$A$7:$A$299,MATCH($G$2,'Intereses moratorios'!$A$7:$A$299,1)+ROW(A204)-ROW($A$6)))),"")</f>
        <v/>
      </c>
      <c r="B204" s="133" t="str">
        <f>IFERROR(INDEX('Intereses moratorios'!$B$7:$B$299,MATCH(A204,'Intereses moratorios'!$A$7:$A$299,0)),"")</f>
        <v/>
      </c>
      <c r="C204" s="134" t="str">
        <f>IF(A204="","",IFERROR(IF($G$1&gt;=DATEVALUE("22/11/2019"),$E$4,INDEX('Intereses moratorios'!$D$7:$D$299,MATCH(A204,'Intereses moratorios'!$A$7:$A$299,0))),""))</f>
        <v/>
      </c>
      <c r="D204" s="133" t="str">
        <f t="shared" si="403"/>
        <v/>
      </c>
      <c r="E204" s="133" t="str">
        <f t="shared" si="404"/>
        <v/>
      </c>
      <c r="F204" s="135" t="str">
        <f t="shared" si="399"/>
        <v/>
      </c>
      <c r="G204" s="136" t="str">
        <f t="shared" si="400"/>
        <v/>
      </c>
      <c r="H204" s="136" t="str">
        <f t="shared" ref="H204:AM204" si="413">IF(D204&lt;&gt;"",ROUND(H4*IF($G$1&gt;=DATEVALUE("22/11/2019"),$C$204/365)*$F$204,IF(FALSE,-3,2)),"")</f>
        <v/>
      </c>
      <c r="I204" s="136" t="str">
        <f t="shared" si="413"/>
        <v/>
      </c>
      <c r="J204" s="136" t="str">
        <f t="shared" si="413"/>
        <v/>
      </c>
      <c r="K204" s="136" t="str">
        <f t="shared" si="413"/>
        <v/>
      </c>
      <c r="L204" s="136" t="str">
        <f t="shared" si="413"/>
        <v/>
      </c>
      <c r="M204" s="136" t="str">
        <f t="shared" si="413"/>
        <v/>
      </c>
      <c r="N204" s="136" t="str">
        <f t="shared" si="413"/>
        <v/>
      </c>
      <c r="O204" s="136" t="str">
        <f t="shared" si="413"/>
        <v/>
      </c>
      <c r="P204" s="136" t="str">
        <f t="shared" si="413"/>
        <v/>
      </c>
      <c r="Q204" s="136" t="str">
        <f t="shared" si="413"/>
        <v/>
      </c>
      <c r="R204" s="136" t="str">
        <f t="shared" si="413"/>
        <v/>
      </c>
      <c r="S204" s="136" t="str">
        <f t="shared" si="413"/>
        <v/>
      </c>
      <c r="T204" s="136" t="str">
        <f t="shared" si="413"/>
        <v/>
      </c>
      <c r="U204" s="136" t="str">
        <f t="shared" si="413"/>
        <v/>
      </c>
      <c r="V204" s="136" t="str">
        <f t="shared" si="413"/>
        <v/>
      </c>
      <c r="W204" s="136" t="str">
        <f t="shared" si="413"/>
        <v/>
      </c>
      <c r="X204" s="136" t="str">
        <f t="shared" si="413"/>
        <v/>
      </c>
      <c r="Y204" s="136" t="str">
        <f t="shared" si="413"/>
        <v/>
      </c>
      <c r="Z204" s="136" t="str">
        <f t="shared" si="413"/>
        <v/>
      </c>
      <c r="AA204" s="136" t="str">
        <f t="shared" si="413"/>
        <v/>
      </c>
      <c r="AB204" s="136" t="str">
        <f t="shared" si="413"/>
        <v/>
      </c>
      <c r="AC204" s="136" t="str">
        <f t="shared" si="413"/>
        <v/>
      </c>
      <c r="AD204" s="136" t="str">
        <f t="shared" si="413"/>
        <v/>
      </c>
      <c r="AE204" s="136" t="str">
        <f t="shared" si="413"/>
        <v/>
      </c>
      <c r="AF204" s="136" t="str">
        <f t="shared" si="413"/>
        <v/>
      </c>
      <c r="AG204" s="136" t="str">
        <f t="shared" si="413"/>
        <v/>
      </c>
      <c r="AH204" s="136" t="str">
        <f t="shared" si="413"/>
        <v/>
      </c>
      <c r="AI204" s="136" t="str">
        <f t="shared" si="413"/>
        <v/>
      </c>
      <c r="AJ204" s="136" t="str">
        <f t="shared" si="413"/>
        <v/>
      </c>
      <c r="AK204" s="136" t="str">
        <f t="shared" si="413"/>
        <v/>
      </c>
      <c r="AL204" s="136" t="str">
        <f t="shared" si="413"/>
        <v/>
      </c>
      <c r="AM204" s="136" t="str">
        <f t="shared" si="413"/>
        <v/>
      </c>
      <c r="AN204" s="136" t="str">
        <f t="shared" ref="AN204:BR204" si="414">IF(AJ204&lt;&gt;"",ROUND(AN4*IF($G$1&gt;=DATEVALUE("22/11/2019"),$C$204/365)*$F$204,IF(FALSE,-3,2)),"")</f>
        <v/>
      </c>
      <c r="AO204" s="136" t="str">
        <f t="shared" si="414"/>
        <v/>
      </c>
      <c r="AP204" s="136" t="str">
        <f t="shared" si="414"/>
        <v/>
      </c>
      <c r="AQ204" s="136" t="str">
        <f t="shared" si="414"/>
        <v/>
      </c>
      <c r="AR204" s="136" t="str">
        <f t="shared" si="414"/>
        <v/>
      </c>
      <c r="AS204" s="136" t="str">
        <f t="shared" si="414"/>
        <v/>
      </c>
      <c r="AT204" s="136" t="str">
        <f t="shared" si="414"/>
        <v/>
      </c>
      <c r="AU204" s="136" t="str">
        <f t="shared" si="414"/>
        <v/>
      </c>
      <c r="AV204" s="136" t="str">
        <f t="shared" si="414"/>
        <v/>
      </c>
      <c r="AW204" s="136" t="str">
        <f t="shared" si="414"/>
        <v/>
      </c>
      <c r="AX204" s="136" t="str">
        <f t="shared" si="414"/>
        <v/>
      </c>
      <c r="AY204" s="136" t="str">
        <f t="shared" si="414"/>
        <v/>
      </c>
      <c r="AZ204" s="136" t="str">
        <f t="shared" si="414"/>
        <v/>
      </c>
      <c r="BA204" s="136" t="str">
        <f t="shared" si="414"/>
        <v/>
      </c>
      <c r="BB204" s="136" t="str">
        <f t="shared" si="414"/>
        <v/>
      </c>
      <c r="BC204" s="136" t="str">
        <f t="shared" si="414"/>
        <v/>
      </c>
      <c r="BD204" s="136" t="str">
        <f t="shared" si="414"/>
        <v/>
      </c>
      <c r="BE204" s="136" t="str">
        <f t="shared" si="414"/>
        <v/>
      </c>
      <c r="BF204" s="136" t="str">
        <f t="shared" si="414"/>
        <v/>
      </c>
      <c r="BG204" s="136" t="str">
        <f t="shared" si="414"/>
        <v/>
      </c>
      <c r="BH204" s="136" t="str">
        <f t="shared" si="414"/>
        <v/>
      </c>
      <c r="BI204" s="136" t="str">
        <f t="shared" si="414"/>
        <v/>
      </c>
      <c r="BJ204" s="136" t="str">
        <f t="shared" si="414"/>
        <v/>
      </c>
      <c r="BK204" s="136" t="str">
        <f t="shared" si="414"/>
        <v/>
      </c>
      <c r="BL204" s="136" t="str">
        <f t="shared" si="414"/>
        <v/>
      </c>
      <c r="BM204" s="136" t="str">
        <f t="shared" si="414"/>
        <v/>
      </c>
      <c r="BN204" s="136" t="str">
        <f t="shared" si="414"/>
        <v/>
      </c>
      <c r="BO204" s="136" t="str">
        <f t="shared" si="414"/>
        <v/>
      </c>
      <c r="BP204" s="136" t="str">
        <f t="shared" si="414"/>
        <v/>
      </c>
      <c r="BQ204" s="136" t="str">
        <f t="shared" si="414"/>
        <v/>
      </c>
      <c r="BR204" s="136" t="str">
        <f t="shared" si="414"/>
        <v/>
      </c>
    </row>
    <row r="205" spans="1:70">
      <c r="A205" s="133" t="str">
        <f>IFERROR(IF(IF(AND(ROW(A205)=ROW($A$6),$G$2&lt;DATEVALUE("28/07/2006")),$G$2+1,INDEX('Intereses moratorios'!$A$7:$A$299,MATCH($G$2,'Intereses moratorios'!$A$7:$A$299,1)+ROW(A205)-ROW($A$6)))=0,"",IF(AND(ROW(A205)=ROW($A$6),$G$2&lt;DATEVALUE("28/07/2006")),$G$2+1,INDEX('Intereses moratorios'!$A$7:$A$299,MATCH($G$2,'Intereses moratorios'!$A$7:$A$299,1)+ROW(A205)-ROW($A$6)))),"")</f>
        <v/>
      </c>
      <c r="B205" s="133" t="str">
        <f>IFERROR(INDEX('Intereses moratorios'!$B$7:$B$299,MATCH(A205,'Intereses moratorios'!$A$7:$A$299,0)),"")</f>
        <v/>
      </c>
      <c r="C205" s="134" t="str">
        <f>IF(A205="","",IFERROR(IF($G$1&gt;=DATEVALUE("22/11/2019"),$E$4,INDEX('Intereses moratorios'!$D$7:$D$299,MATCH(A205,'Intereses moratorios'!$A$7:$A$299,0))),""))</f>
        <v/>
      </c>
      <c r="D205" s="133" t="str">
        <f t="shared" si="403"/>
        <v/>
      </c>
      <c r="E205" s="133" t="str">
        <f t="shared" si="404"/>
        <v/>
      </c>
      <c r="F205" s="135" t="str">
        <f t="shared" si="399"/>
        <v/>
      </c>
      <c r="G205" s="136" t="str">
        <f t="shared" si="400"/>
        <v/>
      </c>
      <c r="H205" s="136" t="str">
        <f t="shared" ref="H205:AM205" si="415">IF(D205&lt;&gt;"",ROUND(H4*IF($G$1&gt;=DATEVALUE("22/11/2019"),$C$205/365)*$F$205,IF(FALSE,-3,2)),"")</f>
        <v/>
      </c>
      <c r="I205" s="136" t="str">
        <f t="shared" si="415"/>
        <v/>
      </c>
      <c r="J205" s="136" t="str">
        <f t="shared" si="415"/>
        <v/>
      </c>
      <c r="K205" s="136" t="str">
        <f t="shared" si="415"/>
        <v/>
      </c>
      <c r="L205" s="136" t="str">
        <f t="shared" si="415"/>
        <v/>
      </c>
      <c r="M205" s="136" t="str">
        <f t="shared" si="415"/>
        <v/>
      </c>
      <c r="N205" s="136" t="str">
        <f t="shared" si="415"/>
        <v/>
      </c>
      <c r="O205" s="136" t="str">
        <f t="shared" si="415"/>
        <v/>
      </c>
      <c r="P205" s="136" t="str">
        <f t="shared" si="415"/>
        <v/>
      </c>
      <c r="Q205" s="136" t="str">
        <f t="shared" si="415"/>
        <v/>
      </c>
      <c r="R205" s="136" t="str">
        <f t="shared" si="415"/>
        <v/>
      </c>
      <c r="S205" s="136" t="str">
        <f t="shared" si="415"/>
        <v/>
      </c>
      <c r="T205" s="136" t="str">
        <f t="shared" si="415"/>
        <v/>
      </c>
      <c r="U205" s="136" t="str">
        <f t="shared" si="415"/>
        <v/>
      </c>
      <c r="V205" s="136" t="str">
        <f t="shared" si="415"/>
        <v/>
      </c>
      <c r="W205" s="136" t="str">
        <f t="shared" si="415"/>
        <v/>
      </c>
      <c r="X205" s="136" t="str">
        <f t="shared" si="415"/>
        <v/>
      </c>
      <c r="Y205" s="136" t="str">
        <f t="shared" si="415"/>
        <v/>
      </c>
      <c r="Z205" s="136" t="str">
        <f t="shared" si="415"/>
        <v/>
      </c>
      <c r="AA205" s="136" t="str">
        <f t="shared" si="415"/>
        <v/>
      </c>
      <c r="AB205" s="136" t="str">
        <f t="shared" si="415"/>
        <v/>
      </c>
      <c r="AC205" s="136" t="str">
        <f t="shared" si="415"/>
        <v/>
      </c>
      <c r="AD205" s="136" t="str">
        <f t="shared" si="415"/>
        <v/>
      </c>
      <c r="AE205" s="136" t="str">
        <f t="shared" si="415"/>
        <v/>
      </c>
      <c r="AF205" s="136" t="str">
        <f t="shared" si="415"/>
        <v/>
      </c>
      <c r="AG205" s="136" t="str">
        <f t="shared" si="415"/>
        <v/>
      </c>
      <c r="AH205" s="136" t="str">
        <f t="shared" si="415"/>
        <v/>
      </c>
      <c r="AI205" s="136" t="str">
        <f t="shared" si="415"/>
        <v/>
      </c>
      <c r="AJ205" s="136" t="str">
        <f t="shared" si="415"/>
        <v/>
      </c>
      <c r="AK205" s="136" t="str">
        <f t="shared" si="415"/>
        <v/>
      </c>
      <c r="AL205" s="136" t="str">
        <f t="shared" si="415"/>
        <v/>
      </c>
      <c r="AM205" s="136" t="str">
        <f t="shared" si="415"/>
        <v/>
      </c>
      <c r="AN205" s="136" t="str">
        <f t="shared" ref="AN205:BR205" si="416">IF(AJ205&lt;&gt;"",ROUND(AN4*IF($G$1&gt;=DATEVALUE("22/11/2019"),$C$205/365)*$F$205,IF(FALSE,-3,2)),"")</f>
        <v/>
      </c>
      <c r="AO205" s="136" t="str">
        <f t="shared" si="416"/>
        <v/>
      </c>
      <c r="AP205" s="136" t="str">
        <f t="shared" si="416"/>
        <v/>
      </c>
      <c r="AQ205" s="136" t="str">
        <f t="shared" si="416"/>
        <v/>
      </c>
      <c r="AR205" s="136" t="str">
        <f t="shared" si="416"/>
        <v/>
      </c>
      <c r="AS205" s="136" t="str">
        <f t="shared" si="416"/>
        <v/>
      </c>
      <c r="AT205" s="136" t="str">
        <f t="shared" si="416"/>
        <v/>
      </c>
      <c r="AU205" s="136" t="str">
        <f t="shared" si="416"/>
        <v/>
      </c>
      <c r="AV205" s="136" t="str">
        <f t="shared" si="416"/>
        <v/>
      </c>
      <c r="AW205" s="136" t="str">
        <f t="shared" si="416"/>
        <v/>
      </c>
      <c r="AX205" s="136" t="str">
        <f t="shared" si="416"/>
        <v/>
      </c>
      <c r="AY205" s="136" t="str">
        <f t="shared" si="416"/>
        <v/>
      </c>
      <c r="AZ205" s="136" t="str">
        <f t="shared" si="416"/>
        <v/>
      </c>
      <c r="BA205" s="136" t="str">
        <f t="shared" si="416"/>
        <v/>
      </c>
      <c r="BB205" s="136" t="str">
        <f t="shared" si="416"/>
        <v/>
      </c>
      <c r="BC205" s="136" t="str">
        <f t="shared" si="416"/>
        <v/>
      </c>
      <c r="BD205" s="136" t="str">
        <f t="shared" si="416"/>
        <v/>
      </c>
      <c r="BE205" s="136" t="str">
        <f t="shared" si="416"/>
        <v/>
      </c>
      <c r="BF205" s="136" t="str">
        <f t="shared" si="416"/>
        <v/>
      </c>
      <c r="BG205" s="136" t="str">
        <f t="shared" si="416"/>
        <v/>
      </c>
      <c r="BH205" s="136" t="str">
        <f t="shared" si="416"/>
        <v/>
      </c>
      <c r="BI205" s="136" t="str">
        <f t="shared" si="416"/>
        <v/>
      </c>
      <c r="BJ205" s="136" t="str">
        <f t="shared" si="416"/>
        <v/>
      </c>
      <c r="BK205" s="136" t="str">
        <f t="shared" si="416"/>
        <v/>
      </c>
      <c r="BL205" s="136" t="str">
        <f t="shared" si="416"/>
        <v/>
      </c>
      <c r="BM205" s="136" t="str">
        <f t="shared" si="416"/>
        <v/>
      </c>
      <c r="BN205" s="136" t="str">
        <f t="shared" si="416"/>
        <v/>
      </c>
      <c r="BO205" s="136" t="str">
        <f t="shared" si="416"/>
        <v/>
      </c>
      <c r="BP205" s="136" t="str">
        <f t="shared" si="416"/>
        <v/>
      </c>
      <c r="BQ205" s="136" t="str">
        <f t="shared" si="416"/>
        <v/>
      </c>
      <c r="BR205" s="136" t="str">
        <f t="shared" si="416"/>
        <v/>
      </c>
    </row>
    <row r="206" spans="1:70">
      <c r="A206" s="133" t="str">
        <f>IFERROR(IF(IF(AND(ROW(A206)=ROW($A$6),$G$2&lt;DATEVALUE("28/07/2006")),$G$2+1,INDEX('Intereses moratorios'!$A$7:$A$299,MATCH($G$2,'Intereses moratorios'!$A$7:$A$299,1)+ROW(A206)-ROW($A$6)))=0,"",IF(AND(ROW(A206)=ROW($A$6),$G$2&lt;DATEVALUE("28/07/2006")),$G$2+1,INDEX('Intereses moratorios'!$A$7:$A$299,MATCH($G$2,'Intereses moratorios'!$A$7:$A$299,1)+ROW(A206)-ROW($A$6)))),"")</f>
        <v/>
      </c>
      <c r="B206" s="133" t="str">
        <f>IFERROR(INDEX('Intereses moratorios'!$B$7:$B$299,MATCH(A206,'Intereses moratorios'!$A$7:$A$299,0)),"")</f>
        <v/>
      </c>
      <c r="C206" s="134" t="str">
        <f>IF(A206="","",IFERROR(IF($G$1&gt;=DATEVALUE("22/11/2019"),$E$4,INDEX('Intereses moratorios'!$D$7:$D$299,MATCH(A206,'Intereses moratorios'!$A$7:$A$299,0))),""))</f>
        <v/>
      </c>
      <c r="D206" s="133" t="str">
        <f t="shared" si="403"/>
        <v/>
      </c>
      <c r="E206" s="133" t="str">
        <f t="shared" si="404"/>
        <v/>
      </c>
      <c r="F206" s="135" t="str">
        <f t="shared" si="399"/>
        <v/>
      </c>
      <c r="G206" s="136" t="str">
        <f t="shared" si="400"/>
        <v/>
      </c>
      <c r="H206" s="136" t="str">
        <f t="shared" ref="H206:AM206" si="417">IF(D206&lt;&gt;"",ROUND(H4*IF($G$1&gt;=DATEVALUE("22/11/2019"),$C$206/365)*$F$206,IF(FALSE,-3,2)),"")</f>
        <v/>
      </c>
      <c r="I206" s="136" t="str">
        <f t="shared" si="417"/>
        <v/>
      </c>
      <c r="J206" s="136" t="str">
        <f t="shared" si="417"/>
        <v/>
      </c>
      <c r="K206" s="136" t="str">
        <f t="shared" si="417"/>
        <v/>
      </c>
      <c r="L206" s="136" t="str">
        <f t="shared" si="417"/>
        <v/>
      </c>
      <c r="M206" s="136" t="str">
        <f t="shared" si="417"/>
        <v/>
      </c>
      <c r="N206" s="136" t="str">
        <f t="shared" si="417"/>
        <v/>
      </c>
      <c r="O206" s="136" t="str">
        <f t="shared" si="417"/>
        <v/>
      </c>
      <c r="P206" s="136" t="str">
        <f t="shared" si="417"/>
        <v/>
      </c>
      <c r="Q206" s="136" t="str">
        <f t="shared" si="417"/>
        <v/>
      </c>
      <c r="R206" s="136" t="str">
        <f t="shared" si="417"/>
        <v/>
      </c>
      <c r="S206" s="136" t="str">
        <f t="shared" si="417"/>
        <v/>
      </c>
      <c r="T206" s="136" t="str">
        <f t="shared" si="417"/>
        <v/>
      </c>
      <c r="U206" s="136" t="str">
        <f t="shared" si="417"/>
        <v/>
      </c>
      <c r="V206" s="136" t="str">
        <f t="shared" si="417"/>
        <v/>
      </c>
      <c r="W206" s="136" t="str">
        <f t="shared" si="417"/>
        <v/>
      </c>
      <c r="X206" s="136" t="str">
        <f t="shared" si="417"/>
        <v/>
      </c>
      <c r="Y206" s="136" t="str">
        <f t="shared" si="417"/>
        <v/>
      </c>
      <c r="Z206" s="136" t="str">
        <f t="shared" si="417"/>
        <v/>
      </c>
      <c r="AA206" s="136" t="str">
        <f t="shared" si="417"/>
        <v/>
      </c>
      <c r="AB206" s="136" t="str">
        <f t="shared" si="417"/>
        <v/>
      </c>
      <c r="AC206" s="136" t="str">
        <f t="shared" si="417"/>
        <v/>
      </c>
      <c r="AD206" s="136" t="str">
        <f t="shared" si="417"/>
        <v/>
      </c>
      <c r="AE206" s="136" t="str">
        <f t="shared" si="417"/>
        <v/>
      </c>
      <c r="AF206" s="136" t="str">
        <f t="shared" si="417"/>
        <v/>
      </c>
      <c r="AG206" s="136" t="str">
        <f t="shared" si="417"/>
        <v/>
      </c>
      <c r="AH206" s="136" t="str">
        <f t="shared" si="417"/>
        <v/>
      </c>
      <c r="AI206" s="136" t="str">
        <f t="shared" si="417"/>
        <v/>
      </c>
      <c r="AJ206" s="136" t="str">
        <f t="shared" si="417"/>
        <v/>
      </c>
      <c r="AK206" s="136" t="str">
        <f t="shared" si="417"/>
        <v/>
      </c>
      <c r="AL206" s="136" t="str">
        <f t="shared" si="417"/>
        <v/>
      </c>
      <c r="AM206" s="136" t="str">
        <f t="shared" si="417"/>
        <v/>
      </c>
      <c r="AN206" s="136" t="str">
        <f t="shared" ref="AN206:BR206" si="418">IF(AJ206&lt;&gt;"",ROUND(AN4*IF($G$1&gt;=DATEVALUE("22/11/2019"),$C$206/365)*$F$206,IF(FALSE,-3,2)),"")</f>
        <v/>
      </c>
      <c r="AO206" s="136" t="str">
        <f t="shared" si="418"/>
        <v/>
      </c>
      <c r="AP206" s="136" t="str">
        <f t="shared" si="418"/>
        <v/>
      </c>
      <c r="AQ206" s="136" t="str">
        <f t="shared" si="418"/>
        <v/>
      </c>
      <c r="AR206" s="136" t="str">
        <f t="shared" si="418"/>
        <v/>
      </c>
      <c r="AS206" s="136" t="str">
        <f t="shared" si="418"/>
        <v/>
      </c>
      <c r="AT206" s="136" t="str">
        <f t="shared" si="418"/>
        <v/>
      </c>
      <c r="AU206" s="136" t="str">
        <f t="shared" si="418"/>
        <v/>
      </c>
      <c r="AV206" s="136" t="str">
        <f t="shared" si="418"/>
        <v/>
      </c>
      <c r="AW206" s="136" t="str">
        <f t="shared" si="418"/>
        <v/>
      </c>
      <c r="AX206" s="136" t="str">
        <f t="shared" si="418"/>
        <v/>
      </c>
      <c r="AY206" s="136" t="str">
        <f t="shared" si="418"/>
        <v/>
      </c>
      <c r="AZ206" s="136" t="str">
        <f t="shared" si="418"/>
        <v/>
      </c>
      <c r="BA206" s="136" t="str">
        <f t="shared" si="418"/>
        <v/>
      </c>
      <c r="BB206" s="136" t="str">
        <f t="shared" si="418"/>
        <v/>
      </c>
      <c r="BC206" s="136" t="str">
        <f t="shared" si="418"/>
        <v/>
      </c>
      <c r="BD206" s="136" t="str">
        <f t="shared" si="418"/>
        <v/>
      </c>
      <c r="BE206" s="136" t="str">
        <f t="shared" si="418"/>
        <v/>
      </c>
      <c r="BF206" s="136" t="str">
        <f t="shared" si="418"/>
        <v/>
      </c>
      <c r="BG206" s="136" t="str">
        <f t="shared" si="418"/>
        <v/>
      </c>
      <c r="BH206" s="136" t="str">
        <f t="shared" si="418"/>
        <v/>
      </c>
      <c r="BI206" s="136" t="str">
        <f t="shared" si="418"/>
        <v/>
      </c>
      <c r="BJ206" s="136" t="str">
        <f t="shared" si="418"/>
        <v/>
      </c>
      <c r="BK206" s="136" t="str">
        <f t="shared" si="418"/>
        <v/>
      </c>
      <c r="BL206" s="136" t="str">
        <f t="shared" si="418"/>
        <v/>
      </c>
      <c r="BM206" s="136" t="str">
        <f t="shared" si="418"/>
        <v/>
      </c>
      <c r="BN206" s="136" t="str">
        <f t="shared" si="418"/>
        <v/>
      </c>
      <c r="BO206" s="136" t="str">
        <f t="shared" si="418"/>
        <v/>
      </c>
      <c r="BP206" s="136" t="str">
        <f t="shared" si="418"/>
        <v/>
      </c>
      <c r="BQ206" s="136" t="str">
        <f t="shared" si="418"/>
        <v/>
      </c>
      <c r="BR206" s="136" t="str">
        <f t="shared" si="418"/>
        <v/>
      </c>
    </row>
    <row r="207" spans="1:70">
      <c r="A207" s="133" t="str">
        <f>IFERROR(IF(IF(AND(ROW(A207)=ROW($A$6),$G$2&lt;DATEVALUE("28/07/2006")),$G$2+1,INDEX('Intereses moratorios'!$A$7:$A$299,MATCH($G$2,'Intereses moratorios'!$A$7:$A$299,1)+ROW(A207)-ROW($A$6)))=0,"",IF(AND(ROW(A207)=ROW($A$6),$G$2&lt;DATEVALUE("28/07/2006")),$G$2+1,INDEX('Intereses moratorios'!$A$7:$A$299,MATCH($G$2,'Intereses moratorios'!$A$7:$A$299,1)+ROW(A207)-ROW($A$6)))),"")</f>
        <v/>
      </c>
      <c r="B207" s="133" t="str">
        <f>IFERROR(INDEX('Intereses moratorios'!$B$7:$B$299,MATCH(A207,'Intereses moratorios'!$A$7:$A$299,0)),"")</f>
        <v/>
      </c>
      <c r="C207" s="134" t="str">
        <f>IF(A207="","",IFERROR(IF($G$1&gt;=DATEVALUE("22/11/2019"),$E$4,INDEX('Intereses moratorios'!$D$7:$D$299,MATCH(A207,'Intereses moratorios'!$A$7:$A$299,0))),""))</f>
        <v/>
      </c>
      <c r="D207" s="133" t="str">
        <f t="shared" si="403"/>
        <v/>
      </c>
      <c r="E207" s="133" t="str">
        <f t="shared" si="404"/>
        <v/>
      </c>
      <c r="F207" s="135" t="str">
        <f t="shared" si="399"/>
        <v/>
      </c>
      <c r="G207" s="136" t="str">
        <f t="shared" si="400"/>
        <v/>
      </c>
      <c r="H207" s="136" t="str">
        <f t="shared" ref="H207:AM207" si="419">IF(D207&lt;&gt;"",ROUND(H4*IF($G$1&gt;=DATEVALUE("22/11/2019"),$C$207/365)*$F$207,IF(FALSE,-3,2)),"")</f>
        <v/>
      </c>
      <c r="I207" s="136" t="str">
        <f t="shared" si="419"/>
        <v/>
      </c>
      <c r="J207" s="136" t="str">
        <f t="shared" si="419"/>
        <v/>
      </c>
      <c r="K207" s="136" t="str">
        <f t="shared" si="419"/>
        <v/>
      </c>
      <c r="L207" s="136" t="str">
        <f t="shared" si="419"/>
        <v/>
      </c>
      <c r="M207" s="136" t="str">
        <f t="shared" si="419"/>
        <v/>
      </c>
      <c r="N207" s="136" t="str">
        <f t="shared" si="419"/>
        <v/>
      </c>
      <c r="O207" s="136" t="str">
        <f t="shared" si="419"/>
        <v/>
      </c>
      <c r="P207" s="136" t="str">
        <f t="shared" si="419"/>
        <v/>
      </c>
      <c r="Q207" s="136" t="str">
        <f t="shared" si="419"/>
        <v/>
      </c>
      <c r="R207" s="136" t="str">
        <f t="shared" si="419"/>
        <v/>
      </c>
      <c r="S207" s="136" t="str">
        <f t="shared" si="419"/>
        <v/>
      </c>
      <c r="T207" s="136" t="str">
        <f t="shared" si="419"/>
        <v/>
      </c>
      <c r="U207" s="136" t="str">
        <f t="shared" si="419"/>
        <v/>
      </c>
      <c r="V207" s="136" t="str">
        <f t="shared" si="419"/>
        <v/>
      </c>
      <c r="W207" s="136" t="str">
        <f t="shared" si="419"/>
        <v/>
      </c>
      <c r="X207" s="136" t="str">
        <f t="shared" si="419"/>
        <v/>
      </c>
      <c r="Y207" s="136" t="str">
        <f t="shared" si="419"/>
        <v/>
      </c>
      <c r="Z207" s="136" t="str">
        <f t="shared" si="419"/>
        <v/>
      </c>
      <c r="AA207" s="136" t="str">
        <f t="shared" si="419"/>
        <v/>
      </c>
      <c r="AB207" s="136" t="str">
        <f t="shared" si="419"/>
        <v/>
      </c>
      <c r="AC207" s="136" t="str">
        <f t="shared" si="419"/>
        <v/>
      </c>
      <c r="AD207" s="136" t="str">
        <f t="shared" si="419"/>
        <v/>
      </c>
      <c r="AE207" s="136" t="str">
        <f t="shared" si="419"/>
        <v/>
      </c>
      <c r="AF207" s="136" t="str">
        <f t="shared" si="419"/>
        <v/>
      </c>
      <c r="AG207" s="136" t="str">
        <f t="shared" si="419"/>
        <v/>
      </c>
      <c r="AH207" s="136" t="str">
        <f t="shared" si="419"/>
        <v/>
      </c>
      <c r="AI207" s="136" t="str">
        <f t="shared" si="419"/>
        <v/>
      </c>
      <c r="AJ207" s="136" t="str">
        <f t="shared" si="419"/>
        <v/>
      </c>
      <c r="AK207" s="136" t="str">
        <f t="shared" si="419"/>
        <v/>
      </c>
      <c r="AL207" s="136" t="str">
        <f t="shared" si="419"/>
        <v/>
      </c>
      <c r="AM207" s="136" t="str">
        <f t="shared" si="419"/>
        <v/>
      </c>
      <c r="AN207" s="136" t="str">
        <f t="shared" ref="AN207:BR207" si="420">IF(AJ207&lt;&gt;"",ROUND(AN4*IF($G$1&gt;=DATEVALUE("22/11/2019"),$C$207/365)*$F$207,IF(FALSE,-3,2)),"")</f>
        <v/>
      </c>
      <c r="AO207" s="136" t="str">
        <f t="shared" si="420"/>
        <v/>
      </c>
      <c r="AP207" s="136" t="str">
        <f t="shared" si="420"/>
        <v/>
      </c>
      <c r="AQ207" s="136" t="str">
        <f t="shared" si="420"/>
        <v/>
      </c>
      <c r="AR207" s="136" t="str">
        <f t="shared" si="420"/>
        <v/>
      </c>
      <c r="AS207" s="136" t="str">
        <f t="shared" si="420"/>
        <v/>
      </c>
      <c r="AT207" s="136" t="str">
        <f t="shared" si="420"/>
        <v/>
      </c>
      <c r="AU207" s="136" t="str">
        <f t="shared" si="420"/>
        <v/>
      </c>
      <c r="AV207" s="136" t="str">
        <f t="shared" si="420"/>
        <v/>
      </c>
      <c r="AW207" s="136" t="str">
        <f t="shared" si="420"/>
        <v/>
      </c>
      <c r="AX207" s="136" t="str">
        <f t="shared" si="420"/>
        <v/>
      </c>
      <c r="AY207" s="136" t="str">
        <f t="shared" si="420"/>
        <v/>
      </c>
      <c r="AZ207" s="136" t="str">
        <f t="shared" si="420"/>
        <v/>
      </c>
      <c r="BA207" s="136" t="str">
        <f t="shared" si="420"/>
        <v/>
      </c>
      <c r="BB207" s="136" t="str">
        <f t="shared" si="420"/>
        <v/>
      </c>
      <c r="BC207" s="136" t="str">
        <f t="shared" si="420"/>
        <v/>
      </c>
      <c r="BD207" s="136" t="str">
        <f t="shared" si="420"/>
        <v/>
      </c>
      <c r="BE207" s="136" t="str">
        <f t="shared" si="420"/>
        <v/>
      </c>
      <c r="BF207" s="136" t="str">
        <f t="shared" si="420"/>
        <v/>
      </c>
      <c r="BG207" s="136" t="str">
        <f t="shared" si="420"/>
        <v/>
      </c>
      <c r="BH207" s="136" t="str">
        <f t="shared" si="420"/>
        <v/>
      </c>
      <c r="BI207" s="136" t="str">
        <f t="shared" si="420"/>
        <v/>
      </c>
      <c r="BJ207" s="136" t="str">
        <f t="shared" si="420"/>
        <v/>
      </c>
      <c r="BK207" s="136" t="str">
        <f t="shared" si="420"/>
        <v/>
      </c>
      <c r="BL207" s="136" t="str">
        <f t="shared" si="420"/>
        <v/>
      </c>
      <c r="BM207" s="136" t="str">
        <f t="shared" si="420"/>
        <v/>
      </c>
      <c r="BN207" s="136" t="str">
        <f t="shared" si="420"/>
        <v/>
      </c>
      <c r="BO207" s="136" t="str">
        <f t="shared" si="420"/>
        <v/>
      </c>
      <c r="BP207" s="136" t="str">
        <f t="shared" si="420"/>
        <v/>
      </c>
      <c r="BQ207" s="136" t="str">
        <f t="shared" si="420"/>
        <v/>
      </c>
      <c r="BR207" s="136" t="str">
        <f t="shared" si="420"/>
        <v/>
      </c>
    </row>
    <row r="208" spans="1:70">
      <c r="A208" s="133" t="str">
        <f>IFERROR(IF(IF(AND(ROW(A208)=ROW($A$6),$G$2&lt;DATEVALUE("28/07/2006")),$G$2+1,INDEX('Intereses moratorios'!$A$7:$A$299,MATCH($G$2,'Intereses moratorios'!$A$7:$A$299,1)+ROW(A208)-ROW($A$6)))=0,"",IF(AND(ROW(A208)=ROW($A$6),$G$2&lt;DATEVALUE("28/07/2006")),$G$2+1,INDEX('Intereses moratorios'!$A$7:$A$299,MATCH($G$2,'Intereses moratorios'!$A$7:$A$299,1)+ROW(A208)-ROW($A$6)))),"")</f>
        <v/>
      </c>
      <c r="B208" s="133" t="str">
        <f>IFERROR(INDEX('Intereses moratorios'!$B$7:$B$299,MATCH(A208,'Intereses moratorios'!$A$7:$A$299,0)),"")</f>
        <v/>
      </c>
      <c r="C208" s="134" t="str">
        <f>IF(A208="","",IFERROR(IF($G$1&gt;=DATEVALUE("22/11/2019"),$E$4,INDEX('Intereses moratorios'!$D$7:$D$299,MATCH(A208,'Intereses moratorios'!$A$7:$A$299,0))),""))</f>
        <v/>
      </c>
      <c r="D208" s="133" t="str">
        <f t="shared" si="403"/>
        <v/>
      </c>
      <c r="E208" s="133" t="str">
        <f t="shared" si="404"/>
        <v/>
      </c>
      <c r="F208" s="135" t="str">
        <f t="shared" si="399"/>
        <v/>
      </c>
      <c r="G208" s="136" t="str">
        <f t="shared" si="400"/>
        <v/>
      </c>
      <c r="H208" s="136" t="str">
        <f t="shared" ref="H208:AM208" si="421">IF(D208&lt;&gt;"",ROUND(H4*IF($G$1&gt;=DATEVALUE("22/11/2019"),$C$208/365)*$F$208,IF(FALSE,-3,2)),"")</f>
        <v/>
      </c>
      <c r="I208" s="136" t="str">
        <f t="shared" si="421"/>
        <v/>
      </c>
      <c r="J208" s="136" t="str">
        <f t="shared" si="421"/>
        <v/>
      </c>
      <c r="K208" s="136" t="str">
        <f t="shared" si="421"/>
        <v/>
      </c>
      <c r="L208" s="136" t="str">
        <f t="shared" si="421"/>
        <v/>
      </c>
      <c r="M208" s="136" t="str">
        <f t="shared" si="421"/>
        <v/>
      </c>
      <c r="N208" s="136" t="str">
        <f t="shared" si="421"/>
        <v/>
      </c>
      <c r="O208" s="136" t="str">
        <f t="shared" si="421"/>
        <v/>
      </c>
      <c r="P208" s="136" t="str">
        <f t="shared" si="421"/>
        <v/>
      </c>
      <c r="Q208" s="136" t="str">
        <f t="shared" si="421"/>
        <v/>
      </c>
      <c r="R208" s="136" t="str">
        <f t="shared" si="421"/>
        <v/>
      </c>
      <c r="S208" s="136" t="str">
        <f t="shared" si="421"/>
        <v/>
      </c>
      <c r="T208" s="136" t="str">
        <f t="shared" si="421"/>
        <v/>
      </c>
      <c r="U208" s="136" t="str">
        <f t="shared" si="421"/>
        <v/>
      </c>
      <c r="V208" s="136" t="str">
        <f t="shared" si="421"/>
        <v/>
      </c>
      <c r="W208" s="136" t="str">
        <f t="shared" si="421"/>
        <v/>
      </c>
      <c r="X208" s="136" t="str">
        <f t="shared" si="421"/>
        <v/>
      </c>
      <c r="Y208" s="136" t="str">
        <f t="shared" si="421"/>
        <v/>
      </c>
      <c r="Z208" s="136" t="str">
        <f t="shared" si="421"/>
        <v/>
      </c>
      <c r="AA208" s="136" t="str">
        <f t="shared" si="421"/>
        <v/>
      </c>
      <c r="AB208" s="136" t="str">
        <f t="shared" si="421"/>
        <v/>
      </c>
      <c r="AC208" s="136" t="str">
        <f t="shared" si="421"/>
        <v/>
      </c>
      <c r="AD208" s="136" t="str">
        <f t="shared" si="421"/>
        <v/>
      </c>
      <c r="AE208" s="136" t="str">
        <f t="shared" si="421"/>
        <v/>
      </c>
      <c r="AF208" s="136" t="str">
        <f t="shared" si="421"/>
        <v/>
      </c>
      <c r="AG208" s="136" t="str">
        <f t="shared" si="421"/>
        <v/>
      </c>
      <c r="AH208" s="136" t="str">
        <f t="shared" si="421"/>
        <v/>
      </c>
      <c r="AI208" s="136" t="str">
        <f t="shared" si="421"/>
        <v/>
      </c>
      <c r="AJ208" s="136" t="str">
        <f t="shared" si="421"/>
        <v/>
      </c>
      <c r="AK208" s="136" t="str">
        <f t="shared" si="421"/>
        <v/>
      </c>
      <c r="AL208" s="136" t="str">
        <f t="shared" si="421"/>
        <v/>
      </c>
      <c r="AM208" s="136" t="str">
        <f t="shared" si="421"/>
        <v/>
      </c>
      <c r="AN208" s="136" t="str">
        <f t="shared" ref="AN208:BR208" si="422">IF(AJ208&lt;&gt;"",ROUND(AN4*IF($G$1&gt;=DATEVALUE("22/11/2019"),$C$208/365)*$F$208,IF(FALSE,-3,2)),"")</f>
        <v/>
      </c>
      <c r="AO208" s="136" t="str">
        <f t="shared" si="422"/>
        <v/>
      </c>
      <c r="AP208" s="136" t="str">
        <f t="shared" si="422"/>
        <v/>
      </c>
      <c r="AQ208" s="136" t="str">
        <f t="shared" si="422"/>
        <v/>
      </c>
      <c r="AR208" s="136" t="str">
        <f t="shared" si="422"/>
        <v/>
      </c>
      <c r="AS208" s="136" t="str">
        <f t="shared" si="422"/>
        <v/>
      </c>
      <c r="AT208" s="136" t="str">
        <f t="shared" si="422"/>
        <v/>
      </c>
      <c r="AU208" s="136" t="str">
        <f t="shared" si="422"/>
        <v/>
      </c>
      <c r="AV208" s="136" t="str">
        <f t="shared" si="422"/>
        <v/>
      </c>
      <c r="AW208" s="136" t="str">
        <f t="shared" si="422"/>
        <v/>
      </c>
      <c r="AX208" s="136" t="str">
        <f t="shared" si="422"/>
        <v/>
      </c>
      <c r="AY208" s="136" t="str">
        <f t="shared" si="422"/>
        <v/>
      </c>
      <c r="AZ208" s="136" t="str">
        <f t="shared" si="422"/>
        <v/>
      </c>
      <c r="BA208" s="136" t="str">
        <f t="shared" si="422"/>
        <v/>
      </c>
      <c r="BB208" s="136" t="str">
        <f t="shared" si="422"/>
        <v/>
      </c>
      <c r="BC208" s="136" t="str">
        <f t="shared" si="422"/>
        <v/>
      </c>
      <c r="BD208" s="136" t="str">
        <f t="shared" si="422"/>
        <v/>
      </c>
      <c r="BE208" s="136" t="str">
        <f t="shared" si="422"/>
        <v/>
      </c>
      <c r="BF208" s="136" t="str">
        <f t="shared" si="422"/>
        <v/>
      </c>
      <c r="BG208" s="136" t="str">
        <f t="shared" si="422"/>
        <v/>
      </c>
      <c r="BH208" s="136" t="str">
        <f t="shared" si="422"/>
        <v/>
      </c>
      <c r="BI208" s="136" t="str">
        <f t="shared" si="422"/>
        <v/>
      </c>
      <c r="BJ208" s="136" t="str">
        <f t="shared" si="422"/>
        <v/>
      </c>
      <c r="BK208" s="136" t="str">
        <f t="shared" si="422"/>
        <v/>
      </c>
      <c r="BL208" s="136" t="str">
        <f t="shared" si="422"/>
        <v/>
      </c>
      <c r="BM208" s="136" t="str">
        <f t="shared" si="422"/>
        <v/>
      </c>
      <c r="BN208" s="136" t="str">
        <f t="shared" si="422"/>
        <v/>
      </c>
      <c r="BO208" s="136" t="str">
        <f t="shared" si="422"/>
        <v/>
      </c>
      <c r="BP208" s="136" t="str">
        <f t="shared" si="422"/>
        <v/>
      </c>
      <c r="BQ208" s="136" t="str">
        <f t="shared" si="422"/>
        <v/>
      </c>
      <c r="BR208" s="136" t="str">
        <f t="shared" si="422"/>
        <v/>
      </c>
    </row>
    <row r="209" spans="1:70">
      <c r="A209" s="133" t="str">
        <f>IFERROR(IF(IF(AND(ROW(A209)=ROW($A$6),$G$2&lt;DATEVALUE("28/07/2006")),$G$2+1,INDEX('Intereses moratorios'!$A$7:$A$299,MATCH($G$2,'Intereses moratorios'!$A$7:$A$299,1)+ROW(A209)-ROW($A$6)))=0,"",IF(AND(ROW(A209)=ROW($A$6),$G$2&lt;DATEVALUE("28/07/2006")),$G$2+1,INDEX('Intereses moratorios'!$A$7:$A$299,MATCH($G$2,'Intereses moratorios'!$A$7:$A$299,1)+ROW(A209)-ROW($A$6)))),"")</f>
        <v/>
      </c>
      <c r="B209" s="133" t="str">
        <f>IFERROR(INDEX('Intereses moratorios'!$B$7:$B$299,MATCH(A209,'Intereses moratorios'!$A$7:$A$299,0)),"")</f>
        <v/>
      </c>
      <c r="C209" s="134" t="str">
        <f>IF(A209="","",IFERROR(IF($G$1&gt;=DATEVALUE("22/11/2019"),$E$4,INDEX('Intereses moratorios'!$D$7:$D$299,MATCH(A209,'Intereses moratorios'!$A$7:$A$299,0))),""))</f>
        <v/>
      </c>
      <c r="D209" s="133" t="str">
        <f t="shared" si="403"/>
        <v/>
      </c>
      <c r="E209" s="133" t="str">
        <f t="shared" si="404"/>
        <v/>
      </c>
      <c r="F209" s="135" t="str">
        <f t="shared" si="399"/>
        <v/>
      </c>
      <c r="G209" s="136" t="str">
        <f t="shared" si="400"/>
        <v/>
      </c>
      <c r="H209" s="136" t="str">
        <f t="shared" ref="H209:AM209" si="423">IF(D209&lt;&gt;"",ROUND(H4*IF($G$1&gt;=DATEVALUE("22/11/2019"),$C$209/365)*$F$209,IF(FALSE,-3,2)),"")</f>
        <v/>
      </c>
      <c r="I209" s="136" t="str">
        <f t="shared" si="423"/>
        <v/>
      </c>
      <c r="J209" s="136" t="str">
        <f t="shared" si="423"/>
        <v/>
      </c>
      <c r="K209" s="136" t="str">
        <f t="shared" si="423"/>
        <v/>
      </c>
      <c r="L209" s="136" t="str">
        <f t="shared" si="423"/>
        <v/>
      </c>
      <c r="M209" s="136" t="str">
        <f t="shared" si="423"/>
        <v/>
      </c>
      <c r="N209" s="136" t="str">
        <f t="shared" si="423"/>
        <v/>
      </c>
      <c r="O209" s="136" t="str">
        <f t="shared" si="423"/>
        <v/>
      </c>
      <c r="P209" s="136" t="str">
        <f t="shared" si="423"/>
        <v/>
      </c>
      <c r="Q209" s="136" t="str">
        <f t="shared" si="423"/>
        <v/>
      </c>
      <c r="R209" s="136" t="str">
        <f t="shared" si="423"/>
        <v/>
      </c>
      <c r="S209" s="136" t="str">
        <f t="shared" si="423"/>
        <v/>
      </c>
      <c r="T209" s="136" t="str">
        <f t="shared" si="423"/>
        <v/>
      </c>
      <c r="U209" s="136" t="str">
        <f t="shared" si="423"/>
        <v/>
      </c>
      <c r="V209" s="136" t="str">
        <f t="shared" si="423"/>
        <v/>
      </c>
      <c r="W209" s="136" t="str">
        <f t="shared" si="423"/>
        <v/>
      </c>
      <c r="X209" s="136" t="str">
        <f t="shared" si="423"/>
        <v/>
      </c>
      <c r="Y209" s="136" t="str">
        <f t="shared" si="423"/>
        <v/>
      </c>
      <c r="Z209" s="136" t="str">
        <f t="shared" si="423"/>
        <v/>
      </c>
      <c r="AA209" s="136" t="str">
        <f t="shared" si="423"/>
        <v/>
      </c>
      <c r="AB209" s="136" t="str">
        <f t="shared" si="423"/>
        <v/>
      </c>
      <c r="AC209" s="136" t="str">
        <f t="shared" si="423"/>
        <v/>
      </c>
      <c r="AD209" s="136" t="str">
        <f t="shared" si="423"/>
        <v/>
      </c>
      <c r="AE209" s="136" t="str">
        <f t="shared" si="423"/>
        <v/>
      </c>
      <c r="AF209" s="136" t="str">
        <f t="shared" si="423"/>
        <v/>
      </c>
      <c r="AG209" s="136" t="str">
        <f t="shared" si="423"/>
        <v/>
      </c>
      <c r="AH209" s="136" t="str">
        <f t="shared" si="423"/>
        <v/>
      </c>
      <c r="AI209" s="136" t="str">
        <f t="shared" si="423"/>
        <v/>
      </c>
      <c r="AJ209" s="136" t="str">
        <f t="shared" si="423"/>
        <v/>
      </c>
      <c r="AK209" s="136" t="str">
        <f t="shared" si="423"/>
        <v/>
      </c>
      <c r="AL209" s="136" t="str">
        <f t="shared" si="423"/>
        <v/>
      </c>
      <c r="AM209" s="136" t="str">
        <f t="shared" si="423"/>
        <v/>
      </c>
      <c r="AN209" s="136" t="str">
        <f t="shared" ref="AN209:BR209" si="424">IF(AJ209&lt;&gt;"",ROUND(AN4*IF($G$1&gt;=DATEVALUE("22/11/2019"),$C$209/365)*$F$209,IF(FALSE,-3,2)),"")</f>
        <v/>
      </c>
      <c r="AO209" s="136" t="str">
        <f t="shared" si="424"/>
        <v/>
      </c>
      <c r="AP209" s="136" t="str">
        <f t="shared" si="424"/>
        <v/>
      </c>
      <c r="AQ209" s="136" t="str">
        <f t="shared" si="424"/>
        <v/>
      </c>
      <c r="AR209" s="136" t="str">
        <f t="shared" si="424"/>
        <v/>
      </c>
      <c r="AS209" s="136" t="str">
        <f t="shared" si="424"/>
        <v/>
      </c>
      <c r="AT209" s="136" t="str">
        <f t="shared" si="424"/>
        <v/>
      </c>
      <c r="AU209" s="136" t="str">
        <f t="shared" si="424"/>
        <v/>
      </c>
      <c r="AV209" s="136" t="str">
        <f t="shared" si="424"/>
        <v/>
      </c>
      <c r="AW209" s="136" t="str">
        <f t="shared" si="424"/>
        <v/>
      </c>
      <c r="AX209" s="136" t="str">
        <f t="shared" si="424"/>
        <v/>
      </c>
      <c r="AY209" s="136" t="str">
        <f t="shared" si="424"/>
        <v/>
      </c>
      <c r="AZ209" s="136" t="str">
        <f t="shared" si="424"/>
        <v/>
      </c>
      <c r="BA209" s="136" t="str">
        <f t="shared" si="424"/>
        <v/>
      </c>
      <c r="BB209" s="136" t="str">
        <f t="shared" si="424"/>
        <v/>
      </c>
      <c r="BC209" s="136" t="str">
        <f t="shared" si="424"/>
        <v/>
      </c>
      <c r="BD209" s="136" t="str">
        <f t="shared" si="424"/>
        <v/>
      </c>
      <c r="BE209" s="136" t="str">
        <f t="shared" si="424"/>
        <v/>
      </c>
      <c r="BF209" s="136" t="str">
        <f t="shared" si="424"/>
        <v/>
      </c>
      <c r="BG209" s="136" t="str">
        <f t="shared" si="424"/>
        <v/>
      </c>
      <c r="BH209" s="136" t="str">
        <f t="shared" si="424"/>
        <v/>
      </c>
      <c r="BI209" s="136" t="str">
        <f t="shared" si="424"/>
        <v/>
      </c>
      <c r="BJ209" s="136" t="str">
        <f t="shared" si="424"/>
        <v/>
      </c>
      <c r="BK209" s="136" t="str">
        <f t="shared" si="424"/>
        <v/>
      </c>
      <c r="BL209" s="136" t="str">
        <f t="shared" si="424"/>
        <v/>
      </c>
      <c r="BM209" s="136" t="str">
        <f t="shared" si="424"/>
        <v/>
      </c>
      <c r="BN209" s="136" t="str">
        <f t="shared" si="424"/>
        <v/>
      </c>
      <c r="BO209" s="136" t="str">
        <f t="shared" si="424"/>
        <v/>
      </c>
      <c r="BP209" s="136" t="str">
        <f t="shared" si="424"/>
        <v/>
      </c>
      <c r="BQ209" s="136" t="str">
        <f t="shared" si="424"/>
        <v/>
      </c>
      <c r="BR209" s="136" t="str">
        <f t="shared" si="424"/>
        <v/>
      </c>
    </row>
    <row r="210" spans="1:70">
      <c r="A210" s="133" t="str">
        <f>IFERROR(IF(IF(AND(ROW(A210)=ROW($A$6),$G$2&lt;DATEVALUE("28/07/2006")),$G$2+1,INDEX('Intereses moratorios'!$A$7:$A$299,MATCH($G$2,'Intereses moratorios'!$A$7:$A$299,1)+ROW(A210)-ROW($A$6)))=0,"",IF(AND(ROW(A210)=ROW($A$6),$G$2&lt;DATEVALUE("28/07/2006")),$G$2+1,INDEX('Intereses moratorios'!$A$7:$A$299,MATCH($G$2,'Intereses moratorios'!$A$7:$A$299,1)+ROW(A210)-ROW($A$6)))),"")</f>
        <v/>
      </c>
      <c r="B210" s="133" t="str">
        <f>IFERROR(INDEX('Intereses moratorios'!$B$7:$B$299,MATCH(A210,'Intereses moratorios'!$A$7:$A$299,0)),"")</f>
        <v/>
      </c>
      <c r="C210" s="134" t="str">
        <f>IF(A210="","",IFERROR(IF($G$1&gt;=DATEVALUE("22/11/2019"),$E$4,INDEX('Intereses moratorios'!$D$7:$D$299,MATCH(A210,'Intereses moratorios'!$A$7:$A$299,0))),""))</f>
        <v/>
      </c>
      <c r="D210" s="133" t="str">
        <f t="shared" si="403"/>
        <v/>
      </c>
      <c r="E210" s="133" t="str">
        <f t="shared" si="404"/>
        <v/>
      </c>
      <c r="F210" s="135" t="str">
        <f t="shared" si="399"/>
        <v/>
      </c>
      <c r="G210" s="136" t="str">
        <f t="shared" si="400"/>
        <v/>
      </c>
      <c r="H210" s="136" t="str">
        <f t="shared" ref="H210:AM210" si="425">IF(D210&lt;&gt;"",ROUND(H4*IF($G$1&gt;=DATEVALUE("22/11/2019"),$C$210/365)*$F$210,IF(FALSE,-3,2)),"")</f>
        <v/>
      </c>
      <c r="I210" s="136" t="str">
        <f t="shared" si="425"/>
        <v/>
      </c>
      <c r="J210" s="136" t="str">
        <f t="shared" si="425"/>
        <v/>
      </c>
      <c r="K210" s="136" t="str">
        <f t="shared" si="425"/>
        <v/>
      </c>
      <c r="L210" s="136" t="str">
        <f t="shared" si="425"/>
        <v/>
      </c>
      <c r="M210" s="136" t="str">
        <f t="shared" si="425"/>
        <v/>
      </c>
      <c r="N210" s="136" t="str">
        <f t="shared" si="425"/>
        <v/>
      </c>
      <c r="O210" s="136" t="str">
        <f t="shared" si="425"/>
        <v/>
      </c>
      <c r="P210" s="136" t="str">
        <f t="shared" si="425"/>
        <v/>
      </c>
      <c r="Q210" s="136" t="str">
        <f t="shared" si="425"/>
        <v/>
      </c>
      <c r="R210" s="136" t="str">
        <f t="shared" si="425"/>
        <v/>
      </c>
      <c r="S210" s="136" t="str">
        <f t="shared" si="425"/>
        <v/>
      </c>
      <c r="T210" s="136" t="str">
        <f t="shared" si="425"/>
        <v/>
      </c>
      <c r="U210" s="136" t="str">
        <f t="shared" si="425"/>
        <v/>
      </c>
      <c r="V210" s="136" t="str">
        <f t="shared" si="425"/>
        <v/>
      </c>
      <c r="W210" s="136" t="str">
        <f t="shared" si="425"/>
        <v/>
      </c>
      <c r="X210" s="136" t="str">
        <f t="shared" si="425"/>
        <v/>
      </c>
      <c r="Y210" s="136" t="str">
        <f t="shared" si="425"/>
        <v/>
      </c>
      <c r="Z210" s="136" t="str">
        <f t="shared" si="425"/>
        <v/>
      </c>
      <c r="AA210" s="136" t="str">
        <f t="shared" si="425"/>
        <v/>
      </c>
      <c r="AB210" s="136" t="str">
        <f t="shared" si="425"/>
        <v/>
      </c>
      <c r="AC210" s="136" t="str">
        <f t="shared" si="425"/>
        <v/>
      </c>
      <c r="AD210" s="136" t="str">
        <f t="shared" si="425"/>
        <v/>
      </c>
      <c r="AE210" s="136" t="str">
        <f t="shared" si="425"/>
        <v/>
      </c>
      <c r="AF210" s="136" t="str">
        <f t="shared" si="425"/>
        <v/>
      </c>
      <c r="AG210" s="136" t="str">
        <f t="shared" si="425"/>
        <v/>
      </c>
      <c r="AH210" s="136" t="str">
        <f t="shared" si="425"/>
        <v/>
      </c>
      <c r="AI210" s="136" t="str">
        <f t="shared" si="425"/>
        <v/>
      </c>
      <c r="AJ210" s="136" t="str">
        <f t="shared" si="425"/>
        <v/>
      </c>
      <c r="AK210" s="136" t="str">
        <f t="shared" si="425"/>
        <v/>
      </c>
      <c r="AL210" s="136" t="str">
        <f t="shared" si="425"/>
        <v/>
      </c>
      <c r="AM210" s="136" t="str">
        <f t="shared" si="425"/>
        <v/>
      </c>
      <c r="AN210" s="136" t="str">
        <f t="shared" ref="AN210:BR210" si="426">IF(AJ210&lt;&gt;"",ROUND(AN4*IF($G$1&gt;=DATEVALUE("22/11/2019"),$C$210/365)*$F$210,IF(FALSE,-3,2)),"")</f>
        <v/>
      </c>
      <c r="AO210" s="136" t="str">
        <f t="shared" si="426"/>
        <v/>
      </c>
      <c r="AP210" s="136" t="str">
        <f t="shared" si="426"/>
        <v/>
      </c>
      <c r="AQ210" s="136" t="str">
        <f t="shared" si="426"/>
        <v/>
      </c>
      <c r="AR210" s="136" t="str">
        <f t="shared" si="426"/>
        <v/>
      </c>
      <c r="AS210" s="136" t="str">
        <f t="shared" si="426"/>
        <v/>
      </c>
      <c r="AT210" s="136" t="str">
        <f t="shared" si="426"/>
        <v/>
      </c>
      <c r="AU210" s="136" t="str">
        <f t="shared" si="426"/>
        <v/>
      </c>
      <c r="AV210" s="136" t="str">
        <f t="shared" si="426"/>
        <v/>
      </c>
      <c r="AW210" s="136" t="str">
        <f t="shared" si="426"/>
        <v/>
      </c>
      <c r="AX210" s="136" t="str">
        <f t="shared" si="426"/>
        <v/>
      </c>
      <c r="AY210" s="136" t="str">
        <f t="shared" si="426"/>
        <v/>
      </c>
      <c r="AZ210" s="136" t="str">
        <f t="shared" si="426"/>
        <v/>
      </c>
      <c r="BA210" s="136" t="str">
        <f t="shared" si="426"/>
        <v/>
      </c>
      <c r="BB210" s="136" t="str">
        <f t="shared" si="426"/>
        <v/>
      </c>
      <c r="BC210" s="136" t="str">
        <f t="shared" si="426"/>
        <v/>
      </c>
      <c r="BD210" s="136" t="str">
        <f t="shared" si="426"/>
        <v/>
      </c>
      <c r="BE210" s="136" t="str">
        <f t="shared" si="426"/>
        <v/>
      </c>
      <c r="BF210" s="136" t="str">
        <f t="shared" si="426"/>
        <v/>
      </c>
      <c r="BG210" s="136" t="str">
        <f t="shared" si="426"/>
        <v/>
      </c>
      <c r="BH210" s="136" t="str">
        <f t="shared" si="426"/>
        <v/>
      </c>
      <c r="BI210" s="136" t="str">
        <f t="shared" si="426"/>
        <v/>
      </c>
      <c r="BJ210" s="136" t="str">
        <f t="shared" si="426"/>
        <v/>
      </c>
      <c r="BK210" s="136" t="str">
        <f t="shared" si="426"/>
        <v/>
      </c>
      <c r="BL210" s="136" t="str">
        <f t="shared" si="426"/>
        <v/>
      </c>
      <c r="BM210" s="136" t="str">
        <f t="shared" si="426"/>
        <v/>
      </c>
      <c r="BN210" s="136" t="str">
        <f t="shared" si="426"/>
        <v/>
      </c>
      <c r="BO210" s="136" t="str">
        <f t="shared" si="426"/>
        <v/>
      </c>
      <c r="BP210" s="136" t="str">
        <f t="shared" si="426"/>
        <v/>
      </c>
      <c r="BQ210" s="136" t="str">
        <f t="shared" si="426"/>
        <v/>
      </c>
      <c r="BR210" s="136" t="str">
        <f t="shared" si="426"/>
        <v/>
      </c>
    </row>
    <row r="211" spans="1:70">
      <c r="A211" s="133" t="str">
        <f>IFERROR(IF(IF(AND(ROW(A211)=ROW($A$6),$G$2&lt;DATEVALUE("28/07/2006")),$G$2+1,INDEX('Intereses moratorios'!$A$7:$A$299,MATCH($G$2,'Intereses moratorios'!$A$7:$A$299,1)+ROW(A211)-ROW($A$6)))=0,"",IF(AND(ROW(A211)=ROW($A$6),$G$2&lt;DATEVALUE("28/07/2006")),$G$2+1,INDEX('Intereses moratorios'!$A$7:$A$299,MATCH($G$2,'Intereses moratorios'!$A$7:$A$299,1)+ROW(A211)-ROW($A$6)))),"")</f>
        <v/>
      </c>
      <c r="B211" s="133" t="str">
        <f>IFERROR(INDEX('Intereses moratorios'!$B$7:$B$299,MATCH(A211,'Intereses moratorios'!$A$7:$A$299,0)),"")</f>
        <v/>
      </c>
      <c r="C211" s="134" t="str">
        <f>IF(A211="","",IFERROR(IF($G$1&gt;=DATEVALUE("22/11/2019"),$E$4,INDEX('Intereses moratorios'!$D$7:$D$299,MATCH(A211,'Intereses moratorios'!$A$7:$A$299,0))),""))</f>
        <v/>
      </c>
      <c r="D211" s="133" t="str">
        <f t="shared" si="403"/>
        <v/>
      </c>
      <c r="E211" s="133" t="str">
        <f t="shared" si="404"/>
        <v/>
      </c>
      <c r="F211" s="135" t="str">
        <f t="shared" si="399"/>
        <v/>
      </c>
      <c r="G211" s="136" t="str">
        <f t="shared" si="400"/>
        <v/>
      </c>
      <c r="H211" s="136" t="str">
        <f t="shared" ref="H211:AM211" si="427">IF(D211&lt;&gt;"",ROUND(H4*IF($G$1&gt;=DATEVALUE("22/11/2019"),$C$211/365)*$F$211,IF(FALSE,-3,2)),"")</f>
        <v/>
      </c>
      <c r="I211" s="136" t="str">
        <f t="shared" si="427"/>
        <v/>
      </c>
      <c r="J211" s="136" t="str">
        <f t="shared" si="427"/>
        <v/>
      </c>
      <c r="K211" s="136" t="str">
        <f t="shared" si="427"/>
        <v/>
      </c>
      <c r="L211" s="136" t="str">
        <f t="shared" si="427"/>
        <v/>
      </c>
      <c r="M211" s="136" t="str">
        <f t="shared" si="427"/>
        <v/>
      </c>
      <c r="N211" s="136" t="str">
        <f t="shared" si="427"/>
        <v/>
      </c>
      <c r="O211" s="136" t="str">
        <f t="shared" si="427"/>
        <v/>
      </c>
      <c r="P211" s="136" t="str">
        <f t="shared" si="427"/>
        <v/>
      </c>
      <c r="Q211" s="136" t="str">
        <f t="shared" si="427"/>
        <v/>
      </c>
      <c r="R211" s="136" t="str">
        <f t="shared" si="427"/>
        <v/>
      </c>
      <c r="S211" s="136" t="str">
        <f t="shared" si="427"/>
        <v/>
      </c>
      <c r="T211" s="136" t="str">
        <f t="shared" si="427"/>
        <v/>
      </c>
      <c r="U211" s="136" t="str">
        <f t="shared" si="427"/>
        <v/>
      </c>
      <c r="V211" s="136" t="str">
        <f t="shared" si="427"/>
        <v/>
      </c>
      <c r="W211" s="136" t="str">
        <f t="shared" si="427"/>
        <v/>
      </c>
      <c r="X211" s="136" t="str">
        <f t="shared" si="427"/>
        <v/>
      </c>
      <c r="Y211" s="136" t="str">
        <f t="shared" si="427"/>
        <v/>
      </c>
      <c r="Z211" s="136" t="str">
        <f t="shared" si="427"/>
        <v/>
      </c>
      <c r="AA211" s="136" t="str">
        <f t="shared" si="427"/>
        <v/>
      </c>
      <c r="AB211" s="136" t="str">
        <f t="shared" si="427"/>
        <v/>
      </c>
      <c r="AC211" s="136" t="str">
        <f t="shared" si="427"/>
        <v/>
      </c>
      <c r="AD211" s="136" t="str">
        <f t="shared" si="427"/>
        <v/>
      </c>
      <c r="AE211" s="136" t="str">
        <f t="shared" si="427"/>
        <v/>
      </c>
      <c r="AF211" s="136" t="str">
        <f t="shared" si="427"/>
        <v/>
      </c>
      <c r="AG211" s="136" t="str">
        <f t="shared" si="427"/>
        <v/>
      </c>
      <c r="AH211" s="136" t="str">
        <f t="shared" si="427"/>
        <v/>
      </c>
      <c r="AI211" s="136" t="str">
        <f t="shared" si="427"/>
        <v/>
      </c>
      <c r="AJ211" s="136" t="str">
        <f t="shared" si="427"/>
        <v/>
      </c>
      <c r="AK211" s="136" t="str">
        <f t="shared" si="427"/>
        <v/>
      </c>
      <c r="AL211" s="136" t="str">
        <f t="shared" si="427"/>
        <v/>
      </c>
      <c r="AM211" s="136" t="str">
        <f t="shared" si="427"/>
        <v/>
      </c>
      <c r="AN211" s="136" t="str">
        <f t="shared" ref="AN211:BR211" si="428">IF(AJ211&lt;&gt;"",ROUND(AN4*IF($G$1&gt;=DATEVALUE("22/11/2019"),$C$211/365)*$F$211,IF(FALSE,-3,2)),"")</f>
        <v/>
      </c>
      <c r="AO211" s="136" t="str">
        <f t="shared" si="428"/>
        <v/>
      </c>
      <c r="AP211" s="136" t="str">
        <f t="shared" si="428"/>
        <v/>
      </c>
      <c r="AQ211" s="136" t="str">
        <f t="shared" si="428"/>
        <v/>
      </c>
      <c r="AR211" s="136" t="str">
        <f t="shared" si="428"/>
        <v/>
      </c>
      <c r="AS211" s="136" t="str">
        <f t="shared" si="428"/>
        <v/>
      </c>
      <c r="AT211" s="136" t="str">
        <f t="shared" si="428"/>
        <v/>
      </c>
      <c r="AU211" s="136" t="str">
        <f t="shared" si="428"/>
        <v/>
      </c>
      <c r="AV211" s="136" t="str">
        <f t="shared" si="428"/>
        <v/>
      </c>
      <c r="AW211" s="136" t="str">
        <f t="shared" si="428"/>
        <v/>
      </c>
      <c r="AX211" s="136" t="str">
        <f t="shared" si="428"/>
        <v/>
      </c>
      <c r="AY211" s="136" t="str">
        <f t="shared" si="428"/>
        <v/>
      </c>
      <c r="AZ211" s="136" t="str">
        <f t="shared" si="428"/>
        <v/>
      </c>
      <c r="BA211" s="136" t="str">
        <f t="shared" si="428"/>
        <v/>
      </c>
      <c r="BB211" s="136" t="str">
        <f t="shared" si="428"/>
        <v/>
      </c>
      <c r="BC211" s="136" t="str">
        <f t="shared" si="428"/>
        <v/>
      </c>
      <c r="BD211" s="136" t="str">
        <f t="shared" si="428"/>
        <v/>
      </c>
      <c r="BE211" s="136" t="str">
        <f t="shared" si="428"/>
        <v/>
      </c>
      <c r="BF211" s="136" t="str">
        <f t="shared" si="428"/>
        <v/>
      </c>
      <c r="BG211" s="136" t="str">
        <f t="shared" si="428"/>
        <v/>
      </c>
      <c r="BH211" s="136" t="str">
        <f t="shared" si="428"/>
        <v/>
      </c>
      <c r="BI211" s="136" t="str">
        <f t="shared" si="428"/>
        <v/>
      </c>
      <c r="BJ211" s="136" t="str">
        <f t="shared" si="428"/>
        <v/>
      </c>
      <c r="BK211" s="136" t="str">
        <f t="shared" si="428"/>
        <v/>
      </c>
      <c r="BL211" s="136" t="str">
        <f t="shared" si="428"/>
        <v/>
      </c>
      <c r="BM211" s="136" t="str">
        <f t="shared" si="428"/>
        <v/>
      </c>
      <c r="BN211" s="136" t="str">
        <f t="shared" si="428"/>
        <v/>
      </c>
      <c r="BO211" s="136" t="str">
        <f t="shared" si="428"/>
        <v/>
      </c>
      <c r="BP211" s="136" t="str">
        <f t="shared" si="428"/>
        <v/>
      </c>
      <c r="BQ211" s="136" t="str">
        <f t="shared" si="428"/>
        <v/>
      </c>
      <c r="BR211" s="136" t="str">
        <f t="shared" si="428"/>
        <v/>
      </c>
    </row>
    <row r="212" spans="1:70">
      <c r="A212" s="133" t="str">
        <f>IFERROR(IF(IF(AND(ROW(A212)=ROW($A$6),$G$2&lt;DATEVALUE("28/07/2006")),$G$2+1,INDEX('Intereses moratorios'!$A$7:$A$299,MATCH($G$2,'Intereses moratorios'!$A$7:$A$299,1)+ROW(A212)-ROW($A$6)))=0,"",IF(AND(ROW(A212)=ROW($A$6),$G$2&lt;DATEVALUE("28/07/2006")),$G$2+1,INDEX('Intereses moratorios'!$A$7:$A$299,MATCH($G$2,'Intereses moratorios'!$A$7:$A$299,1)+ROW(A212)-ROW($A$6)))),"")</f>
        <v/>
      </c>
      <c r="B212" s="133" t="str">
        <f>IFERROR(INDEX('Intereses moratorios'!$B$7:$B$299,MATCH(A212,'Intereses moratorios'!$A$7:$A$299,0)),"")</f>
        <v/>
      </c>
      <c r="C212" s="134" t="str">
        <f>IF(A212="","",IFERROR(IF($G$1&gt;=DATEVALUE("22/11/2019"),$E$4,INDEX('Intereses moratorios'!$D$7:$D$299,MATCH(A212,'Intereses moratorios'!$A$7:$A$299,0))),""))</f>
        <v/>
      </c>
      <c r="D212" s="133" t="str">
        <f t="shared" si="403"/>
        <v/>
      </c>
      <c r="E212" s="133" t="str">
        <f t="shared" si="404"/>
        <v/>
      </c>
      <c r="F212" s="135" t="str">
        <f t="shared" si="399"/>
        <v/>
      </c>
      <c r="G212" s="136" t="str">
        <f t="shared" si="400"/>
        <v/>
      </c>
      <c r="H212" s="136" t="str">
        <f t="shared" ref="H212:AM212" si="429">IF(D212&lt;&gt;"",ROUND(H4*IF($G$1&gt;=DATEVALUE("22/11/2019"),$C$212/365)*$F$212,IF(FALSE,-3,2)),"")</f>
        <v/>
      </c>
      <c r="I212" s="136" t="str">
        <f t="shared" si="429"/>
        <v/>
      </c>
      <c r="J212" s="136" t="str">
        <f t="shared" si="429"/>
        <v/>
      </c>
      <c r="K212" s="136" t="str">
        <f t="shared" si="429"/>
        <v/>
      </c>
      <c r="L212" s="136" t="str">
        <f t="shared" si="429"/>
        <v/>
      </c>
      <c r="M212" s="136" t="str">
        <f t="shared" si="429"/>
        <v/>
      </c>
      <c r="N212" s="136" t="str">
        <f t="shared" si="429"/>
        <v/>
      </c>
      <c r="O212" s="136" t="str">
        <f t="shared" si="429"/>
        <v/>
      </c>
      <c r="P212" s="136" t="str">
        <f t="shared" si="429"/>
        <v/>
      </c>
      <c r="Q212" s="136" t="str">
        <f t="shared" si="429"/>
        <v/>
      </c>
      <c r="R212" s="136" t="str">
        <f t="shared" si="429"/>
        <v/>
      </c>
      <c r="S212" s="136" t="str">
        <f t="shared" si="429"/>
        <v/>
      </c>
      <c r="T212" s="136" t="str">
        <f t="shared" si="429"/>
        <v/>
      </c>
      <c r="U212" s="136" t="str">
        <f t="shared" si="429"/>
        <v/>
      </c>
      <c r="V212" s="136" t="str">
        <f t="shared" si="429"/>
        <v/>
      </c>
      <c r="W212" s="136" t="str">
        <f t="shared" si="429"/>
        <v/>
      </c>
      <c r="X212" s="136" t="str">
        <f t="shared" si="429"/>
        <v/>
      </c>
      <c r="Y212" s="136" t="str">
        <f t="shared" si="429"/>
        <v/>
      </c>
      <c r="Z212" s="136" t="str">
        <f t="shared" si="429"/>
        <v/>
      </c>
      <c r="AA212" s="136" t="str">
        <f t="shared" si="429"/>
        <v/>
      </c>
      <c r="AB212" s="136" t="str">
        <f t="shared" si="429"/>
        <v/>
      </c>
      <c r="AC212" s="136" t="str">
        <f t="shared" si="429"/>
        <v/>
      </c>
      <c r="AD212" s="136" t="str">
        <f t="shared" si="429"/>
        <v/>
      </c>
      <c r="AE212" s="136" t="str">
        <f t="shared" si="429"/>
        <v/>
      </c>
      <c r="AF212" s="136" t="str">
        <f t="shared" si="429"/>
        <v/>
      </c>
      <c r="AG212" s="136" t="str">
        <f t="shared" si="429"/>
        <v/>
      </c>
      <c r="AH212" s="136" t="str">
        <f t="shared" si="429"/>
        <v/>
      </c>
      <c r="AI212" s="136" t="str">
        <f t="shared" si="429"/>
        <v/>
      </c>
      <c r="AJ212" s="136" t="str">
        <f t="shared" si="429"/>
        <v/>
      </c>
      <c r="AK212" s="136" t="str">
        <f t="shared" si="429"/>
        <v/>
      </c>
      <c r="AL212" s="136" t="str">
        <f t="shared" si="429"/>
        <v/>
      </c>
      <c r="AM212" s="136" t="str">
        <f t="shared" si="429"/>
        <v/>
      </c>
      <c r="AN212" s="136" t="str">
        <f t="shared" ref="AN212:BR212" si="430">IF(AJ212&lt;&gt;"",ROUND(AN4*IF($G$1&gt;=DATEVALUE("22/11/2019"),$C$212/365)*$F$212,IF(FALSE,-3,2)),"")</f>
        <v/>
      </c>
      <c r="AO212" s="136" t="str">
        <f t="shared" si="430"/>
        <v/>
      </c>
      <c r="AP212" s="136" t="str">
        <f t="shared" si="430"/>
        <v/>
      </c>
      <c r="AQ212" s="136" t="str">
        <f t="shared" si="430"/>
        <v/>
      </c>
      <c r="AR212" s="136" t="str">
        <f t="shared" si="430"/>
        <v/>
      </c>
      <c r="AS212" s="136" t="str">
        <f t="shared" si="430"/>
        <v/>
      </c>
      <c r="AT212" s="136" t="str">
        <f t="shared" si="430"/>
        <v/>
      </c>
      <c r="AU212" s="136" t="str">
        <f t="shared" si="430"/>
        <v/>
      </c>
      <c r="AV212" s="136" t="str">
        <f t="shared" si="430"/>
        <v/>
      </c>
      <c r="AW212" s="136" t="str">
        <f t="shared" si="430"/>
        <v/>
      </c>
      <c r="AX212" s="136" t="str">
        <f t="shared" si="430"/>
        <v/>
      </c>
      <c r="AY212" s="136" t="str">
        <f t="shared" si="430"/>
        <v/>
      </c>
      <c r="AZ212" s="136" t="str">
        <f t="shared" si="430"/>
        <v/>
      </c>
      <c r="BA212" s="136" t="str">
        <f t="shared" si="430"/>
        <v/>
      </c>
      <c r="BB212" s="136" t="str">
        <f t="shared" si="430"/>
        <v/>
      </c>
      <c r="BC212" s="136" t="str">
        <f t="shared" si="430"/>
        <v/>
      </c>
      <c r="BD212" s="136" t="str">
        <f t="shared" si="430"/>
        <v/>
      </c>
      <c r="BE212" s="136" t="str">
        <f t="shared" si="430"/>
        <v/>
      </c>
      <c r="BF212" s="136" t="str">
        <f t="shared" si="430"/>
        <v/>
      </c>
      <c r="BG212" s="136" t="str">
        <f t="shared" si="430"/>
        <v/>
      </c>
      <c r="BH212" s="136" t="str">
        <f t="shared" si="430"/>
        <v/>
      </c>
      <c r="BI212" s="136" t="str">
        <f t="shared" si="430"/>
        <v/>
      </c>
      <c r="BJ212" s="136" t="str">
        <f t="shared" si="430"/>
        <v/>
      </c>
      <c r="BK212" s="136" t="str">
        <f t="shared" si="430"/>
        <v/>
      </c>
      <c r="BL212" s="136" t="str">
        <f t="shared" si="430"/>
        <v/>
      </c>
      <c r="BM212" s="136" t="str">
        <f t="shared" si="430"/>
        <v/>
      </c>
      <c r="BN212" s="136" t="str">
        <f t="shared" si="430"/>
        <v/>
      </c>
      <c r="BO212" s="136" t="str">
        <f t="shared" si="430"/>
        <v/>
      </c>
      <c r="BP212" s="136" t="str">
        <f t="shared" si="430"/>
        <v/>
      </c>
      <c r="BQ212" s="136" t="str">
        <f t="shared" si="430"/>
        <v/>
      </c>
      <c r="BR212" s="136" t="str">
        <f t="shared" si="430"/>
        <v/>
      </c>
    </row>
    <row r="213" spans="1:70">
      <c r="A213" s="133" t="str">
        <f>IFERROR(IF(IF(AND(ROW(A213)=ROW($A$6),$G$2&lt;DATEVALUE("28/07/2006")),$G$2+1,INDEX('Intereses moratorios'!$A$7:$A$299,MATCH($G$2,'Intereses moratorios'!$A$7:$A$299,1)+ROW(A213)-ROW($A$6)))=0,"",IF(AND(ROW(A213)=ROW($A$6),$G$2&lt;DATEVALUE("28/07/2006")),$G$2+1,INDEX('Intereses moratorios'!$A$7:$A$299,MATCH($G$2,'Intereses moratorios'!$A$7:$A$299,1)+ROW(A213)-ROW($A$6)))),"")</f>
        <v/>
      </c>
      <c r="B213" s="133" t="str">
        <f>IFERROR(INDEX('Intereses moratorios'!$B$7:$B$299,MATCH(A213,'Intereses moratorios'!$A$7:$A$299,0)),"")</f>
        <v/>
      </c>
      <c r="C213" s="134" t="str">
        <f>IF(A213="","",IFERROR(IF($G$1&gt;=DATEVALUE("22/11/2019"),$E$4,INDEX('Intereses moratorios'!$D$7:$D$299,MATCH(A213,'Intereses moratorios'!$A$7:$A$299,0))),""))</f>
        <v/>
      </c>
      <c r="D213" s="133" t="str">
        <f t="shared" si="403"/>
        <v/>
      </c>
      <c r="E213" s="133" t="str">
        <f t="shared" si="404"/>
        <v/>
      </c>
      <c r="F213" s="135" t="str">
        <f t="shared" si="399"/>
        <v/>
      </c>
      <c r="G213" s="136" t="str">
        <f t="shared" si="400"/>
        <v/>
      </c>
      <c r="H213" s="136" t="str">
        <f t="shared" ref="H213:AM213" si="431">IF(D213&lt;&gt;"",ROUND(H4*IF($G$1&gt;=DATEVALUE("22/11/2019"),$C$213/365)*$F$213,IF(FALSE,-3,2)),"")</f>
        <v/>
      </c>
      <c r="I213" s="136" t="str">
        <f t="shared" si="431"/>
        <v/>
      </c>
      <c r="J213" s="136" t="str">
        <f t="shared" si="431"/>
        <v/>
      </c>
      <c r="K213" s="136" t="str">
        <f t="shared" si="431"/>
        <v/>
      </c>
      <c r="L213" s="136" t="str">
        <f t="shared" si="431"/>
        <v/>
      </c>
      <c r="M213" s="136" t="str">
        <f t="shared" si="431"/>
        <v/>
      </c>
      <c r="N213" s="136" t="str">
        <f t="shared" si="431"/>
        <v/>
      </c>
      <c r="O213" s="136" t="str">
        <f t="shared" si="431"/>
        <v/>
      </c>
      <c r="P213" s="136" t="str">
        <f t="shared" si="431"/>
        <v/>
      </c>
      <c r="Q213" s="136" t="str">
        <f t="shared" si="431"/>
        <v/>
      </c>
      <c r="R213" s="136" t="str">
        <f t="shared" si="431"/>
        <v/>
      </c>
      <c r="S213" s="136" t="str">
        <f t="shared" si="431"/>
        <v/>
      </c>
      <c r="T213" s="136" t="str">
        <f t="shared" si="431"/>
        <v/>
      </c>
      <c r="U213" s="136" t="str">
        <f t="shared" si="431"/>
        <v/>
      </c>
      <c r="V213" s="136" t="str">
        <f t="shared" si="431"/>
        <v/>
      </c>
      <c r="W213" s="136" t="str">
        <f t="shared" si="431"/>
        <v/>
      </c>
      <c r="X213" s="136" t="str">
        <f t="shared" si="431"/>
        <v/>
      </c>
      <c r="Y213" s="136" t="str">
        <f t="shared" si="431"/>
        <v/>
      </c>
      <c r="Z213" s="136" t="str">
        <f t="shared" si="431"/>
        <v/>
      </c>
      <c r="AA213" s="136" t="str">
        <f t="shared" si="431"/>
        <v/>
      </c>
      <c r="AB213" s="136" t="str">
        <f t="shared" si="431"/>
        <v/>
      </c>
      <c r="AC213" s="136" t="str">
        <f t="shared" si="431"/>
        <v/>
      </c>
      <c r="AD213" s="136" t="str">
        <f t="shared" si="431"/>
        <v/>
      </c>
      <c r="AE213" s="136" t="str">
        <f t="shared" si="431"/>
        <v/>
      </c>
      <c r="AF213" s="136" t="str">
        <f t="shared" si="431"/>
        <v/>
      </c>
      <c r="AG213" s="136" t="str">
        <f t="shared" si="431"/>
        <v/>
      </c>
      <c r="AH213" s="136" t="str">
        <f t="shared" si="431"/>
        <v/>
      </c>
      <c r="AI213" s="136" t="str">
        <f t="shared" si="431"/>
        <v/>
      </c>
      <c r="AJ213" s="136" t="str">
        <f t="shared" si="431"/>
        <v/>
      </c>
      <c r="AK213" s="136" t="str">
        <f t="shared" si="431"/>
        <v/>
      </c>
      <c r="AL213" s="136" t="str">
        <f t="shared" si="431"/>
        <v/>
      </c>
      <c r="AM213" s="136" t="str">
        <f t="shared" si="431"/>
        <v/>
      </c>
      <c r="AN213" s="136" t="str">
        <f t="shared" ref="AN213:BR213" si="432">IF(AJ213&lt;&gt;"",ROUND(AN4*IF($G$1&gt;=DATEVALUE("22/11/2019"),$C$213/365)*$F$213,IF(FALSE,-3,2)),"")</f>
        <v/>
      </c>
      <c r="AO213" s="136" t="str">
        <f t="shared" si="432"/>
        <v/>
      </c>
      <c r="AP213" s="136" t="str">
        <f t="shared" si="432"/>
        <v/>
      </c>
      <c r="AQ213" s="136" t="str">
        <f t="shared" si="432"/>
        <v/>
      </c>
      <c r="AR213" s="136" t="str">
        <f t="shared" si="432"/>
        <v/>
      </c>
      <c r="AS213" s="136" t="str">
        <f t="shared" si="432"/>
        <v/>
      </c>
      <c r="AT213" s="136" t="str">
        <f t="shared" si="432"/>
        <v/>
      </c>
      <c r="AU213" s="136" t="str">
        <f t="shared" si="432"/>
        <v/>
      </c>
      <c r="AV213" s="136" t="str">
        <f t="shared" si="432"/>
        <v/>
      </c>
      <c r="AW213" s="136" t="str">
        <f t="shared" si="432"/>
        <v/>
      </c>
      <c r="AX213" s="136" t="str">
        <f t="shared" si="432"/>
        <v/>
      </c>
      <c r="AY213" s="136" t="str">
        <f t="shared" si="432"/>
        <v/>
      </c>
      <c r="AZ213" s="136" t="str">
        <f t="shared" si="432"/>
        <v/>
      </c>
      <c r="BA213" s="136" t="str">
        <f t="shared" si="432"/>
        <v/>
      </c>
      <c r="BB213" s="136" t="str">
        <f t="shared" si="432"/>
        <v/>
      </c>
      <c r="BC213" s="136" t="str">
        <f t="shared" si="432"/>
        <v/>
      </c>
      <c r="BD213" s="136" t="str">
        <f t="shared" si="432"/>
        <v/>
      </c>
      <c r="BE213" s="136" t="str">
        <f t="shared" si="432"/>
        <v/>
      </c>
      <c r="BF213" s="136" t="str">
        <f t="shared" si="432"/>
        <v/>
      </c>
      <c r="BG213" s="136" t="str">
        <f t="shared" si="432"/>
        <v/>
      </c>
      <c r="BH213" s="136" t="str">
        <f t="shared" si="432"/>
        <v/>
      </c>
      <c r="BI213" s="136" t="str">
        <f t="shared" si="432"/>
        <v/>
      </c>
      <c r="BJ213" s="136" t="str">
        <f t="shared" si="432"/>
        <v/>
      </c>
      <c r="BK213" s="136" t="str">
        <f t="shared" si="432"/>
        <v/>
      </c>
      <c r="BL213" s="136" t="str">
        <f t="shared" si="432"/>
        <v/>
      </c>
      <c r="BM213" s="136" t="str">
        <f t="shared" si="432"/>
        <v/>
      </c>
      <c r="BN213" s="136" t="str">
        <f t="shared" si="432"/>
        <v/>
      </c>
      <c r="BO213" s="136" t="str">
        <f t="shared" si="432"/>
        <v/>
      </c>
      <c r="BP213" s="136" t="str">
        <f t="shared" si="432"/>
        <v/>
      </c>
      <c r="BQ213" s="136" t="str">
        <f t="shared" si="432"/>
        <v/>
      </c>
      <c r="BR213" s="136" t="str">
        <f t="shared" si="432"/>
        <v/>
      </c>
    </row>
    <row r="214" spans="1:70">
      <c r="A214" s="133" t="str">
        <f>IFERROR(IF(IF(AND(ROW(A214)=ROW($A$6),$G$2&lt;DATEVALUE("28/07/2006")),$G$2+1,INDEX('Intereses moratorios'!$A$7:$A$299,MATCH($G$2,'Intereses moratorios'!$A$7:$A$299,1)+ROW(A214)-ROW($A$6)))=0,"",IF(AND(ROW(A214)=ROW($A$6),$G$2&lt;DATEVALUE("28/07/2006")),$G$2+1,INDEX('Intereses moratorios'!$A$7:$A$299,MATCH($G$2,'Intereses moratorios'!$A$7:$A$299,1)+ROW(A214)-ROW($A$6)))),"")</f>
        <v/>
      </c>
      <c r="B214" s="133" t="str">
        <f>IFERROR(INDEX('Intereses moratorios'!$B$7:$B$299,MATCH(A214,'Intereses moratorios'!$A$7:$A$299,0)),"")</f>
        <v/>
      </c>
      <c r="C214" s="134" t="str">
        <f>IF(A214="","",IFERROR(IF($G$1&gt;=DATEVALUE("22/11/2019"),$E$4,INDEX('Intereses moratorios'!$D$7:$D$299,MATCH(A214,'Intereses moratorios'!$A$7:$A$299,0))),""))</f>
        <v/>
      </c>
      <c r="D214" s="133" t="str">
        <f t="shared" si="403"/>
        <v/>
      </c>
      <c r="E214" s="133" t="str">
        <f t="shared" si="404"/>
        <v/>
      </c>
      <c r="F214" s="135" t="str">
        <f t="shared" si="399"/>
        <v/>
      </c>
      <c r="G214" s="136" t="str">
        <f t="shared" si="400"/>
        <v/>
      </c>
      <c r="H214" s="136" t="str">
        <f t="shared" ref="H214:AM214" si="433">IF(D214&lt;&gt;"",ROUND(H4*IF($G$1&gt;=DATEVALUE("22/11/2019"),$C$214/365)*$F$214,IF(FALSE,-3,2)),"")</f>
        <v/>
      </c>
      <c r="I214" s="136" t="str">
        <f t="shared" si="433"/>
        <v/>
      </c>
      <c r="J214" s="136" t="str">
        <f t="shared" si="433"/>
        <v/>
      </c>
      <c r="K214" s="136" t="str">
        <f t="shared" si="433"/>
        <v/>
      </c>
      <c r="L214" s="136" t="str">
        <f t="shared" si="433"/>
        <v/>
      </c>
      <c r="M214" s="136" t="str">
        <f t="shared" si="433"/>
        <v/>
      </c>
      <c r="N214" s="136" t="str">
        <f t="shared" si="433"/>
        <v/>
      </c>
      <c r="O214" s="136" t="str">
        <f t="shared" si="433"/>
        <v/>
      </c>
      <c r="P214" s="136" t="str">
        <f t="shared" si="433"/>
        <v/>
      </c>
      <c r="Q214" s="136" t="str">
        <f t="shared" si="433"/>
        <v/>
      </c>
      <c r="R214" s="136" t="str">
        <f t="shared" si="433"/>
        <v/>
      </c>
      <c r="S214" s="136" t="str">
        <f t="shared" si="433"/>
        <v/>
      </c>
      <c r="T214" s="136" t="str">
        <f t="shared" si="433"/>
        <v/>
      </c>
      <c r="U214" s="136" t="str">
        <f t="shared" si="433"/>
        <v/>
      </c>
      <c r="V214" s="136" t="str">
        <f t="shared" si="433"/>
        <v/>
      </c>
      <c r="W214" s="136" t="str">
        <f t="shared" si="433"/>
        <v/>
      </c>
      <c r="X214" s="136" t="str">
        <f t="shared" si="433"/>
        <v/>
      </c>
      <c r="Y214" s="136" t="str">
        <f t="shared" si="433"/>
        <v/>
      </c>
      <c r="Z214" s="136" t="str">
        <f t="shared" si="433"/>
        <v/>
      </c>
      <c r="AA214" s="136" t="str">
        <f t="shared" si="433"/>
        <v/>
      </c>
      <c r="AB214" s="136" t="str">
        <f t="shared" si="433"/>
        <v/>
      </c>
      <c r="AC214" s="136" t="str">
        <f t="shared" si="433"/>
        <v/>
      </c>
      <c r="AD214" s="136" t="str">
        <f t="shared" si="433"/>
        <v/>
      </c>
      <c r="AE214" s="136" t="str">
        <f t="shared" si="433"/>
        <v/>
      </c>
      <c r="AF214" s="136" t="str">
        <f t="shared" si="433"/>
        <v/>
      </c>
      <c r="AG214" s="136" t="str">
        <f t="shared" si="433"/>
        <v/>
      </c>
      <c r="AH214" s="136" t="str">
        <f t="shared" si="433"/>
        <v/>
      </c>
      <c r="AI214" s="136" t="str">
        <f t="shared" si="433"/>
        <v/>
      </c>
      <c r="AJ214" s="136" t="str">
        <f t="shared" si="433"/>
        <v/>
      </c>
      <c r="AK214" s="136" t="str">
        <f t="shared" si="433"/>
        <v/>
      </c>
      <c r="AL214" s="136" t="str">
        <f t="shared" si="433"/>
        <v/>
      </c>
      <c r="AM214" s="136" t="str">
        <f t="shared" si="433"/>
        <v/>
      </c>
      <c r="AN214" s="136" t="str">
        <f t="shared" ref="AN214:BR214" si="434">IF(AJ214&lt;&gt;"",ROUND(AN4*IF($G$1&gt;=DATEVALUE("22/11/2019"),$C$214/365)*$F$214,IF(FALSE,-3,2)),"")</f>
        <v/>
      </c>
      <c r="AO214" s="136" t="str">
        <f t="shared" si="434"/>
        <v/>
      </c>
      <c r="AP214" s="136" t="str">
        <f t="shared" si="434"/>
        <v/>
      </c>
      <c r="AQ214" s="136" t="str">
        <f t="shared" si="434"/>
        <v/>
      </c>
      <c r="AR214" s="136" t="str">
        <f t="shared" si="434"/>
        <v/>
      </c>
      <c r="AS214" s="136" t="str">
        <f t="shared" si="434"/>
        <v/>
      </c>
      <c r="AT214" s="136" t="str">
        <f t="shared" si="434"/>
        <v/>
      </c>
      <c r="AU214" s="136" t="str">
        <f t="shared" si="434"/>
        <v/>
      </c>
      <c r="AV214" s="136" t="str">
        <f t="shared" si="434"/>
        <v/>
      </c>
      <c r="AW214" s="136" t="str">
        <f t="shared" si="434"/>
        <v/>
      </c>
      <c r="AX214" s="136" t="str">
        <f t="shared" si="434"/>
        <v/>
      </c>
      <c r="AY214" s="136" t="str">
        <f t="shared" si="434"/>
        <v/>
      </c>
      <c r="AZ214" s="136" t="str">
        <f t="shared" si="434"/>
        <v/>
      </c>
      <c r="BA214" s="136" t="str">
        <f t="shared" si="434"/>
        <v/>
      </c>
      <c r="BB214" s="136" t="str">
        <f t="shared" si="434"/>
        <v/>
      </c>
      <c r="BC214" s="136" t="str">
        <f t="shared" si="434"/>
        <v/>
      </c>
      <c r="BD214" s="136" t="str">
        <f t="shared" si="434"/>
        <v/>
      </c>
      <c r="BE214" s="136" t="str">
        <f t="shared" si="434"/>
        <v/>
      </c>
      <c r="BF214" s="136" t="str">
        <f t="shared" si="434"/>
        <v/>
      </c>
      <c r="BG214" s="136" t="str">
        <f t="shared" si="434"/>
        <v/>
      </c>
      <c r="BH214" s="136" t="str">
        <f t="shared" si="434"/>
        <v/>
      </c>
      <c r="BI214" s="136" t="str">
        <f t="shared" si="434"/>
        <v/>
      </c>
      <c r="BJ214" s="136" t="str">
        <f t="shared" si="434"/>
        <v/>
      </c>
      <c r="BK214" s="136" t="str">
        <f t="shared" si="434"/>
        <v/>
      </c>
      <c r="BL214" s="136" t="str">
        <f t="shared" si="434"/>
        <v/>
      </c>
      <c r="BM214" s="136" t="str">
        <f t="shared" si="434"/>
        <v/>
      </c>
      <c r="BN214" s="136" t="str">
        <f t="shared" si="434"/>
        <v/>
      </c>
      <c r="BO214" s="136" t="str">
        <f t="shared" si="434"/>
        <v/>
      </c>
      <c r="BP214" s="136" t="str">
        <f t="shared" si="434"/>
        <v/>
      </c>
      <c r="BQ214" s="136" t="str">
        <f t="shared" si="434"/>
        <v/>
      </c>
      <c r="BR214" s="136" t="str">
        <f t="shared" si="434"/>
        <v/>
      </c>
    </row>
    <row r="215" spans="1:70">
      <c r="A215" s="133" t="str">
        <f>IFERROR(IF(IF(AND(ROW(A215)=ROW($A$6),$G$2&lt;DATEVALUE("28/07/2006")),$G$2+1,INDEX('Intereses moratorios'!$A$7:$A$299,MATCH($G$2,'Intereses moratorios'!$A$7:$A$299,1)+ROW(A215)-ROW($A$6)))=0,"",IF(AND(ROW(A215)=ROW($A$6),$G$2&lt;DATEVALUE("28/07/2006")),$G$2+1,INDEX('Intereses moratorios'!$A$7:$A$299,MATCH($G$2,'Intereses moratorios'!$A$7:$A$299,1)+ROW(A215)-ROW($A$6)))),"")</f>
        <v/>
      </c>
      <c r="B215" s="133" t="str">
        <f>IFERROR(INDEX('Intereses moratorios'!$B$7:$B$299,MATCH(A215,'Intereses moratorios'!$A$7:$A$299,0)),"")</f>
        <v/>
      </c>
      <c r="C215" s="134" t="str">
        <f>IF(A215="","",IFERROR(IF($G$1&gt;=DATEVALUE("22/11/2019"),$E$4,INDEX('Intereses moratorios'!$D$7:$D$299,MATCH(A215,'Intereses moratorios'!$A$7:$A$299,0))),""))</f>
        <v/>
      </c>
      <c r="D215" s="133" t="str">
        <f t="shared" si="403"/>
        <v/>
      </c>
      <c r="E215" s="133" t="str">
        <f t="shared" si="404"/>
        <v/>
      </c>
      <c r="F215" s="135" t="str">
        <f t="shared" si="399"/>
        <v/>
      </c>
      <c r="G215" s="136" t="str">
        <f t="shared" si="400"/>
        <v/>
      </c>
      <c r="H215" s="136" t="str">
        <f t="shared" ref="H215:AM215" si="435">IF(D215&lt;&gt;"",ROUND(H4*IF($G$1&gt;=DATEVALUE("22/11/2019"),$C$215/365)*$F$215,IF(FALSE,-3,2)),"")</f>
        <v/>
      </c>
      <c r="I215" s="136" t="str">
        <f t="shared" si="435"/>
        <v/>
      </c>
      <c r="J215" s="136" t="str">
        <f t="shared" si="435"/>
        <v/>
      </c>
      <c r="K215" s="136" t="str">
        <f t="shared" si="435"/>
        <v/>
      </c>
      <c r="L215" s="136" t="str">
        <f t="shared" si="435"/>
        <v/>
      </c>
      <c r="M215" s="136" t="str">
        <f t="shared" si="435"/>
        <v/>
      </c>
      <c r="N215" s="136" t="str">
        <f t="shared" si="435"/>
        <v/>
      </c>
      <c r="O215" s="136" t="str">
        <f t="shared" si="435"/>
        <v/>
      </c>
      <c r="P215" s="136" t="str">
        <f t="shared" si="435"/>
        <v/>
      </c>
      <c r="Q215" s="136" t="str">
        <f t="shared" si="435"/>
        <v/>
      </c>
      <c r="R215" s="136" t="str">
        <f t="shared" si="435"/>
        <v/>
      </c>
      <c r="S215" s="136" t="str">
        <f t="shared" si="435"/>
        <v/>
      </c>
      <c r="T215" s="136" t="str">
        <f t="shared" si="435"/>
        <v/>
      </c>
      <c r="U215" s="136" t="str">
        <f t="shared" si="435"/>
        <v/>
      </c>
      <c r="V215" s="136" t="str">
        <f t="shared" si="435"/>
        <v/>
      </c>
      <c r="W215" s="136" t="str">
        <f t="shared" si="435"/>
        <v/>
      </c>
      <c r="X215" s="136" t="str">
        <f t="shared" si="435"/>
        <v/>
      </c>
      <c r="Y215" s="136" t="str">
        <f t="shared" si="435"/>
        <v/>
      </c>
      <c r="Z215" s="136" t="str">
        <f t="shared" si="435"/>
        <v/>
      </c>
      <c r="AA215" s="136" t="str">
        <f t="shared" si="435"/>
        <v/>
      </c>
      <c r="AB215" s="136" t="str">
        <f t="shared" si="435"/>
        <v/>
      </c>
      <c r="AC215" s="136" t="str">
        <f t="shared" si="435"/>
        <v/>
      </c>
      <c r="AD215" s="136" t="str">
        <f t="shared" si="435"/>
        <v/>
      </c>
      <c r="AE215" s="136" t="str">
        <f t="shared" si="435"/>
        <v/>
      </c>
      <c r="AF215" s="136" t="str">
        <f t="shared" si="435"/>
        <v/>
      </c>
      <c r="AG215" s="136" t="str">
        <f t="shared" si="435"/>
        <v/>
      </c>
      <c r="AH215" s="136" t="str">
        <f t="shared" si="435"/>
        <v/>
      </c>
      <c r="AI215" s="136" t="str">
        <f t="shared" si="435"/>
        <v/>
      </c>
      <c r="AJ215" s="136" t="str">
        <f t="shared" si="435"/>
        <v/>
      </c>
      <c r="AK215" s="136" t="str">
        <f t="shared" si="435"/>
        <v/>
      </c>
      <c r="AL215" s="136" t="str">
        <f t="shared" si="435"/>
        <v/>
      </c>
      <c r="AM215" s="136" t="str">
        <f t="shared" si="435"/>
        <v/>
      </c>
      <c r="AN215" s="136" t="str">
        <f t="shared" ref="AN215:BR215" si="436">IF(AJ215&lt;&gt;"",ROUND(AN4*IF($G$1&gt;=DATEVALUE("22/11/2019"),$C$215/365)*$F$215,IF(FALSE,-3,2)),"")</f>
        <v/>
      </c>
      <c r="AO215" s="136" t="str">
        <f t="shared" si="436"/>
        <v/>
      </c>
      <c r="AP215" s="136" t="str">
        <f t="shared" si="436"/>
        <v/>
      </c>
      <c r="AQ215" s="136" t="str">
        <f t="shared" si="436"/>
        <v/>
      </c>
      <c r="AR215" s="136" t="str">
        <f t="shared" si="436"/>
        <v/>
      </c>
      <c r="AS215" s="136" t="str">
        <f t="shared" si="436"/>
        <v/>
      </c>
      <c r="AT215" s="136" t="str">
        <f t="shared" si="436"/>
        <v/>
      </c>
      <c r="AU215" s="136" t="str">
        <f t="shared" si="436"/>
        <v/>
      </c>
      <c r="AV215" s="136" t="str">
        <f t="shared" si="436"/>
        <v/>
      </c>
      <c r="AW215" s="136" t="str">
        <f t="shared" si="436"/>
        <v/>
      </c>
      <c r="AX215" s="136" t="str">
        <f t="shared" si="436"/>
        <v/>
      </c>
      <c r="AY215" s="136" t="str">
        <f t="shared" si="436"/>
        <v/>
      </c>
      <c r="AZ215" s="136" t="str">
        <f t="shared" si="436"/>
        <v/>
      </c>
      <c r="BA215" s="136" t="str">
        <f t="shared" si="436"/>
        <v/>
      </c>
      <c r="BB215" s="136" t="str">
        <f t="shared" si="436"/>
        <v/>
      </c>
      <c r="BC215" s="136" t="str">
        <f t="shared" si="436"/>
        <v/>
      </c>
      <c r="BD215" s="136" t="str">
        <f t="shared" si="436"/>
        <v/>
      </c>
      <c r="BE215" s="136" t="str">
        <f t="shared" si="436"/>
        <v/>
      </c>
      <c r="BF215" s="136" t="str">
        <f t="shared" si="436"/>
        <v/>
      </c>
      <c r="BG215" s="136" t="str">
        <f t="shared" si="436"/>
        <v/>
      </c>
      <c r="BH215" s="136" t="str">
        <f t="shared" si="436"/>
        <v/>
      </c>
      <c r="BI215" s="136" t="str">
        <f t="shared" si="436"/>
        <v/>
      </c>
      <c r="BJ215" s="136" t="str">
        <f t="shared" si="436"/>
        <v/>
      </c>
      <c r="BK215" s="136" t="str">
        <f t="shared" si="436"/>
        <v/>
      </c>
      <c r="BL215" s="136" t="str">
        <f t="shared" si="436"/>
        <v/>
      </c>
      <c r="BM215" s="136" t="str">
        <f t="shared" si="436"/>
        <v/>
      </c>
      <c r="BN215" s="136" t="str">
        <f t="shared" si="436"/>
        <v/>
      </c>
      <c r="BO215" s="136" t="str">
        <f t="shared" si="436"/>
        <v/>
      </c>
      <c r="BP215" s="136" t="str">
        <f t="shared" si="436"/>
        <v/>
      </c>
      <c r="BQ215" s="136" t="str">
        <f t="shared" si="436"/>
        <v/>
      </c>
      <c r="BR215" s="136" t="str">
        <f t="shared" si="436"/>
        <v/>
      </c>
    </row>
    <row r="216" spans="1:70">
      <c r="A216" s="133" t="str">
        <f>IFERROR(IF(IF(AND(ROW(A216)=ROW($A$6),$G$2&lt;DATEVALUE("28/07/2006")),$G$2+1,INDEX('Intereses moratorios'!$A$7:$A$299,MATCH($G$2,'Intereses moratorios'!$A$7:$A$299,1)+ROW(A216)-ROW($A$6)))=0,"",IF(AND(ROW(A216)=ROW($A$6),$G$2&lt;DATEVALUE("28/07/2006")),$G$2+1,INDEX('Intereses moratorios'!$A$7:$A$299,MATCH($G$2,'Intereses moratorios'!$A$7:$A$299,1)+ROW(A216)-ROW($A$6)))),"")</f>
        <v/>
      </c>
      <c r="B216" s="133" t="str">
        <f>IFERROR(INDEX('Intereses moratorios'!$B$7:$B$299,MATCH(A216,'Intereses moratorios'!$A$7:$A$299,0)),"")</f>
        <v/>
      </c>
      <c r="C216" s="134" t="str">
        <f>IF(A216="","",IFERROR(IF($G$1&gt;=DATEVALUE("22/11/2019"),$E$4,INDEX('Intereses moratorios'!$D$7:$D$299,MATCH(A216,'Intereses moratorios'!$A$7:$A$299,0))),""))</f>
        <v/>
      </c>
      <c r="D216" s="133" t="str">
        <f t="shared" si="403"/>
        <v/>
      </c>
      <c r="E216" s="133" t="str">
        <f t="shared" si="404"/>
        <v/>
      </c>
      <c r="F216" s="135" t="str">
        <f t="shared" si="399"/>
        <v/>
      </c>
      <c r="G216" s="136" t="str">
        <f t="shared" si="400"/>
        <v/>
      </c>
      <c r="H216" s="136" t="str">
        <f t="shared" ref="H216:AM216" si="437">IF(D216&lt;&gt;"",ROUND(H4*IF($G$1&gt;=DATEVALUE("22/11/2019"),$C$216/365)*$F$216,IF(FALSE,-3,2)),"")</f>
        <v/>
      </c>
      <c r="I216" s="136" t="str">
        <f t="shared" si="437"/>
        <v/>
      </c>
      <c r="J216" s="136" t="str">
        <f t="shared" si="437"/>
        <v/>
      </c>
      <c r="K216" s="136" t="str">
        <f t="shared" si="437"/>
        <v/>
      </c>
      <c r="L216" s="136" t="str">
        <f t="shared" si="437"/>
        <v/>
      </c>
      <c r="M216" s="136" t="str">
        <f t="shared" si="437"/>
        <v/>
      </c>
      <c r="N216" s="136" t="str">
        <f t="shared" si="437"/>
        <v/>
      </c>
      <c r="O216" s="136" t="str">
        <f t="shared" si="437"/>
        <v/>
      </c>
      <c r="P216" s="136" t="str">
        <f t="shared" si="437"/>
        <v/>
      </c>
      <c r="Q216" s="136" t="str">
        <f t="shared" si="437"/>
        <v/>
      </c>
      <c r="R216" s="136" t="str">
        <f t="shared" si="437"/>
        <v/>
      </c>
      <c r="S216" s="136" t="str">
        <f t="shared" si="437"/>
        <v/>
      </c>
      <c r="T216" s="136" t="str">
        <f t="shared" si="437"/>
        <v/>
      </c>
      <c r="U216" s="136" t="str">
        <f t="shared" si="437"/>
        <v/>
      </c>
      <c r="V216" s="136" t="str">
        <f t="shared" si="437"/>
        <v/>
      </c>
      <c r="W216" s="136" t="str">
        <f t="shared" si="437"/>
        <v/>
      </c>
      <c r="X216" s="136" t="str">
        <f t="shared" si="437"/>
        <v/>
      </c>
      <c r="Y216" s="136" t="str">
        <f t="shared" si="437"/>
        <v/>
      </c>
      <c r="Z216" s="136" t="str">
        <f t="shared" si="437"/>
        <v/>
      </c>
      <c r="AA216" s="136" t="str">
        <f t="shared" si="437"/>
        <v/>
      </c>
      <c r="AB216" s="136" t="str">
        <f t="shared" si="437"/>
        <v/>
      </c>
      <c r="AC216" s="136" t="str">
        <f t="shared" si="437"/>
        <v/>
      </c>
      <c r="AD216" s="136" t="str">
        <f t="shared" si="437"/>
        <v/>
      </c>
      <c r="AE216" s="136" t="str">
        <f t="shared" si="437"/>
        <v/>
      </c>
      <c r="AF216" s="136" t="str">
        <f t="shared" si="437"/>
        <v/>
      </c>
      <c r="AG216" s="136" t="str">
        <f t="shared" si="437"/>
        <v/>
      </c>
      <c r="AH216" s="136" t="str">
        <f t="shared" si="437"/>
        <v/>
      </c>
      <c r="AI216" s="136" t="str">
        <f t="shared" si="437"/>
        <v/>
      </c>
      <c r="AJ216" s="136" t="str">
        <f t="shared" si="437"/>
        <v/>
      </c>
      <c r="AK216" s="136" t="str">
        <f t="shared" si="437"/>
        <v/>
      </c>
      <c r="AL216" s="136" t="str">
        <f t="shared" si="437"/>
        <v/>
      </c>
      <c r="AM216" s="136" t="str">
        <f t="shared" si="437"/>
        <v/>
      </c>
      <c r="AN216" s="136" t="str">
        <f t="shared" ref="AN216:BR216" si="438">IF(AJ216&lt;&gt;"",ROUND(AN4*IF($G$1&gt;=DATEVALUE("22/11/2019"),$C$216/365)*$F$216,IF(FALSE,-3,2)),"")</f>
        <v/>
      </c>
      <c r="AO216" s="136" t="str">
        <f t="shared" si="438"/>
        <v/>
      </c>
      <c r="AP216" s="136" t="str">
        <f t="shared" si="438"/>
        <v/>
      </c>
      <c r="AQ216" s="136" t="str">
        <f t="shared" si="438"/>
        <v/>
      </c>
      <c r="AR216" s="136" t="str">
        <f t="shared" si="438"/>
        <v/>
      </c>
      <c r="AS216" s="136" t="str">
        <f t="shared" si="438"/>
        <v/>
      </c>
      <c r="AT216" s="136" t="str">
        <f t="shared" si="438"/>
        <v/>
      </c>
      <c r="AU216" s="136" t="str">
        <f t="shared" si="438"/>
        <v/>
      </c>
      <c r="AV216" s="136" t="str">
        <f t="shared" si="438"/>
        <v/>
      </c>
      <c r="AW216" s="136" t="str">
        <f t="shared" si="438"/>
        <v/>
      </c>
      <c r="AX216" s="136" t="str">
        <f t="shared" si="438"/>
        <v/>
      </c>
      <c r="AY216" s="136" t="str">
        <f t="shared" si="438"/>
        <v/>
      </c>
      <c r="AZ216" s="136" t="str">
        <f t="shared" si="438"/>
        <v/>
      </c>
      <c r="BA216" s="136" t="str">
        <f t="shared" si="438"/>
        <v/>
      </c>
      <c r="BB216" s="136" t="str">
        <f t="shared" si="438"/>
        <v/>
      </c>
      <c r="BC216" s="136" t="str">
        <f t="shared" si="438"/>
        <v/>
      </c>
      <c r="BD216" s="136" t="str">
        <f t="shared" si="438"/>
        <v/>
      </c>
      <c r="BE216" s="136" t="str">
        <f t="shared" si="438"/>
        <v/>
      </c>
      <c r="BF216" s="136" t="str">
        <f t="shared" si="438"/>
        <v/>
      </c>
      <c r="BG216" s="136" t="str">
        <f t="shared" si="438"/>
        <v/>
      </c>
      <c r="BH216" s="136" t="str">
        <f t="shared" si="438"/>
        <v/>
      </c>
      <c r="BI216" s="136" t="str">
        <f t="shared" si="438"/>
        <v/>
      </c>
      <c r="BJ216" s="136" t="str">
        <f t="shared" si="438"/>
        <v/>
      </c>
      <c r="BK216" s="136" t="str">
        <f t="shared" si="438"/>
        <v/>
      </c>
      <c r="BL216" s="136" t="str">
        <f t="shared" si="438"/>
        <v/>
      </c>
      <c r="BM216" s="136" t="str">
        <f t="shared" si="438"/>
        <v/>
      </c>
      <c r="BN216" s="136" t="str">
        <f t="shared" si="438"/>
        <v/>
      </c>
      <c r="BO216" s="136" t="str">
        <f t="shared" si="438"/>
        <v/>
      </c>
      <c r="BP216" s="136" t="str">
        <f t="shared" si="438"/>
        <v/>
      </c>
      <c r="BQ216" s="136" t="str">
        <f t="shared" si="438"/>
        <v/>
      </c>
      <c r="BR216" s="136" t="str">
        <f t="shared" si="438"/>
        <v/>
      </c>
    </row>
    <row r="217" spans="1:70">
      <c r="A217" s="133" t="str">
        <f>IFERROR(IF(IF(AND(ROW(A217)=ROW($A$6),$G$2&lt;DATEVALUE("28/07/2006")),$G$2+1,INDEX('Intereses moratorios'!$A$7:$A$299,MATCH($G$2,'Intereses moratorios'!$A$7:$A$299,1)+ROW(A217)-ROW($A$6)))=0,"",IF(AND(ROW(A217)=ROW($A$6),$G$2&lt;DATEVALUE("28/07/2006")),$G$2+1,INDEX('Intereses moratorios'!$A$7:$A$299,MATCH($G$2,'Intereses moratorios'!$A$7:$A$299,1)+ROW(A217)-ROW($A$6)))),"")</f>
        <v/>
      </c>
      <c r="B217" s="133" t="str">
        <f>IFERROR(INDEX('Intereses moratorios'!$B$7:$B$299,MATCH(A217,'Intereses moratorios'!$A$7:$A$299,0)),"")</f>
        <v/>
      </c>
      <c r="C217" s="134" t="str">
        <f>IF(A217="","",IFERROR(IF($G$1&gt;=DATEVALUE("22/11/2019"),$E$4,INDEX('Intereses moratorios'!$D$7:$D$299,MATCH(A217,'Intereses moratorios'!$A$7:$A$299,0))),""))</f>
        <v/>
      </c>
      <c r="D217" s="133" t="str">
        <f t="shared" si="403"/>
        <v/>
      </c>
      <c r="E217" s="133" t="str">
        <f t="shared" si="404"/>
        <v/>
      </c>
      <c r="F217" s="135" t="str">
        <f t="shared" si="399"/>
        <v/>
      </c>
      <c r="G217" s="136" t="str">
        <f t="shared" si="400"/>
        <v/>
      </c>
      <c r="H217" s="136" t="str">
        <f t="shared" ref="H217:AM217" si="439">IF(D217&lt;&gt;"",ROUND(H4*IF($G$1&gt;=DATEVALUE("22/11/2019"),$C$217/365)*$F$217,IF(FALSE,-3,2)),"")</f>
        <v/>
      </c>
      <c r="I217" s="136" t="str">
        <f t="shared" si="439"/>
        <v/>
      </c>
      <c r="J217" s="136" t="str">
        <f t="shared" si="439"/>
        <v/>
      </c>
      <c r="K217" s="136" t="str">
        <f t="shared" si="439"/>
        <v/>
      </c>
      <c r="L217" s="136" t="str">
        <f t="shared" si="439"/>
        <v/>
      </c>
      <c r="M217" s="136" t="str">
        <f t="shared" si="439"/>
        <v/>
      </c>
      <c r="N217" s="136" t="str">
        <f t="shared" si="439"/>
        <v/>
      </c>
      <c r="O217" s="136" t="str">
        <f t="shared" si="439"/>
        <v/>
      </c>
      <c r="P217" s="136" t="str">
        <f t="shared" si="439"/>
        <v/>
      </c>
      <c r="Q217" s="136" t="str">
        <f t="shared" si="439"/>
        <v/>
      </c>
      <c r="R217" s="136" t="str">
        <f t="shared" si="439"/>
        <v/>
      </c>
      <c r="S217" s="136" t="str">
        <f t="shared" si="439"/>
        <v/>
      </c>
      <c r="T217" s="136" t="str">
        <f t="shared" si="439"/>
        <v/>
      </c>
      <c r="U217" s="136" t="str">
        <f t="shared" si="439"/>
        <v/>
      </c>
      <c r="V217" s="136" t="str">
        <f t="shared" si="439"/>
        <v/>
      </c>
      <c r="W217" s="136" t="str">
        <f t="shared" si="439"/>
        <v/>
      </c>
      <c r="X217" s="136" t="str">
        <f t="shared" si="439"/>
        <v/>
      </c>
      <c r="Y217" s="136" t="str">
        <f t="shared" si="439"/>
        <v/>
      </c>
      <c r="Z217" s="136" t="str">
        <f t="shared" si="439"/>
        <v/>
      </c>
      <c r="AA217" s="136" t="str">
        <f t="shared" si="439"/>
        <v/>
      </c>
      <c r="AB217" s="136" t="str">
        <f t="shared" si="439"/>
        <v/>
      </c>
      <c r="AC217" s="136" t="str">
        <f t="shared" si="439"/>
        <v/>
      </c>
      <c r="AD217" s="136" t="str">
        <f t="shared" si="439"/>
        <v/>
      </c>
      <c r="AE217" s="136" t="str">
        <f t="shared" si="439"/>
        <v/>
      </c>
      <c r="AF217" s="136" t="str">
        <f t="shared" si="439"/>
        <v/>
      </c>
      <c r="AG217" s="136" t="str">
        <f t="shared" si="439"/>
        <v/>
      </c>
      <c r="AH217" s="136" t="str">
        <f t="shared" si="439"/>
        <v/>
      </c>
      <c r="AI217" s="136" t="str">
        <f t="shared" si="439"/>
        <v/>
      </c>
      <c r="AJ217" s="136" t="str">
        <f t="shared" si="439"/>
        <v/>
      </c>
      <c r="AK217" s="136" t="str">
        <f t="shared" si="439"/>
        <v/>
      </c>
      <c r="AL217" s="136" t="str">
        <f t="shared" si="439"/>
        <v/>
      </c>
      <c r="AM217" s="136" t="str">
        <f t="shared" si="439"/>
        <v/>
      </c>
      <c r="AN217" s="136" t="str">
        <f t="shared" ref="AN217:BR217" si="440">IF(AJ217&lt;&gt;"",ROUND(AN4*IF($G$1&gt;=DATEVALUE("22/11/2019"),$C$217/365)*$F$217,IF(FALSE,-3,2)),"")</f>
        <v/>
      </c>
      <c r="AO217" s="136" t="str">
        <f t="shared" si="440"/>
        <v/>
      </c>
      <c r="AP217" s="136" t="str">
        <f t="shared" si="440"/>
        <v/>
      </c>
      <c r="AQ217" s="136" t="str">
        <f t="shared" si="440"/>
        <v/>
      </c>
      <c r="AR217" s="136" t="str">
        <f t="shared" si="440"/>
        <v/>
      </c>
      <c r="AS217" s="136" t="str">
        <f t="shared" si="440"/>
        <v/>
      </c>
      <c r="AT217" s="136" t="str">
        <f t="shared" si="440"/>
        <v/>
      </c>
      <c r="AU217" s="136" t="str">
        <f t="shared" si="440"/>
        <v/>
      </c>
      <c r="AV217" s="136" t="str">
        <f t="shared" si="440"/>
        <v/>
      </c>
      <c r="AW217" s="136" t="str">
        <f t="shared" si="440"/>
        <v/>
      </c>
      <c r="AX217" s="136" t="str">
        <f t="shared" si="440"/>
        <v/>
      </c>
      <c r="AY217" s="136" t="str">
        <f t="shared" si="440"/>
        <v/>
      </c>
      <c r="AZ217" s="136" t="str">
        <f t="shared" si="440"/>
        <v/>
      </c>
      <c r="BA217" s="136" t="str">
        <f t="shared" si="440"/>
        <v/>
      </c>
      <c r="BB217" s="136" t="str">
        <f t="shared" si="440"/>
        <v/>
      </c>
      <c r="BC217" s="136" t="str">
        <f t="shared" si="440"/>
        <v/>
      </c>
      <c r="BD217" s="136" t="str">
        <f t="shared" si="440"/>
        <v/>
      </c>
      <c r="BE217" s="136" t="str">
        <f t="shared" si="440"/>
        <v/>
      </c>
      <c r="BF217" s="136" t="str">
        <f t="shared" si="440"/>
        <v/>
      </c>
      <c r="BG217" s="136" t="str">
        <f t="shared" si="440"/>
        <v/>
      </c>
      <c r="BH217" s="136" t="str">
        <f t="shared" si="440"/>
        <v/>
      </c>
      <c r="BI217" s="136" t="str">
        <f t="shared" si="440"/>
        <v/>
      </c>
      <c r="BJ217" s="136" t="str">
        <f t="shared" si="440"/>
        <v/>
      </c>
      <c r="BK217" s="136" t="str">
        <f t="shared" si="440"/>
        <v/>
      </c>
      <c r="BL217" s="136" t="str">
        <f t="shared" si="440"/>
        <v/>
      </c>
      <c r="BM217" s="136" t="str">
        <f t="shared" si="440"/>
        <v/>
      </c>
      <c r="BN217" s="136" t="str">
        <f t="shared" si="440"/>
        <v/>
      </c>
      <c r="BO217" s="136" t="str">
        <f t="shared" si="440"/>
        <v/>
      </c>
      <c r="BP217" s="136" t="str">
        <f t="shared" si="440"/>
        <v/>
      </c>
      <c r="BQ217" s="136" t="str">
        <f t="shared" si="440"/>
        <v/>
      </c>
      <c r="BR217" s="136" t="str">
        <f t="shared" si="440"/>
        <v/>
      </c>
    </row>
    <row r="218" spans="1:70">
      <c r="A218" s="133" t="str">
        <f>IFERROR(IF(IF(AND(ROW(A218)=ROW($A$6),$G$2&lt;DATEVALUE("28/07/2006")),$G$2+1,INDEX('Intereses moratorios'!$A$7:$A$299,MATCH($G$2,'Intereses moratorios'!$A$7:$A$299,1)+ROW(A218)-ROW($A$6)))=0,"",IF(AND(ROW(A218)=ROW($A$6),$G$2&lt;DATEVALUE("28/07/2006")),$G$2+1,INDEX('Intereses moratorios'!$A$7:$A$299,MATCH($G$2,'Intereses moratorios'!$A$7:$A$299,1)+ROW(A218)-ROW($A$6)))),"")</f>
        <v/>
      </c>
      <c r="B218" s="133" t="str">
        <f>IFERROR(INDEX('Intereses moratorios'!$B$7:$B$299,MATCH(A218,'Intereses moratorios'!$A$7:$A$299,0)),"")</f>
        <v/>
      </c>
      <c r="C218" s="134" t="str">
        <f>IF(A218="","",IFERROR(IF($G$1&gt;=DATEVALUE("22/11/2019"),$E$4,INDEX('Intereses moratorios'!$D$7:$D$299,MATCH(A218,'Intereses moratorios'!$A$7:$A$299,0))),""))</f>
        <v/>
      </c>
      <c r="D218" s="133" t="str">
        <f t="shared" si="403"/>
        <v/>
      </c>
      <c r="E218" s="133" t="str">
        <f t="shared" si="404"/>
        <v/>
      </c>
      <c r="F218" s="135" t="str">
        <f t="shared" si="399"/>
        <v/>
      </c>
      <c r="G218" s="136" t="str">
        <f t="shared" si="400"/>
        <v/>
      </c>
      <c r="H218" s="136" t="str">
        <f t="shared" ref="H218:AM218" si="441">IF(D218&lt;&gt;"",ROUND(H4*IF($G$1&gt;=DATEVALUE("22/11/2019"),$C$218/365)*$F$218,IF(FALSE,-3,2)),"")</f>
        <v/>
      </c>
      <c r="I218" s="136" t="str">
        <f t="shared" si="441"/>
        <v/>
      </c>
      <c r="J218" s="136" t="str">
        <f t="shared" si="441"/>
        <v/>
      </c>
      <c r="K218" s="136" t="str">
        <f t="shared" si="441"/>
        <v/>
      </c>
      <c r="L218" s="136" t="str">
        <f t="shared" si="441"/>
        <v/>
      </c>
      <c r="M218" s="136" t="str">
        <f t="shared" si="441"/>
        <v/>
      </c>
      <c r="N218" s="136" t="str">
        <f t="shared" si="441"/>
        <v/>
      </c>
      <c r="O218" s="136" t="str">
        <f t="shared" si="441"/>
        <v/>
      </c>
      <c r="P218" s="136" t="str">
        <f t="shared" si="441"/>
        <v/>
      </c>
      <c r="Q218" s="136" t="str">
        <f t="shared" si="441"/>
        <v/>
      </c>
      <c r="R218" s="136" t="str">
        <f t="shared" si="441"/>
        <v/>
      </c>
      <c r="S218" s="136" t="str">
        <f t="shared" si="441"/>
        <v/>
      </c>
      <c r="T218" s="136" t="str">
        <f t="shared" si="441"/>
        <v/>
      </c>
      <c r="U218" s="136" t="str">
        <f t="shared" si="441"/>
        <v/>
      </c>
      <c r="V218" s="136" t="str">
        <f t="shared" si="441"/>
        <v/>
      </c>
      <c r="W218" s="136" t="str">
        <f t="shared" si="441"/>
        <v/>
      </c>
      <c r="X218" s="136" t="str">
        <f t="shared" si="441"/>
        <v/>
      </c>
      <c r="Y218" s="136" t="str">
        <f t="shared" si="441"/>
        <v/>
      </c>
      <c r="Z218" s="136" t="str">
        <f t="shared" si="441"/>
        <v/>
      </c>
      <c r="AA218" s="136" t="str">
        <f t="shared" si="441"/>
        <v/>
      </c>
      <c r="AB218" s="136" t="str">
        <f t="shared" si="441"/>
        <v/>
      </c>
      <c r="AC218" s="136" t="str">
        <f t="shared" si="441"/>
        <v/>
      </c>
      <c r="AD218" s="136" t="str">
        <f t="shared" si="441"/>
        <v/>
      </c>
      <c r="AE218" s="136" t="str">
        <f t="shared" si="441"/>
        <v/>
      </c>
      <c r="AF218" s="136" t="str">
        <f t="shared" si="441"/>
        <v/>
      </c>
      <c r="AG218" s="136" t="str">
        <f t="shared" si="441"/>
        <v/>
      </c>
      <c r="AH218" s="136" t="str">
        <f t="shared" si="441"/>
        <v/>
      </c>
      <c r="AI218" s="136" t="str">
        <f t="shared" si="441"/>
        <v/>
      </c>
      <c r="AJ218" s="136" t="str">
        <f t="shared" si="441"/>
        <v/>
      </c>
      <c r="AK218" s="136" t="str">
        <f t="shared" si="441"/>
        <v/>
      </c>
      <c r="AL218" s="136" t="str">
        <f t="shared" si="441"/>
        <v/>
      </c>
      <c r="AM218" s="136" t="str">
        <f t="shared" si="441"/>
        <v/>
      </c>
      <c r="AN218" s="136" t="str">
        <f t="shared" ref="AN218:BR218" si="442">IF(AJ218&lt;&gt;"",ROUND(AN4*IF($G$1&gt;=DATEVALUE("22/11/2019"),$C$218/365)*$F$218,IF(FALSE,-3,2)),"")</f>
        <v/>
      </c>
      <c r="AO218" s="136" t="str">
        <f t="shared" si="442"/>
        <v/>
      </c>
      <c r="AP218" s="136" t="str">
        <f t="shared" si="442"/>
        <v/>
      </c>
      <c r="AQ218" s="136" t="str">
        <f t="shared" si="442"/>
        <v/>
      </c>
      <c r="AR218" s="136" t="str">
        <f t="shared" si="442"/>
        <v/>
      </c>
      <c r="AS218" s="136" t="str">
        <f t="shared" si="442"/>
        <v/>
      </c>
      <c r="AT218" s="136" t="str">
        <f t="shared" si="442"/>
        <v/>
      </c>
      <c r="AU218" s="136" t="str">
        <f t="shared" si="442"/>
        <v/>
      </c>
      <c r="AV218" s="136" t="str">
        <f t="shared" si="442"/>
        <v/>
      </c>
      <c r="AW218" s="136" t="str">
        <f t="shared" si="442"/>
        <v/>
      </c>
      <c r="AX218" s="136" t="str">
        <f t="shared" si="442"/>
        <v/>
      </c>
      <c r="AY218" s="136" t="str">
        <f t="shared" si="442"/>
        <v/>
      </c>
      <c r="AZ218" s="136" t="str">
        <f t="shared" si="442"/>
        <v/>
      </c>
      <c r="BA218" s="136" t="str">
        <f t="shared" si="442"/>
        <v/>
      </c>
      <c r="BB218" s="136" t="str">
        <f t="shared" si="442"/>
        <v/>
      </c>
      <c r="BC218" s="136" t="str">
        <f t="shared" si="442"/>
        <v/>
      </c>
      <c r="BD218" s="136" t="str">
        <f t="shared" si="442"/>
        <v/>
      </c>
      <c r="BE218" s="136" t="str">
        <f t="shared" si="442"/>
        <v/>
      </c>
      <c r="BF218" s="136" t="str">
        <f t="shared" si="442"/>
        <v/>
      </c>
      <c r="BG218" s="136" t="str">
        <f t="shared" si="442"/>
        <v/>
      </c>
      <c r="BH218" s="136" t="str">
        <f t="shared" si="442"/>
        <v/>
      </c>
      <c r="BI218" s="136" t="str">
        <f t="shared" si="442"/>
        <v/>
      </c>
      <c r="BJ218" s="136" t="str">
        <f t="shared" si="442"/>
        <v/>
      </c>
      <c r="BK218" s="136" t="str">
        <f t="shared" si="442"/>
        <v/>
      </c>
      <c r="BL218" s="136" t="str">
        <f t="shared" si="442"/>
        <v/>
      </c>
      <c r="BM218" s="136" t="str">
        <f t="shared" si="442"/>
        <v/>
      </c>
      <c r="BN218" s="136" t="str">
        <f t="shared" si="442"/>
        <v/>
      </c>
      <c r="BO218" s="136" t="str">
        <f t="shared" si="442"/>
        <v/>
      </c>
      <c r="BP218" s="136" t="str">
        <f t="shared" si="442"/>
        <v/>
      </c>
      <c r="BQ218" s="136" t="str">
        <f t="shared" si="442"/>
        <v/>
      </c>
      <c r="BR218" s="136" t="str">
        <f t="shared" si="442"/>
        <v/>
      </c>
    </row>
    <row r="219" spans="1:70">
      <c r="A219" s="133" t="str">
        <f>IFERROR(IF(IF(AND(ROW(A219)=ROW($A$6),$G$2&lt;DATEVALUE("28/07/2006")),$G$2+1,INDEX('Intereses moratorios'!$A$7:$A$299,MATCH($G$2,'Intereses moratorios'!$A$7:$A$299,1)+ROW(A219)-ROW($A$6)))=0,"",IF(AND(ROW(A219)=ROW($A$6),$G$2&lt;DATEVALUE("28/07/2006")),$G$2+1,INDEX('Intereses moratorios'!$A$7:$A$299,MATCH($G$2,'Intereses moratorios'!$A$7:$A$299,1)+ROW(A219)-ROW($A$6)))),"")</f>
        <v/>
      </c>
      <c r="B219" s="133" t="str">
        <f>IFERROR(INDEX('Intereses moratorios'!$B$7:$B$299,MATCH(A219,'Intereses moratorios'!$A$7:$A$299,0)),"")</f>
        <v/>
      </c>
      <c r="C219" s="134" t="str">
        <f>IF(A219="","",IFERROR(IF($G$1&gt;=DATEVALUE("22/11/2019"),$E$4,INDEX('Intereses moratorios'!$D$7:$D$299,MATCH(A219,'Intereses moratorios'!$A$7:$A$299,0))),""))</f>
        <v/>
      </c>
      <c r="D219" s="133" t="str">
        <f t="shared" si="403"/>
        <v/>
      </c>
      <c r="E219" s="133" t="str">
        <f t="shared" si="404"/>
        <v/>
      </c>
      <c r="F219" s="135" t="str">
        <f t="shared" si="399"/>
        <v/>
      </c>
      <c r="G219" s="136" t="str">
        <f t="shared" si="400"/>
        <v/>
      </c>
      <c r="H219" s="136" t="str">
        <f t="shared" ref="H219:AM219" si="443">IF(D219&lt;&gt;"",ROUND(H4*IF($G$1&gt;=DATEVALUE("22/11/2019"),$C$219/365)*$F$219,IF(FALSE,-3,2)),"")</f>
        <v/>
      </c>
      <c r="I219" s="136" t="str">
        <f t="shared" si="443"/>
        <v/>
      </c>
      <c r="J219" s="136" t="str">
        <f t="shared" si="443"/>
        <v/>
      </c>
      <c r="K219" s="136" t="str">
        <f t="shared" si="443"/>
        <v/>
      </c>
      <c r="L219" s="136" t="str">
        <f t="shared" si="443"/>
        <v/>
      </c>
      <c r="M219" s="136" t="str">
        <f t="shared" si="443"/>
        <v/>
      </c>
      <c r="N219" s="136" t="str">
        <f t="shared" si="443"/>
        <v/>
      </c>
      <c r="O219" s="136" t="str">
        <f t="shared" si="443"/>
        <v/>
      </c>
      <c r="P219" s="136" t="str">
        <f t="shared" si="443"/>
        <v/>
      </c>
      <c r="Q219" s="136" t="str">
        <f t="shared" si="443"/>
        <v/>
      </c>
      <c r="R219" s="136" t="str">
        <f t="shared" si="443"/>
        <v/>
      </c>
      <c r="S219" s="136" t="str">
        <f t="shared" si="443"/>
        <v/>
      </c>
      <c r="T219" s="136" t="str">
        <f t="shared" si="443"/>
        <v/>
      </c>
      <c r="U219" s="136" t="str">
        <f t="shared" si="443"/>
        <v/>
      </c>
      <c r="V219" s="136" t="str">
        <f t="shared" si="443"/>
        <v/>
      </c>
      <c r="W219" s="136" t="str">
        <f t="shared" si="443"/>
        <v/>
      </c>
      <c r="X219" s="136" t="str">
        <f t="shared" si="443"/>
        <v/>
      </c>
      <c r="Y219" s="136" t="str">
        <f t="shared" si="443"/>
        <v/>
      </c>
      <c r="Z219" s="136" t="str">
        <f t="shared" si="443"/>
        <v/>
      </c>
      <c r="AA219" s="136" t="str">
        <f t="shared" si="443"/>
        <v/>
      </c>
      <c r="AB219" s="136" t="str">
        <f t="shared" si="443"/>
        <v/>
      </c>
      <c r="AC219" s="136" t="str">
        <f t="shared" si="443"/>
        <v/>
      </c>
      <c r="AD219" s="136" t="str">
        <f t="shared" si="443"/>
        <v/>
      </c>
      <c r="AE219" s="136" t="str">
        <f t="shared" si="443"/>
        <v/>
      </c>
      <c r="AF219" s="136" t="str">
        <f t="shared" si="443"/>
        <v/>
      </c>
      <c r="AG219" s="136" t="str">
        <f t="shared" si="443"/>
        <v/>
      </c>
      <c r="AH219" s="136" t="str">
        <f t="shared" si="443"/>
        <v/>
      </c>
      <c r="AI219" s="136" t="str">
        <f t="shared" si="443"/>
        <v/>
      </c>
      <c r="AJ219" s="136" t="str">
        <f t="shared" si="443"/>
        <v/>
      </c>
      <c r="AK219" s="136" t="str">
        <f t="shared" si="443"/>
        <v/>
      </c>
      <c r="AL219" s="136" t="str">
        <f t="shared" si="443"/>
        <v/>
      </c>
      <c r="AM219" s="136" t="str">
        <f t="shared" si="443"/>
        <v/>
      </c>
      <c r="AN219" s="136" t="str">
        <f t="shared" ref="AN219:BR219" si="444">IF(AJ219&lt;&gt;"",ROUND(AN4*IF($G$1&gt;=DATEVALUE("22/11/2019"),$C$219/365)*$F$219,IF(FALSE,-3,2)),"")</f>
        <v/>
      </c>
      <c r="AO219" s="136" t="str">
        <f t="shared" si="444"/>
        <v/>
      </c>
      <c r="AP219" s="136" t="str">
        <f t="shared" si="444"/>
        <v/>
      </c>
      <c r="AQ219" s="136" t="str">
        <f t="shared" si="444"/>
        <v/>
      </c>
      <c r="AR219" s="136" t="str">
        <f t="shared" si="444"/>
        <v/>
      </c>
      <c r="AS219" s="136" t="str">
        <f t="shared" si="444"/>
        <v/>
      </c>
      <c r="AT219" s="136" t="str">
        <f t="shared" si="444"/>
        <v/>
      </c>
      <c r="AU219" s="136" t="str">
        <f t="shared" si="444"/>
        <v/>
      </c>
      <c r="AV219" s="136" t="str">
        <f t="shared" si="444"/>
        <v/>
      </c>
      <c r="AW219" s="136" t="str">
        <f t="shared" si="444"/>
        <v/>
      </c>
      <c r="AX219" s="136" t="str">
        <f t="shared" si="444"/>
        <v/>
      </c>
      <c r="AY219" s="136" t="str">
        <f t="shared" si="444"/>
        <v/>
      </c>
      <c r="AZ219" s="136" t="str">
        <f t="shared" si="444"/>
        <v/>
      </c>
      <c r="BA219" s="136" t="str">
        <f t="shared" si="444"/>
        <v/>
      </c>
      <c r="BB219" s="136" t="str">
        <f t="shared" si="444"/>
        <v/>
      </c>
      <c r="BC219" s="136" t="str">
        <f t="shared" si="444"/>
        <v/>
      </c>
      <c r="BD219" s="136" t="str">
        <f t="shared" si="444"/>
        <v/>
      </c>
      <c r="BE219" s="136" t="str">
        <f t="shared" si="444"/>
        <v/>
      </c>
      <c r="BF219" s="136" t="str">
        <f t="shared" si="444"/>
        <v/>
      </c>
      <c r="BG219" s="136" t="str">
        <f t="shared" si="444"/>
        <v/>
      </c>
      <c r="BH219" s="136" t="str">
        <f t="shared" si="444"/>
        <v/>
      </c>
      <c r="BI219" s="136" t="str">
        <f t="shared" si="444"/>
        <v/>
      </c>
      <c r="BJ219" s="136" t="str">
        <f t="shared" si="444"/>
        <v/>
      </c>
      <c r="BK219" s="136" t="str">
        <f t="shared" si="444"/>
        <v/>
      </c>
      <c r="BL219" s="136" t="str">
        <f t="shared" si="444"/>
        <v/>
      </c>
      <c r="BM219" s="136" t="str">
        <f t="shared" si="444"/>
        <v/>
      </c>
      <c r="BN219" s="136" t="str">
        <f t="shared" si="444"/>
        <v/>
      </c>
      <c r="BO219" s="136" t="str">
        <f t="shared" si="444"/>
        <v/>
      </c>
      <c r="BP219" s="136" t="str">
        <f t="shared" si="444"/>
        <v/>
      </c>
      <c r="BQ219" s="136" t="str">
        <f t="shared" si="444"/>
        <v/>
      </c>
      <c r="BR219" s="136" t="str">
        <f t="shared" si="444"/>
        <v/>
      </c>
    </row>
    <row r="220" spans="1:70">
      <c r="A220" s="133" t="str">
        <f>IFERROR(IF(IF(AND(ROW(A220)=ROW($A$6),$G$2&lt;DATEVALUE("28/07/2006")),$G$2+1,INDEX('Intereses moratorios'!$A$7:$A$299,MATCH($G$2,'Intereses moratorios'!$A$7:$A$299,1)+ROW(A220)-ROW($A$6)))=0,"",IF(AND(ROW(A220)=ROW($A$6),$G$2&lt;DATEVALUE("28/07/2006")),$G$2+1,INDEX('Intereses moratorios'!$A$7:$A$299,MATCH($G$2,'Intereses moratorios'!$A$7:$A$299,1)+ROW(A220)-ROW($A$6)))),"")</f>
        <v/>
      </c>
      <c r="B220" s="133" t="str">
        <f>IFERROR(INDEX('Intereses moratorios'!$B$7:$B$299,MATCH(A220,'Intereses moratorios'!$A$7:$A$299,0)),"")</f>
        <v/>
      </c>
      <c r="C220" s="134" t="str">
        <f>IF(A220="","",IFERROR(IF($G$1&gt;=DATEVALUE("22/11/2019"),$E$4,INDEX('Intereses moratorios'!$D$7:$D$299,MATCH(A220,'Intereses moratorios'!$A$7:$A$299,0))),""))</f>
        <v/>
      </c>
      <c r="D220" s="133" t="str">
        <f t="shared" si="403"/>
        <v/>
      </c>
      <c r="E220" s="133" t="str">
        <f t="shared" si="404"/>
        <v/>
      </c>
      <c r="F220" s="135" t="str">
        <f t="shared" si="399"/>
        <v/>
      </c>
      <c r="G220" s="136" t="str">
        <f t="shared" si="400"/>
        <v/>
      </c>
      <c r="H220" s="136" t="str">
        <f t="shared" ref="H220:AM220" si="445">IF(D220&lt;&gt;"",ROUND(H4*IF($G$1&gt;=DATEVALUE("22/11/2019"),$C$220/365)*$F$220,IF(FALSE,-3,2)),"")</f>
        <v/>
      </c>
      <c r="I220" s="136" t="str">
        <f t="shared" si="445"/>
        <v/>
      </c>
      <c r="J220" s="136" t="str">
        <f t="shared" si="445"/>
        <v/>
      </c>
      <c r="K220" s="136" t="str">
        <f t="shared" si="445"/>
        <v/>
      </c>
      <c r="L220" s="136" t="str">
        <f t="shared" si="445"/>
        <v/>
      </c>
      <c r="M220" s="136" t="str">
        <f t="shared" si="445"/>
        <v/>
      </c>
      <c r="N220" s="136" t="str">
        <f t="shared" si="445"/>
        <v/>
      </c>
      <c r="O220" s="136" t="str">
        <f t="shared" si="445"/>
        <v/>
      </c>
      <c r="P220" s="136" t="str">
        <f t="shared" si="445"/>
        <v/>
      </c>
      <c r="Q220" s="136" t="str">
        <f t="shared" si="445"/>
        <v/>
      </c>
      <c r="R220" s="136" t="str">
        <f t="shared" si="445"/>
        <v/>
      </c>
      <c r="S220" s="136" t="str">
        <f t="shared" si="445"/>
        <v/>
      </c>
      <c r="T220" s="136" t="str">
        <f t="shared" si="445"/>
        <v/>
      </c>
      <c r="U220" s="136" t="str">
        <f t="shared" si="445"/>
        <v/>
      </c>
      <c r="V220" s="136" t="str">
        <f t="shared" si="445"/>
        <v/>
      </c>
      <c r="W220" s="136" t="str">
        <f t="shared" si="445"/>
        <v/>
      </c>
      <c r="X220" s="136" t="str">
        <f t="shared" si="445"/>
        <v/>
      </c>
      <c r="Y220" s="136" t="str">
        <f t="shared" si="445"/>
        <v/>
      </c>
      <c r="Z220" s="136" t="str">
        <f t="shared" si="445"/>
        <v/>
      </c>
      <c r="AA220" s="136" t="str">
        <f t="shared" si="445"/>
        <v/>
      </c>
      <c r="AB220" s="136" t="str">
        <f t="shared" si="445"/>
        <v/>
      </c>
      <c r="AC220" s="136" t="str">
        <f t="shared" si="445"/>
        <v/>
      </c>
      <c r="AD220" s="136" t="str">
        <f t="shared" si="445"/>
        <v/>
      </c>
      <c r="AE220" s="136" t="str">
        <f t="shared" si="445"/>
        <v/>
      </c>
      <c r="AF220" s="136" t="str">
        <f t="shared" si="445"/>
        <v/>
      </c>
      <c r="AG220" s="136" t="str">
        <f t="shared" si="445"/>
        <v/>
      </c>
      <c r="AH220" s="136" t="str">
        <f t="shared" si="445"/>
        <v/>
      </c>
      <c r="AI220" s="136" t="str">
        <f t="shared" si="445"/>
        <v/>
      </c>
      <c r="AJ220" s="136" t="str">
        <f t="shared" si="445"/>
        <v/>
      </c>
      <c r="AK220" s="136" t="str">
        <f t="shared" si="445"/>
        <v/>
      </c>
      <c r="AL220" s="136" t="str">
        <f t="shared" si="445"/>
        <v/>
      </c>
      <c r="AM220" s="136" t="str">
        <f t="shared" si="445"/>
        <v/>
      </c>
      <c r="AN220" s="136" t="str">
        <f t="shared" ref="AN220:BR220" si="446">IF(AJ220&lt;&gt;"",ROUND(AN4*IF($G$1&gt;=DATEVALUE("22/11/2019"),$C$220/365)*$F$220,IF(FALSE,-3,2)),"")</f>
        <v/>
      </c>
      <c r="AO220" s="136" t="str">
        <f t="shared" si="446"/>
        <v/>
      </c>
      <c r="AP220" s="136" t="str">
        <f t="shared" si="446"/>
        <v/>
      </c>
      <c r="AQ220" s="136" t="str">
        <f t="shared" si="446"/>
        <v/>
      </c>
      <c r="AR220" s="136" t="str">
        <f t="shared" si="446"/>
        <v/>
      </c>
      <c r="AS220" s="136" t="str">
        <f t="shared" si="446"/>
        <v/>
      </c>
      <c r="AT220" s="136" t="str">
        <f t="shared" si="446"/>
        <v/>
      </c>
      <c r="AU220" s="136" t="str">
        <f t="shared" si="446"/>
        <v/>
      </c>
      <c r="AV220" s="136" t="str">
        <f t="shared" si="446"/>
        <v/>
      </c>
      <c r="AW220" s="136" t="str">
        <f t="shared" si="446"/>
        <v/>
      </c>
      <c r="AX220" s="136" t="str">
        <f t="shared" si="446"/>
        <v/>
      </c>
      <c r="AY220" s="136" t="str">
        <f t="shared" si="446"/>
        <v/>
      </c>
      <c r="AZ220" s="136" t="str">
        <f t="shared" si="446"/>
        <v/>
      </c>
      <c r="BA220" s="136" t="str">
        <f t="shared" si="446"/>
        <v/>
      </c>
      <c r="BB220" s="136" t="str">
        <f t="shared" si="446"/>
        <v/>
      </c>
      <c r="BC220" s="136" t="str">
        <f t="shared" si="446"/>
        <v/>
      </c>
      <c r="BD220" s="136" t="str">
        <f t="shared" si="446"/>
        <v/>
      </c>
      <c r="BE220" s="136" t="str">
        <f t="shared" si="446"/>
        <v/>
      </c>
      <c r="BF220" s="136" t="str">
        <f t="shared" si="446"/>
        <v/>
      </c>
      <c r="BG220" s="136" t="str">
        <f t="shared" si="446"/>
        <v/>
      </c>
      <c r="BH220" s="136" t="str">
        <f t="shared" si="446"/>
        <v/>
      </c>
      <c r="BI220" s="136" t="str">
        <f t="shared" si="446"/>
        <v/>
      </c>
      <c r="BJ220" s="136" t="str">
        <f t="shared" si="446"/>
        <v/>
      </c>
      <c r="BK220" s="136" t="str">
        <f t="shared" si="446"/>
        <v/>
      </c>
      <c r="BL220" s="136" t="str">
        <f t="shared" si="446"/>
        <v/>
      </c>
      <c r="BM220" s="136" t="str">
        <f t="shared" si="446"/>
        <v/>
      </c>
      <c r="BN220" s="136" t="str">
        <f t="shared" si="446"/>
        <v/>
      </c>
      <c r="BO220" s="136" t="str">
        <f t="shared" si="446"/>
        <v/>
      </c>
      <c r="BP220" s="136" t="str">
        <f t="shared" si="446"/>
        <v/>
      </c>
      <c r="BQ220" s="136" t="str">
        <f t="shared" si="446"/>
        <v/>
      </c>
      <c r="BR220" s="136" t="str">
        <f t="shared" si="446"/>
        <v/>
      </c>
    </row>
    <row r="221" spans="1:70">
      <c r="A221" s="133" t="str">
        <f>IFERROR(IF(IF(AND(ROW(A221)=ROW($A$6),$G$2&lt;DATEVALUE("28/07/2006")),$G$2+1,INDEX('Intereses moratorios'!$A$7:$A$299,MATCH($G$2,'Intereses moratorios'!$A$7:$A$299,1)+ROW(A221)-ROW($A$6)))=0,"",IF(AND(ROW(A221)=ROW($A$6),$G$2&lt;DATEVALUE("28/07/2006")),$G$2+1,INDEX('Intereses moratorios'!$A$7:$A$299,MATCH($G$2,'Intereses moratorios'!$A$7:$A$299,1)+ROW(A221)-ROW($A$6)))),"")</f>
        <v/>
      </c>
      <c r="B221" s="133" t="str">
        <f>IFERROR(INDEX('Intereses moratorios'!$B$7:$B$299,MATCH(A221,'Intereses moratorios'!$A$7:$A$299,0)),"")</f>
        <v/>
      </c>
      <c r="C221" s="134" t="str">
        <f>IF(A221="","",IFERROR(IF($G$1&gt;=DATEVALUE("22/11/2019"),$E$4,INDEX('Intereses moratorios'!$D$7:$D$299,MATCH(A221,'Intereses moratorios'!$A$7:$A$299,0))),""))</f>
        <v/>
      </c>
      <c r="D221" s="133" t="str">
        <f t="shared" si="403"/>
        <v/>
      </c>
      <c r="E221" s="133" t="str">
        <f t="shared" si="404"/>
        <v/>
      </c>
      <c r="F221" s="135" t="str">
        <f t="shared" si="399"/>
        <v/>
      </c>
      <c r="G221" s="136" t="str">
        <f t="shared" si="400"/>
        <v/>
      </c>
      <c r="H221" s="136" t="str">
        <f t="shared" ref="H221:AM221" si="447">IF(D221&lt;&gt;"",ROUND(H4*IF($G$1&gt;=DATEVALUE("22/11/2019"),$C$221/365)*$F$221,IF(FALSE,-3,2)),"")</f>
        <v/>
      </c>
      <c r="I221" s="136" t="str">
        <f t="shared" si="447"/>
        <v/>
      </c>
      <c r="J221" s="136" t="str">
        <f t="shared" si="447"/>
        <v/>
      </c>
      <c r="K221" s="136" t="str">
        <f t="shared" si="447"/>
        <v/>
      </c>
      <c r="L221" s="136" t="str">
        <f t="shared" si="447"/>
        <v/>
      </c>
      <c r="M221" s="136" t="str">
        <f t="shared" si="447"/>
        <v/>
      </c>
      <c r="N221" s="136" t="str">
        <f t="shared" si="447"/>
        <v/>
      </c>
      <c r="O221" s="136" t="str">
        <f t="shared" si="447"/>
        <v/>
      </c>
      <c r="P221" s="136" t="str">
        <f t="shared" si="447"/>
        <v/>
      </c>
      <c r="Q221" s="136" t="str">
        <f t="shared" si="447"/>
        <v/>
      </c>
      <c r="R221" s="136" t="str">
        <f t="shared" si="447"/>
        <v/>
      </c>
      <c r="S221" s="136" t="str">
        <f t="shared" si="447"/>
        <v/>
      </c>
      <c r="T221" s="136" t="str">
        <f t="shared" si="447"/>
        <v/>
      </c>
      <c r="U221" s="136" t="str">
        <f t="shared" si="447"/>
        <v/>
      </c>
      <c r="V221" s="136" t="str">
        <f t="shared" si="447"/>
        <v/>
      </c>
      <c r="W221" s="136" t="str">
        <f t="shared" si="447"/>
        <v/>
      </c>
      <c r="X221" s="136" t="str">
        <f t="shared" si="447"/>
        <v/>
      </c>
      <c r="Y221" s="136" t="str">
        <f t="shared" si="447"/>
        <v/>
      </c>
      <c r="Z221" s="136" t="str">
        <f t="shared" si="447"/>
        <v/>
      </c>
      <c r="AA221" s="136" t="str">
        <f t="shared" si="447"/>
        <v/>
      </c>
      <c r="AB221" s="136" t="str">
        <f t="shared" si="447"/>
        <v/>
      </c>
      <c r="AC221" s="136" t="str">
        <f t="shared" si="447"/>
        <v/>
      </c>
      <c r="AD221" s="136" t="str">
        <f t="shared" si="447"/>
        <v/>
      </c>
      <c r="AE221" s="136" t="str">
        <f t="shared" si="447"/>
        <v/>
      </c>
      <c r="AF221" s="136" t="str">
        <f t="shared" si="447"/>
        <v/>
      </c>
      <c r="AG221" s="136" t="str">
        <f t="shared" si="447"/>
        <v/>
      </c>
      <c r="AH221" s="136" t="str">
        <f t="shared" si="447"/>
        <v/>
      </c>
      <c r="AI221" s="136" t="str">
        <f t="shared" si="447"/>
        <v/>
      </c>
      <c r="AJ221" s="136" t="str">
        <f t="shared" si="447"/>
        <v/>
      </c>
      <c r="AK221" s="136" t="str">
        <f t="shared" si="447"/>
        <v/>
      </c>
      <c r="AL221" s="136" t="str">
        <f t="shared" si="447"/>
        <v/>
      </c>
      <c r="AM221" s="136" t="str">
        <f t="shared" si="447"/>
        <v/>
      </c>
      <c r="AN221" s="136" t="str">
        <f t="shared" ref="AN221:BR221" si="448">IF(AJ221&lt;&gt;"",ROUND(AN4*IF($G$1&gt;=DATEVALUE("22/11/2019"),$C$221/365)*$F$221,IF(FALSE,-3,2)),"")</f>
        <v/>
      </c>
      <c r="AO221" s="136" t="str">
        <f t="shared" si="448"/>
        <v/>
      </c>
      <c r="AP221" s="136" t="str">
        <f t="shared" si="448"/>
        <v/>
      </c>
      <c r="AQ221" s="136" t="str">
        <f t="shared" si="448"/>
        <v/>
      </c>
      <c r="AR221" s="136" t="str">
        <f t="shared" si="448"/>
        <v/>
      </c>
      <c r="AS221" s="136" t="str">
        <f t="shared" si="448"/>
        <v/>
      </c>
      <c r="AT221" s="136" t="str">
        <f t="shared" si="448"/>
        <v/>
      </c>
      <c r="AU221" s="136" t="str">
        <f t="shared" si="448"/>
        <v/>
      </c>
      <c r="AV221" s="136" t="str">
        <f t="shared" si="448"/>
        <v/>
      </c>
      <c r="AW221" s="136" t="str">
        <f t="shared" si="448"/>
        <v/>
      </c>
      <c r="AX221" s="136" t="str">
        <f t="shared" si="448"/>
        <v/>
      </c>
      <c r="AY221" s="136" t="str">
        <f t="shared" si="448"/>
        <v/>
      </c>
      <c r="AZ221" s="136" t="str">
        <f t="shared" si="448"/>
        <v/>
      </c>
      <c r="BA221" s="136" t="str">
        <f t="shared" si="448"/>
        <v/>
      </c>
      <c r="BB221" s="136" t="str">
        <f t="shared" si="448"/>
        <v/>
      </c>
      <c r="BC221" s="136" t="str">
        <f t="shared" si="448"/>
        <v/>
      </c>
      <c r="BD221" s="136" t="str">
        <f t="shared" si="448"/>
        <v/>
      </c>
      <c r="BE221" s="136" t="str">
        <f t="shared" si="448"/>
        <v/>
      </c>
      <c r="BF221" s="136" t="str">
        <f t="shared" si="448"/>
        <v/>
      </c>
      <c r="BG221" s="136" t="str">
        <f t="shared" si="448"/>
        <v/>
      </c>
      <c r="BH221" s="136" t="str">
        <f t="shared" si="448"/>
        <v/>
      </c>
      <c r="BI221" s="136" t="str">
        <f t="shared" si="448"/>
        <v/>
      </c>
      <c r="BJ221" s="136" t="str">
        <f t="shared" si="448"/>
        <v/>
      </c>
      <c r="BK221" s="136" t="str">
        <f t="shared" si="448"/>
        <v/>
      </c>
      <c r="BL221" s="136" t="str">
        <f t="shared" si="448"/>
        <v/>
      </c>
      <c r="BM221" s="136" t="str">
        <f t="shared" si="448"/>
        <v/>
      </c>
      <c r="BN221" s="136" t="str">
        <f t="shared" si="448"/>
        <v/>
      </c>
      <c r="BO221" s="136" t="str">
        <f t="shared" si="448"/>
        <v/>
      </c>
      <c r="BP221" s="136" t="str">
        <f t="shared" si="448"/>
        <v/>
      </c>
      <c r="BQ221" s="136" t="str">
        <f t="shared" si="448"/>
        <v/>
      </c>
      <c r="BR221" s="136" t="str">
        <f t="shared" si="448"/>
        <v/>
      </c>
    </row>
    <row r="222" spans="1:70">
      <c r="A222" s="133" t="str">
        <f>IFERROR(IF(IF(AND(ROW(A222)=ROW($A$6),$G$2&lt;DATEVALUE("28/07/2006")),$G$2+1,INDEX('Intereses moratorios'!$A$7:$A$299,MATCH($G$2,'Intereses moratorios'!$A$7:$A$299,1)+ROW(A222)-ROW($A$6)))=0,"",IF(AND(ROW(A222)=ROW($A$6),$G$2&lt;DATEVALUE("28/07/2006")),$G$2+1,INDEX('Intereses moratorios'!$A$7:$A$299,MATCH($G$2,'Intereses moratorios'!$A$7:$A$299,1)+ROW(A222)-ROW($A$6)))),"")</f>
        <v/>
      </c>
      <c r="B222" s="133" t="str">
        <f>IFERROR(INDEX('Intereses moratorios'!$B$7:$B$299,MATCH(A222,'Intereses moratorios'!$A$7:$A$299,0)),"")</f>
        <v/>
      </c>
      <c r="C222" s="134" t="str">
        <f>IF(A222="","",IFERROR(IF($G$1&gt;=DATEVALUE("22/11/2019"),$E$4,INDEX('Intereses moratorios'!$D$7:$D$299,MATCH(A222,'Intereses moratorios'!$A$7:$A$299,0))),""))</f>
        <v/>
      </c>
      <c r="D222" s="133" t="str">
        <f t="shared" si="403"/>
        <v/>
      </c>
      <c r="E222" s="133" t="str">
        <f t="shared" si="404"/>
        <v/>
      </c>
      <c r="F222" s="135" t="str">
        <f t="shared" si="399"/>
        <v/>
      </c>
      <c r="G222" s="136" t="str">
        <f t="shared" si="400"/>
        <v/>
      </c>
      <c r="H222" s="136" t="str">
        <f t="shared" ref="H222:AM222" si="449">IF(D222&lt;&gt;"",ROUND(H4*IF($G$1&gt;=DATEVALUE("22/11/2019"),$C$222/365)*$F$222,IF(FALSE,-3,2)),"")</f>
        <v/>
      </c>
      <c r="I222" s="136" t="str">
        <f t="shared" si="449"/>
        <v/>
      </c>
      <c r="J222" s="136" t="str">
        <f t="shared" si="449"/>
        <v/>
      </c>
      <c r="K222" s="136" t="str">
        <f t="shared" si="449"/>
        <v/>
      </c>
      <c r="L222" s="136" t="str">
        <f t="shared" si="449"/>
        <v/>
      </c>
      <c r="M222" s="136" t="str">
        <f t="shared" si="449"/>
        <v/>
      </c>
      <c r="N222" s="136" t="str">
        <f t="shared" si="449"/>
        <v/>
      </c>
      <c r="O222" s="136" t="str">
        <f t="shared" si="449"/>
        <v/>
      </c>
      <c r="P222" s="136" t="str">
        <f t="shared" si="449"/>
        <v/>
      </c>
      <c r="Q222" s="136" t="str">
        <f t="shared" si="449"/>
        <v/>
      </c>
      <c r="R222" s="136" t="str">
        <f t="shared" si="449"/>
        <v/>
      </c>
      <c r="S222" s="136" t="str">
        <f t="shared" si="449"/>
        <v/>
      </c>
      <c r="T222" s="136" t="str">
        <f t="shared" si="449"/>
        <v/>
      </c>
      <c r="U222" s="136" t="str">
        <f t="shared" si="449"/>
        <v/>
      </c>
      <c r="V222" s="136" t="str">
        <f t="shared" si="449"/>
        <v/>
      </c>
      <c r="W222" s="136" t="str">
        <f t="shared" si="449"/>
        <v/>
      </c>
      <c r="X222" s="136" t="str">
        <f t="shared" si="449"/>
        <v/>
      </c>
      <c r="Y222" s="136" t="str">
        <f t="shared" si="449"/>
        <v/>
      </c>
      <c r="Z222" s="136" t="str">
        <f t="shared" si="449"/>
        <v/>
      </c>
      <c r="AA222" s="136" t="str">
        <f t="shared" si="449"/>
        <v/>
      </c>
      <c r="AB222" s="136" t="str">
        <f t="shared" si="449"/>
        <v/>
      </c>
      <c r="AC222" s="136" t="str">
        <f t="shared" si="449"/>
        <v/>
      </c>
      <c r="AD222" s="136" t="str">
        <f t="shared" si="449"/>
        <v/>
      </c>
      <c r="AE222" s="136" t="str">
        <f t="shared" si="449"/>
        <v/>
      </c>
      <c r="AF222" s="136" t="str">
        <f t="shared" si="449"/>
        <v/>
      </c>
      <c r="AG222" s="136" t="str">
        <f t="shared" si="449"/>
        <v/>
      </c>
      <c r="AH222" s="136" t="str">
        <f t="shared" si="449"/>
        <v/>
      </c>
      <c r="AI222" s="136" t="str">
        <f t="shared" si="449"/>
        <v/>
      </c>
      <c r="AJ222" s="136" t="str">
        <f t="shared" si="449"/>
        <v/>
      </c>
      <c r="AK222" s="136" t="str">
        <f t="shared" si="449"/>
        <v/>
      </c>
      <c r="AL222" s="136" t="str">
        <f t="shared" si="449"/>
        <v/>
      </c>
      <c r="AM222" s="136" t="str">
        <f t="shared" si="449"/>
        <v/>
      </c>
      <c r="AN222" s="136" t="str">
        <f t="shared" ref="AN222:BR222" si="450">IF(AJ222&lt;&gt;"",ROUND(AN4*IF($G$1&gt;=DATEVALUE("22/11/2019"),$C$222/365)*$F$222,IF(FALSE,-3,2)),"")</f>
        <v/>
      </c>
      <c r="AO222" s="136" t="str">
        <f t="shared" si="450"/>
        <v/>
      </c>
      <c r="AP222" s="136" t="str">
        <f t="shared" si="450"/>
        <v/>
      </c>
      <c r="AQ222" s="136" t="str">
        <f t="shared" si="450"/>
        <v/>
      </c>
      <c r="AR222" s="136" t="str">
        <f t="shared" si="450"/>
        <v/>
      </c>
      <c r="AS222" s="136" t="str">
        <f t="shared" si="450"/>
        <v/>
      </c>
      <c r="AT222" s="136" t="str">
        <f t="shared" si="450"/>
        <v/>
      </c>
      <c r="AU222" s="136" t="str">
        <f t="shared" si="450"/>
        <v/>
      </c>
      <c r="AV222" s="136" t="str">
        <f t="shared" si="450"/>
        <v/>
      </c>
      <c r="AW222" s="136" t="str">
        <f t="shared" si="450"/>
        <v/>
      </c>
      <c r="AX222" s="136" t="str">
        <f t="shared" si="450"/>
        <v/>
      </c>
      <c r="AY222" s="136" t="str">
        <f t="shared" si="450"/>
        <v/>
      </c>
      <c r="AZ222" s="136" t="str">
        <f t="shared" si="450"/>
        <v/>
      </c>
      <c r="BA222" s="136" t="str">
        <f t="shared" si="450"/>
        <v/>
      </c>
      <c r="BB222" s="136" t="str">
        <f t="shared" si="450"/>
        <v/>
      </c>
      <c r="BC222" s="136" t="str">
        <f t="shared" si="450"/>
        <v/>
      </c>
      <c r="BD222" s="136" t="str">
        <f t="shared" si="450"/>
        <v/>
      </c>
      <c r="BE222" s="136" t="str">
        <f t="shared" si="450"/>
        <v/>
      </c>
      <c r="BF222" s="136" t="str">
        <f t="shared" si="450"/>
        <v/>
      </c>
      <c r="BG222" s="136" t="str">
        <f t="shared" si="450"/>
        <v/>
      </c>
      <c r="BH222" s="136" t="str">
        <f t="shared" si="450"/>
        <v/>
      </c>
      <c r="BI222" s="136" t="str">
        <f t="shared" si="450"/>
        <v/>
      </c>
      <c r="BJ222" s="136" t="str">
        <f t="shared" si="450"/>
        <v/>
      </c>
      <c r="BK222" s="136" t="str">
        <f t="shared" si="450"/>
        <v/>
      </c>
      <c r="BL222" s="136" t="str">
        <f t="shared" si="450"/>
        <v/>
      </c>
      <c r="BM222" s="136" t="str">
        <f t="shared" si="450"/>
        <v/>
      </c>
      <c r="BN222" s="136" t="str">
        <f t="shared" si="450"/>
        <v/>
      </c>
      <c r="BO222" s="136" t="str">
        <f t="shared" si="450"/>
        <v/>
      </c>
      <c r="BP222" s="136" t="str">
        <f t="shared" si="450"/>
        <v/>
      </c>
      <c r="BQ222" s="136" t="str">
        <f t="shared" si="450"/>
        <v/>
      </c>
      <c r="BR222" s="136" t="str">
        <f t="shared" si="450"/>
        <v/>
      </c>
    </row>
    <row r="223" spans="1:70">
      <c r="A223" s="133" t="str">
        <f>IFERROR(IF(IF(AND(ROW(A223)=ROW($A$6),$G$2&lt;DATEVALUE("28/07/2006")),$G$2+1,INDEX('Intereses moratorios'!$A$7:$A$299,MATCH($G$2,'Intereses moratorios'!$A$7:$A$299,1)+ROW(A223)-ROW($A$6)))=0,"",IF(AND(ROW(A223)=ROW($A$6),$G$2&lt;DATEVALUE("28/07/2006")),$G$2+1,INDEX('Intereses moratorios'!$A$7:$A$299,MATCH($G$2,'Intereses moratorios'!$A$7:$A$299,1)+ROW(A223)-ROW($A$6)))),"")</f>
        <v/>
      </c>
      <c r="B223" s="133" t="str">
        <f>IFERROR(INDEX('Intereses moratorios'!$B$7:$B$299,MATCH(A223,'Intereses moratorios'!$A$7:$A$299,0)),"")</f>
        <v/>
      </c>
      <c r="C223" s="134" t="str">
        <f>IF(A223="","",IFERROR(IF($G$1&gt;=DATEVALUE("22/11/2019"),$E$4,INDEX('Intereses moratorios'!$D$7:$D$299,MATCH(A223,'Intereses moratorios'!$A$7:$A$299,0))),""))</f>
        <v/>
      </c>
      <c r="D223" s="133" t="str">
        <f t="shared" si="403"/>
        <v/>
      </c>
      <c r="E223" s="133" t="str">
        <f t="shared" si="404"/>
        <v/>
      </c>
      <c r="F223" s="135" t="str">
        <f t="shared" si="399"/>
        <v/>
      </c>
      <c r="G223" s="136" t="str">
        <f t="shared" si="400"/>
        <v/>
      </c>
      <c r="H223" s="136" t="str">
        <f t="shared" ref="H223:AM223" si="451">IF(D223&lt;&gt;"",ROUND(H4*IF($G$1&gt;=DATEVALUE("22/11/2019"),$C$223/365)*$F$223,IF(FALSE,-3,2)),"")</f>
        <v/>
      </c>
      <c r="I223" s="136" t="str">
        <f t="shared" si="451"/>
        <v/>
      </c>
      <c r="J223" s="136" t="str">
        <f t="shared" si="451"/>
        <v/>
      </c>
      <c r="K223" s="136" t="str">
        <f t="shared" si="451"/>
        <v/>
      </c>
      <c r="L223" s="136" t="str">
        <f t="shared" si="451"/>
        <v/>
      </c>
      <c r="M223" s="136" t="str">
        <f t="shared" si="451"/>
        <v/>
      </c>
      <c r="N223" s="136" t="str">
        <f t="shared" si="451"/>
        <v/>
      </c>
      <c r="O223" s="136" t="str">
        <f t="shared" si="451"/>
        <v/>
      </c>
      <c r="P223" s="136" t="str">
        <f t="shared" si="451"/>
        <v/>
      </c>
      <c r="Q223" s="136" t="str">
        <f t="shared" si="451"/>
        <v/>
      </c>
      <c r="R223" s="136" t="str">
        <f t="shared" si="451"/>
        <v/>
      </c>
      <c r="S223" s="136" t="str">
        <f t="shared" si="451"/>
        <v/>
      </c>
      <c r="T223" s="136" t="str">
        <f t="shared" si="451"/>
        <v/>
      </c>
      <c r="U223" s="136" t="str">
        <f t="shared" si="451"/>
        <v/>
      </c>
      <c r="V223" s="136" t="str">
        <f t="shared" si="451"/>
        <v/>
      </c>
      <c r="W223" s="136" t="str">
        <f t="shared" si="451"/>
        <v/>
      </c>
      <c r="X223" s="136" t="str">
        <f t="shared" si="451"/>
        <v/>
      </c>
      <c r="Y223" s="136" t="str">
        <f t="shared" si="451"/>
        <v/>
      </c>
      <c r="Z223" s="136" t="str">
        <f t="shared" si="451"/>
        <v/>
      </c>
      <c r="AA223" s="136" t="str">
        <f t="shared" si="451"/>
        <v/>
      </c>
      <c r="AB223" s="136" t="str">
        <f t="shared" si="451"/>
        <v/>
      </c>
      <c r="AC223" s="136" t="str">
        <f t="shared" si="451"/>
        <v/>
      </c>
      <c r="AD223" s="136" t="str">
        <f t="shared" si="451"/>
        <v/>
      </c>
      <c r="AE223" s="136" t="str">
        <f t="shared" si="451"/>
        <v/>
      </c>
      <c r="AF223" s="136" t="str">
        <f t="shared" si="451"/>
        <v/>
      </c>
      <c r="AG223" s="136" t="str">
        <f t="shared" si="451"/>
        <v/>
      </c>
      <c r="AH223" s="136" t="str">
        <f t="shared" si="451"/>
        <v/>
      </c>
      <c r="AI223" s="136" t="str">
        <f t="shared" si="451"/>
        <v/>
      </c>
      <c r="AJ223" s="136" t="str">
        <f t="shared" si="451"/>
        <v/>
      </c>
      <c r="AK223" s="136" t="str">
        <f t="shared" si="451"/>
        <v/>
      </c>
      <c r="AL223" s="136" t="str">
        <f t="shared" si="451"/>
        <v/>
      </c>
      <c r="AM223" s="136" t="str">
        <f t="shared" si="451"/>
        <v/>
      </c>
      <c r="AN223" s="136" t="str">
        <f t="shared" ref="AN223:BR223" si="452">IF(AJ223&lt;&gt;"",ROUND(AN4*IF($G$1&gt;=DATEVALUE("22/11/2019"),$C$223/365)*$F$223,IF(FALSE,-3,2)),"")</f>
        <v/>
      </c>
      <c r="AO223" s="136" t="str">
        <f t="shared" si="452"/>
        <v/>
      </c>
      <c r="AP223" s="136" t="str">
        <f t="shared" si="452"/>
        <v/>
      </c>
      <c r="AQ223" s="136" t="str">
        <f t="shared" si="452"/>
        <v/>
      </c>
      <c r="AR223" s="136" t="str">
        <f t="shared" si="452"/>
        <v/>
      </c>
      <c r="AS223" s="136" t="str">
        <f t="shared" si="452"/>
        <v/>
      </c>
      <c r="AT223" s="136" t="str">
        <f t="shared" si="452"/>
        <v/>
      </c>
      <c r="AU223" s="136" t="str">
        <f t="shared" si="452"/>
        <v/>
      </c>
      <c r="AV223" s="136" t="str">
        <f t="shared" si="452"/>
        <v/>
      </c>
      <c r="AW223" s="136" t="str">
        <f t="shared" si="452"/>
        <v/>
      </c>
      <c r="AX223" s="136" t="str">
        <f t="shared" si="452"/>
        <v/>
      </c>
      <c r="AY223" s="136" t="str">
        <f t="shared" si="452"/>
        <v/>
      </c>
      <c r="AZ223" s="136" t="str">
        <f t="shared" si="452"/>
        <v/>
      </c>
      <c r="BA223" s="136" t="str">
        <f t="shared" si="452"/>
        <v/>
      </c>
      <c r="BB223" s="136" t="str">
        <f t="shared" si="452"/>
        <v/>
      </c>
      <c r="BC223" s="136" t="str">
        <f t="shared" si="452"/>
        <v/>
      </c>
      <c r="BD223" s="136" t="str">
        <f t="shared" si="452"/>
        <v/>
      </c>
      <c r="BE223" s="136" t="str">
        <f t="shared" si="452"/>
        <v/>
      </c>
      <c r="BF223" s="136" t="str">
        <f t="shared" si="452"/>
        <v/>
      </c>
      <c r="BG223" s="136" t="str">
        <f t="shared" si="452"/>
        <v/>
      </c>
      <c r="BH223" s="136" t="str">
        <f t="shared" si="452"/>
        <v/>
      </c>
      <c r="BI223" s="136" t="str">
        <f t="shared" si="452"/>
        <v/>
      </c>
      <c r="BJ223" s="136" t="str">
        <f t="shared" si="452"/>
        <v/>
      </c>
      <c r="BK223" s="136" t="str">
        <f t="shared" si="452"/>
        <v/>
      </c>
      <c r="BL223" s="136" t="str">
        <f t="shared" si="452"/>
        <v/>
      </c>
      <c r="BM223" s="136" t="str">
        <f t="shared" si="452"/>
        <v/>
      </c>
      <c r="BN223" s="136" t="str">
        <f t="shared" si="452"/>
        <v/>
      </c>
      <c r="BO223" s="136" t="str">
        <f t="shared" si="452"/>
        <v/>
      </c>
      <c r="BP223" s="136" t="str">
        <f t="shared" si="452"/>
        <v/>
      </c>
      <c r="BQ223" s="136" t="str">
        <f t="shared" si="452"/>
        <v/>
      </c>
      <c r="BR223" s="136" t="str">
        <f t="shared" si="452"/>
        <v/>
      </c>
    </row>
    <row r="224" spans="1:70">
      <c r="A224" s="133" t="str">
        <f>IFERROR(IF(IF(AND(ROW(A224)=ROW($A$6),$G$2&lt;DATEVALUE("28/07/2006")),$G$2+1,INDEX('Intereses moratorios'!$A$7:$A$299,MATCH($G$2,'Intereses moratorios'!$A$7:$A$299,1)+ROW(A224)-ROW($A$6)))=0,"",IF(AND(ROW(A224)=ROW($A$6),$G$2&lt;DATEVALUE("28/07/2006")),$G$2+1,INDEX('Intereses moratorios'!$A$7:$A$299,MATCH($G$2,'Intereses moratorios'!$A$7:$A$299,1)+ROW(A224)-ROW($A$6)))),"")</f>
        <v/>
      </c>
      <c r="B224" s="133" t="str">
        <f>IFERROR(INDEX('Intereses moratorios'!$B$7:$B$299,MATCH(A224,'Intereses moratorios'!$A$7:$A$299,0)),"")</f>
        <v/>
      </c>
      <c r="C224" s="134" t="str">
        <f>IF(A224="","",IFERROR(IF($G$1&gt;=DATEVALUE("22/11/2019"),$E$4,INDEX('Intereses moratorios'!$D$7:$D$299,MATCH(A224,'Intereses moratorios'!$A$7:$A$299,0))),""))</f>
        <v/>
      </c>
      <c r="D224" s="133" t="str">
        <f t="shared" si="403"/>
        <v/>
      </c>
      <c r="E224" s="133" t="str">
        <f t="shared" si="404"/>
        <v/>
      </c>
      <c r="F224" s="135" t="str">
        <f t="shared" si="399"/>
        <v/>
      </c>
      <c r="G224" s="136" t="str">
        <f t="shared" si="400"/>
        <v/>
      </c>
      <c r="H224" s="136" t="str">
        <f t="shared" ref="H224:AM224" si="453">IF(D224&lt;&gt;"",ROUND(H4*IF($G$1&gt;=DATEVALUE("22/11/2019"),$C$224/365)*$F$224,IF(FALSE,-3,2)),"")</f>
        <v/>
      </c>
      <c r="I224" s="136" t="str">
        <f t="shared" si="453"/>
        <v/>
      </c>
      <c r="J224" s="136" t="str">
        <f t="shared" si="453"/>
        <v/>
      </c>
      <c r="K224" s="136" t="str">
        <f t="shared" si="453"/>
        <v/>
      </c>
      <c r="L224" s="136" t="str">
        <f t="shared" si="453"/>
        <v/>
      </c>
      <c r="M224" s="136" t="str">
        <f t="shared" si="453"/>
        <v/>
      </c>
      <c r="N224" s="136" t="str">
        <f t="shared" si="453"/>
        <v/>
      </c>
      <c r="O224" s="136" t="str">
        <f t="shared" si="453"/>
        <v/>
      </c>
      <c r="P224" s="136" t="str">
        <f t="shared" si="453"/>
        <v/>
      </c>
      <c r="Q224" s="136" t="str">
        <f t="shared" si="453"/>
        <v/>
      </c>
      <c r="R224" s="136" t="str">
        <f t="shared" si="453"/>
        <v/>
      </c>
      <c r="S224" s="136" t="str">
        <f t="shared" si="453"/>
        <v/>
      </c>
      <c r="T224" s="136" t="str">
        <f t="shared" si="453"/>
        <v/>
      </c>
      <c r="U224" s="136" t="str">
        <f t="shared" si="453"/>
        <v/>
      </c>
      <c r="V224" s="136" t="str">
        <f t="shared" si="453"/>
        <v/>
      </c>
      <c r="W224" s="136" t="str">
        <f t="shared" si="453"/>
        <v/>
      </c>
      <c r="X224" s="136" t="str">
        <f t="shared" si="453"/>
        <v/>
      </c>
      <c r="Y224" s="136" t="str">
        <f t="shared" si="453"/>
        <v/>
      </c>
      <c r="Z224" s="136" t="str">
        <f t="shared" si="453"/>
        <v/>
      </c>
      <c r="AA224" s="136" t="str">
        <f t="shared" si="453"/>
        <v/>
      </c>
      <c r="AB224" s="136" t="str">
        <f t="shared" si="453"/>
        <v/>
      </c>
      <c r="AC224" s="136" t="str">
        <f t="shared" si="453"/>
        <v/>
      </c>
      <c r="AD224" s="136" t="str">
        <f t="shared" si="453"/>
        <v/>
      </c>
      <c r="AE224" s="136" t="str">
        <f t="shared" si="453"/>
        <v/>
      </c>
      <c r="AF224" s="136" t="str">
        <f t="shared" si="453"/>
        <v/>
      </c>
      <c r="AG224" s="136" t="str">
        <f t="shared" si="453"/>
        <v/>
      </c>
      <c r="AH224" s="136" t="str">
        <f t="shared" si="453"/>
        <v/>
      </c>
      <c r="AI224" s="136" t="str">
        <f t="shared" si="453"/>
        <v/>
      </c>
      <c r="AJ224" s="136" t="str">
        <f t="shared" si="453"/>
        <v/>
      </c>
      <c r="AK224" s="136" t="str">
        <f t="shared" si="453"/>
        <v/>
      </c>
      <c r="AL224" s="136" t="str">
        <f t="shared" si="453"/>
        <v/>
      </c>
      <c r="AM224" s="136" t="str">
        <f t="shared" si="453"/>
        <v/>
      </c>
      <c r="AN224" s="136" t="str">
        <f t="shared" ref="AN224:BR224" si="454">IF(AJ224&lt;&gt;"",ROUND(AN4*IF($G$1&gt;=DATEVALUE("22/11/2019"),$C$224/365)*$F$224,IF(FALSE,-3,2)),"")</f>
        <v/>
      </c>
      <c r="AO224" s="136" t="str">
        <f t="shared" si="454"/>
        <v/>
      </c>
      <c r="AP224" s="136" t="str">
        <f t="shared" si="454"/>
        <v/>
      </c>
      <c r="AQ224" s="136" t="str">
        <f t="shared" si="454"/>
        <v/>
      </c>
      <c r="AR224" s="136" t="str">
        <f t="shared" si="454"/>
        <v/>
      </c>
      <c r="AS224" s="136" t="str">
        <f t="shared" si="454"/>
        <v/>
      </c>
      <c r="AT224" s="136" t="str">
        <f t="shared" si="454"/>
        <v/>
      </c>
      <c r="AU224" s="136" t="str">
        <f t="shared" si="454"/>
        <v/>
      </c>
      <c r="AV224" s="136" t="str">
        <f t="shared" si="454"/>
        <v/>
      </c>
      <c r="AW224" s="136" t="str">
        <f t="shared" si="454"/>
        <v/>
      </c>
      <c r="AX224" s="136" t="str">
        <f t="shared" si="454"/>
        <v/>
      </c>
      <c r="AY224" s="136" t="str">
        <f t="shared" si="454"/>
        <v/>
      </c>
      <c r="AZ224" s="136" t="str">
        <f t="shared" si="454"/>
        <v/>
      </c>
      <c r="BA224" s="136" t="str">
        <f t="shared" si="454"/>
        <v/>
      </c>
      <c r="BB224" s="136" t="str">
        <f t="shared" si="454"/>
        <v/>
      </c>
      <c r="BC224" s="136" t="str">
        <f t="shared" si="454"/>
        <v/>
      </c>
      <c r="BD224" s="136" t="str">
        <f t="shared" si="454"/>
        <v/>
      </c>
      <c r="BE224" s="136" t="str">
        <f t="shared" si="454"/>
        <v/>
      </c>
      <c r="BF224" s="136" t="str">
        <f t="shared" si="454"/>
        <v/>
      </c>
      <c r="BG224" s="136" t="str">
        <f t="shared" si="454"/>
        <v/>
      </c>
      <c r="BH224" s="136" t="str">
        <f t="shared" si="454"/>
        <v/>
      </c>
      <c r="BI224" s="136" t="str">
        <f t="shared" si="454"/>
        <v/>
      </c>
      <c r="BJ224" s="136" t="str">
        <f t="shared" si="454"/>
        <v/>
      </c>
      <c r="BK224" s="136" t="str">
        <f t="shared" si="454"/>
        <v/>
      </c>
      <c r="BL224" s="136" t="str">
        <f t="shared" si="454"/>
        <v/>
      </c>
      <c r="BM224" s="136" t="str">
        <f t="shared" si="454"/>
        <v/>
      </c>
      <c r="BN224" s="136" t="str">
        <f t="shared" si="454"/>
        <v/>
      </c>
      <c r="BO224" s="136" t="str">
        <f t="shared" si="454"/>
        <v/>
      </c>
      <c r="BP224" s="136" t="str">
        <f t="shared" si="454"/>
        <v/>
      </c>
      <c r="BQ224" s="136" t="str">
        <f t="shared" si="454"/>
        <v/>
      </c>
      <c r="BR224" s="136" t="str">
        <f t="shared" si="454"/>
        <v/>
      </c>
    </row>
    <row r="225" spans="1:70">
      <c r="A225" s="133" t="str">
        <f>IFERROR(IF(IF(AND(ROW(A225)=ROW($A$6),$G$2&lt;DATEVALUE("28/07/2006")),$G$2+1,INDEX('Intereses moratorios'!$A$7:$A$299,MATCH($G$2,'Intereses moratorios'!$A$7:$A$299,1)+ROW(A225)-ROW($A$6)))=0,"",IF(AND(ROW(A225)=ROW($A$6),$G$2&lt;DATEVALUE("28/07/2006")),$G$2+1,INDEX('Intereses moratorios'!$A$7:$A$299,MATCH($G$2,'Intereses moratorios'!$A$7:$A$299,1)+ROW(A225)-ROW($A$6)))),"")</f>
        <v/>
      </c>
      <c r="B225" s="133" t="str">
        <f>IFERROR(INDEX('Intereses moratorios'!$B$7:$B$299,MATCH(A225,'Intereses moratorios'!$A$7:$A$299,0)),"")</f>
        <v/>
      </c>
      <c r="C225" s="134" t="str">
        <f>IF(A225="","",IFERROR(IF($G$1&gt;=DATEVALUE("22/11/2019"),$E$4,INDEX('Intereses moratorios'!$D$7:$D$299,MATCH(A225,'Intereses moratorios'!$A$7:$A$299,0))),""))</f>
        <v/>
      </c>
      <c r="D225" s="133" t="str">
        <f t="shared" si="403"/>
        <v/>
      </c>
      <c r="E225" s="133" t="str">
        <f t="shared" si="404"/>
        <v/>
      </c>
      <c r="F225" s="135" t="str">
        <f t="shared" si="399"/>
        <v/>
      </c>
      <c r="G225" s="136" t="str">
        <f t="shared" si="400"/>
        <v/>
      </c>
      <c r="H225" s="136" t="str">
        <f t="shared" ref="H225:AM225" si="455">IF(D225&lt;&gt;"",ROUND(H4*IF($G$1&gt;=DATEVALUE("22/11/2019"),$C$225/365)*$F$225,IF(FALSE,-3,2)),"")</f>
        <v/>
      </c>
      <c r="I225" s="136" t="str">
        <f t="shared" si="455"/>
        <v/>
      </c>
      <c r="J225" s="136" t="str">
        <f t="shared" si="455"/>
        <v/>
      </c>
      <c r="K225" s="136" t="str">
        <f t="shared" si="455"/>
        <v/>
      </c>
      <c r="L225" s="136" t="str">
        <f t="shared" si="455"/>
        <v/>
      </c>
      <c r="M225" s="136" t="str">
        <f t="shared" si="455"/>
        <v/>
      </c>
      <c r="N225" s="136" t="str">
        <f t="shared" si="455"/>
        <v/>
      </c>
      <c r="O225" s="136" t="str">
        <f t="shared" si="455"/>
        <v/>
      </c>
      <c r="P225" s="136" t="str">
        <f t="shared" si="455"/>
        <v/>
      </c>
      <c r="Q225" s="136" t="str">
        <f t="shared" si="455"/>
        <v/>
      </c>
      <c r="R225" s="136" t="str">
        <f t="shared" si="455"/>
        <v/>
      </c>
      <c r="S225" s="136" t="str">
        <f t="shared" si="455"/>
        <v/>
      </c>
      <c r="T225" s="136" t="str">
        <f t="shared" si="455"/>
        <v/>
      </c>
      <c r="U225" s="136" t="str">
        <f t="shared" si="455"/>
        <v/>
      </c>
      <c r="V225" s="136" t="str">
        <f t="shared" si="455"/>
        <v/>
      </c>
      <c r="W225" s="136" t="str">
        <f t="shared" si="455"/>
        <v/>
      </c>
      <c r="X225" s="136" t="str">
        <f t="shared" si="455"/>
        <v/>
      </c>
      <c r="Y225" s="136" t="str">
        <f t="shared" si="455"/>
        <v/>
      </c>
      <c r="Z225" s="136" t="str">
        <f t="shared" si="455"/>
        <v/>
      </c>
      <c r="AA225" s="136" t="str">
        <f t="shared" si="455"/>
        <v/>
      </c>
      <c r="AB225" s="136" t="str">
        <f t="shared" si="455"/>
        <v/>
      </c>
      <c r="AC225" s="136" t="str">
        <f t="shared" si="455"/>
        <v/>
      </c>
      <c r="AD225" s="136" t="str">
        <f t="shared" si="455"/>
        <v/>
      </c>
      <c r="AE225" s="136" t="str">
        <f t="shared" si="455"/>
        <v/>
      </c>
      <c r="AF225" s="136" t="str">
        <f t="shared" si="455"/>
        <v/>
      </c>
      <c r="AG225" s="136" t="str">
        <f t="shared" si="455"/>
        <v/>
      </c>
      <c r="AH225" s="136" t="str">
        <f t="shared" si="455"/>
        <v/>
      </c>
      <c r="AI225" s="136" t="str">
        <f t="shared" si="455"/>
        <v/>
      </c>
      <c r="AJ225" s="136" t="str">
        <f t="shared" si="455"/>
        <v/>
      </c>
      <c r="AK225" s="136" t="str">
        <f t="shared" si="455"/>
        <v/>
      </c>
      <c r="AL225" s="136" t="str">
        <f t="shared" si="455"/>
        <v/>
      </c>
      <c r="AM225" s="136" t="str">
        <f t="shared" si="455"/>
        <v/>
      </c>
      <c r="AN225" s="136" t="str">
        <f t="shared" ref="AN225:BR225" si="456">IF(AJ225&lt;&gt;"",ROUND(AN4*IF($G$1&gt;=DATEVALUE("22/11/2019"),$C$225/365)*$F$225,IF(FALSE,-3,2)),"")</f>
        <v/>
      </c>
      <c r="AO225" s="136" t="str">
        <f t="shared" si="456"/>
        <v/>
      </c>
      <c r="AP225" s="136" t="str">
        <f t="shared" si="456"/>
        <v/>
      </c>
      <c r="AQ225" s="136" t="str">
        <f t="shared" si="456"/>
        <v/>
      </c>
      <c r="AR225" s="136" t="str">
        <f t="shared" si="456"/>
        <v/>
      </c>
      <c r="AS225" s="136" t="str">
        <f t="shared" si="456"/>
        <v/>
      </c>
      <c r="AT225" s="136" t="str">
        <f t="shared" si="456"/>
        <v/>
      </c>
      <c r="AU225" s="136" t="str">
        <f t="shared" si="456"/>
        <v/>
      </c>
      <c r="AV225" s="136" t="str">
        <f t="shared" si="456"/>
        <v/>
      </c>
      <c r="AW225" s="136" t="str">
        <f t="shared" si="456"/>
        <v/>
      </c>
      <c r="AX225" s="136" t="str">
        <f t="shared" si="456"/>
        <v/>
      </c>
      <c r="AY225" s="136" t="str">
        <f t="shared" si="456"/>
        <v/>
      </c>
      <c r="AZ225" s="136" t="str">
        <f t="shared" si="456"/>
        <v/>
      </c>
      <c r="BA225" s="136" t="str">
        <f t="shared" si="456"/>
        <v/>
      </c>
      <c r="BB225" s="136" t="str">
        <f t="shared" si="456"/>
        <v/>
      </c>
      <c r="BC225" s="136" t="str">
        <f t="shared" si="456"/>
        <v/>
      </c>
      <c r="BD225" s="136" t="str">
        <f t="shared" si="456"/>
        <v/>
      </c>
      <c r="BE225" s="136" t="str">
        <f t="shared" si="456"/>
        <v/>
      </c>
      <c r="BF225" s="136" t="str">
        <f t="shared" si="456"/>
        <v/>
      </c>
      <c r="BG225" s="136" t="str">
        <f t="shared" si="456"/>
        <v/>
      </c>
      <c r="BH225" s="136" t="str">
        <f t="shared" si="456"/>
        <v/>
      </c>
      <c r="BI225" s="136" t="str">
        <f t="shared" si="456"/>
        <v/>
      </c>
      <c r="BJ225" s="136" t="str">
        <f t="shared" si="456"/>
        <v/>
      </c>
      <c r="BK225" s="136" t="str">
        <f t="shared" si="456"/>
        <v/>
      </c>
      <c r="BL225" s="136" t="str">
        <f t="shared" si="456"/>
        <v/>
      </c>
      <c r="BM225" s="136" t="str">
        <f t="shared" si="456"/>
        <v/>
      </c>
      <c r="BN225" s="136" t="str">
        <f t="shared" si="456"/>
        <v/>
      </c>
      <c r="BO225" s="136" t="str">
        <f t="shared" si="456"/>
        <v/>
      </c>
      <c r="BP225" s="136" t="str">
        <f t="shared" si="456"/>
        <v/>
      </c>
      <c r="BQ225" s="136" t="str">
        <f t="shared" si="456"/>
        <v/>
      </c>
      <c r="BR225" s="136" t="str">
        <f t="shared" si="456"/>
        <v/>
      </c>
    </row>
    <row r="226" spans="1:70">
      <c r="A226" s="133" t="str">
        <f>IFERROR(IF(IF(AND(ROW(A226)=ROW($A$6),$G$2&lt;DATEVALUE("28/07/2006")),$G$2+1,INDEX('Intereses moratorios'!$A$7:$A$299,MATCH($G$2,'Intereses moratorios'!$A$7:$A$299,1)+ROW(A226)-ROW($A$6)))=0,"",IF(AND(ROW(A226)=ROW($A$6),$G$2&lt;DATEVALUE("28/07/2006")),$G$2+1,INDEX('Intereses moratorios'!$A$7:$A$299,MATCH($G$2,'Intereses moratorios'!$A$7:$A$299,1)+ROW(A226)-ROW($A$6)))),"")</f>
        <v/>
      </c>
      <c r="B226" s="133" t="str">
        <f>IFERROR(INDEX('Intereses moratorios'!$B$7:$B$299,MATCH(A226,'Intereses moratorios'!$A$7:$A$299,0)),"")</f>
        <v/>
      </c>
      <c r="C226" s="134" t="str">
        <f>IF(A226="","",IFERROR(IF($G$1&gt;=DATEVALUE("22/11/2019"),$E$4,INDEX('Intereses moratorios'!$D$7:$D$299,MATCH(A226,'Intereses moratorios'!$A$7:$A$299,0))),""))</f>
        <v/>
      </c>
      <c r="D226" s="133" t="str">
        <f t="shared" si="403"/>
        <v/>
      </c>
      <c r="E226" s="133" t="str">
        <f t="shared" si="404"/>
        <v/>
      </c>
      <c r="F226" s="135" t="str">
        <f t="shared" si="399"/>
        <v/>
      </c>
      <c r="G226" s="136" t="str">
        <f t="shared" si="400"/>
        <v/>
      </c>
      <c r="H226" s="136" t="str">
        <f t="shared" ref="H226:AM226" si="457">IF(D226&lt;&gt;"",ROUND(H4*IF($G$1&gt;=DATEVALUE("22/11/2019"),$C$226/365)*$F$226,IF(FALSE,-3,2)),"")</f>
        <v/>
      </c>
      <c r="I226" s="136" t="str">
        <f t="shared" si="457"/>
        <v/>
      </c>
      <c r="J226" s="136" t="str">
        <f t="shared" si="457"/>
        <v/>
      </c>
      <c r="K226" s="136" t="str">
        <f t="shared" si="457"/>
        <v/>
      </c>
      <c r="L226" s="136" t="str">
        <f t="shared" si="457"/>
        <v/>
      </c>
      <c r="M226" s="136" t="str">
        <f t="shared" si="457"/>
        <v/>
      </c>
      <c r="N226" s="136" t="str">
        <f t="shared" si="457"/>
        <v/>
      </c>
      <c r="O226" s="136" t="str">
        <f t="shared" si="457"/>
        <v/>
      </c>
      <c r="P226" s="136" t="str">
        <f t="shared" si="457"/>
        <v/>
      </c>
      <c r="Q226" s="136" t="str">
        <f t="shared" si="457"/>
        <v/>
      </c>
      <c r="R226" s="136" t="str">
        <f t="shared" si="457"/>
        <v/>
      </c>
      <c r="S226" s="136" t="str">
        <f t="shared" si="457"/>
        <v/>
      </c>
      <c r="T226" s="136" t="str">
        <f t="shared" si="457"/>
        <v/>
      </c>
      <c r="U226" s="136" t="str">
        <f t="shared" si="457"/>
        <v/>
      </c>
      <c r="V226" s="136" t="str">
        <f t="shared" si="457"/>
        <v/>
      </c>
      <c r="W226" s="136" t="str">
        <f t="shared" si="457"/>
        <v/>
      </c>
      <c r="X226" s="136" t="str">
        <f t="shared" si="457"/>
        <v/>
      </c>
      <c r="Y226" s="136" t="str">
        <f t="shared" si="457"/>
        <v/>
      </c>
      <c r="Z226" s="136" t="str">
        <f t="shared" si="457"/>
        <v/>
      </c>
      <c r="AA226" s="136" t="str">
        <f t="shared" si="457"/>
        <v/>
      </c>
      <c r="AB226" s="136" t="str">
        <f t="shared" si="457"/>
        <v/>
      </c>
      <c r="AC226" s="136" t="str">
        <f t="shared" si="457"/>
        <v/>
      </c>
      <c r="AD226" s="136" t="str">
        <f t="shared" si="457"/>
        <v/>
      </c>
      <c r="AE226" s="136" t="str">
        <f t="shared" si="457"/>
        <v/>
      </c>
      <c r="AF226" s="136" t="str">
        <f t="shared" si="457"/>
        <v/>
      </c>
      <c r="AG226" s="136" t="str">
        <f t="shared" si="457"/>
        <v/>
      </c>
      <c r="AH226" s="136" t="str">
        <f t="shared" si="457"/>
        <v/>
      </c>
      <c r="AI226" s="136" t="str">
        <f t="shared" si="457"/>
        <v/>
      </c>
      <c r="AJ226" s="136" t="str">
        <f t="shared" si="457"/>
        <v/>
      </c>
      <c r="AK226" s="136" t="str">
        <f t="shared" si="457"/>
        <v/>
      </c>
      <c r="AL226" s="136" t="str">
        <f t="shared" si="457"/>
        <v/>
      </c>
      <c r="AM226" s="136" t="str">
        <f t="shared" si="457"/>
        <v/>
      </c>
      <c r="AN226" s="136" t="str">
        <f t="shared" ref="AN226:BR226" si="458">IF(AJ226&lt;&gt;"",ROUND(AN4*IF($G$1&gt;=DATEVALUE("22/11/2019"),$C$226/365)*$F$226,IF(FALSE,-3,2)),"")</f>
        <v/>
      </c>
      <c r="AO226" s="136" t="str">
        <f t="shared" si="458"/>
        <v/>
      </c>
      <c r="AP226" s="136" t="str">
        <f t="shared" si="458"/>
        <v/>
      </c>
      <c r="AQ226" s="136" t="str">
        <f t="shared" si="458"/>
        <v/>
      </c>
      <c r="AR226" s="136" t="str">
        <f t="shared" si="458"/>
        <v/>
      </c>
      <c r="AS226" s="136" t="str">
        <f t="shared" si="458"/>
        <v/>
      </c>
      <c r="AT226" s="136" t="str">
        <f t="shared" si="458"/>
        <v/>
      </c>
      <c r="AU226" s="136" t="str">
        <f t="shared" si="458"/>
        <v/>
      </c>
      <c r="AV226" s="136" t="str">
        <f t="shared" si="458"/>
        <v/>
      </c>
      <c r="AW226" s="136" t="str">
        <f t="shared" si="458"/>
        <v/>
      </c>
      <c r="AX226" s="136" t="str">
        <f t="shared" si="458"/>
        <v/>
      </c>
      <c r="AY226" s="136" t="str">
        <f t="shared" si="458"/>
        <v/>
      </c>
      <c r="AZ226" s="136" t="str">
        <f t="shared" si="458"/>
        <v/>
      </c>
      <c r="BA226" s="136" t="str">
        <f t="shared" si="458"/>
        <v/>
      </c>
      <c r="BB226" s="136" t="str">
        <f t="shared" si="458"/>
        <v/>
      </c>
      <c r="BC226" s="136" t="str">
        <f t="shared" si="458"/>
        <v/>
      </c>
      <c r="BD226" s="136" t="str">
        <f t="shared" si="458"/>
        <v/>
      </c>
      <c r="BE226" s="136" t="str">
        <f t="shared" si="458"/>
        <v/>
      </c>
      <c r="BF226" s="136" t="str">
        <f t="shared" si="458"/>
        <v/>
      </c>
      <c r="BG226" s="136" t="str">
        <f t="shared" si="458"/>
        <v/>
      </c>
      <c r="BH226" s="136" t="str">
        <f t="shared" si="458"/>
        <v/>
      </c>
      <c r="BI226" s="136" t="str">
        <f t="shared" si="458"/>
        <v/>
      </c>
      <c r="BJ226" s="136" t="str">
        <f t="shared" si="458"/>
        <v/>
      </c>
      <c r="BK226" s="136" t="str">
        <f t="shared" si="458"/>
        <v/>
      </c>
      <c r="BL226" s="136" t="str">
        <f t="shared" si="458"/>
        <v/>
      </c>
      <c r="BM226" s="136" t="str">
        <f t="shared" si="458"/>
        <v/>
      </c>
      <c r="BN226" s="136" t="str">
        <f t="shared" si="458"/>
        <v/>
      </c>
      <c r="BO226" s="136" t="str">
        <f t="shared" si="458"/>
        <v/>
      </c>
      <c r="BP226" s="136" t="str">
        <f t="shared" si="458"/>
        <v/>
      </c>
      <c r="BQ226" s="136" t="str">
        <f t="shared" si="458"/>
        <v/>
      </c>
      <c r="BR226" s="136" t="str">
        <f t="shared" si="458"/>
        <v/>
      </c>
    </row>
    <row r="227" spans="1:70">
      <c r="A227" s="133" t="str">
        <f>IFERROR(IF(IF(AND(ROW(A227)=ROW($A$6),$G$2&lt;DATEVALUE("28/07/2006")),$G$2+1,INDEX('Intereses moratorios'!$A$7:$A$299,MATCH($G$2,'Intereses moratorios'!$A$7:$A$299,1)+ROW(A227)-ROW($A$6)))=0,"",IF(AND(ROW(A227)=ROW($A$6),$G$2&lt;DATEVALUE("28/07/2006")),$G$2+1,INDEX('Intereses moratorios'!$A$7:$A$299,MATCH($G$2,'Intereses moratorios'!$A$7:$A$299,1)+ROW(A227)-ROW($A$6)))),"")</f>
        <v/>
      </c>
      <c r="B227" s="133" t="str">
        <f>IFERROR(INDEX('Intereses moratorios'!$B$7:$B$299,MATCH(A227,'Intereses moratorios'!$A$7:$A$299,0)),"")</f>
        <v/>
      </c>
      <c r="C227" s="134" t="str">
        <f>IF(A227="","",IFERROR(IF($G$1&gt;=DATEVALUE("22/11/2019"),$E$4,INDEX('Intereses moratorios'!$D$7:$D$299,MATCH(A227,'Intereses moratorios'!$A$7:$A$299,0))),""))</f>
        <v/>
      </c>
      <c r="D227" s="133" t="str">
        <f t="shared" si="403"/>
        <v/>
      </c>
      <c r="E227" s="133" t="str">
        <f t="shared" si="404"/>
        <v/>
      </c>
      <c r="F227" s="135" t="str">
        <f t="shared" si="399"/>
        <v/>
      </c>
      <c r="G227" s="136" t="str">
        <f t="shared" si="400"/>
        <v/>
      </c>
      <c r="H227" s="136" t="str">
        <f t="shared" ref="H227:AM227" si="459">IF(D227&lt;&gt;"",ROUND(H4*IF($G$1&gt;=DATEVALUE("22/11/2019"),$C$227/365)*$F$227,IF(FALSE,-3,2)),"")</f>
        <v/>
      </c>
      <c r="I227" s="136" t="str">
        <f t="shared" si="459"/>
        <v/>
      </c>
      <c r="J227" s="136" t="str">
        <f t="shared" si="459"/>
        <v/>
      </c>
      <c r="K227" s="136" t="str">
        <f t="shared" si="459"/>
        <v/>
      </c>
      <c r="L227" s="136" t="str">
        <f t="shared" si="459"/>
        <v/>
      </c>
      <c r="M227" s="136" t="str">
        <f t="shared" si="459"/>
        <v/>
      </c>
      <c r="N227" s="136" t="str">
        <f t="shared" si="459"/>
        <v/>
      </c>
      <c r="O227" s="136" t="str">
        <f t="shared" si="459"/>
        <v/>
      </c>
      <c r="P227" s="136" t="str">
        <f t="shared" si="459"/>
        <v/>
      </c>
      <c r="Q227" s="136" t="str">
        <f t="shared" si="459"/>
        <v/>
      </c>
      <c r="R227" s="136" t="str">
        <f t="shared" si="459"/>
        <v/>
      </c>
      <c r="S227" s="136" t="str">
        <f t="shared" si="459"/>
        <v/>
      </c>
      <c r="T227" s="136" t="str">
        <f t="shared" si="459"/>
        <v/>
      </c>
      <c r="U227" s="136" t="str">
        <f t="shared" si="459"/>
        <v/>
      </c>
      <c r="V227" s="136" t="str">
        <f t="shared" si="459"/>
        <v/>
      </c>
      <c r="W227" s="136" t="str">
        <f t="shared" si="459"/>
        <v/>
      </c>
      <c r="X227" s="136" t="str">
        <f t="shared" si="459"/>
        <v/>
      </c>
      <c r="Y227" s="136" t="str">
        <f t="shared" si="459"/>
        <v/>
      </c>
      <c r="Z227" s="136" t="str">
        <f t="shared" si="459"/>
        <v/>
      </c>
      <c r="AA227" s="136" t="str">
        <f t="shared" si="459"/>
        <v/>
      </c>
      <c r="AB227" s="136" t="str">
        <f t="shared" si="459"/>
        <v/>
      </c>
      <c r="AC227" s="136" t="str">
        <f t="shared" si="459"/>
        <v/>
      </c>
      <c r="AD227" s="136" t="str">
        <f t="shared" si="459"/>
        <v/>
      </c>
      <c r="AE227" s="136" t="str">
        <f t="shared" si="459"/>
        <v/>
      </c>
      <c r="AF227" s="136" t="str">
        <f t="shared" si="459"/>
        <v/>
      </c>
      <c r="AG227" s="136" t="str">
        <f t="shared" si="459"/>
        <v/>
      </c>
      <c r="AH227" s="136" t="str">
        <f t="shared" si="459"/>
        <v/>
      </c>
      <c r="AI227" s="136" t="str">
        <f t="shared" si="459"/>
        <v/>
      </c>
      <c r="AJ227" s="136" t="str">
        <f t="shared" si="459"/>
        <v/>
      </c>
      <c r="AK227" s="136" t="str">
        <f t="shared" si="459"/>
        <v/>
      </c>
      <c r="AL227" s="136" t="str">
        <f t="shared" si="459"/>
        <v/>
      </c>
      <c r="AM227" s="136" t="str">
        <f t="shared" si="459"/>
        <v/>
      </c>
      <c r="AN227" s="136" t="str">
        <f t="shared" ref="AN227:BR227" si="460">IF(AJ227&lt;&gt;"",ROUND(AN4*IF($G$1&gt;=DATEVALUE("22/11/2019"),$C$227/365)*$F$227,IF(FALSE,-3,2)),"")</f>
        <v/>
      </c>
      <c r="AO227" s="136" t="str">
        <f t="shared" si="460"/>
        <v/>
      </c>
      <c r="AP227" s="136" t="str">
        <f t="shared" si="460"/>
        <v/>
      </c>
      <c r="AQ227" s="136" t="str">
        <f t="shared" si="460"/>
        <v/>
      </c>
      <c r="AR227" s="136" t="str">
        <f t="shared" si="460"/>
        <v/>
      </c>
      <c r="AS227" s="136" t="str">
        <f t="shared" si="460"/>
        <v/>
      </c>
      <c r="AT227" s="136" t="str">
        <f t="shared" si="460"/>
        <v/>
      </c>
      <c r="AU227" s="136" t="str">
        <f t="shared" si="460"/>
        <v/>
      </c>
      <c r="AV227" s="136" t="str">
        <f t="shared" si="460"/>
        <v/>
      </c>
      <c r="AW227" s="136" t="str">
        <f t="shared" si="460"/>
        <v/>
      </c>
      <c r="AX227" s="136" t="str">
        <f t="shared" si="460"/>
        <v/>
      </c>
      <c r="AY227" s="136" t="str">
        <f t="shared" si="460"/>
        <v/>
      </c>
      <c r="AZ227" s="136" t="str">
        <f t="shared" si="460"/>
        <v/>
      </c>
      <c r="BA227" s="136" t="str">
        <f t="shared" si="460"/>
        <v/>
      </c>
      <c r="BB227" s="136" t="str">
        <f t="shared" si="460"/>
        <v/>
      </c>
      <c r="BC227" s="136" t="str">
        <f t="shared" si="460"/>
        <v/>
      </c>
      <c r="BD227" s="136" t="str">
        <f t="shared" si="460"/>
        <v/>
      </c>
      <c r="BE227" s="136" t="str">
        <f t="shared" si="460"/>
        <v/>
      </c>
      <c r="BF227" s="136" t="str">
        <f t="shared" si="460"/>
        <v/>
      </c>
      <c r="BG227" s="136" t="str">
        <f t="shared" si="460"/>
        <v/>
      </c>
      <c r="BH227" s="136" t="str">
        <f t="shared" si="460"/>
        <v/>
      </c>
      <c r="BI227" s="136" t="str">
        <f t="shared" si="460"/>
        <v/>
      </c>
      <c r="BJ227" s="136" t="str">
        <f t="shared" si="460"/>
        <v/>
      </c>
      <c r="BK227" s="136" t="str">
        <f t="shared" si="460"/>
        <v/>
      </c>
      <c r="BL227" s="136" t="str">
        <f t="shared" si="460"/>
        <v/>
      </c>
      <c r="BM227" s="136" t="str">
        <f t="shared" si="460"/>
        <v/>
      </c>
      <c r="BN227" s="136" t="str">
        <f t="shared" si="460"/>
        <v/>
      </c>
      <c r="BO227" s="136" t="str">
        <f t="shared" si="460"/>
        <v/>
      </c>
      <c r="BP227" s="136" t="str">
        <f t="shared" si="460"/>
        <v/>
      </c>
      <c r="BQ227" s="136" t="str">
        <f t="shared" si="460"/>
        <v/>
      </c>
      <c r="BR227" s="136" t="str">
        <f t="shared" si="460"/>
        <v/>
      </c>
    </row>
    <row r="228" spans="1:70">
      <c r="A228" s="133" t="str">
        <f>IFERROR(IF(IF(AND(ROW(A228)=ROW($A$6),$G$2&lt;DATEVALUE("28/07/2006")),$G$2+1,INDEX('Intereses moratorios'!$A$7:$A$299,MATCH($G$2,'Intereses moratorios'!$A$7:$A$299,1)+ROW(A228)-ROW($A$6)))=0,"",IF(AND(ROW(A228)=ROW($A$6),$G$2&lt;DATEVALUE("28/07/2006")),$G$2+1,INDEX('Intereses moratorios'!$A$7:$A$299,MATCH($G$2,'Intereses moratorios'!$A$7:$A$299,1)+ROW(A228)-ROW($A$6)))),"")</f>
        <v/>
      </c>
      <c r="B228" s="133" t="str">
        <f>IFERROR(INDEX('Intereses moratorios'!$B$7:$B$299,MATCH(A228,'Intereses moratorios'!$A$7:$A$299,0)),"")</f>
        <v/>
      </c>
      <c r="C228" s="134" t="str">
        <f>IF(A228="","",IFERROR(IF($G$1&gt;=DATEVALUE("22/11/2019"),$E$4,INDEX('Intereses moratorios'!$D$7:$D$299,MATCH(A228,'Intereses moratorios'!$A$7:$A$299,0))),""))</f>
        <v/>
      </c>
      <c r="D228" s="133" t="str">
        <f t="shared" si="403"/>
        <v/>
      </c>
      <c r="E228" s="133" t="str">
        <f t="shared" si="404"/>
        <v/>
      </c>
      <c r="F228" s="135" t="str">
        <f t="shared" si="399"/>
        <v/>
      </c>
      <c r="G228" s="136" t="str">
        <f t="shared" si="400"/>
        <v/>
      </c>
      <c r="H228" s="136" t="str">
        <f t="shared" ref="H228:AM228" si="461">IF(D228&lt;&gt;"",ROUND(H4*IF($G$1&gt;=DATEVALUE("22/11/2019"),$C$228/365)*$F$228,IF(FALSE,-3,2)),"")</f>
        <v/>
      </c>
      <c r="I228" s="136" t="str">
        <f t="shared" si="461"/>
        <v/>
      </c>
      <c r="J228" s="136" t="str">
        <f t="shared" si="461"/>
        <v/>
      </c>
      <c r="K228" s="136" t="str">
        <f t="shared" si="461"/>
        <v/>
      </c>
      <c r="L228" s="136" t="str">
        <f t="shared" si="461"/>
        <v/>
      </c>
      <c r="M228" s="136" t="str">
        <f t="shared" si="461"/>
        <v/>
      </c>
      <c r="N228" s="136" t="str">
        <f t="shared" si="461"/>
        <v/>
      </c>
      <c r="O228" s="136" t="str">
        <f t="shared" si="461"/>
        <v/>
      </c>
      <c r="P228" s="136" t="str">
        <f t="shared" si="461"/>
        <v/>
      </c>
      <c r="Q228" s="136" t="str">
        <f t="shared" si="461"/>
        <v/>
      </c>
      <c r="R228" s="136" t="str">
        <f t="shared" si="461"/>
        <v/>
      </c>
      <c r="S228" s="136" t="str">
        <f t="shared" si="461"/>
        <v/>
      </c>
      <c r="T228" s="136" t="str">
        <f t="shared" si="461"/>
        <v/>
      </c>
      <c r="U228" s="136" t="str">
        <f t="shared" si="461"/>
        <v/>
      </c>
      <c r="V228" s="136" t="str">
        <f t="shared" si="461"/>
        <v/>
      </c>
      <c r="W228" s="136" t="str">
        <f t="shared" si="461"/>
        <v/>
      </c>
      <c r="X228" s="136" t="str">
        <f t="shared" si="461"/>
        <v/>
      </c>
      <c r="Y228" s="136" t="str">
        <f t="shared" si="461"/>
        <v/>
      </c>
      <c r="Z228" s="136" t="str">
        <f t="shared" si="461"/>
        <v/>
      </c>
      <c r="AA228" s="136" t="str">
        <f t="shared" si="461"/>
        <v/>
      </c>
      <c r="AB228" s="136" t="str">
        <f t="shared" si="461"/>
        <v/>
      </c>
      <c r="AC228" s="136" t="str">
        <f t="shared" si="461"/>
        <v/>
      </c>
      <c r="AD228" s="136" t="str">
        <f t="shared" si="461"/>
        <v/>
      </c>
      <c r="AE228" s="136" t="str">
        <f t="shared" si="461"/>
        <v/>
      </c>
      <c r="AF228" s="136" t="str">
        <f t="shared" si="461"/>
        <v/>
      </c>
      <c r="AG228" s="136" t="str">
        <f t="shared" si="461"/>
        <v/>
      </c>
      <c r="AH228" s="136" t="str">
        <f t="shared" si="461"/>
        <v/>
      </c>
      <c r="AI228" s="136" t="str">
        <f t="shared" si="461"/>
        <v/>
      </c>
      <c r="AJ228" s="136" t="str">
        <f t="shared" si="461"/>
        <v/>
      </c>
      <c r="AK228" s="136" t="str">
        <f t="shared" si="461"/>
        <v/>
      </c>
      <c r="AL228" s="136" t="str">
        <f t="shared" si="461"/>
        <v/>
      </c>
      <c r="AM228" s="136" t="str">
        <f t="shared" si="461"/>
        <v/>
      </c>
      <c r="AN228" s="136" t="str">
        <f t="shared" ref="AN228:BR228" si="462">IF(AJ228&lt;&gt;"",ROUND(AN4*IF($G$1&gt;=DATEVALUE("22/11/2019"),$C$228/365)*$F$228,IF(FALSE,-3,2)),"")</f>
        <v/>
      </c>
      <c r="AO228" s="136" t="str">
        <f t="shared" si="462"/>
        <v/>
      </c>
      <c r="AP228" s="136" t="str">
        <f t="shared" si="462"/>
        <v/>
      </c>
      <c r="AQ228" s="136" t="str">
        <f t="shared" si="462"/>
        <v/>
      </c>
      <c r="AR228" s="136" t="str">
        <f t="shared" si="462"/>
        <v/>
      </c>
      <c r="AS228" s="136" t="str">
        <f t="shared" si="462"/>
        <v/>
      </c>
      <c r="AT228" s="136" t="str">
        <f t="shared" si="462"/>
        <v/>
      </c>
      <c r="AU228" s="136" t="str">
        <f t="shared" si="462"/>
        <v/>
      </c>
      <c r="AV228" s="136" t="str">
        <f t="shared" si="462"/>
        <v/>
      </c>
      <c r="AW228" s="136" t="str">
        <f t="shared" si="462"/>
        <v/>
      </c>
      <c r="AX228" s="136" t="str">
        <f t="shared" si="462"/>
        <v/>
      </c>
      <c r="AY228" s="136" t="str">
        <f t="shared" si="462"/>
        <v/>
      </c>
      <c r="AZ228" s="136" t="str">
        <f t="shared" si="462"/>
        <v/>
      </c>
      <c r="BA228" s="136" t="str">
        <f t="shared" si="462"/>
        <v/>
      </c>
      <c r="BB228" s="136" t="str">
        <f t="shared" si="462"/>
        <v/>
      </c>
      <c r="BC228" s="136" t="str">
        <f t="shared" si="462"/>
        <v/>
      </c>
      <c r="BD228" s="136" t="str">
        <f t="shared" si="462"/>
        <v/>
      </c>
      <c r="BE228" s="136" t="str">
        <f t="shared" si="462"/>
        <v/>
      </c>
      <c r="BF228" s="136" t="str">
        <f t="shared" si="462"/>
        <v/>
      </c>
      <c r="BG228" s="136" t="str">
        <f t="shared" si="462"/>
        <v/>
      </c>
      <c r="BH228" s="136" t="str">
        <f t="shared" si="462"/>
        <v/>
      </c>
      <c r="BI228" s="136" t="str">
        <f t="shared" si="462"/>
        <v/>
      </c>
      <c r="BJ228" s="136" t="str">
        <f t="shared" si="462"/>
        <v/>
      </c>
      <c r="BK228" s="136" t="str">
        <f t="shared" si="462"/>
        <v/>
      </c>
      <c r="BL228" s="136" t="str">
        <f t="shared" si="462"/>
        <v/>
      </c>
      <c r="BM228" s="136" t="str">
        <f t="shared" si="462"/>
        <v/>
      </c>
      <c r="BN228" s="136" t="str">
        <f t="shared" si="462"/>
        <v/>
      </c>
      <c r="BO228" s="136" t="str">
        <f t="shared" si="462"/>
        <v/>
      </c>
      <c r="BP228" s="136" t="str">
        <f t="shared" si="462"/>
        <v/>
      </c>
      <c r="BQ228" s="136" t="str">
        <f t="shared" si="462"/>
        <v/>
      </c>
      <c r="BR228" s="136" t="str">
        <f t="shared" si="462"/>
        <v/>
      </c>
    </row>
    <row r="229" spans="1:70">
      <c r="A229" s="133" t="str">
        <f>IFERROR(IF(IF(AND(ROW(A229)=ROW($A$6),$G$2&lt;DATEVALUE("28/07/2006")),$G$2+1,INDEX('Intereses moratorios'!$A$7:$A$299,MATCH($G$2,'Intereses moratorios'!$A$7:$A$299,1)+ROW(A229)-ROW($A$6)))=0,"",IF(AND(ROW(A229)=ROW($A$6),$G$2&lt;DATEVALUE("28/07/2006")),$G$2+1,INDEX('Intereses moratorios'!$A$7:$A$299,MATCH($G$2,'Intereses moratorios'!$A$7:$A$299,1)+ROW(A229)-ROW($A$6)))),"")</f>
        <v/>
      </c>
      <c r="B229" s="133" t="str">
        <f>IFERROR(INDEX('Intereses moratorios'!$B$7:$B$299,MATCH(A229,'Intereses moratorios'!$A$7:$A$299,0)),"")</f>
        <v/>
      </c>
      <c r="C229" s="134" t="str">
        <f>IF(A229="","",IFERROR(IF($G$1&gt;=DATEVALUE("22/11/2019"),$E$4,INDEX('Intereses moratorios'!$D$7:$D$299,MATCH(A229,'Intereses moratorios'!$A$7:$A$299,0))),""))</f>
        <v/>
      </c>
      <c r="D229" s="133" t="str">
        <f t="shared" si="403"/>
        <v/>
      </c>
      <c r="E229" s="133" t="str">
        <f t="shared" si="404"/>
        <v/>
      </c>
      <c r="F229" s="135" t="str">
        <f t="shared" si="399"/>
        <v/>
      </c>
      <c r="G229" s="136" t="str">
        <f t="shared" si="400"/>
        <v/>
      </c>
      <c r="H229" s="136" t="str">
        <f t="shared" ref="H229:AM229" si="463">IF(D229&lt;&gt;"",ROUND(H4*IF($G$1&gt;=DATEVALUE("22/11/2019"),$C$229/365)*$F$229,IF(FALSE,-3,2)),"")</f>
        <v/>
      </c>
      <c r="I229" s="136" t="str">
        <f t="shared" si="463"/>
        <v/>
      </c>
      <c r="J229" s="136" t="str">
        <f t="shared" si="463"/>
        <v/>
      </c>
      <c r="K229" s="136" t="str">
        <f t="shared" si="463"/>
        <v/>
      </c>
      <c r="L229" s="136" t="str">
        <f t="shared" si="463"/>
        <v/>
      </c>
      <c r="M229" s="136" t="str">
        <f t="shared" si="463"/>
        <v/>
      </c>
      <c r="N229" s="136" t="str">
        <f t="shared" si="463"/>
        <v/>
      </c>
      <c r="O229" s="136" t="str">
        <f t="shared" si="463"/>
        <v/>
      </c>
      <c r="P229" s="136" t="str">
        <f t="shared" si="463"/>
        <v/>
      </c>
      <c r="Q229" s="136" t="str">
        <f t="shared" si="463"/>
        <v/>
      </c>
      <c r="R229" s="136" t="str">
        <f t="shared" si="463"/>
        <v/>
      </c>
      <c r="S229" s="136" t="str">
        <f t="shared" si="463"/>
        <v/>
      </c>
      <c r="T229" s="136" t="str">
        <f t="shared" si="463"/>
        <v/>
      </c>
      <c r="U229" s="136" t="str">
        <f t="shared" si="463"/>
        <v/>
      </c>
      <c r="V229" s="136" t="str">
        <f t="shared" si="463"/>
        <v/>
      </c>
      <c r="W229" s="136" t="str">
        <f t="shared" si="463"/>
        <v/>
      </c>
      <c r="X229" s="136" t="str">
        <f t="shared" si="463"/>
        <v/>
      </c>
      <c r="Y229" s="136" t="str">
        <f t="shared" si="463"/>
        <v/>
      </c>
      <c r="Z229" s="136" t="str">
        <f t="shared" si="463"/>
        <v/>
      </c>
      <c r="AA229" s="136" t="str">
        <f t="shared" si="463"/>
        <v/>
      </c>
      <c r="AB229" s="136" t="str">
        <f t="shared" si="463"/>
        <v/>
      </c>
      <c r="AC229" s="136" t="str">
        <f t="shared" si="463"/>
        <v/>
      </c>
      <c r="AD229" s="136" t="str">
        <f t="shared" si="463"/>
        <v/>
      </c>
      <c r="AE229" s="136" t="str">
        <f t="shared" si="463"/>
        <v/>
      </c>
      <c r="AF229" s="136" t="str">
        <f t="shared" si="463"/>
        <v/>
      </c>
      <c r="AG229" s="136" t="str">
        <f t="shared" si="463"/>
        <v/>
      </c>
      <c r="AH229" s="136" t="str">
        <f t="shared" si="463"/>
        <v/>
      </c>
      <c r="AI229" s="136" t="str">
        <f t="shared" si="463"/>
        <v/>
      </c>
      <c r="AJ229" s="136" t="str">
        <f t="shared" si="463"/>
        <v/>
      </c>
      <c r="AK229" s="136" t="str">
        <f t="shared" si="463"/>
        <v/>
      </c>
      <c r="AL229" s="136" t="str">
        <f t="shared" si="463"/>
        <v/>
      </c>
      <c r="AM229" s="136" t="str">
        <f t="shared" si="463"/>
        <v/>
      </c>
      <c r="AN229" s="136" t="str">
        <f t="shared" ref="AN229:BR229" si="464">IF(AJ229&lt;&gt;"",ROUND(AN4*IF($G$1&gt;=DATEVALUE("22/11/2019"),$C$229/365)*$F$229,IF(FALSE,-3,2)),"")</f>
        <v/>
      </c>
      <c r="AO229" s="136" t="str">
        <f t="shared" si="464"/>
        <v/>
      </c>
      <c r="AP229" s="136" t="str">
        <f t="shared" si="464"/>
        <v/>
      </c>
      <c r="AQ229" s="136" t="str">
        <f t="shared" si="464"/>
        <v/>
      </c>
      <c r="AR229" s="136" t="str">
        <f t="shared" si="464"/>
        <v/>
      </c>
      <c r="AS229" s="136" t="str">
        <f t="shared" si="464"/>
        <v/>
      </c>
      <c r="AT229" s="136" t="str">
        <f t="shared" si="464"/>
        <v/>
      </c>
      <c r="AU229" s="136" t="str">
        <f t="shared" si="464"/>
        <v/>
      </c>
      <c r="AV229" s="136" t="str">
        <f t="shared" si="464"/>
        <v/>
      </c>
      <c r="AW229" s="136" t="str">
        <f t="shared" si="464"/>
        <v/>
      </c>
      <c r="AX229" s="136" t="str">
        <f t="shared" si="464"/>
        <v/>
      </c>
      <c r="AY229" s="136" t="str">
        <f t="shared" si="464"/>
        <v/>
      </c>
      <c r="AZ229" s="136" t="str">
        <f t="shared" si="464"/>
        <v/>
      </c>
      <c r="BA229" s="136" t="str">
        <f t="shared" si="464"/>
        <v/>
      </c>
      <c r="BB229" s="136" t="str">
        <f t="shared" si="464"/>
        <v/>
      </c>
      <c r="BC229" s="136" t="str">
        <f t="shared" si="464"/>
        <v/>
      </c>
      <c r="BD229" s="136" t="str">
        <f t="shared" si="464"/>
        <v/>
      </c>
      <c r="BE229" s="136" t="str">
        <f t="shared" si="464"/>
        <v/>
      </c>
      <c r="BF229" s="136" t="str">
        <f t="shared" si="464"/>
        <v/>
      </c>
      <c r="BG229" s="136" t="str">
        <f t="shared" si="464"/>
        <v/>
      </c>
      <c r="BH229" s="136" t="str">
        <f t="shared" si="464"/>
        <v/>
      </c>
      <c r="BI229" s="136" t="str">
        <f t="shared" si="464"/>
        <v/>
      </c>
      <c r="BJ229" s="136" t="str">
        <f t="shared" si="464"/>
        <v/>
      </c>
      <c r="BK229" s="136" t="str">
        <f t="shared" si="464"/>
        <v/>
      </c>
      <c r="BL229" s="136" t="str">
        <f t="shared" si="464"/>
        <v/>
      </c>
      <c r="BM229" s="136" t="str">
        <f t="shared" si="464"/>
        <v/>
      </c>
      <c r="BN229" s="136" t="str">
        <f t="shared" si="464"/>
        <v/>
      </c>
      <c r="BO229" s="136" t="str">
        <f t="shared" si="464"/>
        <v/>
      </c>
      <c r="BP229" s="136" t="str">
        <f t="shared" si="464"/>
        <v/>
      </c>
      <c r="BQ229" s="136" t="str">
        <f t="shared" si="464"/>
        <v/>
      </c>
      <c r="BR229" s="136" t="str">
        <f t="shared" si="464"/>
        <v/>
      </c>
    </row>
    <row r="230" spans="1:70">
      <c r="A230" s="133" t="str">
        <f>IFERROR(IF(IF(AND(ROW(A230)=ROW($A$6),$G$2&lt;DATEVALUE("28/07/2006")),$G$2+1,INDEX('Intereses moratorios'!$A$7:$A$299,MATCH($G$2,'Intereses moratorios'!$A$7:$A$299,1)+ROW(A230)-ROW($A$6)))=0,"",IF(AND(ROW(A230)=ROW($A$6),$G$2&lt;DATEVALUE("28/07/2006")),$G$2+1,INDEX('Intereses moratorios'!$A$7:$A$299,MATCH($G$2,'Intereses moratorios'!$A$7:$A$299,1)+ROW(A230)-ROW($A$6)))),"")</f>
        <v/>
      </c>
      <c r="B230" s="133" t="str">
        <f>IFERROR(INDEX('Intereses moratorios'!$B$7:$B$299,MATCH(A230,'Intereses moratorios'!$A$7:$A$299,0)),"")</f>
        <v/>
      </c>
      <c r="C230" s="134" t="str">
        <f>IF(A230="","",IFERROR(IF($G$1&gt;=DATEVALUE("22/11/2019"),$E$4,INDEX('Intereses moratorios'!$D$7:$D$299,MATCH(A230,'Intereses moratorios'!$A$7:$A$299,0))),""))</f>
        <v/>
      </c>
      <c r="D230" s="133" t="str">
        <f t="shared" si="403"/>
        <v/>
      </c>
      <c r="E230" s="133" t="str">
        <f t="shared" si="404"/>
        <v/>
      </c>
      <c r="F230" s="135" t="str">
        <f t="shared" si="399"/>
        <v/>
      </c>
      <c r="G230" s="136" t="str">
        <f t="shared" si="400"/>
        <v/>
      </c>
      <c r="H230" s="136" t="str">
        <f t="shared" ref="H230:AM230" si="465">IF(D230&lt;&gt;"",ROUND(H4*IF($G$1&gt;=DATEVALUE("22/11/2019"),$C$230/365)*$F$230,IF(FALSE,-3,2)),"")</f>
        <v/>
      </c>
      <c r="I230" s="136" t="str">
        <f t="shared" si="465"/>
        <v/>
      </c>
      <c r="J230" s="136" t="str">
        <f t="shared" si="465"/>
        <v/>
      </c>
      <c r="K230" s="136" t="str">
        <f t="shared" si="465"/>
        <v/>
      </c>
      <c r="L230" s="136" t="str">
        <f t="shared" si="465"/>
        <v/>
      </c>
      <c r="M230" s="136" t="str">
        <f t="shared" si="465"/>
        <v/>
      </c>
      <c r="N230" s="136" t="str">
        <f t="shared" si="465"/>
        <v/>
      </c>
      <c r="O230" s="136" t="str">
        <f t="shared" si="465"/>
        <v/>
      </c>
      <c r="P230" s="136" t="str">
        <f t="shared" si="465"/>
        <v/>
      </c>
      <c r="Q230" s="136" t="str">
        <f t="shared" si="465"/>
        <v/>
      </c>
      <c r="R230" s="136" t="str">
        <f t="shared" si="465"/>
        <v/>
      </c>
      <c r="S230" s="136" t="str">
        <f t="shared" si="465"/>
        <v/>
      </c>
      <c r="T230" s="136" t="str">
        <f t="shared" si="465"/>
        <v/>
      </c>
      <c r="U230" s="136" t="str">
        <f t="shared" si="465"/>
        <v/>
      </c>
      <c r="V230" s="136" t="str">
        <f t="shared" si="465"/>
        <v/>
      </c>
      <c r="W230" s="136" t="str">
        <f t="shared" si="465"/>
        <v/>
      </c>
      <c r="X230" s="136" t="str">
        <f t="shared" si="465"/>
        <v/>
      </c>
      <c r="Y230" s="136" t="str">
        <f t="shared" si="465"/>
        <v/>
      </c>
      <c r="Z230" s="136" t="str">
        <f t="shared" si="465"/>
        <v/>
      </c>
      <c r="AA230" s="136" t="str">
        <f t="shared" si="465"/>
        <v/>
      </c>
      <c r="AB230" s="136" t="str">
        <f t="shared" si="465"/>
        <v/>
      </c>
      <c r="AC230" s="136" t="str">
        <f t="shared" si="465"/>
        <v/>
      </c>
      <c r="AD230" s="136" t="str">
        <f t="shared" si="465"/>
        <v/>
      </c>
      <c r="AE230" s="136" t="str">
        <f t="shared" si="465"/>
        <v/>
      </c>
      <c r="AF230" s="136" t="str">
        <f t="shared" si="465"/>
        <v/>
      </c>
      <c r="AG230" s="136" t="str">
        <f t="shared" si="465"/>
        <v/>
      </c>
      <c r="AH230" s="136" t="str">
        <f t="shared" si="465"/>
        <v/>
      </c>
      <c r="AI230" s="136" t="str">
        <f t="shared" si="465"/>
        <v/>
      </c>
      <c r="AJ230" s="136" t="str">
        <f t="shared" si="465"/>
        <v/>
      </c>
      <c r="AK230" s="136" t="str">
        <f t="shared" si="465"/>
        <v/>
      </c>
      <c r="AL230" s="136" t="str">
        <f t="shared" si="465"/>
        <v/>
      </c>
      <c r="AM230" s="136" t="str">
        <f t="shared" si="465"/>
        <v/>
      </c>
      <c r="AN230" s="136" t="str">
        <f t="shared" ref="AN230:BR230" si="466">IF(AJ230&lt;&gt;"",ROUND(AN4*IF($G$1&gt;=DATEVALUE("22/11/2019"),$C$230/365)*$F$230,IF(FALSE,-3,2)),"")</f>
        <v/>
      </c>
      <c r="AO230" s="136" t="str">
        <f t="shared" si="466"/>
        <v/>
      </c>
      <c r="AP230" s="136" t="str">
        <f t="shared" si="466"/>
        <v/>
      </c>
      <c r="AQ230" s="136" t="str">
        <f t="shared" si="466"/>
        <v/>
      </c>
      <c r="AR230" s="136" t="str">
        <f t="shared" si="466"/>
        <v/>
      </c>
      <c r="AS230" s="136" t="str">
        <f t="shared" si="466"/>
        <v/>
      </c>
      <c r="AT230" s="136" t="str">
        <f t="shared" si="466"/>
        <v/>
      </c>
      <c r="AU230" s="136" t="str">
        <f t="shared" si="466"/>
        <v/>
      </c>
      <c r="AV230" s="136" t="str">
        <f t="shared" si="466"/>
        <v/>
      </c>
      <c r="AW230" s="136" t="str">
        <f t="shared" si="466"/>
        <v/>
      </c>
      <c r="AX230" s="136" t="str">
        <f t="shared" si="466"/>
        <v/>
      </c>
      <c r="AY230" s="136" t="str">
        <f t="shared" si="466"/>
        <v/>
      </c>
      <c r="AZ230" s="136" t="str">
        <f t="shared" si="466"/>
        <v/>
      </c>
      <c r="BA230" s="136" t="str">
        <f t="shared" si="466"/>
        <v/>
      </c>
      <c r="BB230" s="136" t="str">
        <f t="shared" si="466"/>
        <v/>
      </c>
      <c r="BC230" s="136" t="str">
        <f t="shared" si="466"/>
        <v/>
      </c>
      <c r="BD230" s="136" t="str">
        <f t="shared" si="466"/>
        <v/>
      </c>
      <c r="BE230" s="136" t="str">
        <f t="shared" si="466"/>
        <v/>
      </c>
      <c r="BF230" s="136" t="str">
        <f t="shared" si="466"/>
        <v/>
      </c>
      <c r="BG230" s="136" t="str">
        <f t="shared" si="466"/>
        <v/>
      </c>
      <c r="BH230" s="136" t="str">
        <f t="shared" si="466"/>
        <v/>
      </c>
      <c r="BI230" s="136" t="str">
        <f t="shared" si="466"/>
        <v/>
      </c>
      <c r="BJ230" s="136" t="str">
        <f t="shared" si="466"/>
        <v/>
      </c>
      <c r="BK230" s="136" t="str">
        <f t="shared" si="466"/>
        <v/>
      </c>
      <c r="BL230" s="136" t="str">
        <f t="shared" si="466"/>
        <v/>
      </c>
      <c r="BM230" s="136" t="str">
        <f t="shared" si="466"/>
        <v/>
      </c>
      <c r="BN230" s="136" t="str">
        <f t="shared" si="466"/>
        <v/>
      </c>
      <c r="BO230" s="136" t="str">
        <f t="shared" si="466"/>
        <v/>
      </c>
      <c r="BP230" s="136" t="str">
        <f t="shared" si="466"/>
        <v/>
      </c>
      <c r="BQ230" s="136" t="str">
        <f t="shared" si="466"/>
        <v/>
      </c>
      <c r="BR230" s="136" t="str">
        <f t="shared" si="466"/>
        <v/>
      </c>
    </row>
    <row r="231" spans="1:70">
      <c r="A231" s="133" t="str">
        <f>IFERROR(IF(IF(AND(ROW(A231)=ROW($A$6),$G$2&lt;DATEVALUE("28/07/2006")),$G$2+1,INDEX('Intereses moratorios'!$A$7:$A$299,MATCH($G$2,'Intereses moratorios'!$A$7:$A$299,1)+ROW(A231)-ROW($A$6)))=0,"",IF(AND(ROW(A231)=ROW($A$6),$G$2&lt;DATEVALUE("28/07/2006")),$G$2+1,INDEX('Intereses moratorios'!$A$7:$A$299,MATCH($G$2,'Intereses moratorios'!$A$7:$A$299,1)+ROW(A231)-ROW($A$6)))),"")</f>
        <v/>
      </c>
      <c r="B231" s="133" t="str">
        <f>IFERROR(INDEX('Intereses moratorios'!$B$7:$B$299,MATCH(A231,'Intereses moratorios'!$A$7:$A$299,0)),"")</f>
        <v/>
      </c>
      <c r="C231" s="134" t="str">
        <f>IF(A231="","",IFERROR(IF($G$1&gt;=DATEVALUE("22/11/2019"),$E$4,INDEX('Intereses moratorios'!$D$7:$D$299,MATCH(A231,'Intereses moratorios'!$A$7:$A$299,0))),""))</f>
        <v/>
      </c>
      <c r="D231" s="133" t="str">
        <f t="shared" si="403"/>
        <v/>
      </c>
      <c r="E231" s="133" t="str">
        <f t="shared" si="404"/>
        <v/>
      </c>
      <c r="F231" s="135" t="str">
        <f t="shared" si="399"/>
        <v/>
      </c>
      <c r="G231" s="136" t="str">
        <f t="shared" si="400"/>
        <v/>
      </c>
      <c r="H231" s="136" t="str">
        <f t="shared" ref="H231:AM231" si="467">IF(D231&lt;&gt;"",ROUND(H4*IF($G$1&gt;=DATEVALUE("22/11/2019"),$C$231/365)*$F$231,IF(FALSE,-3,2)),"")</f>
        <v/>
      </c>
      <c r="I231" s="136" t="str">
        <f t="shared" si="467"/>
        <v/>
      </c>
      <c r="J231" s="136" t="str">
        <f t="shared" si="467"/>
        <v/>
      </c>
      <c r="K231" s="136" t="str">
        <f t="shared" si="467"/>
        <v/>
      </c>
      <c r="L231" s="136" t="str">
        <f t="shared" si="467"/>
        <v/>
      </c>
      <c r="M231" s="136" t="str">
        <f t="shared" si="467"/>
        <v/>
      </c>
      <c r="N231" s="136" t="str">
        <f t="shared" si="467"/>
        <v/>
      </c>
      <c r="O231" s="136" t="str">
        <f t="shared" si="467"/>
        <v/>
      </c>
      <c r="P231" s="136" t="str">
        <f t="shared" si="467"/>
        <v/>
      </c>
      <c r="Q231" s="136" t="str">
        <f t="shared" si="467"/>
        <v/>
      </c>
      <c r="R231" s="136" t="str">
        <f t="shared" si="467"/>
        <v/>
      </c>
      <c r="S231" s="136" t="str">
        <f t="shared" si="467"/>
        <v/>
      </c>
      <c r="T231" s="136" t="str">
        <f t="shared" si="467"/>
        <v/>
      </c>
      <c r="U231" s="136" t="str">
        <f t="shared" si="467"/>
        <v/>
      </c>
      <c r="V231" s="136" t="str">
        <f t="shared" si="467"/>
        <v/>
      </c>
      <c r="W231" s="136" t="str">
        <f t="shared" si="467"/>
        <v/>
      </c>
      <c r="X231" s="136" t="str">
        <f t="shared" si="467"/>
        <v/>
      </c>
      <c r="Y231" s="136" t="str">
        <f t="shared" si="467"/>
        <v/>
      </c>
      <c r="Z231" s="136" t="str">
        <f t="shared" si="467"/>
        <v/>
      </c>
      <c r="AA231" s="136" t="str">
        <f t="shared" si="467"/>
        <v/>
      </c>
      <c r="AB231" s="136" t="str">
        <f t="shared" si="467"/>
        <v/>
      </c>
      <c r="AC231" s="136" t="str">
        <f t="shared" si="467"/>
        <v/>
      </c>
      <c r="AD231" s="136" t="str">
        <f t="shared" si="467"/>
        <v/>
      </c>
      <c r="AE231" s="136" t="str">
        <f t="shared" si="467"/>
        <v/>
      </c>
      <c r="AF231" s="136" t="str">
        <f t="shared" si="467"/>
        <v/>
      </c>
      <c r="AG231" s="136" t="str">
        <f t="shared" si="467"/>
        <v/>
      </c>
      <c r="AH231" s="136" t="str">
        <f t="shared" si="467"/>
        <v/>
      </c>
      <c r="AI231" s="136" t="str">
        <f t="shared" si="467"/>
        <v/>
      </c>
      <c r="AJ231" s="136" t="str">
        <f t="shared" si="467"/>
        <v/>
      </c>
      <c r="AK231" s="136" t="str">
        <f t="shared" si="467"/>
        <v/>
      </c>
      <c r="AL231" s="136" t="str">
        <f t="shared" si="467"/>
        <v/>
      </c>
      <c r="AM231" s="136" t="str">
        <f t="shared" si="467"/>
        <v/>
      </c>
      <c r="AN231" s="136" t="str">
        <f t="shared" ref="AN231:BR231" si="468">IF(AJ231&lt;&gt;"",ROUND(AN4*IF($G$1&gt;=DATEVALUE("22/11/2019"),$C$231/365)*$F$231,IF(FALSE,-3,2)),"")</f>
        <v/>
      </c>
      <c r="AO231" s="136" t="str">
        <f t="shared" si="468"/>
        <v/>
      </c>
      <c r="AP231" s="136" t="str">
        <f t="shared" si="468"/>
        <v/>
      </c>
      <c r="AQ231" s="136" t="str">
        <f t="shared" si="468"/>
        <v/>
      </c>
      <c r="AR231" s="136" t="str">
        <f t="shared" si="468"/>
        <v/>
      </c>
      <c r="AS231" s="136" t="str">
        <f t="shared" si="468"/>
        <v/>
      </c>
      <c r="AT231" s="136" t="str">
        <f t="shared" si="468"/>
        <v/>
      </c>
      <c r="AU231" s="136" t="str">
        <f t="shared" si="468"/>
        <v/>
      </c>
      <c r="AV231" s="136" t="str">
        <f t="shared" si="468"/>
        <v/>
      </c>
      <c r="AW231" s="136" t="str">
        <f t="shared" si="468"/>
        <v/>
      </c>
      <c r="AX231" s="136" t="str">
        <f t="shared" si="468"/>
        <v/>
      </c>
      <c r="AY231" s="136" t="str">
        <f t="shared" si="468"/>
        <v/>
      </c>
      <c r="AZ231" s="136" t="str">
        <f t="shared" si="468"/>
        <v/>
      </c>
      <c r="BA231" s="136" t="str">
        <f t="shared" si="468"/>
        <v/>
      </c>
      <c r="BB231" s="136" t="str">
        <f t="shared" si="468"/>
        <v/>
      </c>
      <c r="BC231" s="136" t="str">
        <f t="shared" si="468"/>
        <v/>
      </c>
      <c r="BD231" s="136" t="str">
        <f t="shared" si="468"/>
        <v/>
      </c>
      <c r="BE231" s="136" t="str">
        <f t="shared" si="468"/>
        <v/>
      </c>
      <c r="BF231" s="136" t="str">
        <f t="shared" si="468"/>
        <v/>
      </c>
      <c r="BG231" s="136" t="str">
        <f t="shared" si="468"/>
        <v/>
      </c>
      <c r="BH231" s="136" t="str">
        <f t="shared" si="468"/>
        <v/>
      </c>
      <c r="BI231" s="136" t="str">
        <f t="shared" si="468"/>
        <v/>
      </c>
      <c r="BJ231" s="136" t="str">
        <f t="shared" si="468"/>
        <v/>
      </c>
      <c r="BK231" s="136" t="str">
        <f t="shared" si="468"/>
        <v/>
      </c>
      <c r="BL231" s="136" t="str">
        <f t="shared" si="468"/>
        <v/>
      </c>
      <c r="BM231" s="136" t="str">
        <f t="shared" si="468"/>
        <v/>
      </c>
      <c r="BN231" s="136" t="str">
        <f t="shared" si="468"/>
        <v/>
      </c>
      <c r="BO231" s="136" t="str">
        <f t="shared" si="468"/>
        <v/>
      </c>
      <c r="BP231" s="136" t="str">
        <f t="shared" si="468"/>
        <v/>
      </c>
      <c r="BQ231" s="136" t="str">
        <f t="shared" si="468"/>
        <v/>
      </c>
      <c r="BR231" s="136" t="str">
        <f t="shared" si="468"/>
        <v/>
      </c>
    </row>
    <row r="232" spans="1:70">
      <c r="A232" s="133" t="str">
        <f>IFERROR(IF(IF(AND(ROW(A232)=ROW($A$6),$G$2&lt;DATEVALUE("28/07/2006")),$G$2+1,INDEX('Intereses moratorios'!$A$7:$A$299,MATCH($G$2,'Intereses moratorios'!$A$7:$A$299,1)+ROW(A232)-ROW($A$6)))=0,"",IF(AND(ROW(A232)=ROW($A$6),$G$2&lt;DATEVALUE("28/07/2006")),$G$2+1,INDEX('Intereses moratorios'!$A$7:$A$299,MATCH($G$2,'Intereses moratorios'!$A$7:$A$299,1)+ROW(A232)-ROW($A$6)))),"")</f>
        <v/>
      </c>
      <c r="B232" s="133" t="str">
        <f>IFERROR(INDEX('Intereses moratorios'!$B$7:$B$299,MATCH(A232,'Intereses moratorios'!$A$7:$A$299,0)),"")</f>
        <v/>
      </c>
      <c r="C232" s="134" t="str">
        <f>IF(A232="","",IFERROR(IF($G$1&gt;=DATEVALUE("22/11/2019"),$E$4,INDEX('Intereses moratorios'!$D$7:$D$299,MATCH(A232,'Intereses moratorios'!$A$7:$A$299,0))),""))</f>
        <v/>
      </c>
      <c r="D232" s="133" t="str">
        <f t="shared" si="403"/>
        <v/>
      </c>
      <c r="E232" s="133" t="str">
        <f t="shared" si="404"/>
        <v/>
      </c>
      <c r="F232" s="135" t="str">
        <f t="shared" si="399"/>
        <v/>
      </c>
      <c r="G232" s="136" t="str">
        <f t="shared" si="400"/>
        <v/>
      </c>
      <c r="H232" s="136" t="str">
        <f t="shared" ref="H232:AM232" si="469">IF(D232&lt;&gt;"",ROUND(H4*IF($G$1&gt;=DATEVALUE("22/11/2019"),$C$232/365)*$F$232,IF(FALSE,-3,2)),"")</f>
        <v/>
      </c>
      <c r="I232" s="136" t="str">
        <f t="shared" si="469"/>
        <v/>
      </c>
      <c r="J232" s="136" t="str">
        <f t="shared" si="469"/>
        <v/>
      </c>
      <c r="K232" s="136" t="str">
        <f t="shared" si="469"/>
        <v/>
      </c>
      <c r="L232" s="136" t="str">
        <f t="shared" si="469"/>
        <v/>
      </c>
      <c r="M232" s="136" t="str">
        <f t="shared" si="469"/>
        <v/>
      </c>
      <c r="N232" s="136" t="str">
        <f t="shared" si="469"/>
        <v/>
      </c>
      <c r="O232" s="136" t="str">
        <f t="shared" si="469"/>
        <v/>
      </c>
      <c r="P232" s="136" t="str">
        <f t="shared" si="469"/>
        <v/>
      </c>
      <c r="Q232" s="136" t="str">
        <f t="shared" si="469"/>
        <v/>
      </c>
      <c r="R232" s="136" t="str">
        <f t="shared" si="469"/>
        <v/>
      </c>
      <c r="S232" s="136" t="str">
        <f t="shared" si="469"/>
        <v/>
      </c>
      <c r="T232" s="136" t="str">
        <f t="shared" si="469"/>
        <v/>
      </c>
      <c r="U232" s="136" t="str">
        <f t="shared" si="469"/>
        <v/>
      </c>
      <c r="V232" s="136" t="str">
        <f t="shared" si="469"/>
        <v/>
      </c>
      <c r="W232" s="136" t="str">
        <f t="shared" si="469"/>
        <v/>
      </c>
      <c r="X232" s="136" t="str">
        <f t="shared" si="469"/>
        <v/>
      </c>
      <c r="Y232" s="136" t="str">
        <f t="shared" si="469"/>
        <v/>
      </c>
      <c r="Z232" s="136" t="str">
        <f t="shared" si="469"/>
        <v/>
      </c>
      <c r="AA232" s="136" t="str">
        <f t="shared" si="469"/>
        <v/>
      </c>
      <c r="AB232" s="136" t="str">
        <f t="shared" si="469"/>
        <v/>
      </c>
      <c r="AC232" s="136" t="str">
        <f t="shared" si="469"/>
        <v/>
      </c>
      <c r="AD232" s="136" t="str">
        <f t="shared" si="469"/>
        <v/>
      </c>
      <c r="AE232" s="136" t="str">
        <f t="shared" si="469"/>
        <v/>
      </c>
      <c r="AF232" s="136" t="str">
        <f t="shared" si="469"/>
        <v/>
      </c>
      <c r="AG232" s="136" t="str">
        <f t="shared" si="469"/>
        <v/>
      </c>
      <c r="AH232" s="136" t="str">
        <f t="shared" si="469"/>
        <v/>
      </c>
      <c r="AI232" s="136" t="str">
        <f t="shared" si="469"/>
        <v/>
      </c>
      <c r="AJ232" s="136" t="str">
        <f t="shared" si="469"/>
        <v/>
      </c>
      <c r="AK232" s="136" t="str">
        <f t="shared" si="469"/>
        <v/>
      </c>
      <c r="AL232" s="136" t="str">
        <f t="shared" si="469"/>
        <v/>
      </c>
      <c r="AM232" s="136" t="str">
        <f t="shared" si="469"/>
        <v/>
      </c>
      <c r="AN232" s="136" t="str">
        <f t="shared" ref="AN232:BR232" si="470">IF(AJ232&lt;&gt;"",ROUND(AN4*IF($G$1&gt;=DATEVALUE("22/11/2019"),$C$232/365)*$F$232,IF(FALSE,-3,2)),"")</f>
        <v/>
      </c>
      <c r="AO232" s="136" t="str">
        <f t="shared" si="470"/>
        <v/>
      </c>
      <c r="AP232" s="136" t="str">
        <f t="shared" si="470"/>
        <v/>
      </c>
      <c r="AQ232" s="136" t="str">
        <f t="shared" si="470"/>
        <v/>
      </c>
      <c r="AR232" s="136" t="str">
        <f t="shared" si="470"/>
        <v/>
      </c>
      <c r="AS232" s="136" t="str">
        <f t="shared" si="470"/>
        <v/>
      </c>
      <c r="AT232" s="136" t="str">
        <f t="shared" si="470"/>
        <v/>
      </c>
      <c r="AU232" s="136" t="str">
        <f t="shared" si="470"/>
        <v/>
      </c>
      <c r="AV232" s="136" t="str">
        <f t="shared" si="470"/>
        <v/>
      </c>
      <c r="AW232" s="136" t="str">
        <f t="shared" si="470"/>
        <v/>
      </c>
      <c r="AX232" s="136" t="str">
        <f t="shared" si="470"/>
        <v/>
      </c>
      <c r="AY232" s="136" t="str">
        <f t="shared" si="470"/>
        <v/>
      </c>
      <c r="AZ232" s="136" t="str">
        <f t="shared" si="470"/>
        <v/>
      </c>
      <c r="BA232" s="136" t="str">
        <f t="shared" si="470"/>
        <v/>
      </c>
      <c r="BB232" s="136" t="str">
        <f t="shared" si="470"/>
        <v/>
      </c>
      <c r="BC232" s="136" t="str">
        <f t="shared" si="470"/>
        <v/>
      </c>
      <c r="BD232" s="136" t="str">
        <f t="shared" si="470"/>
        <v/>
      </c>
      <c r="BE232" s="136" t="str">
        <f t="shared" si="470"/>
        <v/>
      </c>
      <c r="BF232" s="136" t="str">
        <f t="shared" si="470"/>
        <v/>
      </c>
      <c r="BG232" s="136" t="str">
        <f t="shared" si="470"/>
        <v/>
      </c>
      <c r="BH232" s="136" t="str">
        <f t="shared" si="470"/>
        <v/>
      </c>
      <c r="BI232" s="136" t="str">
        <f t="shared" si="470"/>
        <v/>
      </c>
      <c r="BJ232" s="136" t="str">
        <f t="shared" si="470"/>
        <v/>
      </c>
      <c r="BK232" s="136" t="str">
        <f t="shared" si="470"/>
        <v/>
      </c>
      <c r="BL232" s="136" t="str">
        <f t="shared" si="470"/>
        <v/>
      </c>
      <c r="BM232" s="136" t="str">
        <f t="shared" si="470"/>
        <v/>
      </c>
      <c r="BN232" s="136" t="str">
        <f t="shared" si="470"/>
        <v/>
      </c>
      <c r="BO232" s="136" t="str">
        <f t="shared" si="470"/>
        <v/>
      </c>
      <c r="BP232" s="136" t="str">
        <f t="shared" si="470"/>
        <v/>
      </c>
      <c r="BQ232" s="136" t="str">
        <f t="shared" si="470"/>
        <v/>
      </c>
      <c r="BR232" s="136" t="str">
        <f t="shared" si="470"/>
        <v/>
      </c>
    </row>
    <row r="233" spans="1:70">
      <c r="A233" s="133" t="str">
        <f>IFERROR(IF(IF(AND(ROW(A233)=ROW($A$6),$G$2&lt;DATEVALUE("28/07/2006")),$G$2+1,INDEX('Intereses moratorios'!$A$7:$A$299,MATCH($G$2,'Intereses moratorios'!$A$7:$A$299,1)+ROW(A233)-ROW($A$6)))=0,"",IF(AND(ROW(A233)=ROW($A$6),$G$2&lt;DATEVALUE("28/07/2006")),$G$2+1,INDEX('Intereses moratorios'!$A$7:$A$299,MATCH($G$2,'Intereses moratorios'!$A$7:$A$299,1)+ROW(A233)-ROW($A$6)))),"")</f>
        <v/>
      </c>
      <c r="B233" s="133" t="str">
        <f>IFERROR(INDEX('Intereses moratorios'!$B$7:$B$299,MATCH(A233,'Intereses moratorios'!$A$7:$A$299,0)),"")</f>
        <v/>
      </c>
      <c r="C233" s="134" t="str">
        <f>IF(A233="","",IFERROR(IF($G$1&gt;=DATEVALUE("22/11/2019"),$E$4,INDEX('Intereses moratorios'!$D$7:$D$299,MATCH(A233,'Intereses moratorios'!$A$7:$A$299,0))),""))</f>
        <v/>
      </c>
      <c r="D233" s="133" t="str">
        <f t="shared" si="403"/>
        <v/>
      </c>
      <c r="E233" s="133" t="str">
        <f t="shared" si="404"/>
        <v/>
      </c>
      <c r="F233" s="135" t="str">
        <f t="shared" si="399"/>
        <v/>
      </c>
      <c r="G233" s="136" t="str">
        <f t="shared" si="400"/>
        <v/>
      </c>
      <c r="H233" s="136" t="str">
        <f t="shared" ref="H233:AM233" si="471">IF(D233&lt;&gt;"",ROUND(H4*IF($G$1&gt;=DATEVALUE("22/11/2019"),$C$233/365)*$F$233,IF(FALSE,-3,2)),"")</f>
        <v/>
      </c>
      <c r="I233" s="136" t="str">
        <f t="shared" si="471"/>
        <v/>
      </c>
      <c r="J233" s="136" t="str">
        <f t="shared" si="471"/>
        <v/>
      </c>
      <c r="K233" s="136" t="str">
        <f t="shared" si="471"/>
        <v/>
      </c>
      <c r="L233" s="136" t="str">
        <f t="shared" si="471"/>
        <v/>
      </c>
      <c r="M233" s="136" t="str">
        <f t="shared" si="471"/>
        <v/>
      </c>
      <c r="N233" s="136" t="str">
        <f t="shared" si="471"/>
        <v/>
      </c>
      <c r="O233" s="136" t="str">
        <f t="shared" si="471"/>
        <v/>
      </c>
      <c r="P233" s="136" t="str">
        <f t="shared" si="471"/>
        <v/>
      </c>
      <c r="Q233" s="136" t="str">
        <f t="shared" si="471"/>
        <v/>
      </c>
      <c r="R233" s="136" t="str">
        <f t="shared" si="471"/>
        <v/>
      </c>
      <c r="S233" s="136" t="str">
        <f t="shared" si="471"/>
        <v/>
      </c>
      <c r="T233" s="136" t="str">
        <f t="shared" si="471"/>
        <v/>
      </c>
      <c r="U233" s="136" t="str">
        <f t="shared" si="471"/>
        <v/>
      </c>
      <c r="V233" s="136" t="str">
        <f t="shared" si="471"/>
        <v/>
      </c>
      <c r="W233" s="136" t="str">
        <f t="shared" si="471"/>
        <v/>
      </c>
      <c r="X233" s="136" t="str">
        <f t="shared" si="471"/>
        <v/>
      </c>
      <c r="Y233" s="136" t="str">
        <f t="shared" si="471"/>
        <v/>
      </c>
      <c r="Z233" s="136" t="str">
        <f t="shared" si="471"/>
        <v/>
      </c>
      <c r="AA233" s="136" t="str">
        <f t="shared" si="471"/>
        <v/>
      </c>
      <c r="AB233" s="136" t="str">
        <f t="shared" si="471"/>
        <v/>
      </c>
      <c r="AC233" s="136" t="str">
        <f t="shared" si="471"/>
        <v/>
      </c>
      <c r="AD233" s="136" t="str">
        <f t="shared" si="471"/>
        <v/>
      </c>
      <c r="AE233" s="136" t="str">
        <f t="shared" si="471"/>
        <v/>
      </c>
      <c r="AF233" s="136" t="str">
        <f t="shared" si="471"/>
        <v/>
      </c>
      <c r="AG233" s="136" t="str">
        <f t="shared" si="471"/>
        <v/>
      </c>
      <c r="AH233" s="136" t="str">
        <f t="shared" si="471"/>
        <v/>
      </c>
      <c r="AI233" s="136" t="str">
        <f t="shared" si="471"/>
        <v/>
      </c>
      <c r="AJ233" s="136" t="str">
        <f t="shared" si="471"/>
        <v/>
      </c>
      <c r="AK233" s="136" t="str">
        <f t="shared" si="471"/>
        <v/>
      </c>
      <c r="AL233" s="136" t="str">
        <f t="shared" si="471"/>
        <v/>
      </c>
      <c r="AM233" s="136" t="str">
        <f t="shared" si="471"/>
        <v/>
      </c>
      <c r="AN233" s="136" t="str">
        <f t="shared" ref="AN233:BR233" si="472">IF(AJ233&lt;&gt;"",ROUND(AN4*IF($G$1&gt;=DATEVALUE("22/11/2019"),$C$233/365)*$F$233,IF(FALSE,-3,2)),"")</f>
        <v/>
      </c>
      <c r="AO233" s="136" t="str">
        <f t="shared" si="472"/>
        <v/>
      </c>
      <c r="AP233" s="136" t="str">
        <f t="shared" si="472"/>
        <v/>
      </c>
      <c r="AQ233" s="136" t="str">
        <f t="shared" si="472"/>
        <v/>
      </c>
      <c r="AR233" s="136" t="str">
        <f t="shared" si="472"/>
        <v/>
      </c>
      <c r="AS233" s="136" t="str">
        <f t="shared" si="472"/>
        <v/>
      </c>
      <c r="AT233" s="136" t="str">
        <f t="shared" si="472"/>
        <v/>
      </c>
      <c r="AU233" s="136" t="str">
        <f t="shared" si="472"/>
        <v/>
      </c>
      <c r="AV233" s="136" t="str">
        <f t="shared" si="472"/>
        <v/>
      </c>
      <c r="AW233" s="136" t="str">
        <f t="shared" si="472"/>
        <v/>
      </c>
      <c r="AX233" s="136" t="str">
        <f t="shared" si="472"/>
        <v/>
      </c>
      <c r="AY233" s="136" t="str">
        <f t="shared" si="472"/>
        <v/>
      </c>
      <c r="AZ233" s="136" t="str">
        <f t="shared" si="472"/>
        <v/>
      </c>
      <c r="BA233" s="136" t="str">
        <f t="shared" si="472"/>
        <v/>
      </c>
      <c r="BB233" s="136" t="str">
        <f t="shared" si="472"/>
        <v/>
      </c>
      <c r="BC233" s="136" t="str">
        <f t="shared" si="472"/>
        <v/>
      </c>
      <c r="BD233" s="136" t="str">
        <f t="shared" si="472"/>
        <v/>
      </c>
      <c r="BE233" s="136" t="str">
        <f t="shared" si="472"/>
        <v/>
      </c>
      <c r="BF233" s="136" t="str">
        <f t="shared" si="472"/>
        <v/>
      </c>
      <c r="BG233" s="136" t="str">
        <f t="shared" si="472"/>
        <v/>
      </c>
      <c r="BH233" s="136" t="str">
        <f t="shared" si="472"/>
        <v/>
      </c>
      <c r="BI233" s="136" t="str">
        <f t="shared" si="472"/>
        <v/>
      </c>
      <c r="BJ233" s="136" t="str">
        <f t="shared" si="472"/>
        <v/>
      </c>
      <c r="BK233" s="136" t="str">
        <f t="shared" si="472"/>
        <v/>
      </c>
      <c r="BL233" s="136" t="str">
        <f t="shared" si="472"/>
        <v/>
      </c>
      <c r="BM233" s="136" t="str">
        <f t="shared" si="472"/>
        <v/>
      </c>
      <c r="BN233" s="136" t="str">
        <f t="shared" si="472"/>
        <v/>
      </c>
      <c r="BO233" s="136" t="str">
        <f t="shared" si="472"/>
        <v/>
      </c>
      <c r="BP233" s="136" t="str">
        <f t="shared" si="472"/>
        <v/>
      </c>
      <c r="BQ233" s="136" t="str">
        <f t="shared" si="472"/>
        <v/>
      </c>
      <c r="BR233" s="136" t="str">
        <f t="shared" si="472"/>
        <v/>
      </c>
    </row>
    <row r="234" spans="1:70">
      <c r="A234" s="133" t="str">
        <f>IFERROR(IF(IF(AND(ROW(A234)=ROW($A$6),$G$2&lt;DATEVALUE("28/07/2006")),$G$2+1,INDEX('Intereses moratorios'!$A$7:$A$299,MATCH($G$2,'Intereses moratorios'!$A$7:$A$299,1)+ROW(A234)-ROW($A$6)))=0,"",IF(AND(ROW(A234)=ROW($A$6),$G$2&lt;DATEVALUE("28/07/2006")),$G$2+1,INDEX('Intereses moratorios'!$A$7:$A$299,MATCH($G$2,'Intereses moratorios'!$A$7:$A$299,1)+ROW(A234)-ROW($A$6)))),"")</f>
        <v/>
      </c>
      <c r="B234" s="133" t="str">
        <f>IFERROR(INDEX('Intereses moratorios'!$B$7:$B$299,MATCH(A234,'Intereses moratorios'!$A$7:$A$299,0)),"")</f>
        <v/>
      </c>
      <c r="C234" s="134" t="str">
        <f>IF(A234="","",IFERROR(IF($G$1&gt;=DATEVALUE("22/11/2019"),$E$4,INDEX('Intereses moratorios'!$D$7:$D$299,MATCH(A234,'Intereses moratorios'!$A$7:$A$299,0))),""))</f>
        <v/>
      </c>
      <c r="D234" s="133" t="str">
        <f t="shared" si="403"/>
        <v/>
      </c>
      <c r="E234" s="133" t="str">
        <f t="shared" si="404"/>
        <v/>
      </c>
      <c r="F234" s="135" t="str">
        <f t="shared" si="399"/>
        <v/>
      </c>
      <c r="G234" s="136" t="str">
        <f t="shared" si="400"/>
        <v/>
      </c>
      <c r="H234" s="136" t="str">
        <f t="shared" ref="H234:AM234" si="473">IF(D234&lt;&gt;"",ROUND(H4*IF($G$1&gt;=DATEVALUE("22/11/2019"),$C$234/365)*$F$234,IF(FALSE,-3,2)),"")</f>
        <v/>
      </c>
      <c r="I234" s="136" t="str">
        <f t="shared" si="473"/>
        <v/>
      </c>
      <c r="J234" s="136" t="str">
        <f t="shared" si="473"/>
        <v/>
      </c>
      <c r="K234" s="136" t="str">
        <f t="shared" si="473"/>
        <v/>
      </c>
      <c r="L234" s="136" t="str">
        <f t="shared" si="473"/>
        <v/>
      </c>
      <c r="M234" s="136" t="str">
        <f t="shared" si="473"/>
        <v/>
      </c>
      <c r="N234" s="136" t="str">
        <f t="shared" si="473"/>
        <v/>
      </c>
      <c r="O234" s="136" t="str">
        <f t="shared" si="473"/>
        <v/>
      </c>
      <c r="P234" s="136" t="str">
        <f t="shared" si="473"/>
        <v/>
      </c>
      <c r="Q234" s="136" t="str">
        <f t="shared" si="473"/>
        <v/>
      </c>
      <c r="R234" s="136" t="str">
        <f t="shared" si="473"/>
        <v/>
      </c>
      <c r="S234" s="136" t="str">
        <f t="shared" si="473"/>
        <v/>
      </c>
      <c r="T234" s="136" t="str">
        <f t="shared" si="473"/>
        <v/>
      </c>
      <c r="U234" s="136" t="str">
        <f t="shared" si="473"/>
        <v/>
      </c>
      <c r="V234" s="136" t="str">
        <f t="shared" si="473"/>
        <v/>
      </c>
      <c r="W234" s="136" t="str">
        <f t="shared" si="473"/>
        <v/>
      </c>
      <c r="X234" s="136" t="str">
        <f t="shared" si="473"/>
        <v/>
      </c>
      <c r="Y234" s="136" t="str">
        <f t="shared" si="473"/>
        <v/>
      </c>
      <c r="Z234" s="136" t="str">
        <f t="shared" si="473"/>
        <v/>
      </c>
      <c r="AA234" s="136" t="str">
        <f t="shared" si="473"/>
        <v/>
      </c>
      <c r="AB234" s="136" t="str">
        <f t="shared" si="473"/>
        <v/>
      </c>
      <c r="AC234" s="136" t="str">
        <f t="shared" si="473"/>
        <v/>
      </c>
      <c r="AD234" s="136" t="str">
        <f t="shared" si="473"/>
        <v/>
      </c>
      <c r="AE234" s="136" t="str">
        <f t="shared" si="473"/>
        <v/>
      </c>
      <c r="AF234" s="136" t="str">
        <f t="shared" si="473"/>
        <v/>
      </c>
      <c r="AG234" s="136" t="str">
        <f t="shared" si="473"/>
        <v/>
      </c>
      <c r="AH234" s="136" t="str">
        <f t="shared" si="473"/>
        <v/>
      </c>
      <c r="AI234" s="136" t="str">
        <f t="shared" si="473"/>
        <v/>
      </c>
      <c r="AJ234" s="136" t="str">
        <f t="shared" si="473"/>
        <v/>
      </c>
      <c r="AK234" s="136" t="str">
        <f t="shared" si="473"/>
        <v/>
      </c>
      <c r="AL234" s="136" t="str">
        <f t="shared" si="473"/>
        <v/>
      </c>
      <c r="AM234" s="136" t="str">
        <f t="shared" si="473"/>
        <v/>
      </c>
      <c r="AN234" s="136" t="str">
        <f t="shared" ref="AN234:BR234" si="474">IF(AJ234&lt;&gt;"",ROUND(AN4*IF($G$1&gt;=DATEVALUE("22/11/2019"),$C$234/365)*$F$234,IF(FALSE,-3,2)),"")</f>
        <v/>
      </c>
      <c r="AO234" s="136" t="str">
        <f t="shared" si="474"/>
        <v/>
      </c>
      <c r="AP234" s="136" t="str">
        <f t="shared" si="474"/>
        <v/>
      </c>
      <c r="AQ234" s="136" t="str">
        <f t="shared" si="474"/>
        <v/>
      </c>
      <c r="AR234" s="136" t="str">
        <f t="shared" si="474"/>
        <v/>
      </c>
      <c r="AS234" s="136" t="str">
        <f t="shared" si="474"/>
        <v/>
      </c>
      <c r="AT234" s="136" t="str">
        <f t="shared" si="474"/>
        <v/>
      </c>
      <c r="AU234" s="136" t="str">
        <f t="shared" si="474"/>
        <v/>
      </c>
      <c r="AV234" s="136" t="str">
        <f t="shared" si="474"/>
        <v/>
      </c>
      <c r="AW234" s="136" t="str">
        <f t="shared" si="474"/>
        <v/>
      </c>
      <c r="AX234" s="136" t="str">
        <f t="shared" si="474"/>
        <v/>
      </c>
      <c r="AY234" s="136" t="str">
        <f t="shared" si="474"/>
        <v/>
      </c>
      <c r="AZ234" s="136" t="str">
        <f t="shared" si="474"/>
        <v/>
      </c>
      <c r="BA234" s="136" t="str">
        <f t="shared" si="474"/>
        <v/>
      </c>
      <c r="BB234" s="136" t="str">
        <f t="shared" si="474"/>
        <v/>
      </c>
      <c r="BC234" s="136" t="str">
        <f t="shared" si="474"/>
        <v/>
      </c>
      <c r="BD234" s="136" t="str">
        <f t="shared" si="474"/>
        <v/>
      </c>
      <c r="BE234" s="136" t="str">
        <f t="shared" si="474"/>
        <v/>
      </c>
      <c r="BF234" s="136" t="str">
        <f t="shared" si="474"/>
        <v/>
      </c>
      <c r="BG234" s="136" t="str">
        <f t="shared" si="474"/>
        <v/>
      </c>
      <c r="BH234" s="136" t="str">
        <f t="shared" si="474"/>
        <v/>
      </c>
      <c r="BI234" s="136" t="str">
        <f t="shared" si="474"/>
        <v/>
      </c>
      <c r="BJ234" s="136" t="str">
        <f t="shared" si="474"/>
        <v/>
      </c>
      <c r="BK234" s="136" t="str">
        <f t="shared" si="474"/>
        <v/>
      </c>
      <c r="BL234" s="136" t="str">
        <f t="shared" si="474"/>
        <v/>
      </c>
      <c r="BM234" s="136" t="str">
        <f t="shared" si="474"/>
        <v/>
      </c>
      <c r="BN234" s="136" t="str">
        <f t="shared" si="474"/>
        <v/>
      </c>
      <c r="BO234" s="136" t="str">
        <f t="shared" si="474"/>
        <v/>
      </c>
      <c r="BP234" s="136" t="str">
        <f t="shared" si="474"/>
        <v/>
      </c>
      <c r="BQ234" s="136" t="str">
        <f t="shared" si="474"/>
        <v/>
      </c>
      <c r="BR234" s="136" t="str">
        <f t="shared" si="474"/>
        <v/>
      </c>
    </row>
    <row r="235" spans="1:70">
      <c r="A235" s="133" t="str">
        <f>IFERROR(IF(IF(AND(ROW(A235)=ROW($A$6),$G$2&lt;DATEVALUE("28/07/2006")),$G$2+1,INDEX('Intereses moratorios'!$A$7:$A$299,MATCH($G$2,'Intereses moratorios'!$A$7:$A$299,1)+ROW(A235)-ROW($A$6)))=0,"",IF(AND(ROW(A235)=ROW($A$6),$G$2&lt;DATEVALUE("28/07/2006")),$G$2+1,INDEX('Intereses moratorios'!$A$7:$A$299,MATCH($G$2,'Intereses moratorios'!$A$7:$A$299,1)+ROW(A235)-ROW($A$6)))),"")</f>
        <v/>
      </c>
      <c r="B235" s="133" t="str">
        <f>IFERROR(INDEX('Intereses moratorios'!$B$7:$B$299,MATCH(A235,'Intereses moratorios'!$A$7:$A$299,0)),"")</f>
        <v/>
      </c>
      <c r="C235" s="134" t="str">
        <f>IF(A235="","",IFERROR(IF($G$1&gt;=DATEVALUE("22/11/2019"),$E$4,INDEX('Intereses moratorios'!$D$7:$D$299,MATCH(A235,'Intereses moratorios'!$A$7:$A$299,0))),""))</f>
        <v/>
      </c>
      <c r="D235" s="133" t="str">
        <f t="shared" si="403"/>
        <v/>
      </c>
      <c r="E235" s="133" t="str">
        <f t="shared" si="404"/>
        <v/>
      </c>
      <c r="F235" s="135" t="str">
        <f t="shared" si="399"/>
        <v/>
      </c>
      <c r="G235" s="136" t="str">
        <f t="shared" si="400"/>
        <v/>
      </c>
      <c r="H235" s="136" t="str">
        <f t="shared" ref="H235:AM235" si="475">IF(D235&lt;&gt;"",ROUND(H4*IF($G$1&gt;=DATEVALUE("22/11/2019"),$C$235/365)*$F$235,IF(FALSE,-3,2)),"")</f>
        <v/>
      </c>
      <c r="I235" s="136" t="str">
        <f t="shared" si="475"/>
        <v/>
      </c>
      <c r="J235" s="136" t="str">
        <f t="shared" si="475"/>
        <v/>
      </c>
      <c r="K235" s="136" t="str">
        <f t="shared" si="475"/>
        <v/>
      </c>
      <c r="L235" s="136" t="str">
        <f t="shared" si="475"/>
        <v/>
      </c>
      <c r="M235" s="136" t="str">
        <f t="shared" si="475"/>
        <v/>
      </c>
      <c r="N235" s="136" t="str">
        <f t="shared" si="475"/>
        <v/>
      </c>
      <c r="O235" s="136" t="str">
        <f t="shared" si="475"/>
        <v/>
      </c>
      <c r="P235" s="136" t="str">
        <f t="shared" si="475"/>
        <v/>
      </c>
      <c r="Q235" s="136" t="str">
        <f t="shared" si="475"/>
        <v/>
      </c>
      <c r="R235" s="136" t="str">
        <f t="shared" si="475"/>
        <v/>
      </c>
      <c r="S235" s="136" t="str">
        <f t="shared" si="475"/>
        <v/>
      </c>
      <c r="T235" s="136" t="str">
        <f t="shared" si="475"/>
        <v/>
      </c>
      <c r="U235" s="136" t="str">
        <f t="shared" si="475"/>
        <v/>
      </c>
      <c r="V235" s="136" t="str">
        <f t="shared" si="475"/>
        <v/>
      </c>
      <c r="W235" s="136" t="str">
        <f t="shared" si="475"/>
        <v/>
      </c>
      <c r="X235" s="136" t="str">
        <f t="shared" si="475"/>
        <v/>
      </c>
      <c r="Y235" s="136" t="str">
        <f t="shared" si="475"/>
        <v/>
      </c>
      <c r="Z235" s="136" t="str">
        <f t="shared" si="475"/>
        <v/>
      </c>
      <c r="AA235" s="136" t="str">
        <f t="shared" si="475"/>
        <v/>
      </c>
      <c r="AB235" s="136" t="str">
        <f t="shared" si="475"/>
        <v/>
      </c>
      <c r="AC235" s="136" t="str">
        <f t="shared" si="475"/>
        <v/>
      </c>
      <c r="AD235" s="136" t="str">
        <f t="shared" si="475"/>
        <v/>
      </c>
      <c r="AE235" s="136" t="str">
        <f t="shared" si="475"/>
        <v/>
      </c>
      <c r="AF235" s="136" t="str">
        <f t="shared" si="475"/>
        <v/>
      </c>
      <c r="AG235" s="136" t="str">
        <f t="shared" si="475"/>
        <v/>
      </c>
      <c r="AH235" s="136" t="str">
        <f t="shared" si="475"/>
        <v/>
      </c>
      <c r="AI235" s="136" t="str">
        <f t="shared" si="475"/>
        <v/>
      </c>
      <c r="AJ235" s="136" t="str">
        <f t="shared" si="475"/>
        <v/>
      </c>
      <c r="AK235" s="136" t="str">
        <f t="shared" si="475"/>
        <v/>
      </c>
      <c r="AL235" s="136" t="str">
        <f t="shared" si="475"/>
        <v/>
      </c>
      <c r="AM235" s="136" t="str">
        <f t="shared" si="475"/>
        <v/>
      </c>
      <c r="AN235" s="136" t="str">
        <f t="shared" ref="AN235:BR235" si="476">IF(AJ235&lt;&gt;"",ROUND(AN4*IF($G$1&gt;=DATEVALUE("22/11/2019"),$C$235/365)*$F$235,IF(FALSE,-3,2)),"")</f>
        <v/>
      </c>
      <c r="AO235" s="136" t="str">
        <f t="shared" si="476"/>
        <v/>
      </c>
      <c r="AP235" s="136" t="str">
        <f t="shared" si="476"/>
        <v/>
      </c>
      <c r="AQ235" s="136" t="str">
        <f t="shared" si="476"/>
        <v/>
      </c>
      <c r="AR235" s="136" t="str">
        <f t="shared" si="476"/>
        <v/>
      </c>
      <c r="AS235" s="136" t="str">
        <f t="shared" si="476"/>
        <v/>
      </c>
      <c r="AT235" s="136" t="str">
        <f t="shared" si="476"/>
        <v/>
      </c>
      <c r="AU235" s="136" t="str">
        <f t="shared" si="476"/>
        <v/>
      </c>
      <c r="AV235" s="136" t="str">
        <f t="shared" si="476"/>
        <v/>
      </c>
      <c r="AW235" s="136" t="str">
        <f t="shared" si="476"/>
        <v/>
      </c>
      <c r="AX235" s="136" t="str">
        <f t="shared" si="476"/>
        <v/>
      </c>
      <c r="AY235" s="136" t="str">
        <f t="shared" si="476"/>
        <v/>
      </c>
      <c r="AZ235" s="136" t="str">
        <f t="shared" si="476"/>
        <v/>
      </c>
      <c r="BA235" s="136" t="str">
        <f t="shared" si="476"/>
        <v/>
      </c>
      <c r="BB235" s="136" t="str">
        <f t="shared" si="476"/>
        <v/>
      </c>
      <c r="BC235" s="136" t="str">
        <f t="shared" si="476"/>
        <v/>
      </c>
      <c r="BD235" s="136" t="str">
        <f t="shared" si="476"/>
        <v/>
      </c>
      <c r="BE235" s="136" t="str">
        <f t="shared" si="476"/>
        <v/>
      </c>
      <c r="BF235" s="136" t="str">
        <f t="shared" si="476"/>
        <v/>
      </c>
      <c r="BG235" s="136" t="str">
        <f t="shared" si="476"/>
        <v/>
      </c>
      <c r="BH235" s="136" t="str">
        <f t="shared" si="476"/>
        <v/>
      </c>
      <c r="BI235" s="136" t="str">
        <f t="shared" si="476"/>
        <v/>
      </c>
      <c r="BJ235" s="136" t="str">
        <f t="shared" si="476"/>
        <v/>
      </c>
      <c r="BK235" s="136" t="str">
        <f t="shared" si="476"/>
        <v/>
      </c>
      <c r="BL235" s="136" t="str">
        <f t="shared" si="476"/>
        <v/>
      </c>
      <c r="BM235" s="136" t="str">
        <f t="shared" si="476"/>
        <v/>
      </c>
      <c r="BN235" s="136" t="str">
        <f t="shared" si="476"/>
        <v/>
      </c>
      <c r="BO235" s="136" t="str">
        <f t="shared" si="476"/>
        <v/>
      </c>
      <c r="BP235" s="136" t="str">
        <f t="shared" si="476"/>
        <v/>
      </c>
      <c r="BQ235" s="136" t="str">
        <f t="shared" si="476"/>
        <v/>
      </c>
      <c r="BR235" s="136" t="str">
        <f t="shared" si="476"/>
        <v/>
      </c>
    </row>
    <row r="236" spans="1:70">
      <c r="A236" s="133" t="str">
        <f>IFERROR(IF(IF(AND(ROW(A236)=ROW($A$6),$G$2&lt;DATEVALUE("28/07/2006")),$G$2+1,INDEX('Intereses moratorios'!$A$7:$A$299,MATCH($G$2,'Intereses moratorios'!$A$7:$A$299,1)+ROW(A236)-ROW($A$6)))=0,"",IF(AND(ROW(A236)=ROW($A$6),$G$2&lt;DATEVALUE("28/07/2006")),$G$2+1,INDEX('Intereses moratorios'!$A$7:$A$299,MATCH($G$2,'Intereses moratorios'!$A$7:$A$299,1)+ROW(A236)-ROW($A$6)))),"")</f>
        <v/>
      </c>
      <c r="B236" s="133" t="str">
        <f>IFERROR(INDEX('Intereses moratorios'!$B$7:$B$299,MATCH(A236,'Intereses moratorios'!$A$7:$A$299,0)),"")</f>
        <v/>
      </c>
      <c r="C236" s="134" t="str">
        <f>IF(A236="","",IFERROR(IF($G$1&gt;=DATEVALUE("22/11/2019"),$E$4,INDEX('Intereses moratorios'!$D$7:$D$299,MATCH(A236,'Intereses moratorios'!$A$7:$A$299,0))),""))</f>
        <v/>
      </c>
      <c r="D236" s="133" t="str">
        <f t="shared" si="403"/>
        <v/>
      </c>
      <c r="E236" s="133" t="str">
        <f t="shared" si="404"/>
        <v/>
      </c>
      <c r="F236" s="135" t="str">
        <f t="shared" si="399"/>
        <v/>
      </c>
      <c r="G236" s="136" t="str">
        <f t="shared" si="400"/>
        <v/>
      </c>
      <c r="H236" s="136" t="str">
        <f t="shared" ref="H236:AM236" si="477">IF(D236&lt;&gt;"",ROUND(H4*IF($G$1&gt;=DATEVALUE("22/11/2019"),$C$236/365)*$F$236,IF(FALSE,-3,2)),"")</f>
        <v/>
      </c>
      <c r="I236" s="136" t="str">
        <f t="shared" si="477"/>
        <v/>
      </c>
      <c r="J236" s="136" t="str">
        <f t="shared" si="477"/>
        <v/>
      </c>
      <c r="K236" s="136" t="str">
        <f t="shared" si="477"/>
        <v/>
      </c>
      <c r="L236" s="136" t="str">
        <f t="shared" si="477"/>
        <v/>
      </c>
      <c r="M236" s="136" t="str">
        <f t="shared" si="477"/>
        <v/>
      </c>
      <c r="N236" s="136" t="str">
        <f t="shared" si="477"/>
        <v/>
      </c>
      <c r="O236" s="136" t="str">
        <f t="shared" si="477"/>
        <v/>
      </c>
      <c r="P236" s="136" t="str">
        <f t="shared" si="477"/>
        <v/>
      </c>
      <c r="Q236" s="136" t="str">
        <f t="shared" si="477"/>
        <v/>
      </c>
      <c r="R236" s="136" t="str">
        <f t="shared" si="477"/>
        <v/>
      </c>
      <c r="S236" s="136" t="str">
        <f t="shared" si="477"/>
        <v/>
      </c>
      <c r="T236" s="136" t="str">
        <f t="shared" si="477"/>
        <v/>
      </c>
      <c r="U236" s="136" t="str">
        <f t="shared" si="477"/>
        <v/>
      </c>
      <c r="V236" s="136" t="str">
        <f t="shared" si="477"/>
        <v/>
      </c>
      <c r="W236" s="136" t="str">
        <f t="shared" si="477"/>
        <v/>
      </c>
      <c r="X236" s="136" t="str">
        <f t="shared" si="477"/>
        <v/>
      </c>
      <c r="Y236" s="136" t="str">
        <f t="shared" si="477"/>
        <v/>
      </c>
      <c r="Z236" s="136" t="str">
        <f t="shared" si="477"/>
        <v/>
      </c>
      <c r="AA236" s="136" t="str">
        <f t="shared" si="477"/>
        <v/>
      </c>
      <c r="AB236" s="136" t="str">
        <f t="shared" si="477"/>
        <v/>
      </c>
      <c r="AC236" s="136" t="str">
        <f t="shared" si="477"/>
        <v/>
      </c>
      <c r="AD236" s="136" t="str">
        <f t="shared" si="477"/>
        <v/>
      </c>
      <c r="AE236" s="136" t="str">
        <f t="shared" si="477"/>
        <v/>
      </c>
      <c r="AF236" s="136" t="str">
        <f t="shared" si="477"/>
        <v/>
      </c>
      <c r="AG236" s="136" t="str">
        <f t="shared" si="477"/>
        <v/>
      </c>
      <c r="AH236" s="136" t="str">
        <f t="shared" si="477"/>
        <v/>
      </c>
      <c r="AI236" s="136" t="str">
        <f t="shared" si="477"/>
        <v/>
      </c>
      <c r="AJ236" s="136" t="str">
        <f t="shared" si="477"/>
        <v/>
      </c>
      <c r="AK236" s="136" t="str">
        <f t="shared" si="477"/>
        <v/>
      </c>
      <c r="AL236" s="136" t="str">
        <f t="shared" si="477"/>
        <v/>
      </c>
      <c r="AM236" s="136" t="str">
        <f t="shared" si="477"/>
        <v/>
      </c>
      <c r="AN236" s="136" t="str">
        <f t="shared" ref="AN236:BR236" si="478">IF(AJ236&lt;&gt;"",ROUND(AN4*IF($G$1&gt;=DATEVALUE("22/11/2019"),$C$236/365)*$F$236,IF(FALSE,-3,2)),"")</f>
        <v/>
      </c>
      <c r="AO236" s="136" t="str">
        <f t="shared" si="478"/>
        <v/>
      </c>
      <c r="AP236" s="136" t="str">
        <f t="shared" si="478"/>
        <v/>
      </c>
      <c r="AQ236" s="136" t="str">
        <f t="shared" si="478"/>
        <v/>
      </c>
      <c r="AR236" s="136" t="str">
        <f t="shared" si="478"/>
        <v/>
      </c>
      <c r="AS236" s="136" t="str">
        <f t="shared" si="478"/>
        <v/>
      </c>
      <c r="AT236" s="136" t="str">
        <f t="shared" si="478"/>
        <v/>
      </c>
      <c r="AU236" s="136" t="str">
        <f t="shared" si="478"/>
        <v/>
      </c>
      <c r="AV236" s="136" t="str">
        <f t="shared" si="478"/>
        <v/>
      </c>
      <c r="AW236" s="136" t="str">
        <f t="shared" si="478"/>
        <v/>
      </c>
      <c r="AX236" s="136" t="str">
        <f t="shared" si="478"/>
        <v/>
      </c>
      <c r="AY236" s="136" t="str">
        <f t="shared" si="478"/>
        <v/>
      </c>
      <c r="AZ236" s="136" t="str">
        <f t="shared" si="478"/>
        <v/>
      </c>
      <c r="BA236" s="136" t="str">
        <f t="shared" si="478"/>
        <v/>
      </c>
      <c r="BB236" s="136" t="str">
        <f t="shared" si="478"/>
        <v/>
      </c>
      <c r="BC236" s="136" t="str">
        <f t="shared" si="478"/>
        <v/>
      </c>
      <c r="BD236" s="136" t="str">
        <f t="shared" si="478"/>
        <v/>
      </c>
      <c r="BE236" s="136" t="str">
        <f t="shared" si="478"/>
        <v/>
      </c>
      <c r="BF236" s="136" t="str">
        <f t="shared" si="478"/>
        <v/>
      </c>
      <c r="BG236" s="136" t="str">
        <f t="shared" si="478"/>
        <v/>
      </c>
      <c r="BH236" s="136" t="str">
        <f t="shared" si="478"/>
        <v/>
      </c>
      <c r="BI236" s="136" t="str">
        <f t="shared" si="478"/>
        <v/>
      </c>
      <c r="BJ236" s="136" t="str">
        <f t="shared" si="478"/>
        <v/>
      </c>
      <c r="BK236" s="136" t="str">
        <f t="shared" si="478"/>
        <v/>
      </c>
      <c r="BL236" s="136" t="str">
        <f t="shared" si="478"/>
        <v/>
      </c>
      <c r="BM236" s="136" t="str">
        <f t="shared" si="478"/>
        <v/>
      </c>
      <c r="BN236" s="136" t="str">
        <f t="shared" si="478"/>
        <v/>
      </c>
      <c r="BO236" s="136" t="str">
        <f t="shared" si="478"/>
        <v/>
      </c>
      <c r="BP236" s="136" t="str">
        <f t="shared" si="478"/>
        <v/>
      </c>
      <c r="BQ236" s="136" t="str">
        <f t="shared" si="478"/>
        <v/>
      </c>
      <c r="BR236" s="136" t="str">
        <f t="shared" si="478"/>
        <v/>
      </c>
    </row>
    <row r="237" spans="1:70">
      <c r="A237" s="133" t="str">
        <f>IFERROR(IF(IF(AND(ROW(A237)=ROW($A$6),$G$2&lt;DATEVALUE("28/07/2006")),$G$2+1,INDEX('Intereses moratorios'!$A$7:$A$299,MATCH($G$2,'Intereses moratorios'!$A$7:$A$299,1)+ROW(A237)-ROW($A$6)))=0,"",IF(AND(ROW(A237)=ROW($A$6),$G$2&lt;DATEVALUE("28/07/2006")),$G$2+1,INDEX('Intereses moratorios'!$A$7:$A$299,MATCH($G$2,'Intereses moratorios'!$A$7:$A$299,1)+ROW(A237)-ROW($A$6)))),"")</f>
        <v/>
      </c>
      <c r="B237" s="133" t="str">
        <f>IFERROR(INDEX('Intereses moratorios'!$B$7:$B$299,MATCH(A237,'Intereses moratorios'!$A$7:$A$299,0)),"")</f>
        <v/>
      </c>
      <c r="C237" s="134" t="str">
        <f>IF(A237="","",IFERROR(IF($G$1&gt;=DATEVALUE("22/11/2019"),$E$4,INDEX('Intereses moratorios'!$D$7:$D$299,MATCH(A237,'Intereses moratorios'!$A$7:$A$299,0))),""))</f>
        <v/>
      </c>
      <c r="D237" s="133" t="str">
        <f t="shared" si="403"/>
        <v/>
      </c>
      <c r="E237" s="133" t="str">
        <f t="shared" si="404"/>
        <v/>
      </c>
      <c r="F237" s="135" t="str">
        <f t="shared" si="399"/>
        <v/>
      </c>
      <c r="G237" s="136" t="str">
        <f t="shared" si="400"/>
        <v/>
      </c>
      <c r="H237" s="136" t="str">
        <f t="shared" ref="H237:AM237" si="479">IF(D237&lt;&gt;"",ROUND(H4*IF($G$1&gt;=DATEVALUE("22/11/2019"),$C$237/365)*$F$237,IF(FALSE,-3,2)),"")</f>
        <v/>
      </c>
      <c r="I237" s="136" t="str">
        <f t="shared" si="479"/>
        <v/>
      </c>
      <c r="J237" s="136" t="str">
        <f t="shared" si="479"/>
        <v/>
      </c>
      <c r="K237" s="136" t="str">
        <f t="shared" si="479"/>
        <v/>
      </c>
      <c r="L237" s="136" t="str">
        <f t="shared" si="479"/>
        <v/>
      </c>
      <c r="M237" s="136" t="str">
        <f t="shared" si="479"/>
        <v/>
      </c>
      <c r="N237" s="136" t="str">
        <f t="shared" si="479"/>
        <v/>
      </c>
      <c r="O237" s="136" t="str">
        <f t="shared" si="479"/>
        <v/>
      </c>
      <c r="P237" s="136" t="str">
        <f t="shared" si="479"/>
        <v/>
      </c>
      <c r="Q237" s="136" t="str">
        <f t="shared" si="479"/>
        <v/>
      </c>
      <c r="R237" s="136" t="str">
        <f t="shared" si="479"/>
        <v/>
      </c>
      <c r="S237" s="136" t="str">
        <f t="shared" si="479"/>
        <v/>
      </c>
      <c r="T237" s="136" t="str">
        <f t="shared" si="479"/>
        <v/>
      </c>
      <c r="U237" s="136" t="str">
        <f t="shared" si="479"/>
        <v/>
      </c>
      <c r="V237" s="136" t="str">
        <f t="shared" si="479"/>
        <v/>
      </c>
      <c r="W237" s="136" t="str">
        <f t="shared" si="479"/>
        <v/>
      </c>
      <c r="X237" s="136" t="str">
        <f t="shared" si="479"/>
        <v/>
      </c>
      <c r="Y237" s="136" t="str">
        <f t="shared" si="479"/>
        <v/>
      </c>
      <c r="Z237" s="136" t="str">
        <f t="shared" si="479"/>
        <v/>
      </c>
      <c r="AA237" s="136" t="str">
        <f t="shared" si="479"/>
        <v/>
      </c>
      <c r="AB237" s="136" t="str">
        <f t="shared" si="479"/>
        <v/>
      </c>
      <c r="AC237" s="136" t="str">
        <f t="shared" si="479"/>
        <v/>
      </c>
      <c r="AD237" s="136" t="str">
        <f t="shared" si="479"/>
        <v/>
      </c>
      <c r="AE237" s="136" t="str">
        <f t="shared" si="479"/>
        <v/>
      </c>
      <c r="AF237" s="136" t="str">
        <f t="shared" si="479"/>
        <v/>
      </c>
      <c r="AG237" s="136" t="str">
        <f t="shared" si="479"/>
        <v/>
      </c>
      <c r="AH237" s="136" t="str">
        <f t="shared" si="479"/>
        <v/>
      </c>
      <c r="AI237" s="136" t="str">
        <f t="shared" si="479"/>
        <v/>
      </c>
      <c r="AJ237" s="136" t="str">
        <f t="shared" si="479"/>
        <v/>
      </c>
      <c r="AK237" s="136" t="str">
        <f t="shared" si="479"/>
        <v/>
      </c>
      <c r="AL237" s="136" t="str">
        <f t="shared" si="479"/>
        <v/>
      </c>
      <c r="AM237" s="136" t="str">
        <f t="shared" si="479"/>
        <v/>
      </c>
      <c r="AN237" s="136" t="str">
        <f t="shared" ref="AN237:BR237" si="480">IF(AJ237&lt;&gt;"",ROUND(AN4*IF($G$1&gt;=DATEVALUE("22/11/2019"),$C$237/365)*$F$237,IF(FALSE,-3,2)),"")</f>
        <v/>
      </c>
      <c r="AO237" s="136" t="str">
        <f t="shared" si="480"/>
        <v/>
      </c>
      <c r="AP237" s="136" t="str">
        <f t="shared" si="480"/>
        <v/>
      </c>
      <c r="AQ237" s="136" t="str">
        <f t="shared" si="480"/>
        <v/>
      </c>
      <c r="AR237" s="136" t="str">
        <f t="shared" si="480"/>
        <v/>
      </c>
      <c r="AS237" s="136" t="str">
        <f t="shared" si="480"/>
        <v/>
      </c>
      <c r="AT237" s="136" t="str">
        <f t="shared" si="480"/>
        <v/>
      </c>
      <c r="AU237" s="136" t="str">
        <f t="shared" si="480"/>
        <v/>
      </c>
      <c r="AV237" s="136" t="str">
        <f t="shared" si="480"/>
        <v/>
      </c>
      <c r="AW237" s="136" t="str">
        <f t="shared" si="480"/>
        <v/>
      </c>
      <c r="AX237" s="136" t="str">
        <f t="shared" si="480"/>
        <v/>
      </c>
      <c r="AY237" s="136" t="str">
        <f t="shared" si="480"/>
        <v/>
      </c>
      <c r="AZ237" s="136" t="str">
        <f t="shared" si="480"/>
        <v/>
      </c>
      <c r="BA237" s="136" t="str">
        <f t="shared" si="480"/>
        <v/>
      </c>
      <c r="BB237" s="136" t="str">
        <f t="shared" si="480"/>
        <v/>
      </c>
      <c r="BC237" s="136" t="str">
        <f t="shared" si="480"/>
        <v/>
      </c>
      <c r="BD237" s="136" t="str">
        <f t="shared" si="480"/>
        <v/>
      </c>
      <c r="BE237" s="136" t="str">
        <f t="shared" si="480"/>
        <v/>
      </c>
      <c r="BF237" s="136" t="str">
        <f t="shared" si="480"/>
        <v/>
      </c>
      <c r="BG237" s="136" t="str">
        <f t="shared" si="480"/>
        <v/>
      </c>
      <c r="BH237" s="136" t="str">
        <f t="shared" si="480"/>
        <v/>
      </c>
      <c r="BI237" s="136" t="str">
        <f t="shared" si="480"/>
        <v/>
      </c>
      <c r="BJ237" s="136" t="str">
        <f t="shared" si="480"/>
        <v/>
      </c>
      <c r="BK237" s="136" t="str">
        <f t="shared" si="480"/>
        <v/>
      </c>
      <c r="BL237" s="136" t="str">
        <f t="shared" si="480"/>
        <v/>
      </c>
      <c r="BM237" s="136" t="str">
        <f t="shared" si="480"/>
        <v/>
      </c>
      <c r="BN237" s="136" t="str">
        <f t="shared" si="480"/>
        <v/>
      </c>
      <c r="BO237" s="136" t="str">
        <f t="shared" si="480"/>
        <v/>
      </c>
      <c r="BP237" s="136" t="str">
        <f t="shared" si="480"/>
        <v/>
      </c>
      <c r="BQ237" s="136" t="str">
        <f t="shared" si="480"/>
        <v/>
      </c>
      <c r="BR237" s="136" t="str">
        <f t="shared" si="480"/>
        <v/>
      </c>
    </row>
    <row r="238" spans="1:70">
      <c r="A238" s="133" t="str">
        <f>IFERROR(IF(IF(AND(ROW(A238)=ROW($A$6),$G$2&lt;DATEVALUE("28/07/2006")),$G$2+1,INDEX('Intereses moratorios'!$A$7:$A$299,MATCH($G$2,'Intereses moratorios'!$A$7:$A$299,1)+ROW(A238)-ROW($A$6)))=0,"",IF(AND(ROW(A238)=ROW($A$6),$G$2&lt;DATEVALUE("28/07/2006")),$G$2+1,INDEX('Intereses moratorios'!$A$7:$A$299,MATCH($G$2,'Intereses moratorios'!$A$7:$A$299,1)+ROW(A238)-ROW($A$6)))),"")</f>
        <v/>
      </c>
      <c r="B238" s="133" t="str">
        <f>IFERROR(INDEX('Intereses moratorios'!$B$7:$B$299,MATCH(A238,'Intereses moratorios'!$A$7:$A$299,0)),"")</f>
        <v/>
      </c>
      <c r="C238" s="134" t="str">
        <f>IF(A238="","",IFERROR(IF($G$1&gt;=DATEVALUE("22/11/2019"),$E$4,INDEX('Intereses moratorios'!$D$7:$D$299,MATCH(A238,'Intereses moratorios'!$A$7:$A$299,0))),""))</f>
        <v/>
      </c>
      <c r="D238" s="133" t="str">
        <f t="shared" si="403"/>
        <v/>
      </c>
      <c r="E238" s="133" t="str">
        <f t="shared" si="404"/>
        <v/>
      </c>
      <c r="F238" s="135" t="str">
        <f t="shared" si="399"/>
        <v/>
      </c>
      <c r="G238" s="136" t="str">
        <f t="shared" si="400"/>
        <v/>
      </c>
      <c r="H238" s="136" t="str">
        <f t="shared" ref="H238:AM238" si="481">IF(D238&lt;&gt;"",ROUND(H4*IF($G$1&gt;=DATEVALUE("22/11/2019"),$C$238/365)*$F$238,IF(FALSE,-3,2)),"")</f>
        <v/>
      </c>
      <c r="I238" s="136" t="str">
        <f t="shared" si="481"/>
        <v/>
      </c>
      <c r="J238" s="136" t="str">
        <f t="shared" si="481"/>
        <v/>
      </c>
      <c r="K238" s="136" t="str">
        <f t="shared" si="481"/>
        <v/>
      </c>
      <c r="L238" s="136" t="str">
        <f t="shared" si="481"/>
        <v/>
      </c>
      <c r="M238" s="136" t="str">
        <f t="shared" si="481"/>
        <v/>
      </c>
      <c r="N238" s="136" t="str">
        <f t="shared" si="481"/>
        <v/>
      </c>
      <c r="O238" s="136" t="str">
        <f t="shared" si="481"/>
        <v/>
      </c>
      <c r="P238" s="136" t="str">
        <f t="shared" si="481"/>
        <v/>
      </c>
      <c r="Q238" s="136" t="str">
        <f t="shared" si="481"/>
        <v/>
      </c>
      <c r="R238" s="136" t="str">
        <f t="shared" si="481"/>
        <v/>
      </c>
      <c r="S238" s="136" t="str">
        <f t="shared" si="481"/>
        <v/>
      </c>
      <c r="T238" s="136" t="str">
        <f t="shared" si="481"/>
        <v/>
      </c>
      <c r="U238" s="136" t="str">
        <f t="shared" si="481"/>
        <v/>
      </c>
      <c r="V238" s="136" t="str">
        <f t="shared" si="481"/>
        <v/>
      </c>
      <c r="W238" s="136" t="str">
        <f t="shared" si="481"/>
        <v/>
      </c>
      <c r="X238" s="136" t="str">
        <f t="shared" si="481"/>
        <v/>
      </c>
      <c r="Y238" s="136" t="str">
        <f t="shared" si="481"/>
        <v/>
      </c>
      <c r="Z238" s="136" t="str">
        <f t="shared" si="481"/>
        <v/>
      </c>
      <c r="AA238" s="136" t="str">
        <f t="shared" si="481"/>
        <v/>
      </c>
      <c r="AB238" s="136" t="str">
        <f t="shared" si="481"/>
        <v/>
      </c>
      <c r="AC238" s="136" t="str">
        <f t="shared" si="481"/>
        <v/>
      </c>
      <c r="AD238" s="136" t="str">
        <f t="shared" si="481"/>
        <v/>
      </c>
      <c r="AE238" s="136" t="str">
        <f t="shared" si="481"/>
        <v/>
      </c>
      <c r="AF238" s="136" t="str">
        <f t="shared" si="481"/>
        <v/>
      </c>
      <c r="AG238" s="136" t="str">
        <f t="shared" si="481"/>
        <v/>
      </c>
      <c r="AH238" s="136" t="str">
        <f t="shared" si="481"/>
        <v/>
      </c>
      <c r="AI238" s="136" t="str">
        <f t="shared" si="481"/>
        <v/>
      </c>
      <c r="AJ238" s="136" t="str">
        <f t="shared" si="481"/>
        <v/>
      </c>
      <c r="AK238" s="136" t="str">
        <f t="shared" si="481"/>
        <v/>
      </c>
      <c r="AL238" s="136" t="str">
        <f t="shared" si="481"/>
        <v/>
      </c>
      <c r="AM238" s="136" t="str">
        <f t="shared" si="481"/>
        <v/>
      </c>
      <c r="AN238" s="136" t="str">
        <f t="shared" ref="AN238:BR238" si="482">IF(AJ238&lt;&gt;"",ROUND(AN4*IF($G$1&gt;=DATEVALUE("22/11/2019"),$C$238/365)*$F$238,IF(FALSE,-3,2)),"")</f>
        <v/>
      </c>
      <c r="AO238" s="136" t="str">
        <f t="shared" si="482"/>
        <v/>
      </c>
      <c r="AP238" s="136" t="str">
        <f t="shared" si="482"/>
        <v/>
      </c>
      <c r="AQ238" s="136" t="str">
        <f t="shared" si="482"/>
        <v/>
      </c>
      <c r="AR238" s="136" t="str">
        <f t="shared" si="482"/>
        <v/>
      </c>
      <c r="AS238" s="136" t="str">
        <f t="shared" si="482"/>
        <v/>
      </c>
      <c r="AT238" s="136" t="str">
        <f t="shared" si="482"/>
        <v/>
      </c>
      <c r="AU238" s="136" t="str">
        <f t="shared" si="482"/>
        <v/>
      </c>
      <c r="AV238" s="136" t="str">
        <f t="shared" si="482"/>
        <v/>
      </c>
      <c r="AW238" s="136" t="str">
        <f t="shared" si="482"/>
        <v/>
      </c>
      <c r="AX238" s="136" t="str">
        <f t="shared" si="482"/>
        <v/>
      </c>
      <c r="AY238" s="136" t="str">
        <f t="shared" si="482"/>
        <v/>
      </c>
      <c r="AZ238" s="136" t="str">
        <f t="shared" si="482"/>
        <v/>
      </c>
      <c r="BA238" s="136" t="str">
        <f t="shared" si="482"/>
        <v/>
      </c>
      <c r="BB238" s="136" t="str">
        <f t="shared" si="482"/>
        <v/>
      </c>
      <c r="BC238" s="136" t="str">
        <f t="shared" si="482"/>
        <v/>
      </c>
      <c r="BD238" s="136" t="str">
        <f t="shared" si="482"/>
        <v/>
      </c>
      <c r="BE238" s="136" t="str">
        <f t="shared" si="482"/>
        <v/>
      </c>
      <c r="BF238" s="136" t="str">
        <f t="shared" si="482"/>
        <v/>
      </c>
      <c r="BG238" s="136" t="str">
        <f t="shared" si="482"/>
        <v/>
      </c>
      <c r="BH238" s="136" t="str">
        <f t="shared" si="482"/>
        <v/>
      </c>
      <c r="BI238" s="136" t="str">
        <f t="shared" si="482"/>
        <v/>
      </c>
      <c r="BJ238" s="136" t="str">
        <f t="shared" si="482"/>
        <v/>
      </c>
      <c r="BK238" s="136" t="str">
        <f t="shared" si="482"/>
        <v/>
      </c>
      <c r="BL238" s="136" t="str">
        <f t="shared" si="482"/>
        <v/>
      </c>
      <c r="BM238" s="136" t="str">
        <f t="shared" si="482"/>
        <v/>
      </c>
      <c r="BN238" s="136" t="str">
        <f t="shared" si="482"/>
        <v/>
      </c>
      <c r="BO238" s="136" t="str">
        <f t="shared" si="482"/>
        <v/>
      </c>
      <c r="BP238" s="136" t="str">
        <f t="shared" si="482"/>
        <v/>
      </c>
      <c r="BQ238" s="136" t="str">
        <f t="shared" si="482"/>
        <v/>
      </c>
      <c r="BR238" s="136" t="str">
        <f t="shared" si="482"/>
        <v/>
      </c>
    </row>
    <row r="239" spans="1:70">
      <c r="A239" s="133" t="str">
        <f>IFERROR(IF(IF(AND(ROW(A239)=ROW($A$6),$G$2&lt;DATEVALUE("28/07/2006")),$G$2+1,INDEX('Intereses moratorios'!$A$7:$A$299,MATCH($G$2,'Intereses moratorios'!$A$7:$A$299,1)+ROW(A239)-ROW($A$6)))=0,"",IF(AND(ROW(A239)=ROW($A$6),$G$2&lt;DATEVALUE("28/07/2006")),$G$2+1,INDEX('Intereses moratorios'!$A$7:$A$299,MATCH($G$2,'Intereses moratorios'!$A$7:$A$299,1)+ROW(A239)-ROW($A$6)))),"")</f>
        <v/>
      </c>
      <c r="B239" s="133" t="str">
        <f>IFERROR(INDEX('Intereses moratorios'!$B$7:$B$299,MATCH(A239,'Intereses moratorios'!$A$7:$A$299,0)),"")</f>
        <v/>
      </c>
      <c r="C239" s="134" t="str">
        <f>IF(A239="","",IFERROR(IF($G$1&gt;=DATEVALUE("22/11/2019"),$E$4,INDEX('Intereses moratorios'!$D$7:$D$299,MATCH(A239,'Intereses moratorios'!$A$7:$A$299,0))),""))</f>
        <v/>
      </c>
      <c r="D239" s="133" t="str">
        <f t="shared" si="403"/>
        <v/>
      </c>
      <c r="E239" s="133" t="str">
        <f t="shared" si="404"/>
        <v/>
      </c>
      <c r="F239" s="135" t="str">
        <f t="shared" si="399"/>
        <v/>
      </c>
      <c r="G239" s="136" t="str">
        <f t="shared" si="400"/>
        <v/>
      </c>
      <c r="H239" s="136" t="str">
        <f t="shared" ref="H239:AM239" si="483">IF(D239&lt;&gt;"",ROUND(H4*IF($G$1&gt;=DATEVALUE("22/11/2019"),$C$239/365)*$F$239,IF(FALSE,-3,2)),"")</f>
        <v/>
      </c>
      <c r="I239" s="136" t="str">
        <f t="shared" si="483"/>
        <v/>
      </c>
      <c r="J239" s="136" t="str">
        <f t="shared" si="483"/>
        <v/>
      </c>
      <c r="K239" s="136" t="str">
        <f t="shared" si="483"/>
        <v/>
      </c>
      <c r="L239" s="136" t="str">
        <f t="shared" si="483"/>
        <v/>
      </c>
      <c r="M239" s="136" t="str">
        <f t="shared" si="483"/>
        <v/>
      </c>
      <c r="N239" s="136" t="str">
        <f t="shared" si="483"/>
        <v/>
      </c>
      <c r="O239" s="136" t="str">
        <f t="shared" si="483"/>
        <v/>
      </c>
      <c r="P239" s="136" t="str">
        <f t="shared" si="483"/>
        <v/>
      </c>
      <c r="Q239" s="136" t="str">
        <f t="shared" si="483"/>
        <v/>
      </c>
      <c r="R239" s="136" t="str">
        <f t="shared" si="483"/>
        <v/>
      </c>
      <c r="S239" s="136" t="str">
        <f t="shared" si="483"/>
        <v/>
      </c>
      <c r="T239" s="136" t="str">
        <f t="shared" si="483"/>
        <v/>
      </c>
      <c r="U239" s="136" t="str">
        <f t="shared" si="483"/>
        <v/>
      </c>
      <c r="V239" s="136" t="str">
        <f t="shared" si="483"/>
        <v/>
      </c>
      <c r="W239" s="136" t="str">
        <f t="shared" si="483"/>
        <v/>
      </c>
      <c r="X239" s="136" t="str">
        <f t="shared" si="483"/>
        <v/>
      </c>
      <c r="Y239" s="136" t="str">
        <f t="shared" si="483"/>
        <v/>
      </c>
      <c r="Z239" s="136" t="str">
        <f t="shared" si="483"/>
        <v/>
      </c>
      <c r="AA239" s="136" t="str">
        <f t="shared" si="483"/>
        <v/>
      </c>
      <c r="AB239" s="136" t="str">
        <f t="shared" si="483"/>
        <v/>
      </c>
      <c r="AC239" s="136" t="str">
        <f t="shared" si="483"/>
        <v/>
      </c>
      <c r="AD239" s="136" t="str">
        <f t="shared" si="483"/>
        <v/>
      </c>
      <c r="AE239" s="136" t="str">
        <f t="shared" si="483"/>
        <v/>
      </c>
      <c r="AF239" s="136" t="str">
        <f t="shared" si="483"/>
        <v/>
      </c>
      <c r="AG239" s="136" t="str">
        <f t="shared" si="483"/>
        <v/>
      </c>
      <c r="AH239" s="136" t="str">
        <f t="shared" si="483"/>
        <v/>
      </c>
      <c r="AI239" s="136" t="str">
        <f t="shared" si="483"/>
        <v/>
      </c>
      <c r="AJ239" s="136" t="str">
        <f t="shared" si="483"/>
        <v/>
      </c>
      <c r="AK239" s="136" t="str">
        <f t="shared" si="483"/>
        <v/>
      </c>
      <c r="AL239" s="136" t="str">
        <f t="shared" si="483"/>
        <v/>
      </c>
      <c r="AM239" s="136" t="str">
        <f t="shared" si="483"/>
        <v/>
      </c>
      <c r="AN239" s="136" t="str">
        <f t="shared" ref="AN239:BR239" si="484">IF(AJ239&lt;&gt;"",ROUND(AN4*IF($G$1&gt;=DATEVALUE("22/11/2019"),$C$239/365)*$F$239,IF(FALSE,-3,2)),"")</f>
        <v/>
      </c>
      <c r="AO239" s="136" t="str">
        <f t="shared" si="484"/>
        <v/>
      </c>
      <c r="AP239" s="136" t="str">
        <f t="shared" si="484"/>
        <v/>
      </c>
      <c r="AQ239" s="136" t="str">
        <f t="shared" si="484"/>
        <v/>
      </c>
      <c r="AR239" s="136" t="str">
        <f t="shared" si="484"/>
        <v/>
      </c>
      <c r="AS239" s="136" t="str">
        <f t="shared" si="484"/>
        <v/>
      </c>
      <c r="AT239" s="136" t="str">
        <f t="shared" si="484"/>
        <v/>
      </c>
      <c r="AU239" s="136" t="str">
        <f t="shared" si="484"/>
        <v/>
      </c>
      <c r="AV239" s="136" t="str">
        <f t="shared" si="484"/>
        <v/>
      </c>
      <c r="AW239" s="136" t="str">
        <f t="shared" si="484"/>
        <v/>
      </c>
      <c r="AX239" s="136" t="str">
        <f t="shared" si="484"/>
        <v/>
      </c>
      <c r="AY239" s="136" t="str">
        <f t="shared" si="484"/>
        <v/>
      </c>
      <c r="AZ239" s="136" t="str">
        <f t="shared" si="484"/>
        <v/>
      </c>
      <c r="BA239" s="136" t="str">
        <f t="shared" si="484"/>
        <v/>
      </c>
      <c r="BB239" s="136" t="str">
        <f t="shared" si="484"/>
        <v/>
      </c>
      <c r="BC239" s="136" t="str">
        <f t="shared" si="484"/>
        <v/>
      </c>
      <c r="BD239" s="136" t="str">
        <f t="shared" si="484"/>
        <v/>
      </c>
      <c r="BE239" s="136" t="str">
        <f t="shared" si="484"/>
        <v/>
      </c>
      <c r="BF239" s="136" t="str">
        <f t="shared" si="484"/>
        <v/>
      </c>
      <c r="BG239" s="136" t="str">
        <f t="shared" si="484"/>
        <v/>
      </c>
      <c r="BH239" s="136" t="str">
        <f t="shared" si="484"/>
        <v/>
      </c>
      <c r="BI239" s="136" t="str">
        <f t="shared" si="484"/>
        <v/>
      </c>
      <c r="BJ239" s="136" t="str">
        <f t="shared" si="484"/>
        <v/>
      </c>
      <c r="BK239" s="136" t="str">
        <f t="shared" si="484"/>
        <v/>
      </c>
      <c r="BL239" s="136" t="str">
        <f t="shared" si="484"/>
        <v/>
      </c>
      <c r="BM239" s="136" t="str">
        <f t="shared" si="484"/>
        <v/>
      </c>
      <c r="BN239" s="136" t="str">
        <f t="shared" si="484"/>
        <v/>
      </c>
      <c r="BO239" s="136" t="str">
        <f t="shared" si="484"/>
        <v/>
      </c>
      <c r="BP239" s="136" t="str">
        <f t="shared" si="484"/>
        <v/>
      </c>
      <c r="BQ239" s="136" t="str">
        <f t="shared" si="484"/>
        <v/>
      </c>
      <c r="BR239" s="136" t="str">
        <f t="shared" si="484"/>
        <v/>
      </c>
    </row>
    <row r="240" spans="1:70">
      <c r="A240" s="133" t="str">
        <f>IFERROR(IF(IF(AND(ROW(A240)=ROW($A$6),$G$2&lt;DATEVALUE("28/07/2006")),$G$2+1,INDEX('Intereses moratorios'!$A$7:$A$299,MATCH($G$2,'Intereses moratorios'!$A$7:$A$299,1)+ROW(A240)-ROW($A$6)))=0,"",IF(AND(ROW(A240)=ROW($A$6),$G$2&lt;DATEVALUE("28/07/2006")),$G$2+1,INDEX('Intereses moratorios'!$A$7:$A$299,MATCH($G$2,'Intereses moratorios'!$A$7:$A$299,1)+ROW(A240)-ROW($A$6)))),"")</f>
        <v/>
      </c>
      <c r="B240" s="133" t="str">
        <f>IFERROR(INDEX('Intereses moratorios'!$B$7:$B$299,MATCH(A240,'Intereses moratorios'!$A$7:$A$299,0)),"")</f>
        <v/>
      </c>
      <c r="C240" s="134" t="str">
        <f>IF(A240="","",IFERROR(IF($G$1&gt;=DATEVALUE("22/11/2019"),$E$4,INDEX('Intereses moratorios'!$D$7:$D$299,MATCH(A240,'Intereses moratorios'!$A$7:$A$299,0))),""))</f>
        <v/>
      </c>
      <c r="D240" s="133" t="str">
        <f t="shared" si="403"/>
        <v/>
      </c>
      <c r="E240" s="133" t="str">
        <f t="shared" si="404"/>
        <v/>
      </c>
      <c r="F240" s="135" t="str">
        <f t="shared" si="399"/>
        <v/>
      </c>
      <c r="G240" s="136" t="str">
        <f t="shared" si="400"/>
        <v/>
      </c>
      <c r="H240" s="136" t="str">
        <f t="shared" ref="H240:AM240" si="485">IF(D240&lt;&gt;"",ROUND(H4*IF($G$1&gt;=DATEVALUE("22/11/2019"),$C$240/365)*$F$240,IF(FALSE,-3,2)),"")</f>
        <v/>
      </c>
      <c r="I240" s="136" t="str">
        <f t="shared" si="485"/>
        <v/>
      </c>
      <c r="J240" s="136" t="str">
        <f t="shared" si="485"/>
        <v/>
      </c>
      <c r="K240" s="136" t="str">
        <f t="shared" si="485"/>
        <v/>
      </c>
      <c r="L240" s="136" t="str">
        <f t="shared" si="485"/>
        <v/>
      </c>
      <c r="M240" s="136" t="str">
        <f t="shared" si="485"/>
        <v/>
      </c>
      <c r="N240" s="136" t="str">
        <f t="shared" si="485"/>
        <v/>
      </c>
      <c r="O240" s="136" t="str">
        <f t="shared" si="485"/>
        <v/>
      </c>
      <c r="P240" s="136" t="str">
        <f t="shared" si="485"/>
        <v/>
      </c>
      <c r="Q240" s="136" t="str">
        <f t="shared" si="485"/>
        <v/>
      </c>
      <c r="R240" s="136" t="str">
        <f t="shared" si="485"/>
        <v/>
      </c>
      <c r="S240" s="136" t="str">
        <f t="shared" si="485"/>
        <v/>
      </c>
      <c r="T240" s="136" t="str">
        <f t="shared" si="485"/>
        <v/>
      </c>
      <c r="U240" s="136" t="str">
        <f t="shared" si="485"/>
        <v/>
      </c>
      <c r="V240" s="136" t="str">
        <f t="shared" si="485"/>
        <v/>
      </c>
      <c r="W240" s="136" t="str">
        <f t="shared" si="485"/>
        <v/>
      </c>
      <c r="X240" s="136" t="str">
        <f t="shared" si="485"/>
        <v/>
      </c>
      <c r="Y240" s="136" t="str">
        <f t="shared" si="485"/>
        <v/>
      </c>
      <c r="Z240" s="136" t="str">
        <f t="shared" si="485"/>
        <v/>
      </c>
      <c r="AA240" s="136" t="str">
        <f t="shared" si="485"/>
        <v/>
      </c>
      <c r="AB240" s="136" t="str">
        <f t="shared" si="485"/>
        <v/>
      </c>
      <c r="AC240" s="136" t="str">
        <f t="shared" si="485"/>
        <v/>
      </c>
      <c r="AD240" s="136" t="str">
        <f t="shared" si="485"/>
        <v/>
      </c>
      <c r="AE240" s="136" t="str">
        <f t="shared" si="485"/>
        <v/>
      </c>
      <c r="AF240" s="136" t="str">
        <f t="shared" si="485"/>
        <v/>
      </c>
      <c r="AG240" s="136" t="str">
        <f t="shared" si="485"/>
        <v/>
      </c>
      <c r="AH240" s="136" t="str">
        <f t="shared" si="485"/>
        <v/>
      </c>
      <c r="AI240" s="136" t="str">
        <f t="shared" si="485"/>
        <v/>
      </c>
      <c r="AJ240" s="136" t="str">
        <f t="shared" si="485"/>
        <v/>
      </c>
      <c r="AK240" s="136" t="str">
        <f t="shared" si="485"/>
        <v/>
      </c>
      <c r="AL240" s="136" t="str">
        <f t="shared" si="485"/>
        <v/>
      </c>
      <c r="AM240" s="136" t="str">
        <f t="shared" si="485"/>
        <v/>
      </c>
      <c r="AN240" s="136" t="str">
        <f t="shared" ref="AN240:BR240" si="486">IF(AJ240&lt;&gt;"",ROUND(AN4*IF($G$1&gt;=DATEVALUE("22/11/2019"),$C$240/365)*$F$240,IF(FALSE,-3,2)),"")</f>
        <v/>
      </c>
      <c r="AO240" s="136" t="str">
        <f t="shared" si="486"/>
        <v/>
      </c>
      <c r="AP240" s="136" t="str">
        <f t="shared" si="486"/>
        <v/>
      </c>
      <c r="AQ240" s="136" t="str">
        <f t="shared" si="486"/>
        <v/>
      </c>
      <c r="AR240" s="136" t="str">
        <f t="shared" si="486"/>
        <v/>
      </c>
      <c r="AS240" s="136" t="str">
        <f t="shared" si="486"/>
        <v/>
      </c>
      <c r="AT240" s="136" t="str">
        <f t="shared" si="486"/>
        <v/>
      </c>
      <c r="AU240" s="136" t="str">
        <f t="shared" si="486"/>
        <v/>
      </c>
      <c r="AV240" s="136" t="str">
        <f t="shared" si="486"/>
        <v/>
      </c>
      <c r="AW240" s="136" t="str">
        <f t="shared" si="486"/>
        <v/>
      </c>
      <c r="AX240" s="136" t="str">
        <f t="shared" si="486"/>
        <v/>
      </c>
      <c r="AY240" s="136" t="str">
        <f t="shared" si="486"/>
        <v/>
      </c>
      <c r="AZ240" s="136" t="str">
        <f t="shared" si="486"/>
        <v/>
      </c>
      <c r="BA240" s="136" t="str">
        <f t="shared" si="486"/>
        <v/>
      </c>
      <c r="BB240" s="136" t="str">
        <f t="shared" si="486"/>
        <v/>
      </c>
      <c r="BC240" s="136" t="str">
        <f t="shared" si="486"/>
        <v/>
      </c>
      <c r="BD240" s="136" t="str">
        <f t="shared" si="486"/>
        <v/>
      </c>
      <c r="BE240" s="136" t="str">
        <f t="shared" si="486"/>
        <v/>
      </c>
      <c r="BF240" s="136" t="str">
        <f t="shared" si="486"/>
        <v/>
      </c>
      <c r="BG240" s="136" t="str">
        <f t="shared" si="486"/>
        <v/>
      </c>
      <c r="BH240" s="136" t="str">
        <f t="shared" si="486"/>
        <v/>
      </c>
      <c r="BI240" s="136" t="str">
        <f t="shared" si="486"/>
        <v/>
      </c>
      <c r="BJ240" s="136" t="str">
        <f t="shared" si="486"/>
        <v/>
      </c>
      <c r="BK240" s="136" t="str">
        <f t="shared" si="486"/>
        <v/>
      </c>
      <c r="BL240" s="136" t="str">
        <f t="shared" si="486"/>
        <v/>
      </c>
      <c r="BM240" s="136" t="str">
        <f t="shared" si="486"/>
        <v/>
      </c>
      <c r="BN240" s="136" t="str">
        <f t="shared" si="486"/>
        <v/>
      </c>
      <c r="BO240" s="136" t="str">
        <f t="shared" si="486"/>
        <v/>
      </c>
      <c r="BP240" s="136" t="str">
        <f t="shared" si="486"/>
        <v/>
      </c>
      <c r="BQ240" s="136" t="str">
        <f t="shared" si="486"/>
        <v/>
      </c>
      <c r="BR240" s="136" t="str">
        <f t="shared" si="486"/>
        <v/>
      </c>
    </row>
    <row r="241" spans="1:70">
      <c r="A241" s="133" t="str">
        <f>IFERROR(IF(IF(AND(ROW(A241)=ROW($A$6),$G$2&lt;DATEVALUE("28/07/2006")),$G$2+1,INDEX('Intereses moratorios'!$A$7:$A$299,MATCH($G$2,'Intereses moratorios'!$A$7:$A$299,1)+ROW(A241)-ROW($A$6)))=0,"",IF(AND(ROW(A241)=ROW($A$6),$G$2&lt;DATEVALUE("28/07/2006")),$G$2+1,INDEX('Intereses moratorios'!$A$7:$A$299,MATCH($G$2,'Intereses moratorios'!$A$7:$A$299,1)+ROW(A241)-ROW($A$6)))),"")</f>
        <v/>
      </c>
      <c r="B241" s="133" t="str">
        <f>IFERROR(INDEX('Intereses moratorios'!$B$7:$B$299,MATCH(A241,'Intereses moratorios'!$A$7:$A$299,0)),"")</f>
        <v/>
      </c>
      <c r="C241" s="134" t="str">
        <f>IF(A241="","",IFERROR(IF($G$1&gt;=DATEVALUE("22/11/2019"),$E$4,INDEX('Intereses moratorios'!$D$7:$D$299,MATCH(A241,'Intereses moratorios'!$A$7:$A$299,0))),""))</f>
        <v/>
      </c>
      <c r="D241" s="133" t="str">
        <f t="shared" si="403"/>
        <v/>
      </c>
      <c r="E241" s="133" t="str">
        <f t="shared" si="404"/>
        <v/>
      </c>
      <c r="F241" s="135" t="str">
        <f t="shared" si="399"/>
        <v/>
      </c>
      <c r="G241" s="136" t="str">
        <f t="shared" si="400"/>
        <v/>
      </c>
      <c r="H241" s="136" t="str">
        <f t="shared" ref="H241:AM241" si="487">IF(D241&lt;&gt;"",ROUND(H4*IF($G$1&gt;=DATEVALUE("22/11/2019"),$C$241/365)*$F$241,IF(FALSE,-3,2)),"")</f>
        <v/>
      </c>
      <c r="I241" s="136" t="str">
        <f t="shared" si="487"/>
        <v/>
      </c>
      <c r="J241" s="136" t="str">
        <f t="shared" si="487"/>
        <v/>
      </c>
      <c r="K241" s="136" t="str">
        <f t="shared" si="487"/>
        <v/>
      </c>
      <c r="L241" s="136" t="str">
        <f t="shared" si="487"/>
        <v/>
      </c>
      <c r="M241" s="136" t="str">
        <f t="shared" si="487"/>
        <v/>
      </c>
      <c r="N241" s="136" t="str">
        <f t="shared" si="487"/>
        <v/>
      </c>
      <c r="O241" s="136" t="str">
        <f t="shared" si="487"/>
        <v/>
      </c>
      <c r="P241" s="136" t="str">
        <f t="shared" si="487"/>
        <v/>
      </c>
      <c r="Q241" s="136" t="str">
        <f t="shared" si="487"/>
        <v/>
      </c>
      <c r="R241" s="136" t="str">
        <f t="shared" si="487"/>
        <v/>
      </c>
      <c r="S241" s="136" t="str">
        <f t="shared" si="487"/>
        <v/>
      </c>
      <c r="T241" s="136" t="str">
        <f t="shared" si="487"/>
        <v/>
      </c>
      <c r="U241" s="136" t="str">
        <f t="shared" si="487"/>
        <v/>
      </c>
      <c r="V241" s="136" t="str">
        <f t="shared" si="487"/>
        <v/>
      </c>
      <c r="W241" s="136" t="str">
        <f t="shared" si="487"/>
        <v/>
      </c>
      <c r="X241" s="136" t="str">
        <f t="shared" si="487"/>
        <v/>
      </c>
      <c r="Y241" s="136" t="str">
        <f t="shared" si="487"/>
        <v/>
      </c>
      <c r="Z241" s="136" t="str">
        <f t="shared" si="487"/>
        <v/>
      </c>
      <c r="AA241" s="136" t="str">
        <f t="shared" si="487"/>
        <v/>
      </c>
      <c r="AB241" s="136" t="str">
        <f t="shared" si="487"/>
        <v/>
      </c>
      <c r="AC241" s="136" t="str">
        <f t="shared" si="487"/>
        <v/>
      </c>
      <c r="AD241" s="136" t="str">
        <f t="shared" si="487"/>
        <v/>
      </c>
      <c r="AE241" s="136" t="str">
        <f t="shared" si="487"/>
        <v/>
      </c>
      <c r="AF241" s="136" t="str">
        <f t="shared" si="487"/>
        <v/>
      </c>
      <c r="AG241" s="136" t="str">
        <f t="shared" si="487"/>
        <v/>
      </c>
      <c r="AH241" s="136" t="str">
        <f t="shared" si="487"/>
        <v/>
      </c>
      <c r="AI241" s="136" t="str">
        <f t="shared" si="487"/>
        <v/>
      </c>
      <c r="AJ241" s="136" t="str">
        <f t="shared" si="487"/>
        <v/>
      </c>
      <c r="AK241" s="136" t="str">
        <f t="shared" si="487"/>
        <v/>
      </c>
      <c r="AL241" s="136" t="str">
        <f t="shared" si="487"/>
        <v/>
      </c>
      <c r="AM241" s="136" t="str">
        <f t="shared" si="487"/>
        <v/>
      </c>
      <c r="AN241" s="136" t="str">
        <f t="shared" ref="AN241:BR241" si="488">IF(AJ241&lt;&gt;"",ROUND(AN4*IF($G$1&gt;=DATEVALUE("22/11/2019"),$C$241/365)*$F$241,IF(FALSE,-3,2)),"")</f>
        <v/>
      </c>
      <c r="AO241" s="136" t="str">
        <f t="shared" si="488"/>
        <v/>
      </c>
      <c r="AP241" s="136" t="str">
        <f t="shared" si="488"/>
        <v/>
      </c>
      <c r="AQ241" s="136" t="str">
        <f t="shared" si="488"/>
        <v/>
      </c>
      <c r="AR241" s="136" t="str">
        <f t="shared" si="488"/>
        <v/>
      </c>
      <c r="AS241" s="136" t="str">
        <f t="shared" si="488"/>
        <v/>
      </c>
      <c r="AT241" s="136" t="str">
        <f t="shared" si="488"/>
        <v/>
      </c>
      <c r="AU241" s="136" t="str">
        <f t="shared" si="488"/>
        <v/>
      </c>
      <c r="AV241" s="136" t="str">
        <f t="shared" si="488"/>
        <v/>
      </c>
      <c r="AW241" s="136" t="str">
        <f t="shared" si="488"/>
        <v/>
      </c>
      <c r="AX241" s="136" t="str">
        <f t="shared" si="488"/>
        <v/>
      </c>
      <c r="AY241" s="136" t="str">
        <f t="shared" si="488"/>
        <v/>
      </c>
      <c r="AZ241" s="136" t="str">
        <f t="shared" si="488"/>
        <v/>
      </c>
      <c r="BA241" s="136" t="str">
        <f t="shared" si="488"/>
        <v/>
      </c>
      <c r="BB241" s="136" t="str">
        <f t="shared" si="488"/>
        <v/>
      </c>
      <c r="BC241" s="136" t="str">
        <f t="shared" si="488"/>
        <v/>
      </c>
      <c r="BD241" s="136" t="str">
        <f t="shared" si="488"/>
        <v/>
      </c>
      <c r="BE241" s="136" t="str">
        <f t="shared" si="488"/>
        <v/>
      </c>
      <c r="BF241" s="136" t="str">
        <f t="shared" si="488"/>
        <v/>
      </c>
      <c r="BG241" s="136" t="str">
        <f t="shared" si="488"/>
        <v/>
      </c>
      <c r="BH241" s="136" t="str">
        <f t="shared" si="488"/>
        <v/>
      </c>
      <c r="BI241" s="136" t="str">
        <f t="shared" si="488"/>
        <v/>
      </c>
      <c r="BJ241" s="136" t="str">
        <f t="shared" si="488"/>
        <v/>
      </c>
      <c r="BK241" s="136" t="str">
        <f t="shared" si="488"/>
        <v/>
      </c>
      <c r="BL241" s="136" t="str">
        <f t="shared" si="488"/>
        <v/>
      </c>
      <c r="BM241" s="136" t="str">
        <f t="shared" si="488"/>
        <v/>
      </c>
      <c r="BN241" s="136" t="str">
        <f t="shared" si="488"/>
        <v/>
      </c>
      <c r="BO241" s="136" t="str">
        <f t="shared" si="488"/>
        <v/>
      </c>
      <c r="BP241" s="136" t="str">
        <f t="shared" si="488"/>
        <v/>
      </c>
      <c r="BQ241" s="136" t="str">
        <f t="shared" si="488"/>
        <v/>
      </c>
      <c r="BR241" s="136" t="str">
        <f t="shared" si="488"/>
        <v/>
      </c>
    </row>
    <row r="242" spans="1:70">
      <c r="A242" s="133" t="str">
        <f>IFERROR(IF(IF(AND(ROW(A242)=ROW($A$6),$G$2&lt;DATEVALUE("28/07/2006")),$G$2+1,INDEX('Intereses moratorios'!$A$7:$A$299,MATCH($G$2,'Intereses moratorios'!$A$7:$A$299,1)+ROW(A242)-ROW($A$6)))=0,"",IF(AND(ROW(A242)=ROW($A$6),$G$2&lt;DATEVALUE("28/07/2006")),$G$2+1,INDEX('Intereses moratorios'!$A$7:$A$299,MATCH($G$2,'Intereses moratorios'!$A$7:$A$299,1)+ROW(A242)-ROW($A$6)))),"")</f>
        <v/>
      </c>
      <c r="B242" s="133" t="str">
        <f>IFERROR(INDEX('Intereses moratorios'!$B$7:$B$299,MATCH(A242,'Intereses moratorios'!$A$7:$A$299,0)),"")</f>
        <v/>
      </c>
      <c r="C242" s="134" t="str">
        <f>IF(A242="","",IFERROR(IF($G$1&gt;=DATEVALUE("22/11/2019"),$E$4,INDEX('Intereses moratorios'!$D$7:$D$299,MATCH(A242,'Intereses moratorios'!$A$7:$A$299,0))),""))</f>
        <v/>
      </c>
      <c r="D242" s="133" t="str">
        <f t="shared" si="403"/>
        <v/>
      </c>
      <c r="E242" s="133" t="str">
        <f t="shared" si="404"/>
        <v/>
      </c>
      <c r="F242" s="135" t="str">
        <f t="shared" si="399"/>
        <v/>
      </c>
      <c r="G242" s="136" t="str">
        <f t="shared" si="400"/>
        <v/>
      </c>
      <c r="H242" s="136" t="str">
        <f t="shared" ref="H242:AM242" si="489">IF(D242&lt;&gt;"",ROUND(H4*IF($G$1&gt;=DATEVALUE("22/11/2019"),$C$242/365)*$F$242,IF(FALSE,-3,2)),"")</f>
        <v/>
      </c>
      <c r="I242" s="136" t="str">
        <f t="shared" si="489"/>
        <v/>
      </c>
      <c r="J242" s="136" t="str">
        <f t="shared" si="489"/>
        <v/>
      </c>
      <c r="K242" s="136" t="str">
        <f t="shared" si="489"/>
        <v/>
      </c>
      <c r="L242" s="136" t="str">
        <f t="shared" si="489"/>
        <v/>
      </c>
      <c r="M242" s="136" t="str">
        <f t="shared" si="489"/>
        <v/>
      </c>
      <c r="N242" s="136" t="str">
        <f t="shared" si="489"/>
        <v/>
      </c>
      <c r="O242" s="136" t="str">
        <f t="shared" si="489"/>
        <v/>
      </c>
      <c r="P242" s="136" t="str">
        <f t="shared" si="489"/>
        <v/>
      </c>
      <c r="Q242" s="136" t="str">
        <f t="shared" si="489"/>
        <v/>
      </c>
      <c r="R242" s="136" t="str">
        <f t="shared" si="489"/>
        <v/>
      </c>
      <c r="S242" s="136" t="str">
        <f t="shared" si="489"/>
        <v/>
      </c>
      <c r="T242" s="136" t="str">
        <f t="shared" si="489"/>
        <v/>
      </c>
      <c r="U242" s="136" t="str">
        <f t="shared" si="489"/>
        <v/>
      </c>
      <c r="V242" s="136" t="str">
        <f t="shared" si="489"/>
        <v/>
      </c>
      <c r="W242" s="136" t="str">
        <f t="shared" si="489"/>
        <v/>
      </c>
      <c r="X242" s="136" t="str">
        <f t="shared" si="489"/>
        <v/>
      </c>
      <c r="Y242" s="136" t="str">
        <f t="shared" si="489"/>
        <v/>
      </c>
      <c r="Z242" s="136" t="str">
        <f t="shared" si="489"/>
        <v/>
      </c>
      <c r="AA242" s="136" t="str">
        <f t="shared" si="489"/>
        <v/>
      </c>
      <c r="AB242" s="136" t="str">
        <f t="shared" si="489"/>
        <v/>
      </c>
      <c r="AC242" s="136" t="str">
        <f t="shared" si="489"/>
        <v/>
      </c>
      <c r="AD242" s="136" t="str">
        <f t="shared" si="489"/>
        <v/>
      </c>
      <c r="AE242" s="136" t="str">
        <f t="shared" si="489"/>
        <v/>
      </c>
      <c r="AF242" s="136" t="str">
        <f t="shared" si="489"/>
        <v/>
      </c>
      <c r="AG242" s="136" t="str">
        <f t="shared" si="489"/>
        <v/>
      </c>
      <c r="AH242" s="136" t="str">
        <f t="shared" si="489"/>
        <v/>
      </c>
      <c r="AI242" s="136" t="str">
        <f t="shared" si="489"/>
        <v/>
      </c>
      <c r="AJ242" s="136" t="str">
        <f t="shared" si="489"/>
        <v/>
      </c>
      <c r="AK242" s="136" t="str">
        <f t="shared" si="489"/>
        <v/>
      </c>
      <c r="AL242" s="136" t="str">
        <f t="shared" si="489"/>
        <v/>
      </c>
      <c r="AM242" s="136" t="str">
        <f t="shared" si="489"/>
        <v/>
      </c>
      <c r="AN242" s="136" t="str">
        <f t="shared" ref="AN242:BR242" si="490">IF(AJ242&lt;&gt;"",ROUND(AN4*IF($G$1&gt;=DATEVALUE("22/11/2019"),$C$242/365)*$F$242,IF(FALSE,-3,2)),"")</f>
        <v/>
      </c>
      <c r="AO242" s="136" t="str">
        <f t="shared" si="490"/>
        <v/>
      </c>
      <c r="AP242" s="136" t="str">
        <f t="shared" si="490"/>
        <v/>
      </c>
      <c r="AQ242" s="136" t="str">
        <f t="shared" si="490"/>
        <v/>
      </c>
      <c r="AR242" s="136" t="str">
        <f t="shared" si="490"/>
        <v/>
      </c>
      <c r="AS242" s="136" t="str">
        <f t="shared" si="490"/>
        <v/>
      </c>
      <c r="AT242" s="136" t="str">
        <f t="shared" si="490"/>
        <v/>
      </c>
      <c r="AU242" s="136" t="str">
        <f t="shared" si="490"/>
        <v/>
      </c>
      <c r="AV242" s="136" t="str">
        <f t="shared" si="490"/>
        <v/>
      </c>
      <c r="AW242" s="136" t="str">
        <f t="shared" si="490"/>
        <v/>
      </c>
      <c r="AX242" s="136" t="str">
        <f t="shared" si="490"/>
        <v/>
      </c>
      <c r="AY242" s="136" t="str">
        <f t="shared" si="490"/>
        <v/>
      </c>
      <c r="AZ242" s="136" t="str">
        <f t="shared" si="490"/>
        <v/>
      </c>
      <c r="BA242" s="136" t="str">
        <f t="shared" si="490"/>
        <v/>
      </c>
      <c r="BB242" s="136" t="str">
        <f t="shared" si="490"/>
        <v/>
      </c>
      <c r="BC242" s="136" t="str">
        <f t="shared" si="490"/>
        <v/>
      </c>
      <c r="BD242" s="136" t="str">
        <f t="shared" si="490"/>
        <v/>
      </c>
      <c r="BE242" s="136" t="str">
        <f t="shared" si="490"/>
        <v/>
      </c>
      <c r="BF242" s="136" t="str">
        <f t="shared" si="490"/>
        <v/>
      </c>
      <c r="BG242" s="136" t="str">
        <f t="shared" si="490"/>
        <v/>
      </c>
      <c r="BH242" s="136" t="str">
        <f t="shared" si="490"/>
        <v/>
      </c>
      <c r="BI242" s="136" t="str">
        <f t="shared" si="490"/>
        <v/>
      </c>
      <c r="BJ242" s="136" t="str">
        <f t="shared" si="490"/>
        <v/>
      </c>
      <c r="BK242" s="136" t="str">
        <f t="shared" si="490"/>
        <v/>
      </c>
      <c r="BL242" s="136" t="str">
        <f t="shared" si="490"/>
        <v/>
      </c>
      <c r="BM242" s="136" t="str">
        <f t="shared" si="490"/>
        <v/>
      </c>
      <c r="BN242" s="136" t="str">
        <f t="shared" si="490"/>
        <v/>
      </c>
      <c r="BO242" s="136" t="str">
        <f t="shared" si="490"/>
        <v/>
      </c>
      <c r="BP242" s="136" t="str">
        <f t="shared" si="490"/>
        <v/>
      </c>
      <c r="BQ242" s="136" t="str">
        <f t="shared" si="490"/>
        <v/>
      </c>
      <c r="BR242" s="136" t="str">
        <f t="shared" si="490"/>
        <v/>
      </c>
    </row>
    <row r="243" spans="1:70">
      <c r="A243" s="133" t="str">
        <f>IFERROR(IF(IF(AND(ROW(A243)=ROW($A$6),$G$2&lt;DATEVALUE("28/07/2006")),$G$2+1,INDEX('Intereses moratorios'!$A$7:$A$299,MATCH($G$2,'Intereses moratorios'!$A$7:$A$299,1)+ROW(A243)-ROW($A$6)))=0,"",IF(AND(ROW(A243)=ROW($A$6),$G$2&lt;DATEVALUE("28/07/2006")),$G$2+1,INDEX('Intereses moratorios'!$A$7:$A$299,MATCH($G$2,'Intereses moratorios'!$A$7:$A$299,1)+ROW(A243)-ROW($A$6)))),"")</f>
        <v/>
      </c>
      <c r="B243" s="133" t="str">
        <f>IFERROR(INDEX('Intereses moratorios'!$B$7:$B$299,MATCH(A243,'Intereses moratorios'!$A$7:$A$299,0)),"")</f>
        <v/>
      </c>
      <c r="C243" s="134" t="str">
        <f>IF(A243="","",IFERROR(IF($G$1&gt;=DATEVALUE("22/11/2019"),$E$4,INDEX('Intereses moratorios'!$D$7:$D$299,MATCH(A243,'Intereses moratorios'!$A$7:$A$299,0))),""))</f>
        <v/>
      </c>
      <c r="D243" s="133" t="str">
        <f t="shared" si="403"/>
        <v/>
      </c>
      <c r="E243" s="133" t="str">
        <f t="shared" si="404"/>
        <v/>
      </c>
      <c r="F243" s="135" t="str">
        <f t="shared" si="399"/>
        <v/>
      </c>
      <c r="G243" s="136" t="str">
        <f t="shared" si="400"/>
        <v/>
      </c>
      <c r="H243" s="136" t="str">
        <f t="shared" ref="H243:AM243" si="491">IF(D243&lt;&gt;"",ROUND(H4*IF($G$1&gt;=DATEVALUE("22/11/2019"),$C$243/365)*$F$243,IF(FALSE,-3,2)),"")</f>
        <v/>
      </c>
      <c r="I243" s="136" t="str">
        <f t="shared" si="491"/>
        <v/>
      </c>
      <c r="J243" s="136" t="str">
        <f t="shared" si="491"/>
        <v/>
      </c>
      <c r="K243" s="136" t="str">
        <f t="shared" si="491"/>
        <v/>
      </c>
      <c r="L243" s="136" t="str">
        <f t="shared" si="491"/>
        <v/>
      </c>
      <c r="M243" s="136" t="str">
        <f t="shared" si="491"/>
        <v/>
      </c>
      <c r="N243" s="136" t="str">
        <f t="shared" si="491"/>
        <v/>
      </c>
      <c r="O243" s="136" t="str">
        <f t="shared" si="491"/>
        <v/>
      </c>
      <c r="P243" s="136" t="str">
        <f t="shared" si="491"/>
        <v/>
      </c>
      <c r="Q243" s="136" t="str">
        <f t="shared" si="491"/>
        <v/>
      </c>
      <c r="R243" s="136" t="str">
        <f t="shared" si="491"/>
        <v/>
      </c>
      <c r="S243" s="136" t="str">
        <f t="shared" si="491"/>
        <v/>
      </c>
      <c r="T243" s="136" t="str">
        <f t="shared" si="491"/>
        <v/>
      </c>
      <c r="U243" s="136" t="str">
        <f t="shared" si="491"/>
        <v/>
      </c>
      <c r="V243" s="136" t="str">
        <f t="shared" si="491"/>
        <v/>
      </c>
      <c r="W243" s="136" t="str">
        <f t="shared" si="491"/>
        <v/>
      </c>
      <c r="X243" s="136" t="str">
        <f t="shared" si="491"/>
        <v/>
      </c>
      <c r="Y243" s="136" t="str">
        <f t="shared" si="491"/>
        <v/>
      </c>
      <c r="Z243" s="136" t="str">
        <f t="shared" si="491"/>
        <v/>
      </c>
      <c r="AA243" s="136" t="str">
        <f t="shared" si="491"/>
        <v/>
      </c>
      <c r="AB243" s="136" t="str">
        <f t="shared" si="491"/>
        <v/>
      </c>
      <c r="AC243" s="136" t="str">
        <f t="shared" si="491"/>
        <v/>
      </c>
      <c r="AD243" s="136" t="str">
        <f t="shared" si="491"/>
        <v/>
      </c>
      <c r="AE243" s="136" t="str">
        <f t="shared" si="491"/>
        <v/>
      </c>
      <c r="AF243" s="136" t="str">
        <f t="shared" si="491"/>
        <v/>
      </c>
      <c r="AG243" s="136" t="str">
        <f t="shared" si="491"/>
        <v/>
      </c>
      <c r="AH243" s="136" t="str">
        <f t="shared" si="491"/>
        <v/>
      </c>
      <c r="AI243" s="136" t="str">
        <f t="shared" si="491"/>
        <v/>
      </c>
      <c r="AJ243" s="136" t="str">
        <f t="shared" si="491"/>
        <v/>
      </c>
      <c r="AK243" s="136" t="str">
        <f t="shared" si="491"/>
        <v/>
      </c>
      <c r="AL243" s="136" t="str">
        <f t="shared" si="491"/>
        <v/>
      </c>
      <c r="AM243" s="136" t="str">
        <f t="shared" si="491"/>
        <v/>
      </c>
      <c r="AN243" s="136" t="str">
        <f t="shared" ref="AN243:BR243" si="492">IF(AJ243&lt;&gt;"",ROUND(AN4*IF($G$1&gt;=DATEVALUE("22/11/2019"),$C$243/365)*$F$243,IF(FALSE,-3,2)),"")</f>
        <v/>
      </c>
      <c r="AO243" s="136" t="str">
        <f t="shared" si="492"/>
        <v/>
      </c>
      <c r="AP243" s="136" t="str">
        <f t="shared" si="492"/>
        <v/>
      </c>
      <c r="AQ243" s="136" t="str">
        <f t="shared" si="492"/>
        <v/>
      </c>
      <c r="AR243" s="136" t="str">
        <f t="shared" si="492"/>
        <v/>
      </c>
      <c r="AS243" s="136" t="str">
        <f t="shared" si="492"/>
        <v/>
      </c>
      <c r="AT243" s="136" t="str">
        <f t="shared" si="492"/>
        <v/>
      </c>
      <c r="AU243" s="136" t="str">
        <f t="shared" si="492"/>
        <v/>
      </c>
      <c r="AV243" s="136" t="str">
        <f t="shared" si="492"/>
        <v/>
      </c>
      <c r="AW243" s="136" t="str">
        <f t="shared" si="492"/>
        <v/>
      </c>
      <c r="AX243" s="136" t="str">
        <f t="shared" si="492"/>
        <v/>
      </c>
      <c r="AY243" s="136" t="str">
        <f t="shared" si="492"/>
        <v/>
      </c>
      <c r="AZ243" s="136" t="str">
        <f t="shared" si="492"/>
        <v/>
      </c>
      <c r="BA243" s="136" t="str">
        <f t="shared" si="492"/>
        <v/>
      </c>
      <c r="BB243" s="136" t="str">
        <f t="shared" si="492"/>
        <v/>
      </c>
      <c r="BC243" s="136" t="str">
        <f t="shared" si="492"/>
        <v/>
      </c>
      <c r="BD243" s="136" t="str">
        <f t="shared" si="492"/>
        <v/>
      </c>
      <c r="BE243" s="136" t="str">
        <f t="shared" si="492"/>
        <v/>
      </c>
      <c r="BF243" s="136" t="str">
        <f t="shared" si="492"/>
        <v/>
      </c>
      <c r="BG243" s="136" t="str">
        <f t="shared" si="492"/>
        <v/>
      </c>
      <c r="BH243" s="136" t="str">
        <f t="shared" si="492"/>
        <v/>
      </c>
      <c r="BI243" s="136" t="str">
        <f t="shared" si="492"/>
        <v/>
      </c>
      <c r="BJ243" s="136" t="str">
        <f t="shared" si="492"/>
        <v/>
      </c>
      <c r="BK243" s="136" t="str">
        <f t="shared" si="492"/>
        <v/>
      </c>
      <c r="BL243" s="136" t="str">
        <f t="shared" si="492"/>
        <v/>
      </c>
      <c r="BM243" s="136" t="str">
        <f t="shared" si="492"/>
        <v/>
      </c>
      <c r="BN243" s="136" t="str">
        <f t="shared" si="492"/>
        <v/>
      </c>
      <c r="BO243" s="136" t="str">
        <f t="shared" si="492"/>
        <v/>
      </c>
      <c r="BP243" s="136" t="str">
        <f t="shared" si="492"/>
        <v/>
      </c>
      <c r="BQ243" s="136" t="str">
        <f t="shared" si="492"/>
        <v/>
      </c>
      <c r="BR243" s="136" t="str">
        <f t="shared" si="492"/>
        <v/>
      </c>
    </row>
    <row r="244" spans="1:70">
      <c r="A244" s="133" t="str">
        <f>IFERROR(IF(IF(AND(ROW(A244)=ROW($A$6),$G$2&lt;DATEVALUE("28/07/2006")),$G$2+1,INDEX('Intereses moratorios'!$A$7:$A$299,MATCH($G$2,'Intereses moratorios'!$A$7:$A$299,1)+ROW(A244)-ROW($A$6)))=0,"",IF(AND(ROW(A244)=ROW($A$6),$G$2&lt;DATEVALUE("28/07/2006")),$G$2+1,INDEX('Intereses moratorios'!$A$7:$A$299,MATCH($G$2,'Intereses moratorios'!$A$7:$A$299,1)+ROW(A244)-ROW($A$6)))),"")</f>
        <v/>
      </c>
      <c r="B244" s="133" t="str">
        <f>IFERROR(INDEX('Intereses moratorios'!$B$7:$B$299,MATCH(A244,'Intereses moratorios'!$A$7:$A$299,0)),"")</f>
        <v/>
      </c>
      <c r="C244" s="134" t="str">
        <f>IF(A244="","",IFERROR(IF($G$1&gt;=DATEVALUE("22/11/2019"),$E$4,INDEX('Intereses moratorios'!$D$7:$D$299,MATCH(A244,'Intereses moratorios'!$A$7:$A$299,0))),""))</f>
        <v/>
      </c>
      <c r="D244" s="133" t="str">
        <f t="shared" si="403"/>
        <v/>
      </c>
      <c r="E244" s="133" t="str">
        <f t="shared" si="404"/>
        <v/>
      </c>
      <c r="F244" s="135" t="str">
        <f t="shared" si="399"/>
        <v/>
      </c>
      <c r="G244" s="136" t="str">
        <f t="shared" si="400"/>
        <v/>
      </c>
      <c r="H244" s="136" t="str">
        <f t="shared" ref="H244:AM244" si="493">IF(D244&lt;&gt;"",ROUND(H4*IF($G$1&gt;=DATEVALUE("22/11/2019"),$C$244/365)*$F$244,IF(FALSE,-3,2)),"")</f>
        <v/>
      </c>
      <c r="I244" s="136" t="str">
        <f t="shared" si="493"/>
        <v/>
      </c>
      <c r="J244" s="136" t="str">
        <f t="shared" si="493"/>
        <v/>
      </c>
      <c r="K244" s="136" t="str">
        <f t="shared" si="493"/>
        <v/>
      </c>
      <c r="L244" s="136" t="str">
        <f t="shared" si="493"/>
        <v/>
      </c>
      <c r="M244" s="136" t="str">
        <f t="shared" si="493"/>
        <v/>
      </c>
      <c r="N244" s="136" t="str">
        <f t="shared" si="493"/>
        <v/>
      </c>
      <c r="O244" s="136" t="str">
        <f t="shared" si="493"/>
        <v/>
      </c>
      <c r="P244" s="136" t="str">
        <f t="shared" si="493"/>
        <v/>
      </c>
      <c r="Q244" s="136" t="str">
        <f t="shared" si="493"/>
        <v/>
      </c>
      <c r="R244" s="136" t="str">
        <f t="shared" si="493"/>
        <v/>
      </c>
      <c r="S244" s="136" t="str">
        <f t="shared" si="493"/>
        <v/>
      </c>
      <c r="T244" s="136" t="str">
        <f t="shared" si="493"/>
        <v/>
      </c>
      <c r="U244" s="136" t="str">
        <f t="shared" si="493"/>
        <v/>
      </c>
      <c r="V244" s="136" t="str">
        <f t="shared" si="493"/>
        <v/>
      </c>
      <c r="W244" s="136" t="str">
        <f t="shared" si="493"/>
        <v/>
      </c>
      <c r="X244" s="136" t="str">
        <f t="shared" si="493"/>
        <v/>
      </c>
      <c r="Y244" s="136" t="str">
        <f t="shared" si="493"/>
        <v/>
      </c>
      <c r="Z244" s="136" t="str">
        <f t="shared" si="493"/>
        <v/>
      </c>
      <c r="AA244" s="136" t="str">
        <f t="shared" si="493"/>
        <v/>
      </c>
      <c r="AB244" s="136" t="str">
        <f t="shared" si="493"/>
        <v/>
      </c>
      <c r="AC244" s="136" t="str">
        <f t="shared" si="493"/>
        <v/>
      </c>
      <c r="AD244" s="136" t="str">
        <f t="shared" si="493"/>
        <v/>
      </c>
      <c r="AE244" s="136" t="str">
        <f t="shared" si="493"/>
        <v/>
      </c>
      <c r="AF244" s="136" t="str">
        <f t="shared" si="493"/>
        <v/>
      </c>
      <c r="AG244" s="136" t="str">
        <f t="shared" si="493"/>
        <v/>
      </c>
      <c r="AH244" s="136" t="str">
        <f t="shared" si="493"/>
        <v/>
      </c>
      <c r="AI244" s="136" t="str">
        <f t="shared" si="493"/>
        <v/>
      </c>
      <c r="AJ244" s="136" t="str">
        <f t="shared" si="493"/>
        <v/>
      </c>
      <c r="AK244" s="136" t="str">
        <f t="shared" si="493"/>
        <v/>
      </c>
      <c r="AL244" s="136" t="str">
        <f t="shared" si="493"/>
        <v/>
      </c>
      <c r="AM244" s="136" t="str">
        <f t="shared" si="493"/>
        <v/>
      </c>
      <c r="AN244" s="136" t="str">
        <f t="shared" ref="AN244:BR244" si="494">IF(AJ244&lt;&gt;"",ROUND(AN4*IF($G$1&gt;=DATEVALUE("22/11/2019"),$C$244/365)*$F$244,IF(FALSE,-3,2)),"")</f>
        <v/>
      </c>
      <c r="AO244" s="136" t="str">
        <f t="shared" si="494"/>
        <v/>
      </c>
      <c r="AP244" s="136" t="str">
        <f t="shared" si="494"/>
        <v/>
      </c>
      <c r="AQ244" s="136" t="str">
        <f t="shared" si="494"/>
        <v/>
      </c>
      <c r="AR244" s="136" t="str">
        <f t="shared" si="494"/>
        <v/>
      </c>
      <c r="AS244" s="136" t="str">
        <f t="shared" si="494"/>
        <v/>
      </c>
      <c r="AT244" s="136" t="str">
        <f t="shared" si="494"/>
        <v/>
      </c>
      <c r="AU244" s="136" t="str">
        <f t="shared" si="494"/>
        <v/>
      </c>
      <c r="AV244" s="136" t="str">
        <f t="shared" si="494"/>
        <v/>
      </c>
      <c r="AW244" s="136" t="str">
        <f t="shared" si="494"/>
        <v/>
      </c>
      <c r="AX244" s="136" t="str">
        <f t="shared" si="494"/>
        <v/>
      </c>
      <c r="AY244" s="136" t="str">
        <f t="shared" si="494"/>
        <v/>
      </c>
      <c r="AZ244" s="136" t="str">
        <f t="shared" si="494"/>
        <v/>
      </c>
      <c r="BA244" s="136" t="str">
        <f t="shared" si="494"/>
        <v/>
      </c>
      <c r="BB244" s="136" t="str">
        <f t="shared" si="494"/>
        <v/>
      </c>
      <c r="BC244" s="136" t="str">
        <f t="shared" si="494"/>
        <v/>
      </c>
      <c r="BD244" s="136" t="str">
        <f t="shared" si="494"/>
        <v/>
      </c>
      <c r="BE244" s="136" t="str">
        <f t="shared" si="494"/>
        <v/>
      </c>
      <c r="BF244" s="136" t="str">
        <f t="shared" si="494"/>
        <v/>
      </c>
      <c r="BG244" s="136" t="str">
        <f t="shared" si="494"/>
        <v/>
      </c>
      <c r="BH244" s="136" t="str">
        <f t="shared" si="494"/>
        <v/>
      </c>
      <c r="BI244" s="136" t="str">
        <f t="shared" si="494"/>
        <v/>
      </c>
      <c r="BJ244" s="136" t="str">
        <f t="shared" si="494"/>
        <v/>
      </c>
      <c r="BK244" s="136" t="str">
        <f t="shared" si="494"/>
        <v/>
      </c>
      <c r="BL244" s="136" t="str">
        <f t="shared" si="494"/>
        <v/>
      </c>
      <c r="BM244" s="136" t="str">
        <f t="shared" si="494"/>
        <v/>
      </c>
      <c r="BN244" s="136" t="str">
        <f t="shared" si="494"/>
        <v/>
      </c>
      <c r="BO244" s="136" t="str">
        <f t="shared" si="494"/>
        <v/>
      </c>
      <c r="BP244" s="136" t="str">
        <f t="shared" si="494"/>
        <v/>
      </c>
      <c r="BQ244" s="136" t="str">
        <f t="shared" si="494"/>
        <v/>
      </c>
      <c r="BR244" s="136" t="str">
        <f t="shared" si="494"/>
        <v/>
      </c>
    </row>
    <row r="245" spans="1:70">
      <c r="A245" s="133" t="str">
        <f>IFERROR(IF(IF(AND(ROW(A245)=ROW($A$6),$G$2&lt;DATEVALUE("28/07/2006")),$G$2+1,INDEX('Intereses moratorios'!$A$7:$A$299,MATCH($G$2,'Intereses moratorios'!$A$7:$A$299,1)+ROW(A245)-ROW($A$6)))=0,"",IF(AND(ROW(A245)=ROW($A$6),$G$2&lt;DATEVALUE("28/07/2006")),$G$2+1,INDEX('Intereses moratorios'!$A$7:$A$299,MATCH($G$2,'Intereses moratorios'!$A$7:$A$299,1)+ROW(A245)-ROW($A$6)))),"")</f>
        <v/>
      </c>
      <c r="B245" s="133" t="str">
        <f>IFERROR(INDEX('Intereses moratorios'!$B$7:$B$299,MATCH(A245,'Intereses moratorios'!$A$7:$A$299,0)),"")</f>
        <v/>
      </c>
      <c r="C245" s="134" t="str">
        <f>IF(A245="","",IFERROR(IF($G$1&gt;=DATEVALUE("22/11/2019"),$E$4,INDEX('Intereses moratorios'!$D$7:$D$299,MATCH(A245,'Intereses moratorios'!$A$7:$A$299,0))),""))</f>
        <v/>
      </c>
      <c r="D245" s="133" t="str">
        <f t="shared" si="403"/>
        <v/>
      </c>
      <c r="E245" s="133" t="str">
        <f t="shared" si="404"/>
        <v/>
      </c>
      <c r="F245" s="135" t="str">
        <f t="shared" si="399"/>
        <v/>
      </c>
      <c r="G245" s="136" t="str">
        <f t="shared" si="400"/>
        <v/>
      </c>
      <c r="H245" s="136" t="str">
        <f t="shared" ref="H245:AM245" si="495">IF(D245&lt;&gt;"",ROUND(H4*IF($G$1&gt;=DATEVALUE("22/11/2019"),$C$245/365)*$F$245,IF(FALSE,-3,2)),"")</f>
        <v/>
      </c>
      <c r="I245" s="136" t="str">
        <f t="shared" si="495"/>
        <v/>
      </c>
      <c r="J245" s="136" t="str">
        <f t="shared" si="495"/>
        <v/>
      </c>
      <c r="K245" s="136" t="str">
        <f t="shared" si="495"/>
        <v/>
      </c>
      <c r="L245" s="136" t="str">
        <f t="shared" si="495"/>
        <v/>
      </c>
      <c r="M245" s="136" t="str">
        <f t="shared" si="495"/>
        <v/>
      </c>
      <c r="N245" s="136" t="str">
        <f t="shared" si="495"/>
        <v/>
      </c>
      <c r="O245" s="136" t="str">
        <f t="shared" si="495"/>
        <v/>
      </c>
      <c r="P245" s="136" t="str">
        <f t="shared" si="495"/>
        <v/>
      </c>
      <c r="Q245" s="136" t="str">
        <f t="shared" si="495"/>
        <v/>
      </c>
      <c r="R245" s="136" t="str">
        <f t="shared" si="495"/>
        <v/>
      </c>
      <c r="S245" s="136" t="str">
        <f t="shared" si="495"/>
        <v/>
      </c>
      <c r="T245" s="136" t="str">
        <f t="shared" si="495"/>
        <v/>
      </c>
      <c r="U245" s="136" t="str">
        <f t="shared" si="495"/>
        <v/>
      </c>
      <c r="V245" s="136" t="str">
        <f t="shared" si="495"/>
        <v/>
      </c>
      <c r="W245" s="136" t="str">
        <f t="shared" si="495"/>
        <v/>
      </c>
      <c r="X245" s="136" t="str">
        <f t="shared" si="495"/>
        <v/>
      </c>
      <c r="Y245" s="136" t="str">
        <f t="shared" si="495"/>
        <v/>
      </c>
      <c r="Z245" s="136" t="str">
        <f t="shared" si="495"/>
        <v/>
      </c>
      <c r="AA245" s="136" t="str">
        <f t="shared" si="495"/>
        <v/>
      </c>
      <c r="AB245" s="136" t="str">
        <f t="shared" si="495"/>
        <v/>
      </c>
      <c r="AC245" s="136" t="str">
        <f t="shared" si="495"/>
        <v/>
      </c>
      <c r="AD245" s="136" t="str">
        <f t="shared" si="495"/>
        <v/>
      </c>
      <c r="AE245" s="136" t="str">
        <f t="shared" si="495"/>
        <v/>
      </c>
      <c r="AF245" s="136" t="str">
        <f t="shared" si="495"/>
        <v/>
      </c>
      <c r="AG245" s="136" t="str">
        <f t="shared" si="495"/>
        <v/>
      </c>
      <c r="AH245" s="136" t="str">
        <f t="shared" si="495"/>
        <v/>
      </c>
      <c r="AI245" s="136" t="str">
        <f t="shared" si="495"/>
        <v/>
      </c>
      <c r="AJ245" s="136" t="str">
        <f t="shared" si="495"/>
        <v/>
      </c>
      <c r="AK245" s="136" t="str">
        <f t="shared" si="495"/>
        <v/>
      </c>
      <c r="AL245" s="136" t="str">
        <f t="shared" si="495"/>
        <v/>
      </c>
      <c r="AM245" s="136" t="str">
        <f t="shared" si="495"/>
        <v/>
      </c>
      <c r="AN245" s="136" t="str">
        <f t="shared" ref="AN245:BR245" si="496">IF(AJ245&lt;&gt;"",ROUND(AN4*IF($G$1&gt;=DATEVALUE("22/11/2019"),$C$245/365)*$F$245,IF(FALSE,-3,2)),"")</f>
        <v/>
      </c>
      <c r="AO245" s="136" t="str">
        <f t="shared" si="496"/>
        <v/>
      </c>
      <c r="AP245" s="136" t="str">
        <f t="shared" si="496"/>
        <v/>
      </c>
      <c r="AQ245" s="136" t="str">
        <f t="shared" si="496"/>
        <v/>
      </c>
      <c r="AR245" s="136" t="str">
        <f t="shared" si="496"/>
        <v/>
      </c>
      <c r="AS245" s="136" t="str">
        <f t="shared" si="496"/>
        <v/>
      </c>
      <c r="AT245" s="136" t="str">
        <f t="shared" si="496"/>
        <v/>
      </c>
      <c r="AU245" s="136" t="str">
        <f t="shared" si="496"/>
        <v/>
      </c>
      <c r="AV245" s="136" t="str">
        <f t="shared" si="496"/>
        <v/>
      </c>
      <c r="AW245" s="136" t="str">
        <f t="shared" si="496"/>
        <v/>
      </c>
      <c r="AX245" s="136" t="str">
        <f t="shared" si="496"/>
        <v/>
      </c>
      <c r="AY245" s="136" t="str">
        <f t="shared" si="496"/>
        <v/>
      </c>
      <c r="AZ245" s="136" t="str">
        <f t="shared" si="496"/>
        <v/>
      </c>
      <c r="BA245" s="136" t="str">
        <f t="shared" si="496"/>
        <v/>
      </c>
      <c r="BB245" s="136" t="str">
        <f t="shared" si="496"/>
        <v/>
      </c>
      <c r="BC245" s="136" t="str">
        <f t="shared" si="496"/>
        <v/>
      </c>
      <c r="BD245" s="136" t="str">
        <f t="shared" si="496"/>
        <v/>
      </c>
      <c r="BE245" s="136" t="str">
        <f t="shared" si="496"/>
        <v/>
      </c>
      <c r="BF245" s="136" t="str">
        <f t="shared" si="496"/>
        <v/>
      </c>
      <c r="BG245" s="136" t="str">
        <f t="shared" si="496"/>
        <v/>
      </c>
      <c r="BH245" s="136" t="str">
        <f t="shared" si="496"/>
        <v/>
      </c>
      <c r="BI245" s="136" t="str">
        <f t="shared" si="496"/>
        <v/>
      </c>
      <c r="BJ245" s="136" t="str">
        <f t="shared" si="496"/>
        <v/>
      </c>
      <c r="BK245" s="136" t="str">
        <f t="shared" si="496"/>
        <v/>
      </c>
      <c r="BL245" s="136" t="str">
        <f t="shared" si="496"/>
        <v/>
      </c>
      <c r="BM245" s="136" t="str">
        <f t="shared" si="496"/>
        <v/>
      </c>
      <c r="BN245" s="136" t="str">
        <f t="shared" si="496"/>
        <v/>
      </c>
      <c r="BO245" s="136" t="str">
        <f t="shared" si="496"/>
        <v/>
      </c>
      <c r="BP245" s="136" t="str">
        <f t="shared" si="496"/>
        <v/>
      </c>
      <c r="BQ245" s="136" t="str">
        <f t="shared" si="496"/>
        <v/>
      </c>
      <c r="BR245" s="136" t="str">
        <f t="shared" si="496"/>
        <v/>
      </c>
    </row>
    <row r="246" spans="1:70">
      <c r="A246" s="133" t="str">
        <f>IFERROR(IF(IF(AND(ROW(A246)=ROW($A$6),$G$2&lt;DATEVALUE("28/07/2006")),$G$2+1,INDEX('Intereses moratorios'!$A$7:$A$299,MATCH($G$2,'Intereses moratorios'!$A$7:$A$299,1)+ROW(A246)-ROW($A$6)))=0,"",IF(AND(ROW(A246)=ROW($A$6),$G$2&lt;DATEVALUE("28/07/2006")),$G$2+1,INDEX('Intereses moratorios'!$A$7:$A$299,MATCH($G$2,'Intereses moratorios'!$A$7:$A$299,1)+ROW(A246)-ROW($A$6)))),"")</f>
        <v/>
      </c>
      <c r="B246" s="133" t="str">
        <f>IFERROR(INDEX('Intereses moratorios'!$B$7:$B$299,MATCH(A246,'Intereses moratorios'!$A$7:$A$299,0)),"")</f>
        <v/>
      </c>
      <c r="C246" s="134" t="str">
        <f>IF(A246="","",IFERROR(IF($G$1&gt;=DATEVALUE("22/11/2019"),$E$4,INDEX('Intereses moratorios'!$D$7:$D$299,MATCH(A246,'Intereses moratorios'!$A$7:$A$299,0))),""))</f>
        <v/>
      </c>
      <c r="D246" s="133" t="str">
        <f t="shared" si="403"/>
        <v/>
      </c>
      <c r="E246" s="133" t="str">
        <f t="shared" si="404"/>
        <v/>
      </c>
      <c r="F246" s="135" t="str">
        <f t="shared" si="399"/>
        <v/>
      </c>
      <c r="G246" s="136" t="str">
        <f t="shared" si="400"/>
        <v/>
      </c>
      <c r="H246" s="136" t="str">
        <f t="shared" ref="H246:AM246" si="497">IF(D246&lt;&gt;"",ROUND(H4*IF($G$1&gt;=DATEVALUE("22/11/2019"),$C$246/365)*$F$246,IF(FALSE,-3,2)),"")</f>
        <v/>
      </c>
      <c r="I246" s="136" t="str">
        <f t="shared" si="497"/>
        <v/>
      </c>
      <c r="J246" s="136" t="str">
        <f t="shared" si="497"/>
        <v/>
      </c>
      <c r="K246" s="136" t="str">
        <f t="shared" si="497"/>
        <v/>
      </c>
      <c r="L246" s="136" t="str">
        <f t="shared" si="497"/>
        <v/>
      </c>
      <c r="M246" s="136" t="str">
        <f t="shared" si="497"/>
        <v/>
      </c>
      <c r="N246" s="136" t="str">
        <f t="shared" si="497"/>
        <v/>
      </c>
      <c r="O246" s="136" t="str">
        <f t="shared" si="497"/>
        <v/>
      </c>
      <c r="P246" s="136" t="str">
        <f t="shared" si="497"/>
        <v/>
      </c>
      <c r="Q246" s="136" t="str">
        <f t="shared" si="497"/>
        <v/>
      </c>
      <c r="R246" s="136" t="str">
        <f t="shared" si="497"/>
        <v/>
      </c>
      <c r="S246" s="136" t="str">
        <f t="shared" si="497"/>
        <v/>
      </c>
      <c r="T246" s="136" t="str">
        <f t="shared" si="497"/>
        <v/>
      </c>
      <c r="U246" s="136" t="str">
        <f t="shared" si="497"/>
        <v/>
      </c>
      <c r="V246" s="136" t="str">
        <f t="shared" si="497"/>
        <v/>
      </c>
      <c r="W246" s="136" t="str">
        <f t="shared" si="497"/>
        <v/>
      </c>
      <c r="X246" s="136" t="str">
        <f t="shared" si="497"/>
        <v/>
      </c>
      <c r="Y246" s="136" t="str">
        <f t="shared" si="497"/>
        <v/>
      </c>
      <c r="Z246" s="136" t="str">
        <f t="shared" si="497"/>
        <v/>
      </c>
      <c r="AA246" s="136" t="str">
        <f t="shared" si="497"/>
        <v/>
      </c>
      <c r="AB246" s="136" t="str">
        <f t="shared" si="497"/>
        <v/>
      </c>
      <c r="AC246" s="136" t="str">
        <f t="shared" si="497"/>
        <v/>
      </c>
      <c r="AD246" s="136" t="str">
        <f t="shared" si="497"/>
        <v/>
      </c>
      <c r="AE246" s="136" t="str">
        <f t="shared" si="497"/>
        <v/>
      </c>
      <c r="AF246" s="136" t="str">
        <f t="shared" si="497"/>
        <v/>
      </c>
      <c r="AG246" s="136" t="str">
        <f t="shared" si="497"/>
        <v/>
      </c>
      <c r="AH246" s="136" t="str">
        <f t="shared" si="497"/>
        <v/>
      </c>
      <c r="AI246" s="136" t="str">
        <f t="shared" si="497"/>
        <v/>
      </c>
      <c r="AJ246" s="136" t="str">
        <f t="shared" si="497"/>
        <v/>
      </c>
      <c r="AK246" s="136" t="str">
        <f t="shared" si="497"/>
        <v/>
      </c>
      <c r="AL246" s="136" t="str">
        <f t="shared" si="497"/>
        <v/>
      </c>
      <c r="AM246" s="136" t="str">
        <f t="shared" si="497"/>
        <v/>
      </c>
      <c r="AN246" s="136" t="str">
        <f t="shared" ref="AN246:BR246" si="498">IF(AJ246&lt;&gt;"",ROUND(AN4*IF($G$1&gt;=DATEVALUE("22/11/2019"),$C$246/365)*$F$246,IF(FALSE,-3,2)),"")</f>
        <v/>
      </c>
      <c r="AO246" s="136" t="str">
        <f t="shared" si="498"/>
        <v/>
      </c>
      <c r="AP246" s="136" t="str">
        <f t="shared" si="498"/>
        <v/>
      </c>
      <c r="AQ246" s="136" t="str">
        <f t="shared" si="498"/>
        <v/>
      </c>
      <c r="AR246" s="136" t="str">
        <f t="shared" si="498"/>
        <v/>
      </c>
      <c r="AS246" s="136" t="str">
        <f t="shared" si="498"/>
        <v/>
      </c>
      <c r="AT246" s="136" t="str">
        <f t="shared" si="498"/>
        <v/>
      </c>
      <c r="AU246" s="136" t="str">
        <f t="shared" si="498"/>
        <v/>
      </c>
      <c r="AV246" s="136" t="str">
        <f t="shared" si="498"/>
        <v/>
      </c>
      <c r="AW246" s="136" t="str">
        <f t="shared" si="498"/>
        <v/>
      </c>
      <c r="AX246" s="136" t="str">
        <f t="shared" si="498"/>
        <v/>
      </c>
      <c r="AY246" s="136" t="str">
        <f t="shared" si="498"/>
        <v/>
      </c>
      <c r="AZ246" s="136" t="str">
        <f t="shared" si="498"/>
        <v/>
      </c>
      <c r="BA246" s="136" t="str">
        <f t="shared" si="498"/>
        <v/>
      </c>
      <c r="BB246" s="136" t="str">
        <f t="shared" si="498"/>
        <v/>
      </c>
      <c r="BC246" s="136" t="str">
        <f t="shared" si="498"/>
        <v/>
      </c>
      <c r="BD246" s="136" t="str">
        <f t="shared" si="498"/>
        <v/>
      </c>
      <c r="BE246" s="136" t="str">
        <f t="shared" si="498"/>
        <v/>
      </c>
      <c r="BF246" s="136" t="str">
        <f t="shared" si="498"/>
        <v/>
      </c>
      <c r="BG246" s="136" t="str">
        <f t="shared" si="498"/>
        <v/>
      </c>
      <c r="BH246" s="136" t="str">
        <f t="shared" si="498"/>
        <v/>
      </c>
      <c r="BI246" s="136" t="str">
        <f t="shared" si="498"/>
        <v/>
      </c>
      <c r="BJ246" s="136" t="str">
        <f t="shared" si="498"/>
        <v/>
      </c>
      <c r="BK246" s="136" t="str">
        <f t="shared" si="498"/>
        <v/>
      </c>
      <c r="BL246" s="136" t="str">
        <f t="shared" si="498"/>
        <v/>
      </c>
      <c r="BM246" s="136" t="str">
        <f t="shared" si="498"/>
        <v/>
      </c>
      <c r="BN246" s="136" t="str">
        <f t="shared" si="498"/>
        <v/>
      </c>
      <c r="BO246" s="136" t="str">
        <f t="shared" si="498"/>
        <v/>
      </c>
      <c r="BP246" s="136" t="str">
        <f t="shared" si="498"/>
        <v/>
      </c>
      <c r="BQ246" s="136" t="str">
        <f t="shared" si="498"/>
        <v/>
      </c>
      <c r="BR246" s="136" t="str">
        <f t="shared" si="498"/>
        <v/>
      </c>
    </row>
    <row r="247" spans="1:70">
      <c r="A247" s="133" t="str">
        <f>IFERROR(IF(IF(AND(ROW(A247)=ROW($A$6),$G$2&lt;DATEVALUE("28/07/2006")),$G$2+1,INDEX('Intereses moratorios'!$A$7:$A$299,MATCH($G$2,'Intereses moratorios'!$A$7:$A$299,1)+ROW(A247)-ROW($A$6)))=0,"",IF(AND(ROW(A247)=ROW($A$6),$G$2&lt;DATEVALUE("28/07/2006")),$G$2+1,INDEX('Intereses moratorios'!$A$7:$A$299,MATCH($G$2,'Intereses moratorios'!$A$7:$A$299,1)+ROW(A247)-ROW($A$6)))),"")</f>
        <v/>
      </c>
      <c r="B247" s="133" t="str">
        <f>IFERROR(INDEX('Intereses moratorios'!$B$7:$B$299,MATCH(A247,'Intereses moratorios'!$A$7:$A$299,0)),"")</f>
        <v/>
      </c>
      <c r="C247" s="134" t="str">
        <f>IF(A247="","",IFERROR(IF($G$1&gt;=DATEVALUE("22/11/2019"),$E$4,INDEX('Intereses moratorios'!$D$7:$D$299,MATCH(A247,'Intereses moratorios'!$A$7:$A$299,0))),""))</f>
        <v/>
      </c>
      <c r="D247" s="133" t="str">
        <f t="shared" si="403"/>
        <v/>
      </c>
      <c r="E247" s="133" t="str">
        <f t="shared" si="404"/>
        <v/>
      </c>
      <c r="F247" s="135" t="str">
        <f t="shared" si="399"/>
        <v/>
      </c>
      <c r="G247" s="136" t="str">
        <f t="shared" si="400"/>
        <v/>
      </c>
      <c r="H247" s="136" t="str">
        <f t="shared" ref="H247:AM247" si="499">IF(D247&lt;&gt;"",ROUND(H4*IF($G$1&gt;=DATEVALUE("22/11/2019"),$C$247/365)*$F$247,IF(FALSE,-3,2)),"")</f>
        <v/>
      </c>
      <c r="I247" s="136" t="str">
        <f t="shared" si="499"/>
        <v/>
      </c>
      <c r="J247" s="136" t="str">
        <f t="shared" si="499"/>
        <v/>
      </c>
      <c r="K247" s="136" t="str">
        <f t="shared" si="499"/>
        <v/>
      </c>
      <c r="L247" s="136" t="str">
        <f t="shared" si="499"/>
        <v/>
      </c>
      <c r="M247" s="136" t="str">
        <f t="shared" si="499"/>
        <v/>
      </c>
      <c r="N247" s="136" t="str">
        <f t="shared" si="499"/>
        <v/>
      </c>
      <c r="O247" s="136" t="str">
        <f t="shared" si="499"/>
        <v/>
      </c>
      <c r="P247" s="136" t="str">
        <f t="shared" si="499"/>
        <v/>
      </c>
      <c r="Q247" s="136" t="str">
        <f t="shared" si="499"/>
        <v/>
      </c>
      <c r="R247" s="136" t="str">
        <f t="shared" si="499"/>
        <v/>
      </c>
      <c r="S247" s="136" t="str">
        <f t="shared" si="499"/>
        <v/>
      </c>
      <c r="T247" s="136" t="str">
        <f t="shared" si="499"/>
        <v/>
      </c>
      <c r="U247" s="136" t="str">
        <f t="shared" si="499"/>
        <v/>
      </c>
      <c r="V247" s="136" t="str">
        <f t="shared" si="499"/>
        <v/>
      </c>
      <c r="W247" s="136" t="str">
        <f t="shared" si="499"/>
        <v/>
      </c>
      <c r="X247" s="136" t="str">
        <f t="shared" si="499"/>
        <v/>
      </c>
      <c r="Y247" s="136" t="str">
        <f t="shared" si="499"/>
        <v/>
      </c>
      <c r="Z247" s="136" t="str">
        <f t="shared" si="499"/>
        <v/>
      </c>
      <c r="AA247" s="136" t="str">
        <f t="shared" si="499"/>
        <v/>
      </c>
      <c r="AB247" s="136" t="str">
        <f t="shared" si="499"/>
        <v/>
      </c>
      <c r="AC247" s="136" t="str">
        <f t="shared" si="499"/>
        <v/>
      </c>
      <c r="AD247" s="136" t="str">
        <f t="shared" si="499"/>
        <v/>
      </c>
      <c r="AE247" s="136" t="str">
        <f t="shared" si="499"/>
        <v/>
      </c>
      <c r="AF247" s="136" t="str">
        <f t="shared" si="499"/>
        <v/>
      </c>
      <c r="AG247" s="136" t="str">
        <f t="shared" si="499"/>
        <v/>
      </c>
      <c r="AH247" s="136" t="str">
        <f t="shared" si="499"/>
        <v/>
      </c>
      <c r="AI247" s="136" t="str">
        <f t="shared" si="499"/>
        <v/>
      </c>
      <c r="AJ247" s="136" t="str">
        <f t="shared" si="499"/>
        <v/>
      </c>
      <c r="AK247" s="136" t="str">
        <f t="shared" si="499"/>
        <v/>
      </c>
      <c r="AL247" s="136" t="str">
        <f t="shared" si="499"/>
        <v/>
      </c>
      <c r="AM247" s="136" t="str">
        <f t="shared" si="499"/>
        <v/>
      </c>
      <c r="AN247" s="136" t="str">
        <f t="shared" ref="AN247:BR247" si="500">IF(AJ247&lt;&gt;"",ROUND(AN4*IF($G$1&gt;=DATEVALUE("22/11/2019"),$C$247/365)*$F$247,IF(FALSE,-3,2)),"")</f>
        <v/>
      </c>
      <c r="AO247" s="136" t="str">
        <f t="shared" si="500"/>
        <v/>
      </c>
      <c r="AP247" s="136" t="str">
        <f t="shared" si="500"/>
        <v/>
      </c>
      <c r="AQ247" s="136" t="str">
        <f t="shared" si="500"/>
        <v/>
      </c>
      <c r="AR247" s="136" t="str">
        <f t="shared" si="500"/>
        <v/>
      </c>
      <c r="AS247" s="136" t="str">
        <f t="shared" si="500"/>
        <v/>
      </c>
      <c r="AT247" s="136" t="str">
        <f t="shared" si="500"/>
        <v/>
      </c>
      <c r="AU247" s="136" t="str">
        <f t="shared" si="500"/>
        <v/>
      </c>
      <c r="AV247" s="136" t="str">
        <f t="shared" si="500"/>
        <v/>
      </c>
      <c r="AW247" s="136" t="str">
        <f t="shared" si="500"/>
        <v/>
      </c>
      <c r="AX247" s="136" t="str">
        <f t="shared" si="500"/>
        <v/>
      </c>
      <c r="AY247" s="136" t="str">
        <f t="shared" si="500"/>
        <v/>
      </c>
      <c r="AZ247" s="136" t="str">
        <f t="shared" si="500"/>
        <v/>
      </c>
      <c r="BA247" s="136" t="str">
        <f t="shared" si="500"/>
        <v/>
      </c>
      <c r="BB247" s="136" t="str">
        <f t="shared" si="500"/>
        <v/>
      </c>
      <c r="BC247" s="136" t="str">
        <f t="shared" si="500"/>
        <v/>
      </c>
      <c r="BD247" s="136" t="str">
        <f t="shared" si="500"/>
        <v/>
      </c>
      <c r="BE247" s="136" t="str">
        <f t="shared" si="500"/>
        <v/>
      </c>
      <c r="BF247" s="136" t="str">
        <f t="shared" si="500"/>
        <v/>
      </c>
      <c r="BG247" s="136" t="str">
        <f t="shared" si="500"/>
        <v/>
      </c>
      <c r="BH247" s="136" t="str">
        <f t="shared" si="500"/>
        <v/>
      </c>
      <c r="BI247" s="136" t="str">
        <f t="shared" si="500"/>
        <v/>
      </c>
      <c r="BJ247" s="136" t="str">
        <f t="shared" si="500"/>
        <v/>
      </c>
      <c r="BK247" s="136" t="str">
        <f t="shared" si="500"/>
        <v/>
      </c>
      <c r="BL247" s="136" t="str">
        <f t="shared" si="500"/>
        <v/>
      </c>
      <c r="BM247" s="136" t="str">
        <f t="shared" si="500"/>
        <v/>
      </c>
      <c r="BN247" s="136" t="str">
        <f t="shared" si="500"/>
        <v/>
      </c>
      <c r="BO247" s="136" t="str">
        <f t="shared" si="500"/>
        <v/>
      </c>
      <c r="BP247" s="136" t="str">
        <f t="shared" si="500"/>
        <v/>
      </c>
      <c r="BQ247" s="136" t="str">
        <f t="shared" si="500"/>
        <v/>
      </c>
      <c r="BR247" s="136" t="str">
        <f t="shared" si="500"/>
        <v/>
      </c>
    </row>
    <row r="248" spans="1:70">
      <c r="A248" s="133" t="str">
        <f>IFERROR(IF(IF(AND(ROW(A248)=ROW($A$6),$G$2&lt;DATEVALUE("28/07/2006")),$G$2+1,INDEX('Intereses moratorios'!$A$7:$A$299,MATCH($G$2,'Intereses moratorios'!$A$7:$A$299,1)+ROW(A248)-ROW($A$6)))=0,"",IF(AND(ROW(A248)=ROW($A$6),$G$2&lt;DATEVALUE("28/07/2006")),$G$2+1,INDEX('Intereses moratorios'!$A$7:$A$299,MATCH($G$2,'Intereses moratorios'!$A$7:$A$299,1)+ROW(A248)-ROW($A$6)))),"")</f>
        <v/>
      </c>
      <c r="B248" s="133" t="str">
        <f>IFERROR(INDEX('Intereses moratorios'!$B$7:$B$299,MATCH(A248,'Intereses moratorios'!$A$7:$A$299,0)),"")</f>
        <v/>
      </c>
      <c r="C248" s="134" t="str">
        <f>IF(A248="","",IFERROR(IF($G$1&gt;=DATEVALUE("22/11/2019"),$E$4,INDEX('Intereses moratorios'!$D$7:$D$299,MATCH(A248,'Intereses moratorios'!$A$7:$A$299,0))),""))</f>
        <v/>
      </c>
      <c r="D248" s="133" t="str">
        <f t="shared" si="403"/>
        <v/>
      </c>
      <c r="E248" s="133" t="str">
        <f t="shared" si="404"/>
        <v/>
      </c>
      <c r="F248" s="135" t="str">
        <f t="shared" si="399"/>
        <v/>
      </c>
      <c r="G248" s="136" t="str">
        <f t="shared" si="400"/>
        <v/>
      </c>
      <c r="H248" s="136" t="str">
        <f t="shared" ref="H248:AM248" si="501">IF(D248&lt;&gt;"",ROUND(H4*IF($G$1&gt;=DATEVALUE("22/11/2019"),$C$248/365)*$F$248,IF(FALSE,-3,2)),"")</f>
        <v/>
      </c>
      <c r="I248" s="136" t="str">
        <f t="shared" si="501"/>
        <v/>
      </c>
      <c r="J248" s="136" t="str">
        <f t="shared" si="501"/>
        <v/>
      </c>
      <c r="K248" s="136" t="str">
        <f t="shared" si="501"/>
        <v/>
      </c>
      <c r="L248" s="136" t="str">
        <f t="shared" si="501"/>
        <v/>
      </c>
      <c r="M248" s="136" t="str">
        <f t="shared" si="501"/>
        <v/>
      </c>
      <c r="N248" s="136" t="str">
        <f t="shared" si="501"/>
        <v/>
      </c>
      <c r="O248" s="136" t="str">
        <f t="shared" si="501"/>
        <v/>
      </c>
      <c r="P248" s="136" t="str">
        <f t="shared" si="501"/>
        <v/>
      </c>
      <c r="Q248" s="136" t="str">
        <f t="shared" si="501"/>
        <v/>
      </c>
      <c r="R248" s="136" t="str">
        <f t="shared" si="501"/>
        <v/>
      </c>
      <c r="S248" s="136" t="str">
        <f t="shared" si="501"/>
        <v/>
      </c>
      <c r="T248" s="136" t="str">
        <f t="shared" si="501"/>
        <v/>
      </c>
      <c r="U248" s="136" t="str">
        <f t="shared" si="501"/>
        <v/>
      </c>
      <c r="V248" s="136" t="str">
        <f t="shared" si="501"/>
        <v/>
      </c>
      <c r="W248" s="136" t="str">
        <f t="shared" si="501"/>
        <v/>
      </c>
      <c r="X248" s="136" t="str">
        <f t="shared" si="501"/>
        <v/>
      </c>
      <c r="Y248" s="136" t="str">
        <f t="shared" si="501"/>
        <v/>
      </c>
      <c r="Z248" s="136" t="str">
        <f t="shared" si="501"/>
        <v/>
      </c>
      <c r="AA248" s="136" t="str">
        <f t="shared" si="501"/>
        <v/>
      </c>
      <c r="AB248" s="136" t="str">
        <f t="shared" si="501"/>
        <v/>
      </c>
      <c r="AC248" s="136" t="str">
        <f t="shared" si="501"/>
        <v/>
      </c>
      <c r="AD248" s="136" t="str">
        <f t="shared" si="501"/>
        <v/>
      </c>
      <c r="AE248" s="136" t="str">
        <f t="shared" si="501"/>
        <v/>
      </c>
      <c r="AF248" s="136" t="str">
        <f t="shared" si="501"/>
        <v/>
      </c>
      <c r="AG248" s="136" t="str">
        <f t="shared" si="501"/>
        <v/>
      </c>
      <c r="AH248" s="136" t="str">
        <f t="shared" si="501"/>
        <v/>
      </c>
      <c r="AI248" s="136" t="str">
        <f t="shared" si="501"/>
        <v/>
      </c>
      <c r="AJ248" s="136" t="str">
        <f t="shared" si="501"/>
        <v/>
      </c>
      <c r="AK248" s="136" t="str">
        <f t="shared" si="501"/>
        <v/>
      </c>
      <c r="AL248" s="136" t="str">
        <f t="shared" si="501"/>
        <v/>
      </c>
      <c r="AM248" s="136" t="str">
        <f t="shared" si="501"/>
        <v/>
      </c>
      <c r="AN248" s="136" t="str">
        <f t="shared" ref="AN248:BR248" si="502">IF(AJ248&lt;&gt;"",ROUND(AN4*IF($G$1&gt;=DATEVALUE("22/11/2019"),$C$248/365)*$F$248,IF(FALSE,-3,2)),"")</f>
        <v/>
      </c>
      <c r="AO248" s="136" t="str">
        <f t="shared" si="502"/>
        <v/>
      </c>
      <c r="AP248" s="136" t="str">
        <f t="shared" si="502"/>
        <v/>
      </c>
      <c r="AQ248" s="136" t="str">
        <f t="shared" si="502"/>
        <v/>
      </c>
      <c r="AR248" s="136" t="str">
        <f t="shared" si="502"/>
        <v/>
      </c>
      <c r="AS248" s="136" t="str">
        <f t="shared" si="502"/>
        <v/>
      </c>
      <c r="AT248" s="136" t="str">
        <f t="shared" si="502"/>
        <v/>
      </c>
      <c r="AU248" s="136" t="str">
        <f t="shared" si="502"/>
        <v/>
      </c>
      <c r="AV248" s="136" t="str">
        <f t="shared" si="502"/>
        <v/>
      </c>
      <c r="AW248" s="136" t="str">
        <f t="shared" si="502"/>
        <v/>
      </c>
      <c r="AX248" s="136" t="str">
        <f t="shared" si="502"/>
        <v/>
      </c>
      <c r="AY248" s="136" t="str">
        <f t="shared" si="502"/>
        <v/>
      </c>
      <c r="AZ248" s="136" t="str">
        <f t="shared" si="502"/>
        <v/>
      </c>
      <c r="BA248" s="136" t="str">
        <f t="shared" si="502"/>
        <v/>
      </c>
      <c r="BB248" s="136" t="str">
        <f t="shared" si="502"/>
        <v/>
      </c>
      <c r="BC248" s="136" t="str">
        <f t="shared" si="502"/>
        <v/>
      </c>
      <c r="BD248" s="136" t="str">
        <f t="shared" si="502"/>
        <v/>
      </c>
      <c r="BE248" s="136" t="str">
        <f t="shared" si="502"/>
        <v/>
      </c>
      <c r="BF248" s="136" t="str">
        <f t="shared" si="502"/>
        <v/>
      </c>
      <c r="BG248" s="136" t="str">
        <f t="shared" si="502"/>
        <v/>
      </c>
      <c r="BH248" s="136" t="str">
        <f t="shared" si="502"/>
        <v/>
      </c>
      <c r="BI248" s="136" t="str">
        <f t="shared" si="502"/>
        <v/>
      </c>
      <c r="BJ248" s="136" t="str">
        <f t="shared" si="502"/>
        <v/>
      </c>
      <c r="BK248" s="136" t="str">
        <f t="shared" si="502"/>
        <v/>
      </c>
      <c r="BL248" s="136" t="str">
        <f t="shared" si="502"/>
        <v/>
      </c>
      <c r="BM248" s="136" t="str">
        <f t="shared" si="502"/>
        <v/>
      </c>
      <c r="BN248" s="136" t="str">
        <f t="shared" si="502"/>
        <v/>
      </c>
      <c r="BO248" s="136" t="str">
        <f t="shared" si="502"/>
        <v/>
      </c>
      <c r="BP248" s="136" t="str">
        <f t="shared" si="502"/>
        <v/>
      </c>
      <c r="BQ248" s="136" t="str">
        <f t="shared" si="502"/>
        <v/>
      </c>
      <c r="BR248" s="136" t="str">
        <f t="shared" si="502"/>
        <v/>
      </c>
    </row>
    <row r="249" spans="1:70">
      <c r="A249" s="133" t="str">
        <f>IFERROR(IF(IF(AND(ROW(A249)=ROW($A$6),$G$2&lt;DATEVALUE("28/07/2006")),$G$2+1,INDEX('Intereses moratorios'!$A$7:$A$299,MATCH($G$2,'Intereses moratorios'!$A$7:$A$299,1)+ROW(A249)-ROW($A$6)))=0,"",IF(AND(ROW(A249)=ROW($A$6),$G$2&lt;DATEVALUE("28/07/2006")),$G$2+1,INDEX('Intereses moratorios'!$A$7:$A$299,MATCH($G$2,'Intereses moratorios'!$A$7:$A$299,1)+ROW(A249)-ROW($A$6)))),"")</f>
        <v/>
      </c>
      <c r="B249" s="133" t="str">
        <f>IFERROR(INDEX('Intereses moratorios'!$B$7:$B$299,MATCH(A249,'Intereses moratorios'!$A$7:$A$299,0)),"")</f>
        <v/>
      </c>
      <c r="C249" s="134" t="str">
        <f>IF(A249="","",IFERROR(IF($G$1&gt;=DATEVALUE("22/11/2019"),$E$4,INDEX('Intereses moratorios'!$D$7:$D$299,MATCH(A249,'Intereses moratorios'!$A$7:$A$299,0))),""))</f>
        <v/>
      </c>
      <c r="D249" s="133" t="str">
        <f t="shared" si="403"/>
        <v/>
      </c>
      <c r="E249" s="133" t="str">
        <f t="shared" si="404"/>
        <v/>
      </c>
      <c r="F249" s="135" t="str">
        <f t="shared" si="399"/>
        <v/>
      </c>
      <c r="G249" s="136" t="str">
        <f t="shared" si="400"/>
        <v/>
      </c>
      <c r="H249" s="136" t="str">
        <f t="shared" ref="H249:AM249" si="503">IF(D249&lt;&gt;"",ROUND(H4*IF($G$1&gt;=DATEVALUE("22/11/2019"),$C$249/365)*$F$249,IF(FALSE,-3,2)),"")</f>
        <v/>
      </c>
      <c r="I249" s="136" t="str">
        <f t="shared" si="503"/>
        <v/>
      </c>
      <c r="J249" s="136" t="str">
        <f t="shared" si="503"/>
        <v/>
      </c>
      <c r="K249" s="136" t="str">
        <f t="shared" si="503"/>
        <v/>
      </c>
      <c r="L249" s="136" t="str">
        <f t="shared" si="503"/>
        <v/>
      </c>
      <c r="M249" s="136" t="str">
        <f t="shared" si="503"/>
        <v/>
      </c>
      <c r="N249" s="136" t="str">
        <f t="shared" si="503"/>
        <v/>
      </c>
      <c r="O249" s="136" t="str">
        <f t="shared" si="503"/>
        <v/>
      </c>
      <c r="P249" s="136" t="str">
        <f t="shared" si="503"/>
        <v/>
      </c>
      <c r="Q249" s="136" t="str">
        <f t="shared" si="503"/>
        <v/>
      </c>
      <c r="R249" s="136" t="str">
        <f t="shared" si="503"/>
        <v/>
      </c>
      <c r="S249" s="136" t="str">
        <f t="shared" si="503"/>
        <v/>
      </c>
      <c r="T249" s="136" t="str">
        <f t="shared" si="503"/>
        <v/>
      </c>
      <c r="U249" s="136" t="str">
        <f t="shared" si="503"/>
        <v/>
      </c>
      <c r="V249" s="136" t="str">
        <f t="shared" si="503"/>
        <v/>
      </c>
      <c r="W249" s="136" t="str">
        <f t="shared" si="503"/>
        <v/>
      </c>
      <c r="X249" s="136" t="str">
        <f t="shared" si="503"/>
        <v/>
      </c>
      <c r="Y249" s="136" t="str">
        <f t="shared" si="503"/>
        <v/>
      </c>
      <c r="Z249" s="136" t="str">
        <f t="shared" si="503"/>
        <v/>
      </c>
      <c r="AA249" s="136" t="str">
        <f t="shared" si="503"/>
        <v/>
      </c>
      <c r="AB249" s="136" t="str">
        <f t="shared" si="503"/>
        <v/>
      </c>
      <c r="AC249" s="136" t="str">
        <f t="shared" si="503"/>
        <v/>
      </c>
      <c r="AD249" s="136" t="str">
        <f t="shared" si="503"/>
        <v/>
      </c>
      <c r="AE249" s="136" t="str">
        <f t="shared" si="503"/>
        <v/>
      </c>
      <c r="AF249" s="136" t="str">
        <f t="shared" si="503"/>
        <v/>
      </c>
      <c r="AG249" s="136" t="str">
        <f t="shared" si="503"/>
        <v/>
      </c>
      <c r="AH249" s="136" t="str">
        <f t="shared" si="503"/>
        <v/>
      </c>
      <c r="AI249" s="136" t="str">
        <f t="shared" si="503"/>
        <v/>
      </c>
      <c r="AJ249" s="136" t="str">
        <f t="shared" si="503"/>
        <v/>
      </c>
      <c r="AK249" s="136" t="str">
        <f t="shared" si="503"/>
        <v/>
      </c>
      <c r="AL249" s="136" t="str">
        <f t="shared" si="503"/>
        <v/>
      </c>
      <c r="AM249" s="136" t="str">
        <f t="shared" si="503"/>
        <v/>
      </c>
      <c r="AN249" s="136" t="str">
        <f t="shared" ref="AN249:BR249" si="504">IF(AJ249&lt;&gt;"",ROUND(AN4*IF($G$1&gt;=DATEVALUE("22/11/2019"),$C$249/365)*$F$249,IF(FALSE,-3,2)),"")</f>
        <v/>
      </c>
      <c r="AO249" s="136" t="str">
        <f t="shared" si="504"/>
        <v/>
      </c>
      <c r="AP249" s="136" t="str">
        <f t="shared" si="504"/>
        <v/>
      </c>
      <c r="AQ249" s="136" t="str">
        <f t="shared" si="504"/>
        <v/>
      </c>
      <c r="AR249" s="136" t="str">
        <f t="shared" si="504"/>
        <v/>
      </c>
      <c r="AS249" s="136" t="str">
        <f t="shared" si="504"/>
        <v/>
      </c>
      <c r="AT249" s="136" t="str">
        <f t="shared" si="504"/>
        <v/>
      </c>
      <c r="AU249" s="136" t="str">
        <f t="shared" si="504"/>
        <v/>
      </c>
      <c r="AV249" s="136" t="str">
        <f t="shared" si="504"/>
        <v/>
      </c>
      <c r="AW249" s="136" t="str">
        <f t="shared" si="504"/>
        <v/>
      </c>
      <c r="AX249" s="136" t="str">
        <f t="shared" si="504"/>
        <v/>
      </c>
      <c r="AY249" s="136" t="str">
        <f t="shared" si="504"/>
        <v/>
      </c>
      <c r="AZ249" s="136" t="str">
        <f t="shared" si="504"/>
        <v/>
      </c>
      <c r="BA249" s="136" t="str">
        <f t="shared" si="504"/>
        <v/>
      </c>
      <c r="BB249" s="136" t="str">
        <f t="shared" si="504"/>
        <v/>
      </c>
      <c r="BC249" s="136" t="str">
        <f t="shared" si="504"/>
        <v/>
      </c>
      <c r="BD249" s="136" t="str">
        <f t="shared" si="504"/>
        <v/>
      </c>
      <c r="BE249" s="136" t="str">
        <f t="shared" si="504"/>
        <v/>
      </c>
      <c r="BF249" s="136" t="str">
        <f t="shared" si="504"/>
        <v/>
      </c>
      <c r="BG249" s="136" t="str">
        <f t="shared" si="504"/>
        <v/>
      </c>
      <c r="BH249" s="136" t="str">
        <f t="shared" si="504"/>
        <v/>
      </c>
      <c r="BI249" s="136" t="str">
        <f t="shared" si="504"/>
        <v/>
      </c>
      <c r="BJ249" s="136" t="str">
        <f t="shared" si="504"/>
        <v/>
      </c>
      <c r="BK249" s="136" t="str">
        <f t="shared" si="504"/>
        <v/>
      </c>
      <c r="BL249" s="136" t="str">
        <f t="shared" si="504"/>
        <v/>
      </c>
      <c r="BM249" s="136" t="str">
        <f t="shared" si="504"/>
        <v/>
      </c>
      <c r="BN249" s="136" t="str">
        <f t="shared" si="504"/>
        <v/>
      </c>
      <c r="BO249" s="136" t="str">
        <f t="shared" si="504"/>
        <v/>
      </c>
      <c r="BP249" s="136" t="str">
        <f t="shared" si="504"/>
        <v/>
      </c>
      <c r="BQ249" s="136" t="str">
        <f t="shared" si="504"/>
        <v/>
      </c>
      <c r="BR249" s="136" t="str">
        <f t="shared" si="504"/>
        <v/>
      </c>
    </row>
    <row r="250" spans="1:70">
      <c r="A250" s="133" t="str">
        <f>IFERROR(IF(IF(AND(ROW(A250)=ROW($A$6),$G$2&lt;DATEVALUE("28/07/2006")),$G$2+1,INDEX('Intereses moratorios'!$A$7:$A$299,MATCH($G$2,'Intereses moratorios'!$A$7:$A$299,1)+ROW(A250)-ROW($A$6)))=0,"",IF(AND(ROW(A250)=ROW($A$6),$G$2&lt;DATEVALUE("28/07/2006")),$G$2+1,INDEX('Intereses moratorios'!$A$7:$A$299,MATCH($G$2,'Intereses moratorios'!$A$7:$A$299,1)+ROW(A250)-ROW($A$6)))),"")</f>
        <v/>
      </c>
      <c r="B250" s="133" t="str">
        <f>IFERROR(INDEX('Intereses moratorios'!$B$7:$B$299,MATCH(A250,'Intereses moratorios'!$A$7:$A$299,0)),"")</f>
        <v/>
      </c>
      <c r="C250" s="134" t="str">
        <f>IF(A250="","",IFERROR(IF($G$1&gt;=DATEVALUE("22/11/2019"),$E$4,INDEX('Intereses moratorios'!$D$7:$D$299,MATCH(A250,'Intereses moratorios'!$A$7:$A$299,0))),""))</f>
        <v/>
      </c>
      <c r="D250" s="133" t="str">
        <f t="shared" si="403"/>
        <v/>
      </c>
      <c r="E250" s="133" t="str">
        <f t="shared" si="404"/>
        <v/>
      </c>
      <c r="F250" s="135" t="str">
        <f t="shared" si="399"/>
        <v/>
      </c>
      <c r="G250" s="136" t="str">
        <f t="shared" si="400"/>
        <v/>
      </c>
      <c r="H250" s="136" t="str">
        <f t="shared" ref="H250:AM250" si="505">IF(D250&lt;&gt;"",ROUND(H4*IF($G$1&gt;=DATEVALUE("22/11/2019"),$C$250/365)*$F$250,IF(FALSE,-3,2)),"")</f>
        <v/>
      </c>
      <c r="I250" s="136" t="str">
        <f t="shared" si="505"/>
        <v/>
      </c>
      <c r="J250" s="136" t="str">
        <f t="shared" si="505"/>
        <v/>
      </c>
      <c r="K250" s="136" t="str">
        <f t="shared" si="505"/>
        <v/>
      </c>
      <c r="L250" s="136" t="str">
        <f t="shared" si="505"/>
        <v/>
      </c>
      <c r="M250" s="136" t="str">
        <f t="shared" si="505"/>
        <v/>
      </c>
      <c r="N250" s="136" t="str">
        <f t="shared" si="505"/>
        <v/>
      </c>
      <c r="O250" s="136" t="str">
        <f t="shared" si="505"/>
        <v/>
      </c>
      <c r="P250" s="136" t="str">
        <f t="shared" si="505"/>
        <v/>
      </c>
      <c r="Q250" s="136" t="str">
        <f t="shared" si="505"/>
        <v/>
      </c>
      <c r="R250" s="136" t="str">
        <f t="shared" si="505"/>
        <v/>
      </c>
      <c r="S250" s="136" t="str">
        <f t="shared" si="505"/>
        <v/>
      </c>
      <c r="T250" s="136" t="str">
        <f t="shared" si="505"/>
        <v/>
      </c>
      <c r="U250" s="136" t="str">
        <f t="shared" si="505"/>
        <v/>
      </c>
      <c r="V250" s="136" t="str">
        <f t="shared" si="505"/>
        <v/>
      </c>
      <c r="W250" s="136" t="str">
        <f t="shared" si="505"/>
        <v/>
      </c>
      <c r="X250" s="136" t="str">
        <f t="shared" si="505"/>
        <v/>
      </c>
      <c r="Y250" s="136" t="str">
        <f t="shared" si="505"/>
        <v/>
      </c>
      <c r="Z250" s="136" t="str">
        <f t="shared" si="505"/>
        <v/>
      </c>
      <c r="AA250" s="136" t="str">
        <f t="shared" si="505"/>
        <v/>
      </c>
      <c r="AB250" s="136" t="str">
        <f t="shared" si="505"/>
        <v/>
      </c>
      <c r="AC250" s="136" t="str">
        <f t="shared" si="505"/>
        <v/>
      </c>
      <c r="AD250" s="136" t="str">
        <f t="shared" si="505"/>
        <v/>
      </c>
      <c r="AE250" s="136" t="str">
        <f t="shared" si="505"/>
        <v/>
      </c>
      <c r="AF250" s="136" t="str">
        <f t="shared" si="505"/>
        <v/>
      </c>
      <c r="AG250" s="136" t="str">
        <f t="shared" si="505"/>
        <v/>
      </c>
      <c r="AH250" s="136" t="str">
        <f t="shared" si="505"/>
        <v/>
      </c>
      <c r="AI250" s="136" t="str">
        <f t="shared" si="505"/>
        <v/>
      </c>
      <c r="AJ250" s="136" t="str">
        <f t="shared" si="505"/>
        <v/>
      </c>
      <c r="AK250" s="136" t="str">
        <f t="shared" si="505"/>
        <v/>
      </c>
      <c r="AL250" s="136" t="str">
        <f t="shared" si="505"/>
        <v/>
      </c>
      <c r="AM250" s="136" t="str">
        <f t="shared" si="505"/>
        <v/>
      </c>
      <c r="AN250" s="136" t="str">
        <f t="shared" ref="AN250:BR250" si="506">IF(AJ250&lt;&gt;"",ROUND(AN4*IF($G$1&gt;=DATEVALUE("22/11/2019"),$C$250/365)*$F$250,IF(FALSE,-3,2)),"")</f>
        <v/>
      </c>
      <c r="AO250" s="136" t="str">
        <f t="shared" si="506"/>
        <v/>
      </c>
      <c r="AP250" s="136" t="str">
        <f t="shared" si="506"/>
        <v/>
      </c>
      <c r="AQ250" s="136" t="str">
        <f t="shared" si="506"/>
        <v/>
      </c>
      <c r="AR250" s="136" t="str">
        <f t="shared" si="506"/>
        <v/>
      </c>
      <c r="AS250" s="136" t="str">
        <f t="shared" si="506"/>
        <v/>
      </c>
      <c r="AT250" s="136" t="str">
        <f t="shared" si="506"/>
        <v/>
      </c>
      <c r="AU250" s="136" t="str">
        <f t="shared" si="506"/>
        <v/>
      </c>
      <c r="AV250" s="136" t="str">
        <f t="shared" si="506"/>
        <v/>
      </c>
      <c r="AW250" s="136" t="str">
        <f t="shared" si="506"/>
        <v/>
      </c>
      <c r="AX250" s="136" t="str">
        <f t="shared" si="506"/>
        <v/>
      </c>
      <c r="AY250" s="136" t="str">
        <f t="shared" si="506"/>
        <v/>
      </c>
      <c r="AZ250" s="136" t="str">
        <f t="shared" si="506"/>
        <v/>
      </c>
      <c r="BA250" s="136" t="str">
        <f t="shared" si="506"/>
        <v/>
      </c>
      <c r="BB250" s="136" t="str">
        <f t="shared" si="506"/>
        <v/>
      </c>
      <c r="BC250" s="136" t="str">
        <f t="shared" si="506"/>
        <v/>
      </c>
      <c r="BD250" s="136" t="str">
        <f t="shared" si="506"/>
        <v/>
      </c>
      <c r="BE250" s="136" t="str">
        <f t="shared" si="506"/>
        <v/>
      </c>
      <c r="BF250" s="136" t="str">
        <f t="shared" si="506"/>
        <v/>
      </c>
      <c r="BG250" s="136" t="str">
        <f t="shared" si="506"/>
        <v/>
      </c>
      <c r="BH250" s="136" t="str">
        <f t="shared" si="506"/>
        <v/>
      </c>
      <c r="BI250" s="136" t="str">
        <f t="shared" si="506"/>
        <v/>
      </c>
      <c r="BJ250" s="136" t="str">
        <f t="shared" si="506"/>
        <v/>
      </c>
      <c r="BK250" s="136" t="str">
        <f t="shared" si="506"/>
        <v/>
      </c>
      <c r="BL250" s="136" t="str">
        <f t="shared" si="506"/>
        <v/>
      </c>
      <c r="BM250" s="136" t="str">
        <f t="shared" si="506"/>
        <v/>
      </c>
      <c r="BN250" s="136" t="str">
        <f t="shared" si="506"/>
        <v/>
      </c>
      <c r="BO250" s="136" t="str">
        <f t="shared" si="506"/>
        <v/>
      </c>
      <c r="BP250" s="136" t="str">
        <f t="shared" si="506"/>
        <v/>
      </c>
      <c r="BQ250" s="136" t="str">
        <f t="shared" si="506"/>
        <v/>
      </c>
      <c r="BR250" s="136" t="str">
        <f t="shared" si="506"/>
        <v/>
      </c>
    </row>
    <row r="251" spans="1:70">
      <c r="A251" s="133" t="str">
        <f>IFERROR(IF(IF(AND(ROW(A251)=ROW($A$6),$G$2&lt;DATEVALUE("28/07/2006")),$G$2+1,INDEX('Intereses moratorios'!$A$7:$A$299,MATCH($G$2,'Intereses moratorios'!$A$7:$A$299,1)+ROW(A251)-ROW($A$6)))=0,"",IF(AND(ROW(A251)=ROW($A$6),$G$2&lt;DATEVALUE("28/07/2006")),$G$2+1,INDEX('Intereses moratorios'!$A$7:$A$299,MATCH($G$2,'Intereses moratorios'!$A$7:$A$299,1)+ROW(A251)-ROW($A$6)))),"")</f>
        <v/>
      </c>
      <c r="B251" s="133" t="str">
        <f>IFERROR(INDEX('Intereses moratorios'!$B$7:$B$299,MATCH(A251,'Intereses moratorios'!$A$7:$A$299,0)),"")</f>
        <v/>
      </c>
      <c r="C251" s="134" t="str">
        <f>IF(A251="","",IFERROR(IF($G$1&gt;=DATEVALUE("22/11/2019"),$E$4,INDEX('Intereses moratorios'!$D$7:$D$299,MATCH(A251,'Intereses moratorios'!$A$7:$A$299,0))),""))</f>
        <v/>
      </c>
      <c r="D251" s="133" t="str">
        <f t="shared" si="403"/>
        <v/>
      </c>
      <c r="E251" s="133" t="str">
        <f t="shared" si="404"/>
        <v/>
      </c>
      <c r="F251" s="135" t="str">
        <f t="shared" si="399"/>
        <v/>
      </c>
      <c r="G251" s="136" t="str">
        <f t="shared" si="400"/>
        <v/>
      </c>
      <c r="H251" s="136" t="str">
        <f t="shared" ref="H251:AM251" si="507">IF(D251&lt;&gt;"",ROUND(H4*IF($G$1&gt;=DATEVALUE("22/11/2019"),$C$251/365)*$F$251,IF(FALSE,-3,2)),"")</f>
        <v/>
      </c>
      <c r="I251" s="136" t="str">
        <f t="shared" si="507"/>
        <v/>
      </c>
      <c r="J251" s="136" t="str">
        <f t="shared" si="507"/>
        <v/>
      </c>
      <c r="K251" s="136" t="str">
        <f t="shared" si="507"/>
        <v/>
      </c>
      <c r="L251" s="136" t="str">
        <f t="shared" si="507"/>
        <v/>
      </c>
      <c r="M251" s="136" t="str">
        <f t="shared" si="507"/>
        <v/>
      </c>
      <c r="N251" s="136" t="str">
        <f t="shared" si="507"/>
        <v/>
      </c>
      <c r="O251" s="136" t="str">
        <f t="shared" si="507"/>
        <v/>
      </c>
      <c r="P251" s="136" t="str">
        <f t="shared" si="507"/>
        <v/>
      </c>
      <c r="Q251" s="136" t="str">
        <f t="shared" si="507"/>
        <v/>
      </c>
      <c r="R251" s="136" t="str">
        <f t="shared" si="507"/>
        <v/>
      </c>
      <c r="S251" s="136" t="str">
        <f t="shared" si="507"/>
        <v/>
      </c>
      <c r="T251" s="136" t="str">
        <f t="shared" si="507"/>
        <v/>
      </c>
      <c r="U251" s="136" t="str">
        <f t="shared" si="507"/>
        <v/>
      </c>
      <c r="V251" s="136" t="str">
        <f t="shared" si="507"/>
        <v/>
      </c>
      <c r="W251" s="136" t="str">
        <f t="shared" si="507"/>
        <v/>
      </c>
      <c r="X251" s="136" t="str">
        <f t="shared" si="507"/>
        <v/>
      </c>
      <c r="Y251" s="136" t="str">
        <f t="shared" si="507"/>
        <v/>
      </c>
      <c r="Z251" s="136" t="str">
        <f t="shared" si="507"/>
        <v/>
      </c>
      <c r="AA251" s="136" t="str">
        <f t="shared" si="507"/>
        <v/>
      </c>
      <c r="AB251" s="136" t="str">
        <f t="shared" si="507"/>
        <v/>
      </c>
      <c r="AC251" s="136" t="str">
        <f t="shared" si="507"/>
        <v/>
      </c>
      <c r="AD251" s="136" t="str">
        <f t="shared" si="507"/>
        <v/>
      </c>
      <c r="AE251" s="136" t="str">
        <f t="shared" si="507"/>
        <v/>
      </c>
      <c r="AF251" s="136" t="str">
        <f t="shared" si="507"/>
        <v/>
      </c>
      <c r="AG251" s="136" t="str">
        <f t="shared" si="507"/>
        <v/>
      </c>
      <c r="AH251" s="136" t="str">
        <f t="shared" si="507"/>
        <v/>
      </c>
      <c r="AI251" s="136" t="str">
        <f t="shared" si="507"/>
        <v/>
      </c>
      <c r="AJ251" s="136" t="str">
        <f t="shared" si="507"/>
        <v/>
      </c>
      <c r="AK251" s="136" t="str">
        <f t="shared" si="507"/>
        <v/>
      </c>
      <c r="AL251" s="136" t="str">
        <f t="shared" si="507"/>
        <v/>
      </c>
      <c r="AM251" s="136" t="str">
        <f t="shared" si="507"/>
        <v/>
      </c>
      <c r="AN251" s="136" t="str">
        <f t="shared" ref="AN251:BR251" si="508">IF(AJ251&lt;&gt;"",ROUND(AN4*IF($G$1&gt;=DATEVALUE("22/11/2019"),$C$251/365)*$F$251,IF(FALSE,-3,2)),"")</f>
        <v/>
      </c>
      <c r="AO251" s="136" t="str">
        <f t="shared" si="508"/>
        <v/>
      </c>
      <c r="AP251" s="136" t="str">
        <f t="shared" si="508"/>
        <v/>
      </c>
      <c r="AQ251" s="136" t="str">
        <f t="shared" si="508"/>
        <v/>
      </c>
      <c r="AR251" s="136" t="str">
        <f t="shared" si="508"/>
        <v/>
      </c>
      <c r="AS251" s="136" t="str">
        <f t="shared" si="508"/>
        <v/>
      </c>
      <c r="AT251" s="136" t="str">
        <f t="shared" si="508"/>
        <v/>
      </c>
      <c r="AU251" s="136" t="str">
        <f t="shared" si="508"/>
        <v/>
      </c>
      <c r="AV251" s="136" t="str">
        <f t="shared" si="508"/>
        <v/>
      </c>
      <c r="AW251" s="136" t="str">
        <f t="shared" si="508"/>
        <v/>
      </c>
      <c r="AX251" s="136" t="str">
        <f t="shared" si="508"/>
        <v/>
      </c>
      <c r="AY251" s="136" t="str">
        <f t="shared" si="508"/>
        <v/>
      </c>
      <c r="AZ251" s="136" t="str">
        <f t="shared" si="508"/>
        <v/>
      </c>
      <c r="BA251" s="136" t="str">
        <f t="shared" si="508"/>
        <v/>
      </c>
      <c r="BB251" s="136" t="str">
        <f t="shared" si="508"/>
        <v/>
      </c>
      <c r="BC251" s="136" t="str">
        <f t="shared" si="508"/>
        <v/>
      </c>
      <c r="BD251" s="136" t="str">
        <f t="shared" si="508"/>
        <v/>
      </c>
      <c r="BE251" s="136" t="str">
        <f t="shared" si="508"/>
        <v/>
      </c>
      <c r="BF251" s="136" t="str">
        <f t="shared" si="508"/>
        <v/>
      </c>
      <c r="BG251" s="136" t="str">
        <f t="shared" si="508"/>
        <v/>
      </c>
      <c r="BH251" s="136" t="str">
        <f t="shared" si="508"/>
        <v/>
      </c>
      <c r="BI251" s="136" t="str">
        <f t="shared" si="508"/>
        <v/>
      </c>
      <c r="BJ251" s="136" t="str">
        <f t="shared" si="508"/>
        <v/>
      </c>
      <c r="BK251" s="136" t="str">
        <f t="shared" si="508"/>
        <v/>
      </c>
      <c r="BL251" s="136" t="str">
        <f t="shared" si="508"/>
        <v/>
      </c>
      <c r="BM251" s="136" t="str">
        <f t="shared" si="508"/>
        <v/>
      </c>
      <c r="BN251" s="136" t="str">
        <f t="shared" si="508"/>
        <v/>
      </c>
      <c r="BO251" s="136" t="str">
        <f t="shared" si="508"/>
        <v/>
      </c>
      <c r="BP251" s="136" t="str">
        <f t="shared" si="508"/>
        <v/>
      </c>
      <c r="BQ251" s="136" t="str">
        <f t="shared" si="508"/>
        <v/>
      </c>
      <c r="BR251" s="136" t="str">
        <f t="shared" si="508"/>
        <v/>
      </c>
    </row>
    <row r="252" spans="1:70">
      <c r="A252" s="133" t="str">
        <f>IFERROR(IF(IF(AND(ROW(A252)=ROW($A$6),$G$2&lt;DATEVALUE("28/07/2006")),$G$2+1,INDEX('Intereses moratorios'!$A$7:$A$299,MATCH($G$2,'Intereses moratorios'!$A$7:$A$299,1)+ROW(A252)-ROW($A$6)))=0,"",IF(AND(ROW(A252)=ROW($A$6),$G$2&lt;DATEVALUE("28/07/2006")),$G$2+1,INDEX('Intereses moratorios'!$A$7:$A$299,MATCH($G$2,'Intereses moratorios'!$A$7:$A$299,1)+ROW(A252)-ROW($A$6)))),"")</f>
        <v/>
      </c>
      <c r="B252" s="133" t="str">
        <f>IFERROR(INDEX('Intereses moratorios'!$B$7:$B$299,MATCH(A252,'Intereses moratorios'!$A$7:$A$299,0)),"")</f>
        <v/>
      </c>
      <c r="C252" s="134" t="str">
        <f>IF(A252="","",IFERROR(IF($G$1&gt;=DATEVALUE("22/11/2019"),$E$4,INDEX('Intereses moratorios'!$D$7:$D$299,MATCH(A252,'Intereses moratorios'!$A$7:$A$299,0))),""))</f>
        <v/>
      </c>
      <c r="D252" s="133" t="str">
        <f t="shared" si="403"/>
        <v/>
      </c>
      <c r="E252" s="133" t="str">
        <f t="shared" si="404"/>
        <v/>
      </c>
      <c r="F252" s="135" t="str">
        <f t="shared" si="399"/>
        <v/>
      </c>
      <c r="G252" s="136" t="str">
        <f t="shared" si="400"/>
        <v/>
      </c>
      <c r="H252" s="136" t="str">
        <f t="shared" ref="H252:AM252" si="509">IF(D252&lt;&gt;"",ROUND(H4*IF($G$1&gt;=DATEVALUE("22/11/2019"),$C$252/365)*$F$252,IF(FALSE,-3,2)),"")</f>
        <v/>
      </c>
      <c r="I252" s="136" t="str">
        <f t="shared" si="509"/>
        <v/>
      </c>
      <c r="J252" s="136" t="str">
        <f t="shared" si="509"/>
        <v/>
      </c>
      <c r="K252" s="136" t="str">
        <f t="shared" si="509"/>
        <v/>
      </c>
      <c r="L252" s="136" t="str">
        <f t="shared" si="509"/>
        <v/>
      </c>
      <c r="M252" s="136" t="str">
        <f t="shared" si="509"/>
        <v/>
      </c>
      <c r="N252" s="136" t="str">
        <f t="shared" si="509"/>
        <v/>
      </c>
      <c r="O252" s="136" t="str">
        <f t="shared" si="509"/>
        <v/>
      </c>
      <c r="P252" s="136" t="str">
        <f t="shared" si="509"/>
        <v/>
      </c>
      <c r="Q252" s="136" t="str">
        <f t="shared" si="509"/>
        <v/>
      </c>
      <c r="R252" s="136" t="str">
        <f t="shared" si="509"/>
        <v/>
      </c>
      <c r="S252" s="136" t="str">
        <f t="shared" si="509"/>
        <v/>
      </c>
      <c r="T252" s="136" t="str">
        <f t="shared" si="509"/>
        <v/>
      </c>
      <c r="U252" s="136" t="str">
        <f t="shared" si="509"/>
        <v/>
      </c>
      <c r="V252" s="136" t="str">
        <f t="shared" si="509"/>
        <v/>
      </c>
      <c r="W252" s="136" t="str">
        <f t="shared" si="509"/>
        <v/>
      </c>
      <c r="X252" s="136" t="str">
        <f t="shared" si="509"/>
        <v/>
      </c>
      <c r="Y252" s="136" t="str">
        <f t="shared" si="509"/>
        <v/>
      </c>
      <c r="Z252" s="136" t="str">
        <f t="shared" si="509"/>
        <v/>
      </c>
      <c r="AA252" s="136" t="str">
        <f t="shared" si="509"/>
        <v/>
      </c>
      <c r="AB252" s="136" t="str">
        <f t="shared" si="509"/>
        <v/>
      </c>
      <c r="AC252" s="136" t="str">
        <f t="shared" si="509"/>
        <v/>
      </c>
      <c r="AD252" s="136" t="str">
        <f t="shared" si="509"/>
        <v/>
      </c>
      <c r="AE252" s="136" t="str">
        <f t="shared" si="509"/>
        <v/>
      </c>
      <c r="AF252" s="136" t="str">
        <f t="shared" si="509"/>
        <v/>
      </c>
      <c r="AG252" s="136" t="str">
        <f t="shared" si="509"/>
        <v/>
      </c>
      <c r="AH252" s="136" t="str">
        <f t="shared" si="509"/>
        <v/>
      </c>
      <c r="AI252" s="136" t="str">
        <f t="shared" si="509"/>
        <v/>
      </c>
      <c r="AJ252" s="136" t="str">
        <f t="shared" si="509"/>
        <v/>
      </c>
      <c r="AK252" s="136" t="str">
        <f t="shared" si="509"/>
        <v/>
      </c>
      <c r="AL252" s="136" t="str">
        <f t="shared" si="509"/>
        <v/>
      </c>
      <c r="AM252" s="136" t="str">
        <f t="shared" si="509"/>
        <v/>
      </c>
      <c r="AN252" s="136" t="str">
        <f t="shared" ref="AN252:BR252" si="510">IF(AJ252&lt;&gt;"",ROUND(AN4*IF($G$1&gt;=DATEVALUE("22/11/2019"),$C$252/365)*$F$252,IF(FALSE,-3,2)),"")</f>
        <v/>
      </c>
      <c r="AO252" s="136" t="str">
        <f t="shared" si="510"/>
        <v/>
      </c>
      <c r="AP252" s="136" t="str">
        <f t="shared" si="510"/>
        <v/>
      </c>
      <c r="AQ252" s="136" t="str">
        <f t="shared" si="510"/>
        <v/>
      </c>
      <c r="AR252" s="136" t="str">
        <f t="shared" si="510"/>
        <v/>
      </c>
      <c r="AS252" s="136" t="str">
        <f t="shared" si="510"/>
        <v/>
      </c>
      <c r="AT252" s="136" t="str">
        <f t="shared" si="510"/>
        <v/>
      </c>
      <c r="AU252" s="136" t="str">
        <f t="shared" si="510"/>
        <v/>
      </c>
      <c r="AV252" s="136" t="str">
        <f t="shared" si="510"/>
        <v/>
      </c>
      <c r="AW252" s="136" t="str">
        <f t="shared" si="510"/>
        <v/>
      </c>
      <c r="AX252" s="136" t="str">
        <f t="shared" si="510"/>
        <v/>
      </c>
      <c r="AY252" s="136" t="str">
        <f t="shared" si="510"/>
        <v/>
      </c>
      <c r="AZ252" s="136" t="str">
        <f t="shared" si="510"/>
        <v/>
      </c>
      <c r="BA252" s="136" t="str">
        <f t="shared" si="510"/>
        <v/>
      </c>
      <c r="BB252" s="136" t="str">
        <f t="shared" si="510"/>
        <v/>
      </c>
      <c r="BC252" s="136" t="str">
        <f t="shared" si="510"/>
        <v/>
      </c>
      <c r="BD252" s="136" t="str">
        <f t="shared" si="510"/>
        <v/>
      </c>
      <c r="BE252" s="136" t="str">
        <f t="shared" si="510"/>
        <v/>
      </c>
      <c r="BF252" s="136" t="str">
        <f t="shared" si="510"/>
        <v/>
      </c>
      <c r="BG252" s="136" t="str">
        <f t="shared" si="510"/>
        <v/>
      </c>
      <c r="BH252" s="136" t="str">
        <f t="shared" si="510"/>
        <v/>
      </c>
      <c r="BI252" s="136" t="str">
        <f t="shared" si="510"/>
        <v/>
      </c>
      <c r="BJ252" s="136" t="str">
        <f t="shared" si="510"/>
        <v/>
      </c>
      <c r="BK252" s="136" t="str">
        <f t="shared" si="510"/>
        <v/>
      </c>
      <c r="BL252" s="136" t="str">
        <f t="shared" si="510"/>
        <v/>
      </c>
      <c r="BM252" s="136" t="str">
        <f t="shared" si="510"/>
        <v/>
      </c>
      <c r="BN252" s="136" t="str">
        <f t="shared" si="510"/>
        <v/>
      </c>
      <c r="BO252" s="136" t="str">
        <f t="shared" si="510"/>
        <v/>
      </c>
      <c r="BP252" s="136" t="str">
        <f t="shared" si="510"/>
        <v/>
      </c>
      <c r="BQ252" s="136" t="str">
        <f t="shared" si="510"/>
        <v/>
      </c>
      <c r="BR252" s="136" t="str">
        <f t="shared" si="510"/>
        <v/>
      </c>
    </row>
    <row r="253" spans="1:70">
      <c r="A253" s="133" t="str">
        <f>IFERROR(IF(IF(AND(ROW(A253)=ROW($A$6),$G$2&lt;DATEVALUE("28/07/2006")),$G$2+1,INDEX('Intereses moratorios'!$A$7:$A$299,MATCH($G$2,'Intereses moratorios'!$A$7:$A$299,1)+ROW(A253)-ROW($A$6)))=0,"",IF(AND(ROW(A253)=ROW($A$6),$G$2&lt;DATEVALUE("28/07/2006")),$G$2+1,INDEX('Intereses moratorios'!$A$7:$A$299,MATCH($G$2,'Intereses moratorios'!$A$7:$A$299,1)+ROW(A253)-ROW($A$6)))),"")</f>
        <v/>
      </c>
      <c r="B253" s="133" t="str">
        <f>IFERROR(INDEX('Intereses moratorios'!$B$7:$B$299,MATCH(A253,'Intereses moratorios'!$A$7:$A$299,0)),"")</f>
        <v/>
      </c>
      <c r="C253" s="134" t="str">
        <f>IF(A253="","",IFERROR(IF($G$1&gt;=DATEVALUE("22/11/2019"),$E$4,INDEX('Intereses moratorios'!$D$7:$D$299,MATCH(A253,'Intereses moratorios'!$A$7:$A$299,0))),""))</f>
        <v/>
      </c>
      <c r="D253" s="133" t="str">
        <f t="shared" si="403"/>
        <v/>
      </c>
      <c r="E253" s="133" t="str">
        <f t="shared" si="404"/>
        <v/>
      </c>
      <c r="F253" s="135" t="str">
        <f t="shared" si="399"/>
        <v/>
      </c>
      <c r="G253" s="136" t="str">
        <f t="shared" si="400"/>
        <v/>
      </c>
      <c r="H253" s="136" t="str">
        <f t="shared" ref="H253:AM253" si="511">IF(D253&lt;&gt;"",ROUND(H4*IF($G$1&gt;=DATEVALUE("22/11/2019"),$C$253/365)*$F$253,IF(FALSE,-3,2)),"")</f>
        <v/>
      </c>
      <c r="I253" s="136" t="str">
        <f t="shared" si="511"/>
        <v/>
      </c>
      <c r="J253" s="136" t="str">
        <f t="shared" si="511"/>
        <v/>
      </c>
      <c r="K253" s="136" t="str">
        <f t="shared" si="511"/>
        <v/>
      </c>
      <c r="L253" s="136" t="str">
        <f t="shared" si="511"/>
        <v/>
      </c>
      <c r="M253" s="136" t="str">
        <f t="shared" si="511"/>
        <v/>
      </c>
      <c r="N253" s="136" t="str">
        <f t="shared" si="511"/>
        <v/>
      </c>
      <c r="O253" s="136" t="str">
        <f t="shared" si="511"/>
        <v/>
      </c>
      <c r="P253" s="136" t="str">
        <f t="shared" si="511"/>
        <v/>
      </c>
      <c r="Q253" s="136" t="str">
        <f t="shared" si="511"/>
        <v/>
      </c>
      <c r="R253" s="136" t="str">
        <f t="shared" si="511"/>
        <v/>
      </c>
      <c r="S253" s="136" t="str">
        <f t="shared" si="511"/>
        <v/>
      </c>
      <c r="T253" s="136" t="str">
        <f t="shared" si="511"/>
        <v/>
      </c>
      <c r="U253" s="136" t="str">
        <f t="shared" si="511"/>
        <v/>
      </c>
      <c r="V253" s="136" t="str">
        <f t="shared" si="511"/>
        <v/>
      </c>
      <c r="W253" s="136" t="str">
        <f t="shared" si="511"/>
        <v/>
      </c>
      <c r="X253" s="136" t="str">
        <f t="shared" si="511"/>
        <v/>
      </c>
      <c r="Y253" s="136" t="str">
        <f t="shared" si="511"/>
        <v/>
      </c>
      <c r="Z253" s="136" t="str">
        <f t="shared" si="511"/>
        <v/>
      </c>
      <c r="AA253" s="136" t="str">
        <f t="shared" si="511"/>
        <v/>
      </c>
      <c r="AB253" s="136" t="str">
        <f t="shared" si="511"/>
        <v/>
      </c>
      <c r="AC253" s="136" t="str">
        <f t="shared" si="511"/>
        <v/>
      </c>
      <c r="AD253" s="136" t="str">
        <f t="shared" si="511"/>
        <v/>
      </c>
      <c r="AE253" s="136" t="str">
        <f t="shared" si="511"/>
        <v/>
      </c>
      <c r="AF253" s="136" t="str">
        <f t="shared" si="511"/>
        <v/>
      </c>
      <c r="AG253" s="136" t="str">
        <f t="shared" si="511"/>
        <v/>
      </c>
      <c r="AH253" s="136" t="str">
        <f t="shared" si="511"/>
        <v/>
      </c>
      <c r="AI253" s="136" t="str">
        <f t="shared" si="511"/>
        <v/>
      </c>
      <c r="AJ253" s="136" t="str">
        <f t="shared" si="511"/>
        <v/>
      </c>
      <c r="AK253" s="136" t="str">
        <f t="shared" si="511"/>
        <v/>
      </c>
      <c r="AL253" s="136" t="str">
        <f t="shared" si="511"/>
        <v/>
      </c>
      <c r="AM253" s="136" t="str">
        <f t="shared" si="511"/>
        <v/>
      </c>
      <c r="AN253" s="136" t="str">
        <f t="shared" ref="AN253:BR253" si="512">IF(AJ253&lt;&gt;"",ROUND(AN4*IF($G$1&gt;=DATEVALUE("22/11/2019"),$C$253/365)*$F$253,IF(FALSE,-3,2)),"")</f>
        <v/>
      </c>
      <c r="AO253" s="136" t="str">
        <f t="shared" si="512"/>
        <v/>
      </c>
      <c r="AP253" s="136" t="str">
        <f t="shared" si="512"/>
        <v/>
      </c>
      <c r="AQ253" s="136" t="str">
        <f t="shared" si="512"/>
        <v/>
      </c>
      <c r="AR253" s="136" t="str">
        <f t="shared" si="512"/>
        <v/>
      </c>
      <c r="AS253" s="136" t="str">
        <f t="shared" si="512"/>
        <v/>
      </c>
      <c r="AT253" s="136" t="str">
        <f t="shared" si="512"/>
        <v/>
      </c>
      <c r="AU253" s="136" t="str">
        <f t="shared" si="512"/>
        <v/>
      </c>
      <c r="AV253" s="136" t="str">
        <f t="shared" si="512"/>
        <v/>
      </c>
      <c r="AW253" s="136" t="str">
        <f t="shared" si="512"/>
        <v/>
      </c>
      <c r="AX253" s="136" t="str">
        <f t="shared" si="512"/>
        <v/>
      </c>
      <c r="AY253" s="136" t="str">
        <f t="shared" si="512"/>
        <v/>
      </c>
      <c r="AZ253" s="136" t="str">
        <f t="shared" si="512"/>
        <v/>
      </c>
      <c r="BA253" s="136" t="str">
        <f t="shared" si="512"/>
        <v/>
      </c>
      <c r="BB253" s="136" t="str">
        <f t="shared" si="512"/>
        <v/>
      </c>
      <c r="BC253" s="136" t="str">
        <f t="shared" si="512"/>
        <v/>
      </c>
      <c r="BD253" s="136" t="str">
        <f t="shared" si="512"/>
        <v/>
      </c>
      <c r="BE253" s="136" t="str">
        <f t="shared" si="512"/>
        <v/>
      </c>
      <c r="BF253" s="136" t="str">
        <f t="shared" si="512"/>
        <v/>
      </c>
      <c r="BG253" s="136" t="str">
        <f t="shared" si="512"/>
        <v/>
      </c>
      <c r="BH253" s="136" t="str">
        <f t="shared" si="512"/>
        <v/>
      </c>
      <c r="BI253" s="136" t="str">
        <f t="shared" si="512"/>
        <v/>
      </c>
      <c r="BJ253" s="136" t="str">
        <f t="shared" si="512"/>
        <v/>
      </c>
      <c r="BK253" s="136" t="str">
        <f t="shared" si="512"/>
        <v/>
      </c>
      <c r="BL253" s="136" t="str">
        <f t="shared" si="512"/>
        <v/>
      </c>
      <c r="BM253" s="136" t="str">
        <f t="shared" si="512"/>
        <v/>
      </c>
      <c r="BN253" s="136" t="str">
        <f t="shared" si="512"/>
        <v/>
      </c>
      <c r="BO253" s="136" t="str">
        <f t="shared" si="512"/>
        <v/>
      </c>
      <c r="BP253" s="136" t="str">
        <f t="shared" si="512"/>
        <v/>
      </c>
      <c r="BQ253" s="136" t="str">
        <f t="shared" si="512"/>
        <v/>
      </c>
      <c r="BR253" s="136" t="str">
        <f t="shared" si="512"/>
        <v/>
      </c>
    </row>
    <row r="254" spans="1:70">
      <c r="A254" s="133" t="str">
        <f>IFERROR(IF(IF(AND(ROW(A254)=ROW($A$6),$G$2&lt;DATEVALUE("28/07/2006")),$G$2+1,INDEX('Intereses moratorios'!$A$7:$A$299,MATCH($G$2,'Intereses moratorios'!$A$7:$A$299,1)+ROW(A254)-ROW($A$6)))=0,"",IF(AND(ROW(A254)=ROW($A$6),$G$2&lt;DATEVALUE("28/07/2006")),$G$2+1,INDEX('Intereses moratorios'!$A$7:$A$299,MATCH($G$2,'Intereses moratorios'!$A$7:$A$299,1)+ROW(A254)-ROW($A$6)))),"")</f>
        <v/>
      </c>
      <c r="B254" s="133" t="str">
        <f>IFERROR(INDEX('Intereses moratorios'!$B$7:$B$299,MATCH(A254,'Intereses moratorios'!$A$7:$A$299,0)),"")</f>
        <v/>
      </c>
      <c r="C254" s="134" t="str">
        <f>IF(A254="","",IFERROR(IF($G$1&gt;=DATEVALUE("22/11/2019"),$E$4,INDEX('Intereses moratorios'!$D$7:$D$299,MATCH(A254,'Intereses moratorios'!$A$7:$A$299,0))),""))</f>
        <v/>
      </c>
      <c r="D254" s="133" t="str">
        <f t="shared" si="403"/>
        <v/>
      </c>
      <c r="E254" s="133" t="str">
        <f t="shared" si="404"/>
        <v/>
      </c>
      <c r="F254" s="135" t="str">
        <f t="shared" si="399"/>
        <v/>
      </c>
      <c r="G254" s="136" t="str">
        <f t="shared" si="400"/>
        <v/>
      </c>
      <c r="H254" s="136" t="str">
        <f t="shared" ref="H254:AM254" si="513">IF(D254&lt;&gt;"",ROUND(H4*IF($G$1&gt;=DATEVALUE("22/11/2019"),$C$254/365)*$F$254,IF(FALSE,-3,2)),"")</f>
        <v/>
      </c>
      <c r="I254" s="136" t="str">
        <f t="shared" si="513"/>
        <v/>
      </c>
      <c r="J254" s="136" t="str">
        <f t="shared" si="513"/>
        <v/>
      </c>
      <c r="K254" s="136" t="str">
        <f t="shared" si="513"/>
        <v/>
      </c>
      <c r="L254" s="136" t="str">
        <f t="shared" si="513"/>
        <v/>
      </c>
      <c r="M254" s="136" t="str">
        <f t="shared" si="513"/>
        <v/>
      </c>
      <c r="N254" s="136" t="str">
        <f t="shared" si="513"/>
        <v/>
      </c>
      <c r="O254" s="136" t="str">
        <f t="shared" si="513"/>
        <v/>
      </c>
      <c r="P254" s="136" t="str">
        <f t="shared" si="513"/>
        <v/>
      </c>
      <c r="Q254" s="136" t="str">
        <f t="shared" si="513"/>
        <v/>
      </c>
      <c r="R254" s="136" t="str">
        <f t="shared" si="513"/>
        <v/>
      </c>
      <c r="S254" s="136" t="str">
        <f t="shared" si="513"/>
        <v/>
      </c>
      <c r="T254" s="136" t="str">
        <f t="shared" si="513"/>
        <v/>
      </c>
      <c r="U254" s="136" t="str">
        <f t="shared" si="513"/>
        <v/>
      </c>
      <c r="V254" s="136" t="str">
        <f t="shared" si="513"/>
        <v/>
      </c>
      <c r="W254" s="136" t="str">
        <f t="shared" si="513"/>
        <v/>
      </c>
      <c r="X254" s="136" t="str">
        <f t="shared" si="513"/>
        <v/>
      </c>
      <c r="Y254" s="136" t="str">
        <f t="shared" si="513"/>
        <v/>
      </c>
      <c r="Z254" s="136" t="str">
        <f t="shared" si="513"/>
        <v/>
      </c>
      <c r="AA254" s="136" t="str">
        <f t="shared" si="513"/>
        <v/>
      </c>
      <c r="AB254" s="136" t="str">
        <f t="shared" si="513"/>
        <v/>
      </c>
      <c r="AC254" s="136" t="str">
        <f t="shared" si="513"/>
        <v/>
      </c>
      <c r="AD254" s="136" t="str">
        <f t="shared" si="513"/>
        <v/>
      </c>
      <c r="AE254" s="136" t="str">
        <f t="shared" si="513"/>
        <v/>
      </c>
      <c r="AF254" s="136" t="str">
        <f t="shared" si="513"/>
        <v/>
      </c>
      <c r="AG254" s="136" t="str">
        <f t="shared" si="513"/>
        <v/>
      </c>
      <c r="AH254" s="136" t="str">
        <f t="shared" si="513"/>
        <v/>
      </c>
      <c r="AI254" s="136" t="str">
        <f t="shared" si="513"/>
        <v/>
      </c>
      <c r="AJ254" s="136" t="str">
        <f t="shared" si="513"/>
        <v/>
      </c>
      <c r="AK254" s="136" t="str">
        <f t="shared" si="513"/>
        <v/>
      </c>
      <c r="AL254" s="136" t="str">
        <f t="shared" si="513"/>
        <v/>
      </c>
      <c r="AM254" s="136" t="str">
        <f t="shared" si="513"/>
        <v/>
      </c>
      <c r="AN254" s="136" t="str">
        <f t="shared" ref="AN254:BR254" si="514">IF(AJ254&lt;&gt;"",ROUND(AN4*IF($G$1&gt;=DATEVALUE("22/11/2019"),$C$254/365)*$F$254,IF(FALSE,-3,2)),"")</f>
        <v/>
      </c>
      <c r="AO254" s="136" t="str">
        <f t="shared" si="514"/>
        <v/>
      </c>
      <c r="AP254" s="136" t="str">
        <f t="shared" si="514"/>
        <v/>
      </c>
      <c r="AQ254" s="136" t="str">
        <f t="shared" si="514"/>
        <v/>
      </c>
      <c r="AR254" s="136" t="str">
        <f t="shared" si="514"/>
        <v/>
      </c>
      <c r="AS254" s="136" t="str">
        <f t="shared" si="514"/>
        <v/>
      </c>
      <c r="AT254" s="136" t="str">
        <f t="shared" si="514"/>
        <v/>
      </c>
      <c r="AU254" s="136" t="str">
        <f t="shared" si="514"/>
        <v/>
      </c>
      <c r="AV254" s="136" t="str">
        <f t="shared" si="514"/>
        <v/>
      </c>
      <c r="AW254" s="136" t="str">
        <f t="shared" si="514"/>
        <v/>
      </c>
      <c r="AX254" s="136" t="str">
        <f t="shared" si="514"/>
        <v/>
      </c>
      <c r="AY254" s="136" t="str">
        <f t="shared" si="514"/>
        <v/>
      </c>
      <c r="AZ254" s="136" t="str">
        <f t="shared" si="514"/>
        <v/>
      </c>
      <c r="BA254" s="136" t="str">
        <f t="shared" si="514"/>
        <v/>
      </c>
      <c r="BB254" s="136" t="str">
        <f t="shared" si="514"/>
        <v/>
      </c>
      <c r="BC254" s="136" t="str">
        <f t="shared" si="514"/>
        <v/>
      </c>
      <c r="BD254" s="136" t="str">
        <f t="shared" si="514"/>
        <v/>
      </c>
      <c r="BE254" s="136" t="str">
        <f t="shared" si="514"/>
        <v/>
      </c>
      <c r="BF254" s="136" t="str">
        <f t="shared" si="514"/>
        <v/>
      </c>
      <c r="BG254" s="136" t="str">
        <f t="shared" si="514"/>
        <v/>
      </c>
      <c r="BH254" s="136" t="str">
        <f t="shared" si="514"/>
        <v/>
      </c>
      <c r="BI254" s="136" t="str">
        <f t="shared" si="514"/>
        <v/>
      </c>
      <c r="BJ254" s="136" t="str">
        <f t="shared" si="514"/>
        <v/>
      </c>
      <c r="BK254" s="136" t="str">
        <f t="shared" si="514"/>
        <v/>
      </c>
      <c r="BL254" s="136" t="str">
        <f t="shared" si="514"/>
        <v/>
      </c>
      <c r="BM254" s="136" t="str">
        <f t="shared" si="514"/>
        <v/>
      </c>
      <c r="BN254" s="136" t="str">
        <f t="shared" si="514"/>
        <v/>
      </c>
      <c r="BO254" s="136" t="str">
        <f t="shared" si="514"/>
        <v/>
      </c>
      <c r="BP254" s="136" t="str">
        <f t="shared" si="514"/>
        <v/>
      </c>
      <c r="BQ254" s="136" t="str">
        <f t="shared" si="514"/>
        <v/>
      </c>
      <c r="BR254" s="136" t="str">
        <f t="shared" si="514"/>
        <v/>
      </c>
    </row>
    <row r="255" spans="1:70">
      <c r="A255" s="133" t="str">
        <f>IFERROR(IF(IF(AND(ROW(A255)=ROW($A$6),$G$2&lt;DATEVALUE("28/07/2006")),$G$2+1,INDEX('Intereses moratorios'!$A$7:$A$299,MATCH($G$2,'Intereses moratorios'!$A$7:$A$299,1)+ROW(A255)-ROW($A$6)))=0,"",IF(AND(ROW(A255)=ROW($A$6),$G$2&lt;DATEVALUE("28/07/2006")),$G$2+1,INDEX('Intereses moratorios'!$A$7:$A$299,MATCH($G$2,'Intereses moratorios'!$A$7:$A$299,1)+ROW(A255)-ROW($A$6)))),"")</f>
        <v/>
      </c>
      <c r="B255" s="133" t="str">
        <f>IFERROR(INDEX('Intereses moratorios'!$B$7:$B$299,MATCH(A255,'Intereses moratorios'!$A$7:$A$299,0)),"")</f>
        <v/>
      </c>
      <c r="C255" s="134" t="str">
        <f>IF(A255="","",IFERROR(IF($G$1&gt;=DATEVALUE("22/11/2019"),$E$4,INDEX('Intereses moratorios'!$D$7:$D$299,MATCH(A255,'Intereses moratorios'!$A$7:$A$299,0))),""))</f>
        <v/>
      </c>
      <c r="D255" s="133" t="str">
        <f t="shared" si="403"/>
        <v/>
      </c>
      <c r="E255" s="133" t="str">
        <f t="shared" si="404"/>
        <v/>
      </c>
      <c r="F255" s="135" t="str">
        <f t="shared" si="399"/>
        <v/>
      </c>
      <c r="G255" s="136" t="str">
        <f t="shared" si="400"/>
        <v/>
      </c>
      <c r="H255" s="136" t="str">
        <f t="shared" ref="H255:AM255" si="515">IF(D255&lt;&gt;"",ROUND(H4*IF($G$1&gt;=DATEVALUE("22/11/2019"),$C$255/365)*$F$255,IF(FALSE,-3,2)),"")</f>
        <v/>
      </c>
      <c r="I255" s="136" t="str">
        <f t="shared" si="515"/>
        <v/>
      </c>
      <c r="J255" s="136" t="str">
        <f t="shared" si="515"/>
        <v/>
      </c>
      <c r="K255" s="136" t="str">
        <f t="shared" si="515"/>
        <v/>
      </c>
      <c r="L255" s="136" t="str">
        <f t="shared" si="515"/>
        <v/>
      </c>
      <c r="M255" s="136" t="str">
        <f t="shared" si="515"/>
        <v/>
      </c>
      <c r="N255" s="136" t="str">
        <f t="shared" si="515"/>
        <v/>
      </c>
      <c r="O255" s="136" t="str">
        <f t="shared" si="515"/>
        <v/>
      </c>
      <c r="P255" s="136" t="str">
        <f t="shared" si="515"/>
        <v/>
      </c>
      <c r="Q255" s="136" t="str">
        <f t="shared" si="515"/>
        <v/>
      </c>
      <c r="R255" s="136" t="str">
        <f t="shared" si="515"/>
        <v/>
      </c>
      <c r="S255" s="136" t="str">
        <f t="shared" si="515"/>
        <v/>
      </c>
      <c r="T255" s="136" t="str">
        <f t="shared" si="515"/>
        <v/>
      </c>
      <c r="U255" s="136" t="str">
        <f t="shared" si="515"/>
        <v/>
      </c>
      <c r="V255" s="136" t="str">
        <f t="shared" si="515"/>
        <v/>
      </c>
      <c r="W255" s="136" t="str">
        <f t="shared" si="515"/>
        <v/>
      </c>
      <c r="X255" s="136" t="str">
        <f t="shared" si="515"/>
        <v/>
      </c>
      <c r="Y255" s="136" t="str">
        <f t="shared" si="515"/>
        <v/>
      </c>
      <c r="Z255" s="136" t="str">
        <f t="shared" si="515"/>
        <v/>
      </c>
      <c r="AA255" s="136" t="str">
        <f t="shared" si="515"/>
        <v/>
      </c>
      <c r="AB255" s="136" t="str">
        <f t="shared" si="515"/>
        <v/>
      </c>
      <c r="AC255" s="136" t="str">
        <f t="shared" si="515"/>
        <v/>
      </c>
      <c r="AD255" s="136" t="str">
        <f t="shared" si="515"/>
        <v/>
      </c>
      <c r="AE255" s="136" t="str">
        <f t="shared" si="515"/>
        <v/>
      </c>
      <c r="AF255" s="136" t="str">
        <f t="shared" si="515"/>
        <v/>
      </c>
      <c r="AG255" s="136" t="str">
        <f t="shared" si="515"/>
        <v/>
      </c>
      <c r="AH255" s="136" t="str">
        <f t="shared" si="515"/>
        <v/>
      </c>
      <c r="AI255" s="136" t="str">
        <f t="shared" si="515"/>
        <v/>
      </c>
      <c r="AJ255" s="136" t="str">
        <f t="shared" si="515"/>
        <v/>
      </c>
      <c r="AK255" s="136" t="str">
        <f t="shared" si="515"/>
        <v/>
      </c>
      <c r="AL255" s="136" t="str">
        <f t="shared" si="515"/>
        <v/>
      </c>
      <c r="AM255" s="136" t="str">
        <f t="shared" si="515"/>
        <v/>
      </c>
      <c r="AN255" s="136" t="str">
        <f t="shared" ref="AN255:BR255" si="516">IF(AJ255&lt;&gt;"",ROUND(AN4*IF($G$1&gt;=DATEVALUE("22/11/2019"),$C$255/365)*$F$255,IF(FALSE,-3,2)),"")</f>
        <v/>
      </c>
      <c r="AO255" s="136" t="str">
        <f t="shared" si="516"/>
        <v/>
      </c>
      <c r="AP255" s="136" t="str">
        <f t="shared" si="516"/>
        <v/>
      </c>
      <c r="AQ255" s="136" t="str">
        <f t="shared" si="516"/>
        <v/>
      </c>
      <c r="AR255" s="136" t="str">
        <f t="shared" si="516"/>
        <v/>
      </c>
      <c r="AS255" s="136" t="str">
        <f t="shared" si="516"/>
        <v/>
      </c>
      <c r="AT255" s="136" t="str">
        <f t="shared" si="516"/>
        <v/>
      </c>
      <c r="AU255" s="136" t="str">
        <f t="shared" si="516"/>
        <v/>
      </c>
      <c r="AV255" s="136" t="str">
        <f t="shared" si="516"/>
        <v/>
      </c>
      <c r="AW255" s="136" t="str">
        <f t="shared" si="516"/>
        <v/>
      </c>
      <c r="AX255" s="136" t="str">
        <f t="shared" si="516"/>
        <v/>
      </c>
      <c r="AY255" s="136" t="str">
        <f t="shared" si="516"/>
        <v/>
      </c>
      <c r="AZ255" s="136" t="str">
        <f t="shared" si="516"/>
        <v/>
      </c>
      <c r="BA255" s="136" t="str">
        <f t="shared" si="516"/>
        <v/>
      </c>
      <c r="BB255" s="136" t="str">
        <f t="shared" si="516"/>
        <v/>
      </c>
      <c r="BC255" s="136" t="str">
        <f t="shared" si="516"/>
        <v/>
      </c>
      <c r="BD255" s="136" t="str">
        <f t="shared" si="516"/>
        <v/>
      </c>
      <c r="BE255" s="136" t="str">
        <f t="shared" si="516"/>
        <v/>
      </c>
      <c r="BF255" s="136" t="str">
        <f t="shared" si="516"/>
        <v/>
      </c>
      <c r="BG255" s="136" t="str">
        <f t="shared" si="516"/>
        <v/>
      </c>
      <c r="BH255" s="136" t="str">
        <f t="shared" si="516"/>
        <v/>
      </c>
      <c r="BI255" s="136" t="str">
        <f t="shared" si="516"/>
        <v/>
      </c>
      <c r="BJ255" s="136" t="str">
        <f t="shared" si="516"/>
        <v/>
      </c>
      <c r="BK255" s="136" t="str">
        <f t="shared" si="516"/>
        <v/>
      </c>
      <c r="BL255" s="136" t="str">
        <f t="shared" si="516"/>
        <v/>
      </c>
      <c r="BM255" s="136" t="str">
        <f t="shared" si="516"/>
        <v/>
      </c>
      <c r="BN255" s="136" t="str">
        <f t="shared" si="516"/>
        <v/>
      </c>
      <c r="BO255" s="136" t="str">
        <f t="shared" si="516"/>
        <v/>
      </c>
      <c r="BP255" s="136" t="str">
        <f t="shared" si="516"/>
        <v/>
      </c>
      <c r="BQ255" s="136" t="str">
        <f t="shared" si="516"/>
        <v/>
      </c>
      <c r="BR255" s="136" t="str">
        <f t="shared" si="516"/>
        <v/>
      </c>
    </row>
    <row r="256" spans="1:70">
      <c r="A256" s="133" t="str">
        <f>IFERROR(IF(IF(AND(ROW(A256)=ROW($A$6),$G$2&lt;DATEVALUE("28/07/2006")),$G$2+1,INDEX('Intereses moratorios'!$A$7:$A$299,MATCH($G$2,'Intereses moratorios'!$A$7:$A$299,1)+ROW(A256)-ROW($A$6)))=0,"",IF(AND(ROW(A256)=ROW($A$6),$G$2&lt;DATEVALUE("28/07/2006")),$G$2+1,INDEX('Intereses moratorios'!$A$7:$A$299,MATCH($G$2,'Intereses moratorios'!$A$7:$A$299,1)+ROW(A256)-ROW($A$6)))),"")</f>
        <v/>
      </c>
      <c r="B256" s="133" t="str">
        <f>IFERROR(INDEX('Intereses moratorios'!$B$7:$B$299,MATCH(A256,'Intereses moratorios'!$A$7:$A$299,0)),"")</f>
        <v/>
      </c>
      <c r="C256" s="134" t="str">
        <f>IF(A256="","",IFERROR(IF($G$1&gt;=DATEVALUE("22/11/2019"),$E$4,INDEX('Intereses moratorios'!$D$7:$D$299,MATCH(A256,'Intereses moratorios'!$A$7:$A$299,0))),""))</f>
        <v/>
      </c>
      <c r="D256" s="133" t="str">
        <f t="shared" si="403"/>
        <v/>
      </c>
      <c r="E256" s="133" t="str">
        <f t="shared" si="404"/>
        <v/>
      </c>
      <c r="F256" s="135" t="str">
        <f t="shared" si="399"/>
        <v/>
      </c>
      <c r="G256" s="136" t="str">
        <f t="shared" si="400"/>
        <v/>
      </c>
      <c r="H256" s="136" t="str">
        <f t="shared" ref="H256:AM256" si="517">IF(D256&lt;&gt;"",ROUND(H4*IF($G$1&gt;=DATEVALUE("22/11/2019"),$C$256/365)*$F$256,IF(FALSE,-3,2)),"")</f>
        <v/>
      </c>
      <c r="I256" s="136" t="str">
        <f t="shared" si="517"/>
        <v/>
      </c>
      <c r="J256" s="136" t="str">
        <f t="shared" si="517"/>
        <v/>
      </c>
      <c r="K256" s="136" t="str">
        <f t="shared" si="517"/>
        <v/>
      </c>
      <c r="L256" s="136" t="str">
        <f t="shared" si="517"/>
        <v/>
      </c>
      <c r="M256" s="136" t="str">
        <f t="shared" si="517"/>
        <v/>
      </c>
      <c r="N256" s="136" t="str">
        <f t="shared" si="517"/>
        <v/>
      </c>
      <c r="O256" s="136" t="str">
        <f t="shared" si="517"/>
        <v/>
      </c>
      <c r="P256" s="136" t="str">
        <f t="shared" si="517"/>
        <v/>
      </c>
      <c r="Q256" s="136" t="str">
        <f t="shared" si="517"/>
        <v/>
      </c>
      <c r="R256" s="136" t="str">
        <f t="shared" si="517"/>
        <v/>
      </c>
      <c r="S256" s="136" t="str">
        <f t="shared" si="517"/>
        <v/>
      </c>
      <c r="T256" s="136" t="str">
        <f t="shared" si="517"/>
        <v/>
      </c>
      <c r="U256" s="136" t="str">
        <f t="shared" si="517"/>
        <v/>
      </c>
      <c r="V256" s="136" t="str">
        <f t="shared" si="517"/>
        <v/>
      </c>
      <c r="W256" s="136" t="str">
        <f t="shared" si="517"/>
        <v/>
      </c>
      <c r="X256" s="136" t="str">
        <f t="shared" si="517"/>
        <v/>
      </c>
      <c r="Y256" s="136" t="str">
        <f t="shared" si="517"/>
        <v/>
      </c>
      <c r="Z256" s="136" t="str">
        <f t="shared" si="517"/>
        <v/>
      </c>
      <c r="AA256" s="136" t="str">
        <f t="shared" si="517"/>
        <v/>
      </c>
      <c r="AB256" s="136" t="str">
        <f t="shared" si="517"/>
        <v/>
      </c>
      <c r="AC256" s="136" t="str">
        <f t="shared" si="517"/>
        <v/>
      </c>
      <c r="AD256" s="136" t="str">
        <f t="shared" si="517"/>
        <v/>
      </c>
      <c r="AE256" s="136" t="str">
        <f t="shared" si="517"/>
        <v/>
      </c>
      <c r="AF256" s="136" t="str">
        <f t="shared" si="517"/>
        <v/>
      </c>
      <c r="AG256" s="136" t="str">
        <f t="shared" si="517"/>
        <v/>
      </c>
      <c r="AH256" s="136" t="str">
        <f t="shared" si="517"/>
        <v/>
      </c>
      <c r="AI256" s="136" t="str">
        <f t="shared" si="517"/>
        <v/>
      </c>
      <c r="AJ256" s="136" t="str">
        <f t="shared" si="517"/>
        <v/>
      </c>
      <c r="AK256" s="136" t="str">
        <f t="shared" si="517"/>
        <v/>
      </c>
      <c r="AL256" s="136" t="str">
        <f t="shared" si="517"/>
        <v/>
      </c>
      <c r="AM256" s="136" t="str">
        <f t="shared" si="517"/>
        <v/>
      </c>
      <c r="AN256" s="136" t="str">
        <f t="shared" ref="AN256:BR256" si="518">IF(AJ256&lt;&gt;"",ROUND(AN4*IF($G$1&gt;=DATEVALUE("22/11/2019"),$C$256/365)*$F$256,IF(FALSE,-3,2)),"")</f>
        <v/>
      </c>
      <c r="AO256" s="136" t="str">
        <f t="shared" si="518"/>
        <v/>
      </c>
      <c r="AP256" s="136" t="str">
        <f t="shared" si="518"/>
        <v/>
      </c>
      <c r="AQ256" s="136" t="str">
        <f t="shared" si="518"/>
        <v/>
      </c>
      <c r="AR256" s="136" t="str">
        <f t="shared" si="518"/>
        <v/>
      </c>
      <c r="AS256" s="136" t="str">
        <f t="shared" si="518"/>
        <v/>
      </c>
      <c r="AT256" s="136" t="str">
        <f t="shared" si="518"/>
        <v/>
      </c>
      <c r="AU256" s="136" t="str">
        <f t="shared" si="518"/>
        <v/>
      </c>
      <c r="AV256" s="136" t="str">
        <f t="shared" si="518"/>
        <v/>
      </c>
      <c r="AW256" s="136" t="str">
        <f t="shared" si="518"/>
        <v/>
      </c>
      <c r="AX256" s="136" t="str">
        <f t="shared" si="518"/>
        <v/>
      </c>
      <c r="AY256" s="136" t="str">
        <f t="shared" si="518"/>
        <v/>
      </c>
      <c r="AZ256" s="136" t="str">
        <f t="shared" si="518"/>
        <v/>
      </c>
      <c r="BA256" s="136" t="str">
        <f t="shared" si="518"/>
        <v/>
      </c>
      <c r="BB256" s="136" t="str">
        <f t="shared" si="518"/>
        <v/>
      </c>
      <c r="BC256" s="136" t="str">
        <f t="shared" si="518"/>
        <v/>
      </c>
      <c r="BD256" s="136" t="str">
        <f t="shared" si="518"/>
        <v/>
      </c>
      <c r="BE256" s="136" t="str">
        <f t="shared" si="518"/>
        <v/>
      </c>
      <c r="BF256" s="136" t="str">
        <f t="shared" si="518"/>
        <v/>
      </c>
      <c r="BG256" s="136" t="str">
        <f t="shared" si="518"/>
        <v/>
      </c>
      <c r="BH256" s="136" t="str">
        <f t="shared" si="518"/>
        <v/>
      </c>
      <c r="BI256" s="136" t="str">
        <f t="shared" si="518"/>
        <v/>
      </c>
      <c r="BJ256" s="136" t="str">
        <f t="shared" si="518"/>
        <v/>
      </c>
      <c r="BK256" s="136" t="str">
        <f t="shared" si="518"/>
        <v/>
      </c>
      <c r="BL256" s="136" t="str">
        <f t="shared" si="518"/>
        <v/>
      </c>
      <c r="BM256" s="136" t="str">
        <f t="shared" si="518"/>
        <v/>
      </c>
      <c r="BN256" s="136" t="str">
        <f t="shared" si="518"/>
        <v/>
      </c>
      <c r="BO256" s="136" t="str">
        <f t="shared" si="518"/>
        <v/>
      </c>
      <c r="BP256" s="136" t="str">
        <f t="shared" si="518"/>
        <v/>
      </c>
      <c r="BQ256" s="136" t="str">
        <f t="shared" si="518"/>
        <v/>
      </c>
      <c r="BR256" s="136" t="str">
        <f t="shared" si="518"/>
        <v/>
      </c>
    </row>
    <row r="257" spans="1:70">
      <c r="A257" s="133" t="str">
        <f>IFERROR(IF(IF(AND(ROW(A257)=ROW($A$6),$G$2&lt;DATEVALUE("28/07/2006")),$G$2+1,INDEX('Intereses moratorios'!$A$7:$A$299,MATCH($G$2,'Intereses moratorios'!$A$7:$A$299,1)+ROW(A257)-ROW($A$6)))=0,"",IF(AND(ROW(A257)=ROW($A$6),$G$2&lt;DATEVALUE("28/07/2006")),$G$2+1,INDEX('Intereses moratorios'!$A$7:$A$299,MATCH($G$2,'Intereses moratorios'!$A$7:$A$299,1)+ROW(A257)-ROW($A$6)))),"")</f>
        <v/>
      </c>
      <c r="B257" s="133" t="str">
        <f>IFERROR(INDEX('Intereses moratorios'!$B$7:$B$299,MATCH(A257,'Intereses moratorios'!$A$7:$A$299,0)),"")</f>
        <v/>
      </c>
      <c r="C257" s="134" t="str">
        <f>IF(A257="","",IFERROR(IF($G$1&gt;=DATEVALUE("22/11/2019"),$E$4,INDEX('Intereses moratorios'!$D$7:$D$299,MATCH(A257,'Intereses moratorios'!$A$7:$A$299,0))),""))</f>
        <v/>
      </c>
      <c r="D257" s="133" t="str">
        <f t="shared" si="403"/>
        <v/>
      </c>
      <c r="E257" s="133" t="str">
        <f t="shared" si="404"/>
        <v/>
      </c>
      <c r="F257" s="135" t="str">
        <f t="shared" si="399"/>
        <v/>
      </c>
      <c r="G257" s="136" t="str">
        <f t="shared" si="400"/>
        <v/>
      </c>
      <c r="H257" s="136" t="str">
        <f t="shared" ref="H257:AM257" si="519">IF(D257&lt;&gt;"",ROUND(H4*IF($G$1&gt;=DATEVALUE("22/11/2019"),$C$257/365)*$F$257,IF(FALSE,-3,2)),"")</f>
        <v/>
      </c>
      <c r="I257" s="136" t="str">
        <f t="shared" si="519"/>
        <v/>
      </c>
      <c r="J257" s="136" t="str">
        <f t="shared" si="519"/>
        <v/>
      </c>
      <c r="K257" s="136" t="str">
        <f t="shared" si="519"/>
        <v/>
      </c>
      <c r="L257" s="136" t="str">
        <f t="shared" si="519"/>
        <v/>
      </c>
      <c r="M257" s="136" t="str">
        <f t="shared" si="519"/>
        <v/>
      </c>
      <c r="N257" s="136" t="str">
        <f t="shared" si="519"/>
        <v/>
      </c>
      <c r="O257" s="136" t="str">
        <f t="shared" si="519"/>
        <v/>
      </c>
      <c r="P257" s="136" t="str">
        <f t="shared" si="519"/>
        <v/>
      </c>
      <c r="Q257" s="136" t="str">
        <f t="shared" si="519"/>
        <v/>
      </c>
      <c r="R257" s="136" t="str">
        <f t="shared" si="519"/>
        <v/>
      </c>
      <c r="S257" s="136" t="str">
        <f t="shared" si="519"/>
        <v/>
      </c>
      <c r="T257" s="136" t="str">
        <f t="shared" si="519"/>
        <v/>
      </c>
      <c r="U257" s="136" t="str">
        <f t="shared" si="519"/>
        <v/>
      </c>
      <c r="V257" s="136" t="str">
        <f t="shared" si="519"/>
        <v/>
      </c>
      <c r="W257" s="136" t="str">
        <f t="shared" si="519"/>
        <v/>
      </c>
      <c r="X257" s="136" t="str">
        <f t="shared" si="519"/>
        <v/>
      </c>
      <c r="Y257" s="136" t="str">
        <f t="shared" si="519"/>
        <v/>
      </c>
      <c r="Z257" s="136" t="str">
        <f t="shared" si="519"/>
        <v/>
      </c>
      <c r="AA257" s="136" t="str">
        <f t="shared" si="519"/>
        <v/>
      </c>
      <c r="AB257" s="136" t="str">
        <f t="shared" si="519"/>
        <v/>
      </c>
      <c r="AC257" s="136" t="str">
        <f t="shared" si="519"/>
        <v/>
      </c>
      <c r="AD257" s="136" t="str">
        <f t="shared" si="519"/>
        <v/>
      </c>
      <c r="AE257" s="136" t="str">
        <f t="shared" si="519"/>
        <v/>
      </c>
      <c r="AF257" s="136" t="str">
        <f t="shared" si="519"/>
        <v/>
      </c>
      <c r="AG257" s="136" t="str">
        <f t="shared" si="519"/>
        <v/>
      </c>
      <c r="AH257" s="136" t="str">
        <f t="shared" si="519"/>
        <v/>
      </c>
      <c r="AI257" s="136" t="str">
        <f t="shared" si="519"/>
        <v/>
      </c>
      <c r="AJ257" s="136" t="str">
        <f t="shared" si="519"/>
        <v/>
      </c>
      <c r="AK257" s="136" t="str">
        <f t="shared" si="519"/>
        <v/>
      </c>
      <c r="AL257" s="136" t="str">
        <f t="shared" si="519"/>
        <v/>
      </c>
      <c r="AM257" s="136" t="str">
        <f t="shared" si="519"/>
        <v/>
      </c>
      <c r="AN257" s="136" t="str">
        <f t="shared" ref="AN257:BR257" si="520">IF(AJ257&lt;&gt;"",ROUND(AN4*IF($G$1&gt;=DATEVALUE("22/11/2019"),$C$257/365)*$F$257,IF(FALSE,-3,2)),"")</f>
        <v/>
      </c>
      <c r="AO257" s="136" t="str">
        <f t="shared" si="520"/>
        <v/>
      </c>
      <c r="AP257" s="136" t="str">
        <f t="shared" si="520"/>
        <v/>
      </c>
      <c r="AQ257" s="136" t="str">
        <f t="shared" si="520"/>
        <v/>
      </c>
      <c r="AR257" s="136" t="str">
        <f t="shared" si="520"/>
        <v/>
      </c>
      <c r="AS257" s="136" t="str">
        <f t="shared" si="520"/>
        <v/>
      </c>
      <c r="AT257" s="136" t="str">
        <f t="shared" si="520"/>
        <v/>
      </c>
      <c r="AU257" s="136" t="str">
        <f t="shared" si="520"/>
        <v/>
      </c>
      <c r="AV257" s="136" t="str">
        <f t="shared" si="520"/>
        <v/>
      </c>
      <c r="AW257" s="136" t="str">
        <f t="shared" si="520"/>
        <v/>
      </c>
      <c r="AX257" s="136" t="str">
        <f t="shared" si="520"/>
        <v/>
      </c>
      <c r="AY257" s="136" t="str">
        <f t="shared" si="520"/>
        <v/>
      </c>
      <c r="AZ257" s="136" t="str">
        <f t="shared" si="520"/>
        <v/>
      </c>
      <c r="BA257" s="136" t="str">
        <f t="shared" si="520"/>
        <v/>
      </c>
      <c r="BB257" s="136" t="str">
        <f t="shared" si="520"/>
        <v/>
      </c>
      <c r="BC257" s="136" t="str">
        <f t="shared" si="520"/>
        <v/>
      </c>
      <c r="BD257" s="136" t="str">
        <f t="shared" si="520"/>
        <v/>
      </c>
      <c r="BE257" s="136" t="str">
        <f t="shared" si="520"/>
        <v/>
      </c>
      <c r="BF257" s="136" t="str">
        <f t="shared" si="520"/>
        <v/>
      </c>
      <c r="BG257" s="136" t="str">
        <f t="shared" si="520"/>
        <v/>
      </c>
      <c r="BH257" s="136" t="str">
        <f t="shared" si="520"/>
        <v/>
      </c>
      <c r="BI257" s="136" t="str">
        <f t="shared" si="520"/>
        <v/>
      </c>
      <c r="BJ257" s="136" t="str">
        <f t="shared" si="520"/>
        <v/>
      </c>
      <c r="BK257" s="136" t="str">
        <f t="shared" si="520"/>
        <v/>
      </c>
      <c r="BL257" s="136" t="str">
        <f t="shared" si="520"/>
        <v/>
      </c>
      <c r="BM257" s="136" t="str">
        <f t="shared" si="520"/>
        <v/>
      </c>
      <c r="BN257" s="136" t="str">
        <f t="shared" si="520"/>
        <v/>
      </c>
      <c r="BO257" s="136" t="str">
        <f t="shared" si="520"/>
        <v/>
      </c>
      <c r="BP257" s="136" t="str">
        <f t="shared" si="520"/>
        <v/>
      </c>
      <c r="BQ257" s="136" t="str">
        <f t="shared" si="520"/>
        <v/>
      </c>
      <c r="BR257" s="136" t="str">
        <f t="shared" si="520"/>
        <v/>
      </c>
    </row>
    <row r="258" spans="1:70">
      <c r="A258" s="133" t="str">
        <f>IFERROR(IF(IF(AND(ROW(A258)=ROW($A$6),$G$2&lt;DATEVALUE("28/07/2006")),$G$2+1,INDEX('Intereses moratorios'!$A$7:$A$299,MATCH($G$2,'Intereses moratorios'!$A$7:$A$299,1)+ROW(A258)-ROW($A$6)))=0,"",IF(AND(ROW(A258)=ROW($A$6),$G$2&lt;DATEVALUE("28/07/2006")),$G$2+1,INDEX('Intereses moratorios'!$A$7:$A$299,MATCH($G$2,'Intereses moratorios'!$A$7:$A$299,1)+ROW(A258)-ROW($A$6)))),"")</f>
        <v/>
      </c>
      <c r="B258" s="133" t="str">
        <f>IFERROR(INDEX('Intereses moratorios'!$B$7:$B$299,MATCH(A258,'Intereses moratorios'!$A$7:$A$299,0)),"")</f>
        <v/>
      </c>
      <c r="C258" s="134" t="str">
        <f>IF(A258="","",IFERROR(IF($G$1&gt;=DATEVALUE("22/11/2019"),$E$4,INDEX('Intereses moratorios'!$D$7:$D$299,MATCH(A258,'Intereses moratorios'!$A$7:$A$299,0))),""))</f>
        <v/>
      </c>
      <c r="D258" s="133" t="str">
        <f t="shared" si="403"/>
        <v/>
      </c>
      <c r="E258" s="133" t="str">
        <f t="shared" si="404"/>
        <v/>
      </c>
      <c r="F258" s="135" t="str">
        <f t="shared" si="399"/>
        <v/>
      </c>
      <c r="G258" s="136" t="str">
        <f t="shared" si="400"/>
        <v/>
      </c>
      <c r="H258" s="136" t="str">
        <f t="shared" ref="H258:AM258" si="521">IF(D258&lt;&gt;"",ROUND(H4*IF($G$1&gt;=DATEVALUE("22/11/2019"),$C$258/365)*$F$258,IF(FALSE,-3,2)),"")</f>
        <v/>
      </c>
      <c r="I258" s="136" t="str">
        <f t="shared" si="521"/>
        <v/>
      </c>
      <c r="J258" s="136" t="str">
        <f t="shared" si="521"/>
        <v/>
      </c>
      <c r="K258" s="136" t="str">
        <f t="shared" si="521"/>
        <v/>
      </c>
      <c r="L258" s="136" t="str">
        <f t="shared" si="521"/>
        <v/>
      </c>
      <c r="M258" s="136" t="str">
        <f t="shared" si="521"/>
        <v/>
      </c>
      <c r="N258" s="136" t="str">
        <f t="shared" si="521"/>
        <v/>
      </c>
      <c r="O258" s="136" t="str">
        <f t="shared" si="521"/>
        <v/>
      </c>
      <c r="P258" s="136" t="str">
        <f t="shared" si="521"/>
        <v/>
      </c>
      <c r="Q258" s="136" t="str">
        <f t="shared" si="521"/>
        <v/>
      </c>
      <c r="R258" s="136" t="str">
        <f t="shared" si="521"/>
        <v/>
      </c>
      <c r="S258" s="136" t="str">
        <f t="shared" si="521"/>
        <v/>
      </c>
      <c r="T258" s="136" t="str">
        <f t="shared" si="521"/>
        <v/>
      </c>
      <c r="U258" s="136" t="str">
        <f t="shared" si="521"/>
        <v/>
      </c>
      <c r="V258" s="136" t="str">
        <f t="shared" si="521"/>
        <v/>
      </c>
      <c r="W258" s="136" t="str">
        <f t="shared" si="521"/>
        <v/>
      </c>
      <c r="X258" s="136" t="str">
        <f t="shared" si="521"/>
        <v/>
      </c>
      <c r="Y258" s="136" t="str">
        <f t="shared" si="521"/>
        <v/>
      </c>
      <c r="Z258" s="136" t="str">
        <f t="shared" si="521"/>
        <v/>
      </c>
      <c r="AA258" s="136" t="str">
        <f t="shared" si="521"/>
        <v/>
      </c>
      <c r="AB258" s="136" t="str">
        <f t="shared" si="521"/>
        <v/>
      </c>
      <c r="AC258" s="136" t="str">
        <f t="shared" si="521"/>
        <v/>
      </c>
      <c r="AD258" s="136" t="str">
        <f t="shared" si="521"/>
        <v/>
      </c>
      <c r="AE258" s="136" t="str">
        <f t="shared" si="521"/>
        <v/>
      </c>
      <c r="AF258" s="136" t="str">
        <f t="shared" si="521"/>
        <v/>
      </c>
      <c r="AG258" s="136" t="str">
        <f t="shared" si="521"/>
        <v/>
      </c>
      <c r="AH258" s="136" t="str">
        <f t="shared" si="521"/>
        <v/>
      </c>
      <c r="AI258" s="136" t="str">
        <f t="shared" si="521"/>
        <v/>
      </c>
      <c r="AJ258" s="136" t="str">
        <f t="shared" si="521"/>
        <v/>
      </c>
      <c r="AK258" s="136" t="str">
        <f t="shared" si="521"/>
        <v/>
      </c>
      <c r="AL258" s="136" t="str">
        <f t="shared" si="521"/>
        <v/>
      </c>
      <c r="AM258" s="136" t="str">
        <f t="shared" si="521"/>
        <v/>
      </c>
      <c r="AN258" s="136" t="str">
        <f t="shared" ref="AN258:BR258" si="522">IF(AJ258&lt;&gt;"",ROUND(AN4*IF($G$1&gt;=DATEVALUE("22/11/2019"),$C$258/365)*$F$258,IF(FALSE,-3,2)),"")</f>
        <v/>
      </c>
      <c r="AO258" s="136" t="str">
        <f t="shared" si="522"/>
        <v/>
      </c>
      <c r="AP258" s="136" t="str">
        <f t="shared" si="522"/>
        <v/>
      </c>
      <c r="AQ258" s="136" t="str">
        <f t="shared" si="522"/>
        <v/>
      </c>
      <c r="AR258" s="136" t="str">
        <f t="shared" si="522"/>
        <v/>
      </c>
      <c r="AS258" s="136" t="str">
        <f t="shared" si="522"/>
        <v/>
      </c>
      <c r="AT258" s="136" t="str">
        <f t="shared" si="522"/>
        <v/>
      </c>
      <c r="AU258" s="136" t="str">
        <f t="shared" si="522"/>
        <v/>
      </c>
      <c r="AV258" s="136" t="str">
        <f t="shared" si="522"/>
        <v/>
      </c>
      <c r="AW258" s="136" t="str">
        <f t="shared" si="522"/>
        <v/>
      </c>
      <c r="AX258" s="136" t="str">
        <f t="shared" si="522"/>
        <v/>
      </c>
      <c r="AY258" s="136" t="str">
        <f t="shared" si="522"/>
        <v/>
      </c>
      <c r="AZ258" s="136" t="str">
        <f t="shared" si="522"/>
        <v/>
      </c>
      <c r="BA258" s="136" t="str">
        <f t="shared" si="522"/>
        <v/>
      </c>
      <c r="BB258" s="136" t="str">
        <f t="shared" si="522"/>
        <v/>
      </c>
      <c r="BC258" s="136" t="str">
        <f t="shared" si="522"/>
        <v/>
      </c>
      <c r="BD258" s="136" t="str">
        <f t="shared" si="522"/>
        <v/>
      </c>
      <c r="BE258" s="136" t="str">
        <f t="shared" si="522"/>
        <v/>
      </c>
      <c r="BF258" s="136" t="str">
        <f t="shared" si="522"/>
        <v/>
      </c>
      <c r="BG258" s="136" t="str">
        <f t="shared" si="522"/>
        <v/>
      </c>
      <c r="BH258" s="136" t="str">
        <f t="shared" si="522"/>
        <v/>
      </c>
      <c r="BI258" s="136" t="str">
        <f t="shared" si="522"/>
        <v/>
      </c>
      <c r="BJ258" s="136" t="str">
        <f t="shared" si="522"/>
        <v/>
      </c>
      <c r="BK258" s="136" t="str">
        <f t="shared" si="522"/>
        <v/>
      </c>
      <c r="BL258" s="136" t="str">
        <f t="shared" si="522"/>
        <v/>
      </c>
      <c r="BM258" s="136" t="str">
        <f t="shared" si="522"/>
        <v/>
      </c>
      <c r="BN258" s="136" t="str">
        <f t="shared" si="522"/>
        <v/>
      </c>
      <c r="BO258" s="136" t="str">
        <f t="shared" si="522"/>
        <v/>
      </c>
      <c r="BP258" s="136" t="str">
        <f t="shared" si="522"/>
        <v/>
      </c>
      <c r="BQ258" s="136" t="str">
        <f t="shared" si="522"/>
        <v/>
      </c>
      <c r="BR258" s="136" t="str">
        <f t="shared" si="522"/>
        <v/>
      </c>
    </row>
    <row r="259" spans="1:70">
      <c r="A259" s="133" t="str">
        <f>IFERROR(IF(IF(AND(ROW(A259)=ROW($A$6),$G$2&lt;DATEVALUE("28/07/2006")),$G$2+1,INDEX('Intereses moratorios'!$A$7:$A$299,MATCH($G$2,'Intereses moratorios'!$A$7:$A$299,1)+ROW(A259)-ROW($A$6)))=0,"",IF(AND(ROW(A259)=ROW($A$6),$G$2&lt;DATEVALUE("28/07/2006")),$G$2+1,INDEX('Intereses moratorios'!$A$7:$A$299,MATCH($G$2,'Intereses moratorios'!$A$7:$A$299,1)+ROW(A259)-ROW($A$6)))),"")</f>
        <v/>
      </c>
      <c r="B259" s="133" t="str">
        <f>IFERROR(INDEX('Intereses moratorios'!$B$7:$B$299,MATCH(A259,'Intereses moratorios'!$A$7:$A$299,0)),"")</f>
        <v/>
      </c>
      <c r="C259" s="134" t="str">
        <f>IF(A259="","",IFERROR(IF($G$1&gt;=DATEVALUE("22/11/2019"),$E$4,INDEX('Intereses moratorios'!$D$7:$D$299,MATCH(A259,'Intereses moratorios'!$A$7:$A$299,0))),""))</f>
        <v/>
      </c>
      <c r="D259" s="133" t="str">
        <f t="shared" si="403"/>
        <v/>
      </c>
      <c r="E259" s="133" t="str">
        <f t="shared" si="404"/>
        <v/>
      </c>
      <c r="F259" s="135" t="str">
        <f t="shared" si="399"/>
        <v/>
      </c>
      <c r="G259" s="136" t="str">
        <f t="shared" si="400"/>
        <v/>
      </c>
      <c r="H259" s="136" t="str">
        <f t="shared" ref="H259:AM259" si="523">IF(D259&lt;&gt;"",ROUND(H4*IF($G$1&gt;=DATEVALUE("22/11/2019"),$C$259/365)*$F$259,IF(FALSE,-3,2)),"")</f>
        <v/>
      </c>
      <c r="I259" s="136" t="str">
        <f t="shared" si="523"/>
        <v/>
      </c>
      <c r="J259" s="136" t="str">
        <f t="shared" si="523"/>
        <v/>
      </c>
      <c r="K259" s="136" t="str">
        <f t="shared" si="523"/>
        <v/>
      </c>
      <c r="L259" s="136" t="str">
        <f t="shared" si="523"/>
        <v/>
      </c>
      <c r="M259" s="136" t="str">
        <f t="shared" si="523"/>
        <v/>
      </c>
      <c r="N259" s="136" t="str">
        <f t="shared" si="523"/>
        <v/>
      </c>
      <c r="O259" s="136" t="str">
        <f t="shared" si="523"/>
        <v/>
      </c>
      <c r="P259" s="136" t="str">
        <f t="shared" si="523"/>
        <v/>
      </c>
      <c r="Q259" s="136" t="str">
        <f t="shared" si="523"/>
        <v/>
      </c>
      <c r="R259" s="136" t="str">
        <f t="shared" si="523"/>
        <v/>
      </c>
      <c r="S259" s="136" t="str">
        <f t="shared" si="523"/>
        <v/>
      </c>
      <c r="T259" s="136" t="str">
        <f t="shared" si="523"/>
        <v/>
      </c>
      <c r="U259" s="136" t="str">
        <f t="shared" si="523"/>
        <v/>
      </c>
      <c r="V259" s="136" t="str">
        <f t="shared" si="523"/>
        <v/>
      </c>
      <c r="W259" s="136" t="str">
        <f t="shared" si="523"/>
        <v/>
      </c>
      <c r="X259" s="136" t="str">
        <f t="shared" si="523"/>
        <v/>
      </c>
      <c r="Y259" s="136" t="str">
        <f t="shared" si="523"/>
        <v/>
      </c>
      <c r="Z259" s="136" t="str">
        <f t="shared" si="523"/>
        <v/>
      </c>
      <c r="AA259" s="136" t="str">
        <f t="shared" si="523"/>
        <v/>
      </c>
      <c r="AB259" s="136" t="str">
        <f t="shared" si="523"/>
        <v/>
      </c>
      <c r="AC259" s="136" t="str">
        <f t="shared" si="523"/>
        <v/>
      </c>
      <c r="AD259" s="136" t="str">
        <f t="shared" si="523"/>
        <v/>
      </c>
      <c r="AE259" s="136" t="str">
        <f t="shared" si="523"/>
        <v/>
      </c>
      <c r="AF259" s="136" t="str">
        <f t="shared" si="523"/>
        <v/>
      </c>
      <c r="AG259" s="136" t="str">
        <f t="shared" si="523"/>
        <v/>
      </c>
      <c r="AH259" s="136" t="str">
        <f t="shared" si="523"/>
        <v/>
      </c>
      <c r="AI259" s="136" t="str">
        <f t="shared" si="523"/>
        <v/>
      </c>
      <c r="AJ259" s="136" t="str">
        <f t="shared" si="523"/>
        <v/>
      </c>
      <c r="AK259" s="136" t="str">
        <f t="shared" si="523"/>
        <v/>
      </c>
      <c r="AL259" s="136" t="str">
        <f t="shared" si="523"/>
        <v/>
      </c>
      <c r="AM259" s="136" t="str">
        <f t="shared" si="523"/>
        <v/>
      </c>
      <c r="AN259" s="136" t="str">
        <f t="shared" ref="AN259:BR259" si="524">IF(AJ259&lt;&gt;"",ROUND(AN4*IF($G$1&gt;=DATEVALUE("22/11/2019"),$C$259/365)*$F$259,IF(FALSE,-3,2)),"")</f>
        <v/>
      </c>
      <c r="AO259" s="136" t="str">
        <f t="shared" si="524"/>
        <v/>
      </c>
      <c r="AP259" s="136" t="str">
        <f t="shared" si="524"/>
        <v/>
      </c>
      <c r="AQ259" s="136" t="str">
        <f t="shared" si="524"/>
        <v/>
      </c>
      <c r="AR259" s="136" t="str">
        <f t="shared" si="524"/>
        <v/>
      </c>
      <c r="AS259" s="136" t="str">
        <f t="shared" si="524"/>
        <v/>
      </c>
      <c r="AT259" s="136" t="str">
        <f t="shared" si="524"/>
        <v/>
      </c>
      <c r="AU259" s="136" t="str">
        <f t="shared" si="524"/>
        <v/>
      </c>
      <c r="AV259" s="136" t="str">
        <f t="shared" si="524"/>
        <v/>
      </c>
      <c r="AW259" s="136" t="str">
        <f t="shared" si="524"/>
        <v/>
      </c>
      <c r="AX259" s="136" t="str">
        <f t="shared" si="524"/>
        <v/>
      </c>
      <c r="AY259" s="136" t="str">
        <f t="shared" si="524"/>
        <v/>
      </c>
      <c r="AZ259" s="136" t="str">
        <f t="shared" si="524"/>
        <v/>
      </c>
      <c r="BA259" s="136" t="str">
        <f t="shared" si="524"/>
        <v/>
      </c>
      <c r="BB259" s="136" t="str">
        <f t="shared" si="524"/>
        <v/>
      </c>
      <c r="BC259" s="136" t="str">
        <f t="shared" si="524"/>
        <v/>
      </c>
      <c r="BD259" s="136" t="str">
        <f t="shared" si="524"/>
        <v/>
      </c>
      <c r="BE259" s="136" t="str">
        <f t="shared" si="524"/>
        <v/>
      </c>
      <c r="BF259" s="136" t="str">
        <f t="shared" si="524"/>
        <v/>
      </c>
      <c r="BG259" s="136" t="str">
        <f t="shared" si="524"/>
        <v/>
      </c>
      <c r="BH259" s="136" t="str">
        <f t="shared" si="524"/>
        <v/>
      </c>
      <c r="BI259" s="136" t="str">
        <f t="shared" si="524"/>
        <v/>
      </c>
      <c r="BJ259" s="136" t="str">
        <f t="shared" si="524"/>
        <v/>
      </c>
      <c r="BK259" s="136" t="str">
        <f t="shared" si="524"/>
        <v/>
      </c>
      <c r="BL259" s="136" t="str">
        <f t="shared" si="524"/>
        <v/>
      </c>
      <c r="BM259" s="136" t="str">
        <f t="shared" si="524"/>
        <v/>
      </c>
      <c r="BN259" s="136" t="str">
        <f t="shared" si="524"/>
        <v/>
      </c>
      <c r="BO259" s="136" t="str">
        <f t="shared" si="524"/>
        <v/>
      </c>
      <c r="BP259" s="136" t="str">
        <f t="shared" si="524"/>
        <v/>
      </c>
      <c r="BQ259" s="136" t="str">
        <f t="shared" si="524"/>
        <v/>
      </c>
      <c r="BR259" s="136" t="str">
        <f t="shared" si="524"/>
        <v/>
      </c>
    </row>
    <row r="260" spans="1:70">
      <c r="A260" s="133" t="str">
        <f>IFERROR(IF(IF(AND(ROW(A260)=ROW($A$6),$G$2&lt;DATEVALUE("28/07/2006")),$G$2+1,INDEX('Intereses moratorios'!$A$7:$A$299,MATCH($G$2,'Intereses moratorios'!$A$7:$A$299,1)+ROW(A260)-ROW($A$6)))=0,"",IF(AND(ROW(A260)=ROW($A$6),$G$2&lt;DATEVALUE("28/07/2006")),$G$2+1,INDEX('Intereses moratorios'!$A$7:$A$299,MATCH($G$2,'Intereses moratorios'!$A$7:$A$299,1)+ROW(A260)-ROW($A$6)))),"")</f>
        <v/>
      </c>
      <c r="B260" s="133" t="str">
        <f>IFERROR(INDEX('Intereses moratorios'!$B$7:$B$299,MATCH(A260,'Intereses moratorios'!$A$7:$A$299,0)),"")</f>
        <v/>
      </c>
      <c r="C260" s="134" t="str">
        <f>IF(A260="","",IFERROR(IF($G$1&gt;=DATEVALUE("22/11/2019"),$E$4,INDEX('Intereses moratorios'!$D$7:$D$299,MATCH(A260,'Intereses moratorios'!$A$7:$A$299,0))),""))</f>
        <v/>
      </c>
      <c r="D260" s="133" t="str">
        <f t="shared" si="403"/>
        <v/>
      </c>
      <c r="E260" s="133" t="str">
        <f t="shared" si="404"/>
        <v/>
      </c>
      <c r="F260" s="135" t="str">
        <f t="shared" si="399"/>
        <v/>
      </c>
      <c r="G260" s="136" t="str">
        <f t="shared" si="400"/>
        <v/>
      </c>
      <c r="H260" s="136" t="str">
        <f t="shared" ref="H260:AM260" si="525">IF(D260&lt;&gt;"",ROUND(H4*IF($G$1&gt;=DATEVALUE("22/11/2019"),$C$260/365)*$F$260,IF(FALSE,-3,2)),"")</f>
        <v/>
      </c>
      <c r="I260" s="136" t="str">
        <f t="shared" si="525"/>
        <v/>
      </c>
      <c r="J260" s="136" t="str">
        <f t="shared" si="525"/>
        <v/>
      </c>
      <c r="K260" s="136" t="str">
        <f t="shared" si="525"/>
        <v/>
      </c>
      <c r="L260" s="136" t="str">
        <f t="shared" si="525"/>
        <v/>
      </c>
      <c r="M260" s="136" t="str">
        <f t="shared" si="525"/>
        <v/>
      </c>
      <c r="N260" s="136" t="str">
        <f t="shared" si="525"/>
        <v/>
      </c>
      <c r="O260" s="136" t="str">
        <f t="shared" si="525"/>
        <v/>
      </c>
      <c r="P260" s="136" t="str">
        <f t="shared" si="525"/>
        <v/>
      </c>
      <c r="Q260" s="136" t="str">
        <f t="shared" si="525"/>
        <v/>
      </c>
      <c r="R260" s="136" t="str">
        <f t="shared" si="525"/>
        <v/>
      </c>
      <c r="S260" s="136" t="str">
        <f t="shared" si="525"/>
        <v/>
      </c>
      <c r="T260" s="136" t="str">
        <f t="shared" si="525"/>
        <v/>
      </c>
      <c r="U260" s="136" t="str">
        <f t="shared" si="525"/>
        <v/>
      </c>
      <c r="V260" s="136" t="str">
        <f t="shared" si="525"/>
        <v/>
      </c>
      <c r="W260" s="136" t="str">
        <f t="shared" si="525"/>
        <v/>
      </c>
      <c r="X260" s="136" t="str">
        <f t="shared" si="525"/>
        <v/>
      </c>
      <c r="Y260" s="136" t="str">
        <f t="shared" si="525"/>
        <v/>
      </c>
      <c r="Z260" s="136" t="str">
        <f t="shared" si="525"/>
        <v/>
      </c>
      <c r="AA260" s="136" t="str">
        <f t="shared" si="525"/>
        <v/>
      </c>
      <c r="AB260" s="136" t="str">
        <f t="shared" si="525"/>
        <v/>
      </c>
      <c r="AC260" s="136" t="str">
        <f t="shared" si="525"/>
        <v/>
      </c>
      <c r="AD260" s="136" t="str">
        <f t="shared" si="525"/>
        <v/>
      </c>
      <c r="AE260" s="136" t="str">
        <f t="shared" si="525"/>
        <v/>
      </c>
      <c r="AF260" s="136" t="str">
        <f t="shared" si="525"/>
        <v/>
      </c>
      <c r="AG260" s="136" t="str">
        <f t="shared" si="525"/>
        <v/>
      </c>
      <c r="AH260" s="136" t="str">
        <f t="shared" si="525"/>
        <v/>
      </c>
      <c r="AI260" s="136" t="str">
        <f t="shared" si="525"/>
        <v/>
      </c>
      <c r="AJ260" s="136" t="str">
        <f t="shared" si="525"/>
        <v/>
      </c>
      <c r="AK260" s="136" t="str">
        <f t="shared" si="525"/>
        <v/>
      </c>
      <c r="AL260" s="136" t="str">
        <f t="shared" si="525"/>
        <v/>
      </c>
      <c r="AM260" s="136" t="str">
        <f t="shared" si="525"/>
        <v/>
      </c>
      <c r="AN260" s="136" t="str">
        <f t="shared" ref="AN260:BR260" si="526">IF(AJ260&lt;&gt;"",ROUND(AN4*IF($G$1&gt;=DATEVALUE("22/11/2019"),$C$260/365)*$F$260,IF(FALSE,-3,2)),"")</f>
        <v/>
      </c>
      <c r="AO260" s="136" t="str">
        <f t="shared" si="526"/>
        <v/>
      </c>
      <c r="AP260" s="136" t="str">
        <f t="shared" si="526"/>
        <v/>
      </c>
      <c r="AQ260" s="136" t="str">
        <f t="shared" si="526"/>
        <v/>
      </c>
      <c r="AR260" s="136" t="str">
        <f t="shared" si="526"/>
        <v/>
      </c>
      <c r="AS260" s="136" t="str">
        <f t="shared" si="526"/>
        <v/>
      </c>
      <c r="AT260" s="136" t="str">
        <f t="shared" si="526"/>
        <v/>
      </c>
      <c r="AU260" s="136" t="str">
        <f t="shared" si="526"/>
        <v/>
      </c>
      <c r="AV260" s="136" t="str">
        <f t="shared" si="526"/>
        <v/>
      </c>
      <c r="AW260" s="136" t="str">
        <f t="shared" si="526"/>
        <v/>
      </c>
      <c r="AX260" s="136" t="str">
        <f t="shared" si="526"/>
        <v/>
      </c>
      <c r="AY260" s="136" t="str">
        <f t="shared" si="526"/>
        <v/>
      </c>
      <c r="AZ260" s="136" t="str">
        <f t="shared" si="526"/>
        <v/>
      </c>
      <c r="BA260" s="136" t="str">
        <f t="shared" si="526"/>
        <v/>
      </c>
      <c r="BB260" s="136" t="str">
        <f t="shared" si="526"/>
        <v/>
      </c>
      <c r="BC260" s="136" t="str">
        <f t="shared" si="526"/>
        <v/>
      </c>
      <c r="BD260" s="136" t="str">
        <f t="shared" si="526"/>
        <v/>
      </c>
      <c r="BE260" s="136" t="str">
        <f t="shared" si="526"/>
        <v/>
      </c>
      <c r="BF260" s="136" t="str">
        <f t="shared" si="526"/>
        <v/>
      </c>
      <c r="BG260" s="136" t="str">
        <f t="shared" si="526"/>
        <v/>
      </c>
      <c r="BH260" s="136" t="str">
        <f t="shared" si="526"/>
        <v/>
      </c>
      <c r="BI260" s="136" t="str">
        <f t="shared" si="526"/>
        <v/>
      </c>
      <c r="BJ260" s="136" t="str">
        <f t="shared" si="526"/>
        <v/>
      </c>
      <c r="BK260" s="136" t="str">
        <f t="shared" si="526"/>
        <v/>
      </c>
      <c r="BL260" s="136" t="str">
        <f t="shared" si="526"/>
        <v/>
      </c>
      <c r="BM260" s="136" t="str">
        <f t="shared" si="526"/>
        <v/>
      </c>
      <c r="BN260" s="136" t="str">
        <f t="shared" si="526"/>
        <v/>
      </c>
      <c r="BO260" s="136" t="str">
        <f t="shared" si="526"/>
        <v/>
      </c>
      <c r="BP260" s="136" t="str">
        <f t="shared" si="526"/>
        <v/>
      </c>
      <c r="BQ260" s="136" t="str">
        <f t="shared" si="526"/>
        <v/>
      </c>
      <c r="BR260" s="136" t="str">
        <f t="shared" si="526"/>
        <v/>
      </c>
    </row>
    <row r="261" spans="1:70">
      <c r="A261" s="133" t="str">
        <f>IFERROR(IF(IF(AND(ROW(A261)=ROW($A$6),$G$2&lt;DATEVALUE("28/07/2006")),$G$2+1,INDEX('Intereses moratorios'!$A$7:$A$299,MATCH($G$2,'Intereses moratorios'!$A$7:$A$299,1)+ROW(A261)-ROW($A$6)))=0,"",IF(AND(ROW(A261)=ROW($A$6),$G$2&lt;DATEVALUE("28/07/2006")),$G$2+1,INDEX('Intereses moratorios'!$A$7:$A$299,MATCH($G$2,'Intereses moratorios'!$A$7:$A$299,1)+ROW(A261)-ROW($A$6)))),"")</f>
        <v/>
      </c>
      <c r="B261" s="133" t="str">
        <f>IFERROR(INDEX('Intereses moratorios'!$B$7:$B$299,MATCH(A261,'Intereses moratorios'!$A$7:$A$299,0)),"")</f>
        <v/>
      </c>
      <c r="C261" s="134" t="str">
        <f>IF(A261="","",IFERROR(IF($G$1&gt;=DATEVALUE("22/11/2019"),$E$4,INDEX('Intereses moratorios'!$D$7:$D$299,MATCH(A261,'Intereses moratorios'!$A$7:$A$299,0))),""))</f>
        <v/>
      </c>
      <c r="D261" s="133" t="str">
        <f t="shared" si="403"/>
        <v/>
      </c>
      <c r="E261" s="133" t="str">
        <f t="shared" si="404"/>
        <v/>
      </c>
      <c r="F261" s="135" t="str">
        <f t="shared" si="399"/>
        <v/>
      </c>
      <c r="G261" s="136" t="str">
        <f t="shared" si="400"/>
        <v/>
      </c>
      <c r="H261" s="136" t="str">
        <f t="shared" ref="H261:AM261" si="527">IF(D261&lt;&gt;"",ROUND(H4*IF($G$1&gt;=DATEVALUE("22/11/2019"),$C$261/365)*$F$261,IF(FALSE,-3,2)),"")</f>
        <v/>
      </c>
      <c r="I261" s="136" t="str">
        <f t="shared" si="527"/>
        <v/>
      </c>
      <c r="J261" s="136" t="str">
        <f t="shared" si="527"/>
        <v/>
      </c>
      <c r="K261" s="136" t="str">
        <f t="shared" si="527"/>
        <v/>
      </c>
      <c r="L261" s="136" t="str">
        <f t="shared" si="527"/>
        <v/>
      </c>
      <c r="M261" s="136" t="str">
        <f t="shared" si="527"/>
        <v/>
      </c>
      <c r="N261" s="136" t="str">
        <f t="shared" si="527"/>
        <v/>
      </c>
      <c r="O261" s="136" t="str">
        <f t="shared" si="527"/>
        <v/>
      </c>
      <c r="P261" s="136" t="str">
        <f t="shared" si="527"/>
        <v/>
      </c>
      <c r="Q261" s="136" t="str">
        <f t="shared" si="527"/>
        <v/>
      </c>
      <c r="R261" s="136" t="str">
        <f t="shared" si="527"/>
        <v/>
      </c>
      <c r="S261" s="136" t="str">
        <f t="shared" si="527"/>
        <v/>
      </c>
      <c r="T261" s="136" t="str">
        <f t="shared" si="527"/>
        <v/>
      </c>
      <c r="U261" s="136" t="str">
        <f t="shared" si="527"/>
        <v/>
      </c>
      <c r="V261" s="136" t="str">
        <f t="shared" si="527"/>
        <v/>
      </c>
      <c r="W261" s="136" t="str">
        <f t="shared" si="527"/>
        <v/>
      </c>
      <c r="X261" s="136" t="str">
        <f t="shared" si="527"/>
        <v/>
      </c>
      <c r="Y261" s="136" t="str">
        <f t="shared" si="527"/>
        <v/>
      </c>
      <c r="Z261" s="136" t="str">
        <f t="shared" si="527"/>
        <v/>
      </c>
      <c r="AA261" s="136" t="str">
        <f t="shared" si="527"/>
        <v/>
      </c>
      <c r="AB261" s="136" t="str">
        <f t="shared" si="527"/>
        <v/>
      </c>
      <c r="AC261" s="136" t="str">
        <f t="shared" si="527"/>
        <v/>
      </c>
      <c r="AD261" s="136" t="str">
        <f t="shared" si="527"/>
        <v/>
      </c>
      <c r="AE261" s="136" t="str">
        <f t="shared" si="527"/>
        <v/>
      </c>
      <c r="AF261" s="136" t="str">
        <f t="shared" si="527"/>
        <v/>
      </c>
      <c r="AG261" s="136" t="str">
        <f t="shared" si="527"/>
        <v/>
      </c>
      <c r="AH261" s="136" t="str">
        <f t="shared" si="527"/>
        <v/>
      </c>
      <c r="AI261" s="136" t="str">
        <f t="shared" si="527"/>
        <v/>
      </c>
      <c r="AJ261" s="136" t="str">
        <f t="shared" si="527"/>
        <v/>
      </c>
      <c r="AK261" s="136" t="str">
        <f t="shared" si="527"/>
        <v/>
      </c>
      <c r="AL261" s="136" t="str">
        <f t="shared" si="527"/>
        <v/>
      </c>
      <c r="AM261" s="136" t="str">
        <f t="shared" si="527"/>
        <v/>
      </c>
      <c r="AN261" s="136" t="str">
        <f t="shared" ref="AN261:BR261" si="528">IF(AJ261&lt;&gt;"",ROUND(AN4*IF($G$1&gt;=DATEVALUE("22/11/2019"),$C$261/365)*$F$261,IF(FALSE,-3,2)),"")</f>
        <v/>
      </c>
      <c r="AO261" s="136" t="str">
        <f t="shared" si="528"/>
        <v/>
      </c>
      <c r="AP261" s="136" t="str">
        <f t="shared" si="528"/>
        <v/>
      </c>
      <c r="AQ261" s="136" t="str">
        <f t="shared" si="528"/>
        <v/>
      </c>
      <c r="AR261" s="136" t="str">
        <f t="shared" si="528"/>
        <v/>
      </c>
      <c r="AS261" s="136" t="str">
        <f t="shared" si="528"/>
        <v/>
      </c>
      <c r="AT261" s="136" t="str">
        <f t="shared" si="528"/>
        <v/>
      </c>
      <c r="AU261" s="136" t="str">
        <f t="shared" si="528"/>
        <v/>
      </c>
      <c r="AV261" s="136" t="str">
        <f t="shared" si="528"/>
        <v/>
      </c>
      <c r="AW261" s="136" t="str">
        <f t="shared" si="528"/>
        <v/>
      </c>
      <c r="AX261" s="136" t="str">
        <f t="shared" si="528"/>
        <v/>
      </c>
      <c r="AY261" s="136" t="str">
        <f t="shared" si="528"/>
        <v/>
      </c>
      <c r="AZ261" s="136" t="str">
        <f t="shared" si="528"/>
        <v/>
      </c>
      <c r="BA261" s="136" t="str">
        <f t="shared" si="528"/>
        <v/>
      </c>
      <c r="BB261" s="136" t="str">
        <f t="shared" si="528"/>
        <v/>
      </c>
      <c r="BC261" s="136" t="str">
        <f t="shared" si="528"/>
        <v/>
      </c>
      <c r="BD261" s="136" t="str">
        <f t="shared" si="528"/>
        <v/>
      </c>
      <c r="BE261" s="136" t="str">
        <f t="shared" si="528"/>
        <v/>
      </c>
      <c r="BF261" s="136" t="str">
        <f t="shared" si="528"/>
        <v/>
      </c>
      <c r="BG261" s="136" t="str">
        <f t="shared" si="528"/>
        <v/>
      </c>
      <c r="BH261" s="136" t="str">
        <f t="shared" si="528"/>
        <v/>
      </c>
      <c r="BI261" s="136" t="str">
        <f t="shared" si="528"/>
        <v/>
      </c>
      <c r="BJ261" s="136" t="str">
        <f t="shared" si="528"/>
        <v/>
      </c>
      <c r="BK261" s="136" t="str">
        <f t="shared" si="528"/>
        <v/>
      </c>
      <c r="BL261" s="136" t="str">
        <f t="shared" si="528"/>
        <v/>
      </c>
      <c r="BM261" s="136" t="str">
        <f t="shared" si="528"/>
        <v/>
      </c>
      <c r="BN261" s="136" t="str">
        <f t="shared" si="528"/>
        <v/>
      </c>
      <c r="BO261" s="136" t="str">
        <f t="shared" si="528"/>
        <v/>
      </c>
      <c r="BP261" s="136" t="str">
        <f t="shared" si="528"/>
        <v/>
      </c>
      <c r="BQ261" s="136" t="str">
        <f t="shared" si="528"/>
        <v/>
      </c>
      <c r="BR261" s="136" t="str">
        <f t="shared" si="528"/>
        <v/>
      </c>
    </row>
    <row r="262" spans="1:70">
      <c r="A262" s="133" t="str">
        <f>IFERROR(IF(IF(AND(ROW(A262)=ROW($A$6),$G$2&lt;DATEVALUE("28/07/2006")),$G$2+1,INDEX('Intereses moratorios'!$A$7:$A$299,MATCH($G$2,'Intereses moratorios'!$A$7:$A$299,1)+ROW(A262)-ROW($A$6)))=0,"",IF(AND(ROW(A262)=ROW($A$6),$G$2&lt;DATEVALUE("28/07/2006")),$G$2+1,INDEX('Intereses moratorios'!$A$7:$A$299,MATCH($G$2,'Intereses moratorios'!$A$7:$A$299,1)+ROW(A262)-ROW($A$6)))),"")</f>
        <v/>
      </c>
      <c r="B262" s="133" t="str">
        <f>IFERROR(INDEX('Intereses moratorios'!$B$7:$B$299,MATCH(A262,'Intereses moratorios'!$A$7:$A$299,0)),"")</f>
        <v/>
      </c>
      <c r="C262" s="134" t="str">
        <f>IF(A262="","",IFERROR(IF($G$1&gt;=DATEVALUE("22/11/2019"),$E$4,INDEX('Intereses moratorios'!$D$7:$D$299,MATCH(A262,'Intereses moratorios'!$A$7:$A$299,0))),""))</f>
        <v/>
      </c>
      <c r="D262" s="133" t="str">
        <f t="shared" si="403"/>
        <v/>
      </c>
      <c r="E262" s="133" t="str">
        <f t="shared" si="404"/>
        <v/>
      </c>
      <c r="F262" s="135" t="str">
        <f t="shared" si="399"/>
        <v/>
      </c>
      <c r="G262" s="136" t="str">
        <f t="shared" si="400"/>
        <v/>
      </c>
      <c r="H262" s="136" t="str">
        <f t="shared" ref="H262:AM262" si="529">IF(D262&lt;&gt;"",ROUND(H4*IF($G$1&gt;=DATEVALUE("22/11/2019"),$C$262/365)*$F$262,IF(FALSE,-3,2)),"")</f>
        <v/>
      </c>
      <c r="I262" s="136" t="str">
        <f t="shared" si="529"/>
        <v/>
      </c>
      <c r="J262" s="136" t="str">
        <f t="shared" si="529"/>
        <v/>
      </c>
      <c r="K262" s="136" t="str">
        <f t="shared" si="529"/>
        <v/>
      </c>
      <c r="L262" s="136" t="str">
        <f t="shared" si="529"/>
        <v/>
      </c>
      <c r="M262" s="136" t="str">
        <f t="shared" si="529"/>
        <v/>
      </c>
      <c r="N262" s="136" t="str">
        <f t="shared" si="529"/>
        <v/>
      </c>
      <c r="O262" s="136" t="str">
        <f t="shared" si="529"/>
        <v/>
      </c>
      <c r="P262" s="136" t="str">
        <f t="shared" si="529"/>
        <v/>
      </c>
      <c r="Q262" s="136" t="str">
        <f t="shared" si="529"/>
        <v/>
      </c>
      <c r="R262" s="136" t="str">
        <f t="shared" si="529"/>
        <v/>
      </c>
      <c r="S262" s="136" t="str">
        <f t="shared" si="529"/>
        <v/>
      </c>
      <c r="T262" s="136" t="str">
        <f t="shared" si="529"/>
        <v/>
      </c>
      <c r="U262" s="136" t="str">
        <f t="shared" si="529"/>
        <v/>
      </c>
      <c r="V262" s="136" t="str">
        <f t="shared" si="529"/>
        <v/>
      </c>
      <c r="W262" s="136" t="str">
        <f t="shared" si="529"/>
        <v/>
      </c>
      <c r="X262" s="136" t="str">
        <f t="shared" si="529"/>
        <v/>
      </c>
      <c r="Y262" s="136" t="str">
        <f t="shared" si="529"/>
        <v/>
      </c>
      <c r="Z262" s="136" t="str">
        <f t="shared" si="529"/>
        <v/>
      </c>
      <c r="AA262" s="136" t="str">
        <f t="shared" si="529"/>
        <v/>
      </c>
      <c r="AB262" s="136" t="str">
        <f t="shared" si="529"/>
        <v/>
      </c>
      <c r="AC262" s="136" t="str">
        <f t="shared" si="529"/>
        <v/>
      </c>
      <c r="AD262" s="136" t="str">
        <f t="shared" si="529"/>
        <v/>
      </c>
      <c r="AE262" s="136" t="str">
        <f t="shared" si="529"/>
        <v/>
      </c>
      <c r="AF262" s="136" t="str">
        <f t="shared" si="529"/>
        <v/>
      </c>
      <c r="AG262" s="136" t="str">
        <f t="shared" si="529"/>
        <v/>
      </c>
      <c r="AH262" s="136" t="str">
        <f t="shared" si="529"/>
        <v/>
      </c>
      <c r="AI262" s="136" t="str">
        <f t="shared" si="529"/>
        <v/>
      </c>
      <c r="AJ262" s="136" t="str">
        <f t="shared" si="529"/>
        <v/>
      </c>
      <c r="AK262" s="136" t="str">
        <f t="shared" si="529"/>
        <v/>
      </c>
      <c r="AL262" s="136" t="str">
        <f t="shared" si="529"/>
        <v/>
      </c>
      <c r="AM262" s="136" t="str">
        <f t="shared" si="529"/>
        <v/>
      </c>
      <c r="AN262" s="136" t="str">
        <f t="shared" ref="AN262:BR262" si="530">IF(AJ262&lt;&gt;"",ROUND(AN4*IF($G$1&gt;=DATEVALUE("22/11/2019"),$C$262/365)*$F$262,IF(FALSE,-3,2)),"")</f>
        <v/>
      </c>
      <c r="AO262" s="136" t="str">
        <f t="shared" si="530"/>
        <v/>
      </c>
      <c r="AP262" s="136" t="str">
        <f t="shared" si="530"/>
        <v/>
      </c>
      <c r="AQ262" s="136" t="str">
        <f t="shared" si="530"/>
        <v/>
      </c>
      <c r="AR262" s="136" t="str">
        <f t="shared" si="530"/>
        <v/>
      </c>
      <c r="AS262" s="136" t="str">
        <f t="shared" si="530"/>
        <v/>
      </c>
      <c r="AT262" s="136" t="str">
        <f t="shared" si="530"/>
        <v/>
      </c>
      <c r="AU262" s="136" t="str">
        <f t="shared" si="530"/>
        <v/>
      </c>
      <c r="AV262" s="136" t="str">
        <f t="shared" si="530"/>
        <v/>
      </c>
      <c r="AW262" s="136" t="str">
        <f t="shared" si="530"/>
        <v/>
      </c>
      <c r="AX262" s="136" t="str">
        <f t="shared" si="530"/>
        <v/>
      </c>
      <c r="AY262" s="136" t="str">
        <f t="shared" si="530"/>
        <v/>
      </c>
      <c r="AZ262" s="136" t="str">
        <f t="shared" si="530"/>
        <v/>
      </c>
      <c r="BA262" s="136" t="str">
        <f t="shared" si="530"/>
        <v/>
      </c>
      <c r="BB262" s="136" t="str">
        <f t="shared" si="530"/>
        <v/>
      </c>
      <c r="BC262" s="136" t="str">
        <f t="shared" si="530"/>
        <v/>
      </c>
      <c r="BD262" s="136" t="str">
        <f t="shared" si="530"/>
        <v/>
      </c>
      <c r="BE262" s="136" t="str">
        <f t="shared" si="530"/>
        <v/>
      </c>
      <c r="BF262" s="136" t="str">
        <f t="shared" si="530"/>
        <v/>
      </c>
      <c r="BG262" s="136" t="str">
        <f t="shared" si="530"/>
        <v/>
      </c>
      <c r="BH262" s="136" t="str">
        <f t="shared" si="530"/>
        <v/>
      </c>
      <c r="BI262" s="136" t="str">
        <f t="shared" si="530"/>
        <v/>
      </c>
      <c r="BJ262" s="136" t="str">
        <f t="shared" si="530"/>
        <v/>
      </c>
      <c r="BK262" s="136" t="str">
        <f t="shared" si="530"/>
        <v/>
      </c>
      <c r="BL262" s="136" t="str">
        <f t="shared" si="530"/>
        <v/>
      </c>
      <c r="BM262" s="136" t="str">
        <f t="shared" si="530"/>
        <v/>
      </c>
      <c r="BN262" s="136" t="str">
        <f t="shared" si="530"/>
        <v/>
      </c>
      <c r="BO262" s="136" t="str">
        <f t="shared" si="530"/>
        <v/>
      </c>
      <c r="BP262" s="136" t="str">
        <f t="shared" si="530"/>
        <v/>
      </c>
      <c r="BQ262" s="136" t="str">
        <f t="shared" si="530"/>
        <v/>
      </c>
      <c r="BR262" s="136" t="str">
        <f t="shared" si="530"/>
        <v/>
      </c>
    </row>
    <row r="263" spans="1:70">
      <c r="A263" s="133" t="str">
        <f>IFERROR(IF(IF(AND(ROW(A263)=ROW($A$6),$G$2&lt;DATEVALUE("28/07/2006")),$G$2+1,INDEX('Intereses moratorios'!$A$7:$A$299,MATCH($G$2,'Intereses moratorios'!$A$7:$A$299,1)+ROW(A263)-ROW($A$6)))=0,"",IF(AND(ROW(A263)=ROW($A$6),$G$2&lt;DATEVALUE("28/07/2006")),$G$2+1,INDEX('Intereses moratorios'!$A$7:$A$299,MATCH($G$2,'Intereses moratorios'!$A$7:$A$299,1)+ROW(A263)-ROW($A$6)))),"")</f>
        <v/>
      </c>
      <c r="B263" s="133" t="str">
        <f>IFERROR(INDEX('Intereses moratorios'!$B$7:$B$299,MATCH(A263,'Intereses moratorios'!$A$7:$A$299,0)),"")</f>
        <v/>
      </c>
      <c r="C263" s="134" t="str">
        <f>IF(A263="","",IFERROR(IF($G$1&gt;=DATEVALUE("22/11/2019"),$E$4,INDEX('Intereses moratorios'!$D$7:$D$299,MATCH(A263,'Intereses moratorios'!$A$7:$A$299,0))),""))</f>
        <v/>
      </c>
      <c r="D263" s="133" t="str">
        <f t="shared" si="403"/>
        <v/>
      </c>
      <c r="E263" s="133" t="str">
        <f t="shared" si="404"/>
        <v/>
      </c>
      <c r="F263" s="135" t="str">
        <f t="shared" ref="F263:F298" si="531">IFERROR(E263-D263+1,"")</f>
        <v/>
      </c>
      <c r="G263" s="136" t="str">
        <f t="shared" ref="G263:G298" si="532">IF(D263&lt;&gt;"",ROUND($G$4*IF($G$1&gt;=DATEVALUE("22/11/2019"),C263/365)*F263,IF(FALSE,-3,2)),"")</f>
        <v/>
      </c>
      <c r="H263" s="136" t="str">
        <f t="shared" ref="H263:AM263" si="533">IF(D263&lt;&gt;"",ROUND(H4*IF($G$1&gt;=DATEVALUE("22/11/2019"),$C$263/365)*$F$263,IF(FALSE,-3,2)),"")</f>
        <v/>
      </c>
      <c r="I263" s="136" t="str">
        <f t="shared" si="533"/>
        <v/>
      </c>
      <c r="J263" s="136" t="str">
        <f t="shared" si="533"/>
        <v/>
      </c>
      <c r="K263" s="136" t="str">
        <f t="shared" si="533"/>
        <v/>
      </c>
      <c r="L263" s="136" t="str">
        <f t="shared" si="533"/>
        <v/>
      </c>
      <c r="M263" s="136" t="str">
        <f t="shared" si="533"/>
        <v/>
      </c>
      <c r="N263" s="136" t="str">
        <f t="shared" si="533"/>
        <v/>
      </c>
      <c r="O263" s="136" t="str">
        <f t="shared" si="533"/>
        <v/>
      </c>
      <c r="P263" s="136" t="str">
        <f t="shared" si="533"/>
        <v/>
      </c>
      <c r="Q263" s="136" t="str">
        <f t="shared" si="533"/>
        <v/>
      </c>
      <c r="R263" s="136" t="str">
        <f t="shared" si="533"/>
        <v/>
      </c>
      <c r="S263" s="136" t="str">
        <f t="shared" si="533"/>
        <v/>
      </c>
      <c r="T263" s="136" t="str">
        <f t="shared" si="533"/>
        <v/>
      </c>
      <c r="U263" s="136" t="str">
        <f t="shared" si="533"/>
        <v/>
      </c>
      <c r="V263" s="136" t="str">
        <f t="shared" si="533"/>
        <v/>
      </c>
      <c r="W263" s="136" t="str">
        <f t="shared" si="533"/>
        <v/>
      </c>
      <c r="X263" s="136" t="str">
        <f t="shared" si="533"/>
        <v/>
      </c>
      <c r="Y263" s="136" t="str">
        <f t="shared" si="533"/>
        <v/>
      </c>
      <c r="Z263" s="136" t="str">
        <f t="shared" si="533"/>
        <v/>
      </c>
      <c r="AA263" s="136" t="str">
        <f t="shared" si="533"/>
        <v/>
      </c>
      <c r="AB263" s="136" t="str">
        <f t="shared" si="533"/>
        <v/>
      </c>
      <c r="AC263" s="136" t="str">
        <f t="shared" si="533"/>
        <v/>
      </c>
      <c r="AD263" s="136" t="str">
        <f t="shared" si="533"/>
        <v/>
      </c>
      <c r="AE263" s="136" t="str">
        <f t="shared" si="533"/>
        <v/>
      </c>
      <c r="AF263" s="136" t="str">
        <f t="shared" si="533"/>
        <v/>
      </c>
      <c r="AG263" s="136" t="str">
        <f t="shared" si="533"/>
        <v/>
      </c>
      <c r="AH263" s="136" t="str">
        <f t="shared" si="533"/>
        <v/>
      </c>
      <c r="AI263" s="136" t="str">
        <f t="shared" si="533"/>
        <v/>
      </c>
      <c r="AJ263" s="136" t="str">
        <f t="shared" si="533"/>
        <v/>
      </c>
      <c r="AK263" s="136" t="str">
        <f t="shared" si="533"/>
        <v/>
      </c>
      <c r="AL263" s="136" t="str">
        <f t="shared" si="533"/>
        <v/>
      </c>
      <c r="AM263" s="136" t="str">
        <f t="shared" si="533"/>
        <v/>
      </c>
      <c r="AN263" s="136" t="str">
        <f t="shared" ref="AN263:BR263" si="534">IF(AJ263&lt;&gt;"",ROUND(AN4*IF($G$1&gt;=DATEVALUE("22/11/2019"),$C$263/365)*$F$263,IF(FALSE,-3,2)),"")</f>
        <v/>
      </c>
      <c r="AO263" s="136" t="str">
        <f t="shared" si="534"/>
        <v/>
      </c>
      <c r="AP263" s="136" t="str">
        <f t="shared" si="534"/>
        <v/>
      </c>
      <c r="AQ263" s="136" t="str">
        <f t="shared" si="534"/>
        <v/>
      </c>
      <c r="AR263" s="136" t="str">
        <f t="shared" si="534"/>
        <v/>
      </c>
      <c r="AS263" s="136" t="str">
        <f t="shared" si="534"/>
        <v/>
      </c>
      <c r="AT263" s="136" t="str">
        <f t="shared" si="534"/>
        <v/>
      </c>
      <c r="AU263" s="136" t="str">
        <f t="shared" si="534"/>
        <v/>
      </c>
      <c r="AV263" s="136" t="str">
        <f t="shared" si="534"/>
        <v/>
      </c>
      <c r="AW263" s="136" t="str">
        <f t="shared" si="534"/>
        <v/>
      </c>
      <c r="AX263" s="136" t="str">
        <f t="shared" si="534"/>
        <v/>
      </c>
      <c r="AY263" s="136" t="str">
        <f t="shared" si="534"/>
        <v/>
      </c>
      <c r="AZ263" s="136" t="str">
        <f t="shared" si="534"/>
        <v/>
      </c>
      <c r="BA263" s="136" t="str">
        <f t="shared" si="534"/>
        <v/>
      </c>
      <c r="BB263" s="136" t="str">
        <f t="shared" si="534"/>
        <v/>
      </c>
      <c r="BC263" s="136" t="str">
        <f t="shared" si="534"/>
        <v/>
      </c>
      <c r="BD263" s="136" t="str">
        <f t="shared" si="534"/>
        <v/>
      </c>
      <c r="BE263" s="136" t="str">
        <f t="shared" si="534"/>
        <v/>
      </c>
      <c r="BF263" s="136" t="str">
        <f t="shared" si="534"/>
        <v/>
      </c>
      <c r="BG263" s="136" t="str">
        <f t="shared" si="534"/>
        <v/>
      </c>
      <c r="BH263" s="136" t="str">
        <f t="shared" si="534"/>
        <v/>
      </c>
      <c r="BI263" s="136" t="str">
        <f t="shared" si="534"/>
        <v/>
      </c>
      <c r="BJ263" s="136" t="str">
        <f t="shared" si="534"/>
        <v/>
      </c>
      <c r="BK263" s="136" t="str">
        <f t="shared" si="534"/>
        <v/>
      </c>
      <c r="BL263" s="136" t="str">
        <f t="shared" si="534"/>
        <v/>
      </c>
      <c r="BM263" s="136" t="str">
        <f t="shared" si="534"/>
        <v/>
      </c>
      <c r="BN263" s="136" t="str">
        <f t="shared" si="534"/>
        <v/>
      </c>
      <c r="BO263" s="136" t="str">
        <f t="shared" si="534"/>
        <v/>
      </c>
      <c r="BP263" s="136" t="str">
        <f t="shared" si="534"/>
        <v/>
      </c>
      <c r="BQ263" s="136" t="str">
        <f t="shared" si="534"/>
        <v/>
      </c>
      <c r="BR263" s="136" t="str">
        <f t="shared" si="534"/>
        <v/>
      </c>
    </row>
    <row r="264" spans="1:70">
      <c r="A264" s="133" t="str">
        <f>IFERROR(IF(IF(AND(ROW(A264)=ROW($A$6),$G$2&lt;DATEVALUE("28/07/2006")),$G$2+1,INDEX('Intereses moratorios'!$A$7:$A$299,MATCH($G$2,'Intereses moratorios'!$A$7:$A$299,1)+ROW(A264)-ROW($A$6)))=0,"",IF(AND(ROW(A264)=ROW($A$6),$G$2&lt;DATEVALUE("28/07/2006")),$G$2+1,INDEX('Intereses moratorios'!$A$7:$A$299,MATCH($G$2,'Intereses moratorios'!$A$7:$A$299,1)+ROW(A264)-ROW($A$6)))),"")</f>
        <v/>
      </c>
      <c r="B264" s="133" t="str">
        <f>IFERROR(INDEX('Intereses moratorios'!$B$7:$B$299,MATCH(A264,'Intereses moratorios'!$A$7:$A$299,0)),"")</f>
        <v/>
      </c>
      <c r="C264" s="134" t="str">
        <f>IF(A264="","",IFERROR(IF($G$1&gt;=DATEVALUE("22/11/2019"),$E$4,INDEX('Intereses moratorios'!$D$7:$D$299,MATCH(A264,'Intereses moratorios'!$A$7:$A$299,0))),""))</f>
        <v/>
      </c>
      <c r="D264" s="133" t="str">
        <f t="shared" ref="D264:D298" si="535">IF(AND(B264&gt;$G$2,A264&lt;=$G$1),IF(D263="",$G$2+1,A264),"")</f>
        <v/>
      </c>
      <c r="E264" s="133" t="str">
        <f t="shared" ref="E264:E298" si="536">IF(D264&lt;&gt;"",IF(E265="",MIN($G$1,B264),B264),"")</f>
        <v/>
      </c>
      <c r="F264" s="135" t="str">
        <f t="shared" si="531"/>
        <v/>
      </c>
      <c r="G264" s="136" t="str">
        <f t="shared" si="532"/>
        <v/>
      </c>
      <c r="H264" s="136" t="str">
        <f t="shared" ref="H264:AM264" si="537">IF(D264&lt;&gt;"",ROUND(H4*IF($G$1&gt;=DATEVALUE("22/11/2019"),$C$264/365)*$F$264,IF(FALSE,-3,2)),"")</f>
        <v/>
      </c>
      <c r="I264" s="136" t="str">
        <f t="shared" si="537"/>
        <v/>
      </c>
      <c r="J264" s="136" t="str">
        <f t="shared" si="537"/>
        <v/>
      </c>
      <c r="K264" s="136" t="str">
        <f t="shared" si="537"/>
        <v/>
      </c>
      <c r="L264" s="136" t="str">
        <f t="shared" si="537"/>
        <v/>
      </c>
      <c r="M264" s="136" t="str">
        <f t="shared" si="537"/>
        <v/>
      </c>
      <c r="N264" s="136" t="str">
        <f t="shared" si="537"/>
        <v/>
      </c>
      <c r="O264" s="136" t="str">
        <f t="shared" si="537"/>
        <v/>
      </c>
      <c r="P264" s="136" t="str">
        <f t="shared" si="537"/>
        <v/>
      </c>
      <c r="Q264" s="136" t="str">
        <f t="shared" si="537"/>
        <v/>
      </c>
      <c r="R264" s="136" t="str">
        <f t="shared" si="537"/>
        <v/>
      </c>
      <c r="S264" s="136" t="str">
        <f t="shared" si="537"/>
        <v/>
      </c>
      <c r="T264" s="136" t="str">
        <f t="shared" si="537"/>
        <v/>
      </c>
      <c r="U264" s="136" t="str">
        <f t="shared" si="537"/>
        <v/>
      </c>
      <c r="V264" s="136" t="str">
        <f t="shared" si="537"/>
        <v/>
      </c>
      <c r="W264" s="136" t="str">
        <f t="shared" si="537"/>
        <v/>
      </c>
      <c r="X264" s="136" t="str">
        <f t="shared" si="537"/>
        <v/>
      </c>
      <c r="Y264" s="136" t="str">
        <f t="shared" si="537"/>
        <v/>
      </c>
      <c r="Z264" s="136" t="str">
        <f t="shared" si="537"/>
        <v/>
      </c>
      <c r="AA264" s="136" t="str">
        <f t="shared" si="537"/>
        <v/>
      </c>
      <c r="AB264" s="136" t="str">
        <f t="shared" si="537"/>
        <v/>
      </c>
      <c r="AC264" s="136" t="str">
        <f t="shared" si="537"/>
        <v/>
      </c>
      <c r="AD264" s="136" t="str">
        <f t="shared" si="537"/>
        <v/>
      </c>
      <c r="AE264" s="136" t="str">
        <f t="shared" si="537"/>
        <v/>
      </c>
      <c r="AF264" s="136" t="str">
        <f t="shared" si="537"/>
        <v/>
      </c>
      <c r="AG264" s="136" t="str">
        <f t="shared" si="537"/>
        <v/>
      </c>
      <c r="AH264" s="136" t="str">
        <f t="shared" si="537"/>
        <v/>
      </c>
      <c r="AI264" s="136" t="str">
        <f t="shared" si="537"/>
        <v/>
      </c>
      <c r="AJ264" s="136" t="str">
        <f t="shared" si="537"/>
        <v/>
      </c>
      <c r="AK264" s="136" t="str">
        <f t="shared" si="537"/>
        <v/>
      </c>
      <c r="AL264" s="136" t="str">
        <f t="shared" si="537"/>
        <v/>
      </c>
      <c r="AM264" s="136" t="str">
        <f t="shared" si="537"/>
        <v/>
      </c>
      <c r="AN264" s="136" t="str">
        <f t="shared" ref="AN264:BR264" si="538">IF(AJ264&lt;&gt;"",ROUND(AN4*IF($G$1&gt;=DATEVALUE("22/11/2019"),$C$264/365)*$F$264,IF(FALSE,-3,2)),"")</f>
        <v/>
      </c>
      <c r="AO264" s="136" t="str">
        <f t="shared" si="538"/>
        <v/>
      </c>
      <c r="AP264" s="136" t="str">
        <f t="shared" si="538"/>
        <v/>
      </c>
      <c r="AQ264" s="136" t="str">
        <f t="shared" si="538"/>
        <v/>
      </c>
      <c r="AR264" s="136" t="str">
        <f t="shared" si="538"/>
        <v/>
      </c>
      <c r="AS264" s="136" t="str">
        <f t="shared" si="538"/>
        <v/>
      </c>
      <c r="AT264" s="136" t="str">
        <f t="shared" si="538"/>
        <v/>
      </c>
      <c r="AU264" s="136" t="str">
        <f t="shared" si="538"/>
        <v/>
      </c>
      <c r="AV264" s="136" t="str">
        <f t="shared" si="538"/>
        <v/>
      </c>
      <c r="AW264" s="136" t="str">
        <f t="shared" si="538"/>
        <v/>
      </c>
      <c r="AX264" s="136" t="str">
        <f t="shared" si="538"/>
        <v/>
      </c>
      <c r="AY264" s="136" t="str">
        <f t="shared" si="538"/>
        <v/>
      </c>
      <c r="AZ264" s="136" t="str">
        <f t="shared" si="538"/>
        <v/>
      </c>
      <c r="BA264" s="136" t="str">
        <f t="shared" si="538"/>
        <v/>
      </c>
      <c r="BB264" s="136" t="str">
        <f t="shared" si="538"/>
        <v/>
      </c>
      <c r="BC264" s="136" t="str">
        <f t="shared" si="538"/>
        <v/>
      </c>
      <c r="BD264" s="136" t="str">
        <f t="shared" si="538"/>
        <v/>
      </c>
      <c r="BE264" s="136" t="str">
        <f t="shared" si="538"/>
        <v/>
      </c>
      <c r="BF264" s="136" t="str">
        <f t="shared" si="538"/>
        <v/>
      </c>
      <c r="BG264" s="136" t="str">
        <f t="shared" si="538"/>
        <v/>
      </c>
      <c r="BH264" s="136" t="str">
        <f t="shared" si="538"/>
        <v/>
      </c>
      <c r="BI264" s="136" t="str">
        <f t="shared" si="538"/>
        <v/>
      </c>
      <c r="BJ264" s="136" t="str">
        <f t="shared" si="538"/>
        <v/>
      </c>
      <c r="BK264" s="136" t="str">
        <f t="shared" si="538"/>
        <v/>
      </c>
      <c r="BL264" s="136" t="str">
        <f t="shared" si="538"/>
        <v/>
      </c>
      <c r="BM264" s="136" t="str">
        <f t="shared" si="538"/>
        <v/>
      </c>
      <c r="BN264" s="136" t="str">
        <f t="shared" si="538"/>
        <v/>
      </c>
      <c r="BO264" s="136" t="str">
        <f t="shared" si="538"/>
        <v/>
      </c>
      <c r="BP264" s="136" t="str">
        <f t="shared" si="538"/>
        <v/>
      </c>
      <c r="BQ264" s="136" t="str">
        <f t="shared" si="538"/>
        <v/>
      </c>
      <c r="BR264" s="136" t="str">
        <f t="shared" si="538"/>
        <v/>
      </c>
    </row>
    <row r="265" spans="1:70">
      <c r="A265" s="133" t="str">
        <f>IFERROR(IF(IF(AND(ROW(A265)=ROW($A$6),$G$2&lt;DATEVALUE("28/07/2006")),$G$2+1,INDEX('Intereses moratorios'!$A$7:$A$299,MATCH($G$2,'Intereses moratorios'!$A$7:$A$299,1)+ROW(A265)-ROW($A$6)))=0,"",IF(AND(ROW(A265)=ROW($A$6),$G$2&lt;DATEVALUE("28/07/2006")),$G$2+1,INDEX('Intereses moratorios'!$A$7:$A$299,MATCH($G$2,'Intereses moratorios'!$A$7:$A$299,1)+ROW(A265)-ROW($A$6)))),"")</f>
        <v/>
      </c>
      <c r="B265" s="133" t="str">
        <f>IFERROR(INDEX('Intereses moratorios'!$B$7:$B$299,MATCH(A265,'Intereses moratorios'!$A$7:$A$299,0)),"")</f>
        <v/>
      </c>
      <c r="C265" s="134" t="str">
        <f>IF(A265="","",IFERROR(IF($G$1&gt;=DATEVALUE("22/11/2019"),$E$4,INDEX('Intereses moratorios'!$D$7:$D$299,MATCH(A265,'Intereses moratorios'!$A$7:$A$299,0))),""))</f>
        <v/>
      </c>
      <c r="D265" s="133" t="str">
        <f t="shared" si="535"/>
        <v/>
      </c>
      <c r="E265" s="133" t="str">
        <f t="shared" si="536"/>
        <v/>
      </c>
      <c r="F265" s="135" t="str">
        <f t="shared" si="531"/>
        <v/>
      </c>
      <c r="G265" s="136" t="str">
        <f t="shared" si="532"/>
        <v/>
      </c>
      <c r="H265" s="136" t="str">
        <f t="shared" ref="H265:AM265" si="539">IF(D265&lt;&gt;"",ROUND(H4*IF($G$1&gt;=DATEVALUE("22/11/2019"),$C$265/365)*$F$265,IF(FALSE,-3,2)),"")</f>
        <v/>
      </c>
      <c r="I265" s="136" t="str">
        <f t="shared" si="539"/>
        <v/>
      </c>
      <c r="J265" s="136" t="str">
        <f t="shared" si="539"/>
        <v/>
      </c>
      <c r="K265" s="136" t="str">
        <f t="shared" si="539"/>
        <v/>
      </c>
      <c r="L265" s="136" t="str">
        <f t="shared" si="539"/>
        <v/>
      </c>
      <c r="M265" s="136" t="str">
        <f t="shared" si="539"/>
        <v/>
      </c>
      <c r="N265" s="136" t="str">
        <f t="shared" si="539"/>
        <v/>
      </c>
      <c r="O265" s="136" t="str">
        <f t="shared" si="539"/>
        <v/>
      </c>
      <c r="P265" s="136" t="str">
        <f t="shared" si="539"/>
        <v/>
      </c>
      <c r="Q265" s="136" t="str">
        <f t="shared" si="539"/>
        <v/>
      </c>
      <c r="R265" s="136" t="str">
        <f t="shared" si="539"/>
        <v/>
      </c>
      <c r="S265" s="136" t="str">
        <f t="shared" si="539"/>
        <v/>
      </c>
      <c r="T265" s="136" t="str">
        <f t="shared" si="539"/>
        <v/>
      </c>
      <c r="U265" s="136" t="str">
        <f t="shared" si="539"/>
        <v/>
      </c>
      <c r="V265" s="136" t="str">
        <f t="shared" si="539"/>
        <v/>
      </c>
      <c r="W265" s="136" t="str">
        <f t="shared" si="539"/>
        <v/>
      </c>
      <c r="X265" s="136" t="str">
        <f t="shared" si="539"/>
        <v/>
      </c>
      <c r="Y265" s="136" t="str">
        <f t="shared" si="539"/>
        <v/>
      </c>
      <c r="Z265" s="136" t="str">
        <f t="shared" si="539"/>
        <v/>
      </c>
      <c r="AA265" s="136" t="str">
        <f t="shared" si="539"/>
        <v/>
      </c>
      <c r="AB265" s="136" t="str">
        <f t="shared" si="539"/>
        <v/>
      </c>
      <c r="AC265" s="136" t="str">
        <f t="shared" si="539"/>
        <v/>
      </c>
      <c r="AD265" s="136" t="str">
        <f t="shared" si="539"/>
        <v/>
      </c>
      <c r="AE265" s="136" t="str">
        <f t="shared" si="539"/>
        <v/>
      </c>
      <c r="AF265" s="136" t="str">
        <f t="shared" si="539"/>
        <v/>
      </c>
      <c r="AG265" s="136" t="str">
        <f t="shared" si="539"/>
        <v/>
      </c>
      <c r="AH265" s="136" t="str">
        <f t="shared" si="539"/>
        <v/>
      </c>
      <c r="AI265" s="136" t="str">
        <f t="shared" si="539"/>
        <v/>
      </c>
      <c r="AJ265" s="136" t="str">
        <f t="shared" si="539"/>
        <v/>
      </c>
      <c r="AK265" s="136" t="str">
        <f t="shared" si="539"/>
        <v/>
      </c>
      <c r="AL265" s="136" t="str">
        <f t="shared" si="539"/>
        <v/>
      </c>
      <c r="AM265" s="136" t="str">
        <f t="shared" si="539"/>
        <v/>
      </c>
      <c r="AN265" s="136" t="str">
        <f t="shared" ref="AN265:BR265" si="540">IF(AJ265&lt;&gt;"",ROUND(AN4*IF($G$1&gt;=DATEVALUE("22/11/2019"),$C$265/365)*$F$265,IF(FALSE,-3,2)),"")</f>
        <v/>
      </c>
      <c r="AO265" s="136" t="str">
        <f t="shared" si="540"/>
        <v/>
      </c>
      <c r="AP265" s="136" t="str">
        <f t="shared" si="540"/>
        <v/>
      </c>
      <c r="AQ265" s="136" t="str">
        <f t="shared" si="540"/>
        <v/>
      </c>
      <c r="AR265" s="136" t="str">
        <f t="shared" si="540"/>
        <v/>
      </c>
      <c r="AS265" s="136" t="str">
        <f t="shared" si="540"/>
        <v/>
      </c>
      <c r="AT265" s="136" t="str">
        <f t="shared" si="540"/>
        <v/>
      </c>
      <c r="AU265" s="136" t="str">
        <f t="shared" si="540"/>
        <v/>
      </c>
      <c r="AV265" s="136" t="str">
        <f t="shared" si="540"/>
        <v/>
      </c>
      <c r="AW265" s="136" t="str">
        <f t="shared" si="540"/>
        <v/>
      </c>
      <c r="AX265" s="136" t="str">
        <f t="shared" si="540"/>
        <v/>
      </c>
      <c r="AY265" s="136" t="str">
        <f t="shared" si="540"/>
        <v/>
      </c>
      <c r="AZ265" s="136" t="str">
        <f t="shared" si="540"/>
        <v/>
      </c>
      <c r="BA265" s="136" t="str">
        <f t="shared" si="540"/>
        <v/>
      </c>
      <c r="BB265" s="136" t="str">
        <f t="shared" si="540"/>
        <v/>
      </c>
      <c r="BC265" s="136" t="str">
        <f t="shared" si="540"/>
        <v/>
      </c>
      <c r="BD265" s="136" t="str">
        <f t="shared" si="540"/>
        <v/>
      </c>
      <c r="BE265" s="136" t="str">
        <f t="shared" si="540"/>
        <v/>
      </c>
      <c r="BF265" s="136" t="str">
        <f t="shared" si="540"/>
        <v/>
      </c>
      <c r="BG265" s="136" t="str">
        <f t="shared" si="540"/>
        <v/>
      </c>
      <c r="BH265" s="136" t="str">
        <f t="shared" si="540"/>
        <v/>
      </c>
      <c r="BI265" s="136" t="str">
        <f t="shared" si="540"/>
        <v/>
      </c>
      <c r="BJ265" s="136" t="str">
        <f t="shared" si="540"/>
        <v/>
      </c>
      <c r="BK265" s="136" t="str">
        <f t="shared" si="540"/>
        <v/>
      </c>
      <c r="BL265" s="136" t="str">
        <f t="shared" si="540"/>
        <v/>
      </c>
      <c r="BM265" s="136" t="str">
        <f t="shared" si="540"/>
        <v/>
      </c>
      <c r="BN265" s="136" t="str">
        <f t="shared" si="540"/>
        <v/>
      </c>
      <c r="BO265" s="136" t="str">
        <f t="shared" si="540"/>
        <v/>
      </c>
      <c r="BP265" s="136" t="str">
        <f t="shared" si="540"/>
        <v/>
      </c>
      <c r="BQ265" s="136" t="str">
        <f t="shared" si="540"/>
        <v/>
      </c>
      <c r="BR265" s="136" t="str">
        <f t="shared" si="540"/>
        <v/>
      </c>
    </row>
    <row r="266" spans="1:70">
      <c r="A266" s="133" t="str">
        <f>IFERROR(IF(IF(AND(ROW(A266)=ROW($A$6),$G$2&lt;DATEVALUE("28/07/2006")),$G$2+1,INDEX('Intereses moratorios'!$A$7:$A$299,MATCH($G$2,'Intereses moratorios'!$A$7:$A$299,1)+ROW(A266)-ROW($A$6)))=0,"",IF(AND(ROW(A266)=ROW($A$6),$G$2&lt;DATEVALUE("28/07/2006")),$G$2+1,INDEX('Intereses moratorios'!$A$7:$A$299,MATCH($G$2,'Intereses moratorios'!$A$7:$A$299,1)+ROW(A266)-ROW($A$6)))),"")</f>
        <v/>
      </c>
      <c r="B266" s="133" t="str">
        <f>IFERROR(INDEX('Intereses moratorios'!$B$7:$B$299,MATCH(A266,'Intereses moratorios'!$A$7:$A$299,0)),"")</f>
        <v/>
      </c>
      <c r="C266" s="134" t="str">
        <f>IF(A266="","",IFERROR(IF($G$1&gt;=DATEVALUE("22/11/2019"),$E$4,INDEX('Intereses moratorios'!$D$7:$D$299,MATCH(A266,'Intereses moratorios'!$A$7:$A$299,0))),""))</f>
        <v/>
      </c>
      <c r="D266" s="133" t="str">
        <f t="shared" si="535"/>
        <v/>
      </c>
      <c r="E266" s="133" t="str">
        <f t="shared" si="536"/>
        <v/>
      </c>
      <c r="F266" s="135" t="str">
        <f t="shared" si="531"/>
        <v/>
      </c>
      <c r="G266" s="136" t="str">
        <f t="shared" si="532"/>
        <v/>
      </c>
      <c r="H266" s="136" t="str">
        <f t="shared" ref="H266:AM266" si="541">IF(D266&lt;&gt;"",ROUND(H4*IF($G$1&gt;=DATEVALUE("22/11/2019"),$C$266/365)*$F$266,IF(FALSE,-3,2)),"")</f>
        <v/>
      </c>
      <c r="I266" s="136" t="str">
        <f t="shared" si="541"/>
        <v/>
      </c>
      <c r="J266" s="136" t="str">
        <f t="shared" si="541"/>
        <v/>
      </c>
      <c r="K266" s="136" t="str">
        <f t="shared" si="541"/>
        <v/>
      </c>
      <c r="L266" s="136" t="str">
        <f t="shared" si="541"/>
        <v/>
      </c>
      <c r="M266" s="136" t="str">
        <f t="shared" si="541"/>
        <v/>
      </c>
      <c r="N266" s="136" t="str">
        <f t="shared" si="541"/>
        <v/>
      </c>
      <c r="O266" s="136" t="str">
        <f t="shared" si="541"/>
        <v/>
      </c>
      <c r="P266" s="136" t="str">
        <f t="shared" si="541"/>
        <v/>
      </c>
      <c r="Q266" s="136" t="str">
        <f t="shared" si="541"/>
        <v/>
      </c>
      <c r="R266" s="136" t="str">
        <f t="shared" si="541"/>
        <v/>
      </c>
      <c r="S266" s="136" t="str">
        <f t="shared" si="541"/>
        <v/>
      </c>
      <c r="T266" s="136" t="str">
        <f t="shared" si="541"/>
        <v/>
      </c>
      <c r="U266" s="136" t="str">
        <f t="shared" si="541"/>
        <v/>
      </c>
      <c r="V266" s="136" t="str">
        <f t="shared" si="541"/>
        <v/>
      </c>
      <c r="W266" s="136" t="str">
        <f t="shared" si="541"/>
        <v/>
      </c>
      <c r="X266" s="136" t="str">
        <f t="shared" si="541"/>
        <v/>
      </c>
      <c r="Y266" s="136" t="str">
        <f t="shared" si="541"/>
        <v/>
      </c>
      <c r="Z266" s="136" t="str">
        <f t="shared" si="541"/>
        <v/>
      </c>
      <c r="AA266" s="136" t="str">
        <f t="shared" si="541"/>
        <v/>
      </c>
      <c r="AB266" s="136" t="str">
        <f t="shared" si="541"/>
        <v/>
      </c>
      <c r="AC266" s="136" t="str">
        <f t="shared" si="541"/>
        <v/>
      </c>
      <c r="AD266" s="136" t="str">
        <f t="shared" si="541"/>
        <v/>
      </c>
      <c r="AE266" s="136" t="str">
        <f t="shared" si="541"/>
        <v/>
      </c>
      <c r="AF266" s="136" t="str">
        <f t="shared" si="541"/>
        <v/>
      </c>
      <c r="AG266" s="136" t="str">
        <f t="shared" si="541"/>
        <v/>
      </c>
      <c r="AH266" s="136" t="str">
        <f t="shared" si="541"/>
        <v/>
      </c>
      <c r="AI266" s="136" t="str">
        <f t="shared" si="541"/>
        <v/>
      </c>
      <c r="AJ266" s="136" t="str">
        <f t="shared" si="541"/>
        <v/>
      </c>
      <c r="AK266" s="136" t="str">
        <f t="shared" si="541"/>
        <v/>
      </c>
      <c r="AL266" s="136" t="str">
        <f t="shared" si="541"/>
        <v/>
      </c>
      <c r="AM266" s="136" t="str">
        <f t="shared" si="541"/>
        <v/>
      </c>
      <c r="AN266" s="136" t="str">
        <f t="shared" ref="AN266:BR266" si="542">IF(AJ266&lt;&gt;"",ROUND(AN4*IF($G$1&gt;=DATEVALUE("22/11/2019"),$C$266/365)*$F$266,IF(FALSE,-3,2)),"")</f>
        <v/>
      </c>
      <c r="AO266" s="136" t="str">
        <f t="shared" si="542"/>
        <v/>
      </c>
      <c r="AP266" s="136" t="str">
        <f t="shared" si="542"/>
        <v/>
      </c>
      <c r="AQ266" s="136" t="str">
        <f t="shared" si="542"/>
        <v/>
      </c>
      <c r="AR266" s="136" t="str">
        <f t="shared" si="542"/>
        <v/>
      </c>
      <c r="AS266" s="136" t="str">
        <f t="shared" si="542"/>
        <v/>
      </c>
      <c r="AT266" s="136" t="str">
        <f t="shared" si="542"/>
        <v/>
      </c>
      <c r="AU266" s="136" t="str">
        <f t="shared" si="542"/>
        <v/>
      </c>
      <c r="AV266" s="136" t="str">
        <f t="shared" si="542"/>
        <v/>
      </c>
      <c r="AW266" s="136" t="str">
        <f t="shared" si="542"/>
        <v/>
      </c>
      <c r="AX266" s="136" t="str">
        <f t="shared" si="542"/>
        <v/>
      </c>
      <c r="AY266" s="136" t="str">
        <f t="shared" si="542"/>
        <v/>
      </c>
      <c r="AZ266" s="136" t="str">
        <f t="shared" si="542"/>
        <v/>
      </c>
      <c r="BA266" s="136" t="str">
        <f t="shared" si="542"/>
        <v/>
      </c>
      <c r="BB266" s="136" t="str">
        <f t="shared" si="542"/>
        <v/>
      </c>
      <c r="BC266" s="136" t="str">
        <f t="shared" si="542"/>
        <v/>
      </c>
      <c r="BD266" s="136" t="str">
        <f t="shared" si="542"/>
        <v/>
      </c>
      <c r="BE266" s="136" t="str">
        <f t="shared" si="542"/>
        <v/>
      </c>
      <c r="BF266" s="136" t="str">
        <f t="shared" si="542"/>
        <v/>
      </c>
      <c r="BG266" s="136" t="str">
        <f t="shared" si="542"/>
        <v/>
      </c>
      <c r="BH266" s="136" t="str">
        <f t="shared" si="542"/>
        <v/>
      </c>
      <c r="BI266" s="136" t="str">
        <f t="shared" si="542"/>
        <v/>
      </c>
      <c r="BJ266" s="136" t="str">
        <f t="shared" si="542"/>
        <v/>
      </c>
      <c r="BK266" s="136" t="str">
        <f t="shared" si="542"/>
        <v/>
      </c>
      <c r="BL266" s="136" t="str">
        <f t="shared" si="542"/>
        <v/>
      </c>
      <c r="BM266" s="136" t="str">
        <f t="shared" si="542"/>
        <v/>
      </c>
      <c r="BN266" s="136" t="str">
        <f t="shared" si="542"/>
        <v/>
      </c>
      <c r="BO266" s="136" t="str">
        <f t="shared" si="542"/>
        <v/>
      </c>
      <c r="BP266" s="136" t="str">
        <f t="shared" si="542"/>
        <v/>
      </c>
      <c r="BQ266" s="136" t="str">
        <f t="shared" si="542"/>
        <v/>
      </c>
      <c r="BR266" s="136" t="str">
        <f t="shared" si="542"/>
        <v/>
      </c>
    </row>
    <row r="267" spans="1:70">
      <c r="A267" s="133" t="str">
        <f>IFERROR(IF(IF(AND(ROW(A267)=ROW($A$6),$G$2&lt;DATEVALUE("28/07/2006")),$G$2+1,INDEX('Intereses moratorios'!$A$7:$A$299,MATCH($G$2,'Intereses moratorios'!$A$7:$A$299,1)+ROW(A267)-ROW($A$6)))=0,"",IF(AND(ROW(A267)=ROW($A$6),$G$2&lt;DATEVALUE("28/07/2006")),$G$2+1,INDEX('Intereses moratorios'!$A$7:$A$299,MATCH($G$2,'Intereses moratorios'!$A$7:$A$299,1)+ROW(A267)-ROW($A$6)))),"")</f>
        <v/>
      </c>
      <c r="B267" s="133" t="str">
        <f>IFERROR(INDEX('Intereses moratorios'!$B$7:$B$299,MATCH(A267,'Intereses moratorios'!$A$7:$A$299,0)),"")</f>
        <v/>
      </c>
      <c r="C267" s="134" t="str">
        <f>IF(A267="","",IFERROR(IF($G$1&gt;=DATEVALUE("22/11/2019"),$E$4,INDEX('Intereses moratorios'!$D$7:$D$299,MATCH(A267,'Intereses moratorios'!$A$7:$A$299,0))),""))</f>
        <v/>
      </c>
      <c r="D267" s="133" t="str">
        <f t="shared" si="535"/>
        <v/>
      </c>
      <c r="E267" s="133" t="str">
        <f t="shared" si="536"/>
        <v/>
      </c>
      <c r="F267" s="135" t="str">
        <f t="shared" si="531"/>
        <v/>
      </c>
      <c r="G267" s="136" t="str">
        <f t="shared" si="532"/>
        <v/>
      </c>
      <c r="H267" s="136" t="str">
        <f t="shared" ref="H267:AM267" si="543">IF(D267&lt;&gt;"",ROUND(H4*IF($G$1&gt;=DATEVALUE("22/11/2019"),$C$267/365)*$F$267,IF(FALSE,-3,2)),"")</f>
        <v/>
      </c>
      <c r="I267" s="136" t="str">
        <f t="shared" si="543"/>
        <v/>
      </c>
      <c r="J267" s="136" t="str">
        <f t="shared" si="543"/>
        <v/>
      </c>
      <c r="K267" s="136" t="str">
        <f t="shared" si="543"/>
        <v/>
      </c>
      <c r="L267" s="136" t="str">
        <f t="shared" si="543"/>
        <v/>
      </c>
      <c r="M267" s="136" t="str">
        <f t="shared" si="543"/>
        <v/>
      </c>
      <c r="N267" s="136" t="str">
        <f t="shared" si="543"/>
        <v/>
      </c>
      <c r="O267" s="136" t="str">
        <f t="shared" si="543"/>
        <v/>
      </c>
      <c r="P267" s="136" t="str">
        <f t="shared" si="543"/>
        <v/>
      </c>
      <c r="Q267" s="136" t="str">
        <f t="shared" si="543"/>
        <v/>
      </c>
      <c r="R267" s="136" t="str">
        <f t="shared" si="543"/>
        <v/>
      </c>
      <c r="S267" s="136" t="str">
        <f t="shared" si="543"/>
        <v/>
      </c>
      <c r="T267" s="136" t="str">
        <f t="shared" si="543"/>
        <v/>
      </c>
      <c r="U267" s="136" t="str">
        <f t="shared" si="543"/>
        <v/>
      </c>
      <c r="V267" s="136" t="str">
        <f t="shared" si="543"/>
        <v/>
      </c>
      <c r="W267" s="136" t="str">
        <f t="shared" si="543"/>
        <v/>
      </c>
      <c r="X267" s="136" t="str">
        <f t="shared" si="543"/>
        <v/>
      </c>
      <c r="Y267" s="136" t="str">
        <f t="shared" si="543"/>
        <v/>
      </c>
      <c r="Z267" s="136" t="str">
        <f t="shared" si="543"/>
        <v/>
      </c>
      <c r="AA267" s="136" t="str">
        <f t="shared" si="543"/>
        <v/>
      </c>
      <c r="AB267" s="136" t="str">
        <f t="shared" si="543"/>
        <v/>
      </c>
      <c r="AC267" s="136" t="str">
        <f t="shared" si="543"/>
        <v/>
      </c>
      <c r="AD267" s="136" t="str">
        <f t="shared" si="543"/>
        <v/>
      </c>
      <c r="AE267" s="136" t="str">
        <f t="shared" si="543"/>
        <v/>
      </c>
      <c r="AF267" s="136" t="str">
        <f t="shared" si="543"/>
        <v/>
      </c>
      <c r="AG267" s="136" t="str">
        <f t="shared" si="543"/>
        <v/>
      </c>
      <c r="AH267" s="136" t="str">
        <f t="shared" si="543"/>
        <v/>
      </c>
      <c r="AI267" s="136" t="str">
        <f t="shared" si="543"/>
        <v/>
      </c>
      <c r="AJ267" s="136" t="str">
        <f t="shared" si="543"/>
        <v/>
      </c>
      <c r="AK267" s="136" t="str">
        <f t="shared" si="543"/>
        <v/>
      </c>
      <c r="AL267" s="136" t="str">
        <f t="shared" si="543"/>
        <v/>
      </c>
      <c r="AM267" s="136" t="str">
        <f t="shared" si="543"/>
        <v/>
      </c>
      <c r="AN267" s="136" t="str">
        <f t="shared" ref="AN267:BR267" si="544">IF(AJ267&lt;&gt;"",ROUND(AN4*IF($G$1&gt;=DATEVALUE("22/11/2019"),$C$267/365)*$F$267,IF(FALSE,-3,2)),"")</f>
        <v/>
      </c>
      <c r="AO267" s="136" t="str">
        <f t="shared" si="544"/>
        <v/>
      </c>
      <c r="AP267" s="136" t="str">
        <f t="shared" si="544"/>
        <v/>
      </c>
      <c r="AQ267" s="136" t="str">
        <f t="shared" si="544"/>
        <v/>
      </c>
      <c r="AR267" s="136" t="str">
        <f t="shared" si="544"/>
        <v/>
      </c>
      <c r="AS267" s="136" t="str">
        <f t="shared" si="544"/>
        <v/>
      </c>
      <c r="AT267" s="136" t="str">
        <f t="shared" si="544"/>
        <v/>
      </c>
      <c r="AU267" s="136" t="str">
        <f t="shared" si="544"/>
        <v/>
      </c>
      <c r="AV267" s="136" t="str">
        <f t="shared" si="544"/>
        <v/>
      </c>
      <c r="AW267" s="136" t="str">
        <f t="shared" si="544"/>
        <v/>
      </c>
      <c r="AX267" s="136" t="str">
        <f t="shared" si="544"/>
        <v/>
      </c>
      <c r="AY267" s="136" t="str">
        <f t="shared" si="544"/>
        <v/>
      </c>
      <c r="AZ267" s="136" t="str">
        <f t="shared" si="544"/>
        <v/>
      </c>
      <c r="BA267" s="136" t="str">
        <f t="shared" si="544"/>
        <v/>
      </c>
      <c r="BB267" s="136" t="str">
        <f t="shared" si="544"/>
        <v/>
      </c>
      <c r="BC267" s="136" t="str">
        <f t="shared" si="544"/>
        <v/>
      </c>
      <c r="BD267" s="136" t="str">
        <f t="shared" si="544"/>
        <v/>
      </c>
      <c r="BE267" s="136" t="str">
        <f t="shared" si="544"/>
        <v/>
      </c>
      <c r="BF267" s="136" t="str">
        <f t="shared" si="544"/>
        <v/>
      </c>
      <c r="BG267" s="136" t="str">
        <f t="shared" si="544"/>
        <v/>
      </c>
      <c r="BH267" s="136" t="str">
        <f t="shared" si="544"/>
        <v/>
      </c>
      <c r="BI267" s="136" t="str">
        <f t="shared" si="544"/>
        <v/>
      </c>
      <c r="BJ267" s="136" t="str">
        <f t="shared" si="544"/>
        <v/>
      </c>
      <c r="BK267" s="136" t="str">
        <f t="shared" si="544"/>
        <v/>
      </c>
      <c r="BL267" s="136" t="str">
        <f t="shared" si="544"/>
        <v/>
      </c>
      <c r="BM267" s="136" t="str">
        <f t="shared" si="544"/>
        <v/>
      </c>
      <c r="BN267" s="136" t="str">
        <f t="shared" si="544"/>
        <v/>
      </c>
      <c r="BO267" s="136" t="str">
        <f t="shared" si="544"/>
        <v/>
      </c>
      <c r="BP267" s="136" t="str">
        <f t="shared" si="544"/>
        <v/>
      </c>
      <c r="BQ267" s="136" t="str">
        <f t="shared" si="544"/>
        <v/>
      </c>
      <c r="BR267" s="136" t="str">
        <f t="shared" si="544"/>
        <v/>
      </c>
    </row>
    <row r="268" spans="1:70">
      <c r="A268" s="133" t="str">
        <f>IFERROR(IF(IF(AND(ROW(A268)=ROW($A$6),$G$2&lt;DATEVALUE("28/07/2006")),$G$2+1,INDEX('Intereses moratorios'!$A$7:$A$299,MATCH($G$2,'Intereses moratorios'!$A$7:$A$299,1)+ROW(A268)-ROW($A$6)))=0,"",IF(AND(ROW(A268)=ROW($A$6),$G$2&lt;DATEVALUE("28/07/2006")),$G$2+1,INDEX('Intereses moratorios'!$A$7:$A$299,MATCH($G$2,'Intereses moratorios'!$A$7:$A$299,1)+ROW(A268)-ROW($A$6)))),"")</f>
        <v/>
      </c>
      <c r="B268" s="133" t="str">
        <f>IFERROR(INDEX('Intereses moratorios'!$B$7:$B$299,MATCH(A268,'Intereses moratorios'!$A$7:$A$299,0)),"")</f>
        <v/>
      </c>
      <c r="C268" s="134" t="str">
        <f>IF(A268="","",IFERROR(IF($G$1&gt;=DATEVALUE("22/11/2019"),$E$4,INDEX('Intereses moratorios'!$D$7:$D$299,MATCH(A268,'Intereses moratorios'!$A$7:$A$299,0))),""))</f>
        <v/>
      </c>
      <c r="D268" s="133" t="str">
        <f t="shared" si="535"/>
        <v/>
      </c>
      <c r="E268" s="133" t="str">
        <f t="shared" si="536"/>
        <v/>
      </c>
      <c r="F268" s="135" t="str">
        <f t="shared" si="531"/>
        <v/>
      </c>
      <c r="G268" s="136" t="str">
        <f t="shared" si="532"/>
        <v/>
      </c>
      <c r="H268" s="136" t="str">
        <f t="shared" ref="H268:AM268" si="545">IF(D268&lt;&gt;"",ROUND(H4*IF($G$1&gt;=DATEVALUE("22/11/2019"),$C$268/365)*$F$268,IF(FALSE,-3,2)),"")</f>
        <v/>
      </c>
      <c r="I268" s="136" t="str">
        <f t="shared" si="545"/>
        <v/>
      </c>
      <c r="J268" s="136" t="str">
        <f t="shared" si="545"/>
        <v/>
      </c>
      <c r="K268" s="136" t="str">
        <f t="shared" si="545"/>
        <v/>
      </c>
      <c r="L268" s="136" t="str">
        <f t="shared" si="545"/>
        <v/>
      </c>
      <c r="M268" s="136" t="str">
        <f t="shared" si="545"/>
        <v/>
      </c>
      <c r="N268" s="136" t="str">
        <f t="shared" si="545"/>
        <v/>
      </c>
      <c r="O268" s="136" t="str">
        <f t="shared" si="545"/>
        <v/>
      </c>
      <c r="P268" s="136" t="str">
        <f t="shared" si="545"/>
        <v/>
      </c>
      <c r="Q268" s="136" t="str">
        <f t="shared" si="545"/>
        <v/>
      </c>
      <c r="R268" s="136" t="str">
        <f t="shared" si="545"/>
        <v/>
      </c>
      <c r="S268" s="136" t="str">
        <f t="shared" si="545"/>
        <v/>
      </c>
      <c r="T268" s="136" t="str">
        <f t="shared" si="545"/>
        <v/>
      </c>
      <c r="U268" s="136" t="str">
        <f t="shared" si="545"/>
        <v/>
      </c>
      <c r="V268" s="136" t="str">
        <f t="shared" si="545"/>
        <v/>
      </c>
      <c r="W268" s="136" t="str">
        <f t="shared" si="545"/>
        <v/>
      </c>
      <c r="X268" s="136" t="str">
        <f t="shared" si="545"/>
        <v/>
      </c>
      <c r="Y268" s="136" t="str">
        <f t="shared" si="545"/>
        <v/>
      </c>
      <c r="Z268" s="136" t="str">
        <f t="shared" si="545"/>
        <v/>
      </c>
      <c r="AA268" s="136" t="str">
        <f t="shared" si="545"/>
        <v/>
      </c>
      <c r="AB268" s="136" t="str">
        <f t="shared" si="545"/>
        <v/>
      </c>
      <c r="AC268" s="136" t="str">
        <f t="shared" si="545"/>
        <v/>
      </c>
      <c r="AD268" s="136" t="str">
        <f t="shared" si="545"/>
        <v/>
      </c>
      <c r="AE268" s="136" t="str">
        <f t="shared" si="545"/>
        <v/>
      </c>
      <c r="AF268" s="136" t="str">
        <f t="shared" si="545"/>
        <v/>
      </c>
      <c r="AG268" s="136" t="str">
        <f t="shared" si="545"/>
        <v/>
      </c>
      <c r="AH268" s="136" t="str">
        <f t="shared" si="545"/>
        <v/>
      </c>
      <c r="AI268" s="136" t="str">
        <f t="shared" si="545"/>
        <v/>
      </c>
      <c r="AJ268" s="136" t="str">
        <f t="shared" si="545"/>
        <v/>
      </c>
      <c r="AK268" s="136" t="str">
        <f t="shared" si="545"/>
        <v/>
      </c>
      <c r="AL268" s="136" t="str">
        <f t="shared" si="545"/>
        <v/>
      </c>
      <c r="AM268" s="136" t="str">
        <f t="shared" si="545"/>
        <v/>
      </c>
      <c r="AN268" s="136" t="str">
        <f t="shared" ref="AN268:BR268" si="546">IF(AJ268&lt;&gt;"",ROUND(AN4*IF($G$1&gt;=DATEVALUE("22/11/2019"),$C$268/365)*$F$268,IF(FALSE,-3,2)),"")</f>
        <v/>
      </c>
      <c r="AO268" s="136" t="str">
        <f t="shared" si="546"/>
        <v/>
      </c>
      <c r="AP268" s="136" t="str">
        <f t="shared" si="546"/>
        <v/>
      </c>
      <c r="AQ268" s="136" t="str">
        <f t="shared" si="546"/>
        <v/>
      </c>
      <c r="AR268" s="136" t="str">
        <f t="shared" si="546"/>
        <v/>
      </c>
      <c r="AS268" s="136" t="str">
        <f t="shared" si="546"/>
        <v/>
      </c>
      <c r="AT268" s="136" t="str">
        <f t="shared" si="546"/>
        <v/>
      </c>
      <c r="AU268" s="136" t="str">
        <f t="shared" si="546"/>
        <v/>
      </c>
      <c r="AV268" s="136" t="str">
        <f t="shared" si="546"/>
        <v/>
      </c>
      <c r="AW268" s="136" t="str">
        <f t="shared" si="546"/>
        <v/>
      </c>
      <c r="AX268" s="136" t="str">
        <f t="shared" si="546"/>
        <v/>
      </c>
      <c r="AY268" s="136" t="str">
        <f t="shared" si="546"/>
        <v/>
      </c>
      <c r="AZ268" s="136" t="str">
        <f t="shared" si="546"/>
        <v/>
      </c>
      <c r="BA268" s="136" t="str">
        <f t="shared" si="546"/>
        <v/>
      </c>
      <c r="BB268" s="136" t="str">
        <f t="shared" si="546"/>
        <v/>
      </c>
      <c r="BC268" s="136" t="str">
        <f t="shared" si="546"/>
        <v/>
      </c>
      <c r="BD268" s="136" t="str">
        <f t="shared" si="546"/>
        <v/>
      </c>
      <c r="BE268" s="136" t="str">
        <f t="shared" si="546"/>
        <v/>
      </c>
      <c r="BF268" s="136" t="str">
        <f t="shared" si="546"/>
        <v/>
      </c>
      <c r="BG268" s="136" t="str">
        <f t="shared" si="546"/>
        <v/>
      </c>
      <c r="BH268" s="136" t="str">
        <f t="shared" si="546"/>
        <v/>
      </c>
      <c r="BI268" s="136" t="str">
        <f t="shared" si="546"/>
        <v/>
      </c>
      <c r="BJ268" s="136" t="str">
        <f t="shared" si="546"/>
        <v/>
      </c>
      <c r="BK268" s="136" t="str">
        <f t="shared" si="546"/>
        <v/>
      </c>
      <c r="BL268" s="136" t="str">
        <f t="shared" si="546"/>
        <v/>
      </c>
      <c r="BM268" s="136" t="str">
        <f t="shared" si="546"/>
        <v/>
      </c>
      <c r="BN268" s="136" t="str">
        <f t="shared" si="546"/>
        <v/>
      </c>
      <c r="BO268" s="136" t="str">
        <f t="shared" si="546"/>
        <v/>
      </c>
      <c r="BP268" s="136" t="str">
        <f t="shared" si="546"/>
        <v/>
      </c>
      <c r="BQ268" s="136" t="str">
        <f t="shared" si="546"/>
        <v/>
      </c>
      <c r="BR268" s="136" t="str">
        <f t="shared" si="546"/>
        <v/>
      </c>
    </row>
    <row r="269" spans="1:70">
      <c r="A269" s="133" t="str">
        <f>IFERROR(IF(IF(AND(ROW(A269)=ROW($A$6),$G$2&lt;DATEVALUE("28/07/2006")),$G$2+1,INDEX('Intereses moratorios'!$A$7:$A$299,MATCH($G$2,'Intereses moratorios'!$A$7:$A$299,1)+ROW(A269)-ROW($A$6)))=0,"",IF(AND(ROW(A269)=ROW($A$6),$G$2&lt;DATEVALUE("28/07/2006")),$G$2+1,INDEX('Intereses moratorios'!$A$7:$A$299,MATCH($G$2,'Intereses moratorios'!$A$7:$A$299,1)+ROW(A269)-ROW($A$6)))),"")</f>
        <v/>
      </c>
      <c r="B269" s="133" t="str">
        <f>IFERROR(INDEX('Intereses moratorios'!$B$7:$B$299,MATCH(A269,'Intereses moratorios'!$A$7:$A$299,0)),"")</f>
        <v/>
      </c>
      <c r="C269" s="134" t="str">
        <f>IF(A269="","",IFERROR(IF($G$1&gt;=DATEVALUE("22/11/2019"),$E$4,INDEX('Intereses moratorios'!$D$7:$D$299,MATCH(A269,'Intereses moratorios'!$A$7:$A$299,0))),""))</f>
        <v/>
      </c>
      <c r="D269" s="133" t="str">
        <f t="shared" si="535"/>
        <v/>
      </c>
      <c r="E269" s="133" t="str">
        <f t="shared" si="536"/>
        <v/>
      </c>
      <c r="F269" s="135" t="str">
        <f t="shared" si="531"/>
        <v/>
      </c>
      <c r="G269" s="136" t="str">
        <f t="shared" si="532"/>
        <v/>
      </c>
      <c r="H269" s="136" t="str">
        <f t="shared" ref="H269:AM269" si="547">IF(D269&lt;&gt;"",ROUND(H4*IF($G$1&gt;=DATEVALUE("22/11/2019"),$C$269/365)*$F$269,IF(FALSE,-3,2)),"")</f>
        <v/>
      </c>
      <c r="I269" s="136" t="str">
        <f t="shared" si="547"/>
        <v/>
      </c>
      <c r="J269" s="136" t="str">
        <f t="shared" si="547"/>
        <v/>
      </c>
      <c r="K269" s="136" t="str">
        <f t="shared" si="547"/>
        <v/>
      </c>
      <c r="L269" s="136" t="str">
        <f t="shared" si="547"/>
        <v/>
      </c>
      <c r="M269" s="136" t="str">
        <f t="shared" si="547"/>
        <v/>
      </c>
      <c r="N269" s="136" t="str">
        <f t="shared" si="547"/>
        <v/>
      </c>
      <c r="O269" s="136" t="str">
        <f t="shared" si="547"/>
        <v/>
      </c>
      <c r="P269" s="136" t="str">
        <f t="shared" si="547"/>
        <v/>
      </c>
      <c r="Q269" s="136" t="str">
        <f t="shared" si="547"/>
        <v/>
      </c>
      <c r="R269" s="136" t="str">
        <f t="shared" si="547"/>
        <v/>
      </c>
      <c r="S269" s="136" t="str">
        <f t="shared" si="547"/>
        <v/>
      </c>
      <c r="T269" s="136" t="str">
        <f t="shared" si="547"/>
        <v/>
      </c>
      <c r="U269" s="136" t="str">
        <f t="shared" si="547"/>
        <v/>
      </c>
      <c r="V269" s="136" t="str">
        <f t="shared" si="547"/>
        <v/>
      </c>
      <c r="W269" s="136" t="str">
        <f t="shared" si="547"/>
        <v/>
      </c>
      <c r="X269" s="136" t="str">
        <f t="shared" si="547"/>
        <v/>
      </c>
      <c r="Y269" s="136" t="str">
        <f t="shared" si="547"/>
        <v/>
      </c>
      <c r="Z269" s="136" t="str">
        <f t="shared" si="547"/>
        <v/>
      </c>
      <c r="AA269" s="136" t="str">
        <f t="shared" si="547"/>
        <v/>
      </c>
      <c r="AB269" s="136" t="str">
        <f t="shared" si="547"/>
        <v/>
      </c>
      <c r="AC269" s="136" t="str">
        <f t="shared" si="547"/>
        <v/>
      </c>
      <c r="AD269" s="136" t="str">
        <f t="shared" si="547"/>
        <v/>
      </c>
      <c r="AE269" s="136" t="str">
        <f t="shared" si="547"/>
        <v/>
      </c>
      <c r="AF269" s="136" t="str">
        <f t="shared" si="547"/>
        <v/>
      </c>
      <c r="AG269" s="136" t="str">
        <f t="shared" si="547"/>
        <v/>
      </c>
      <c r="AH269" s="136" t="str">
        <f t="shared" si="547"/>
        <v/>
      </c>
      <c r="AI269" s="136" t="str">
        <f t="shared" si="547"/>
        <v/>
      </c>
      <c r="AJ269" s="136" t="str">
        <f t="shared" si="547"/>
        <v/>
      </c>
      <c r="AK269" s="136" t="str">
        <f t="shared" si="547"/>
        <v/>
      </c>
      <c r="AL269" s="136" t="str">
        <f t="shared" si="547"/>
        <v/>
      </c>
      <c r="AM269" s="136" t="str">
        <f t="shared" si="547"/>
        <v/>
      </c>
      <c r="AN269" s="136" t="str">
        <f t="shared" ref="AN269:BR269" si="548">IF(AJ269&lt;&gt;"",ROUND(AN4*IF($G$1&gt;=DATEVALUE("22/11/2019"),$C$269/365)*$F$269,IF(FALSE,-3,2)),"")</f>
        <v/>
      </c>
      <c r="AO269" s="136" t="str">
        <f t="shared" si="548"/>
        <v/>
      </c>
      <c r="AP269" s="136" t="str">
        <f t="shared" si="548"/>
        <v/>
      </c>
      <c r="AQ269" s="136" t="str">
        <f t="shared" si="548"/>
        <v/>
      </c>
      <c r="AR269" s="136" t="str">
        <f t="shared" si="548"/>
        <v/>
      </c>
      <c r="AS269" s="136" t="str">
        <f t="shared" si="548"/>
        <v/>
      </c>
      <c r="AT269" s="136" t="str">
        <f t="shared" si="548"/>
        <v/>
      </c>
      <c r="AU269" s="136" t="str">
        <f t="shared" si="548"/>
        <v/>
      </c>
      <c r="AV269" s="136" t="str">
        <f t="shared" si="548"/>
        <v/>
      </c>
      <c r="AW269" s="136" t="str">
        <f t="shared" si="548"/>
        <v/>
      </c>
      <c r="AX269" s="136" t="str">
        <f t="shared" si="548"/>
        <v/>
      </c>
      <c r="AY269" s="136" t="str">
        <f t="shared" si="548"/>
        <v/>
      </c>
      <c r="AZ269" s="136" t="str">
        <f t="shared" si="548"/>
        <v/>
      </c>
      <c r="BA269" s="136" t="str">
        <f t="shared" si="548"/>
        <v/>
      </c>
      <c r="BB269" s="136" t="str">
        <f t="shared" si="548"/>
        <v/>
      </c>
      <c r="BC269" s="136" t="str">
        <f t="shared" si="548"/>
        <v/>
      </c>
      <c r="BD269" s="136" t="str">
        <f t="shared" si="548"/>
        <v/>
      </c>
      <c r="BE269" s="136" t="str">
        <f t="shared" si="548"/>
        <v/>
      </c>
      <c r="BF269" s="136" t="str">
        <f t="shared" si="548"/>
        <v/>
      </c>
      <c r="BG269" s="136" t="str">
        <f t="shared" si="548"/>
        <v/>
      </c>
      <c r="BH269" s="136" t="str">
        <f t="shared" si="548"/>
        <v/>
      </c>
      <c r="BI269" s="136" t="str">
        <f t="shared" si="548"/>
        <v/>
      </c>
      <c r="BJ269" s="136" t="str">
        <f t="shared" si="548"/>
        <v/>
      </c>
      <c r="BK269" s="136" t="str">
        <f t="shared" si="548"/>
        <v/>
      </c>
      <c r="BL269" s="136" t="str">
        <f t="shared" si="548"/>
        <v/>
      </c>
      <c r="BM269" s="136" t="str">
        <f t="shared" si="548"/>
        <v/>
      </c>
      <c r="BN269" s="136" t="str">
        <f t="shared" si="548"/>
        <v/>
      </c>
      <c r="BO269" s="136" t="str">
        <f t="shared" si="548"/>
        <v/>
      </c>
      <c r="BP269" s="136" t="str">
        <f t="shared" si="548"/>
        <v/>
      </c>
      <c r="BQ269" s="136" t="str">
        <f t="shared" si="548"/>
        <v/>
      </c>
      <c r="BR269" s="136" t="str">
        <f t="shared" si="548"/>
        <v/>
      </c>
    </row>
    <row r="270" spans="1:70">
      <c r="A270" s="133" t="str">
        <f>IFERROR(IF(IF(AND(ROW(A270)=ROW($A$6),$G$2&lt;DATEVALUE("28/07/2006")),$G$2+1,INDEX('Intereses moratorios'!$A$7:$A$299,MATCH($G$2,'Intereses moratorios'!$A$7:$A$299,1)+ROW(A270)-ROW($A$6)))=0,"",IF(AND(ROW(A270)=ROW($A$6),$G$2&lt;DATEVALUE("28/07/2006")),$G$2+1,INDEX('Intereses moratorios'!$A$7:$A$299,MATCH($G$2,'Intereses moratorios'!$A$7:$A$299,1)+ROW(A270)-ROW($A$6)))),"")</f>
        <v/>
      </c>
      <c r="B270" s="133" t="str">
        <f>IFERROR(INDEX('Intereses moratorios'!$B$7:$B$299,MATCH(A270,'Intereses moratorios'!$A$7:$A$299,0)),"")</f>
        <v/>
      </c>
      <c r="C270" s="134" t="str">
        <f>IF(A270="","",IFERROR(IF($G$1&gt;=DATEVALUE("22/11/2019"),$E$4,INDEX('Intereses moratorios'!$D$7:$D$299,MATCH(A270,'Intereses moratorios'!$A$7:$A$299,0))),""))</f>
        <v/>
      </c>
      <c r="D270" s="133" t="str">
        <f t="shared" si="535"/>
        <v/>
      </c>
      <c r="E270" s="133" t="str">
        <f t="shared" si="536"/>
        <v/>
      </c>
      <c r="F270" s="135" t="str">
        <f t="shared" si="531"/>
        <v/>
      </c>
      <c r="G270" s="136" t="str">
        <f t="shared" si="532"/>
        <v/>
      </c>
      <c r="H270" s="136" t="str">
        <f t="shared" ref="H270:AM270" si="549">IF(D270&lt;&gt;"",ROUND(H4*IF($G$1&gt;=DATEVALUE("22/11/2019"),$C$270/365)*$F$270,IF(FALSE,-3,2)),"")</f>
        <v/>
      </c>
      <c r="I270" s="136" t="str">
        <f t="shared" si="549"/>
        <v/>
      </c>
      <c r="J270" s="136" t="str">
        <f t="shared" si="549"/>
        <v/>
      </c>
      <c r="K270" s="136" t="str">
        <f t="shared" si="549"/>
        <v/>
      </c>
      <c r="L270" s="136" t="str">
        <f t="shared" si="549"/>
        <v/>
      </c>
      <c r="M270" s="136" t="str">
        <f t="shared" si="549"/>
        <v/>
      </c>
      <c r="N270" s="136" t="str">
        <f t="shared" si="549"/>
        <v/>
      </c>
      <c r="O270" s="136" t="str">
        <f t="shared" si="549"/>
        <v/>
      </c>
      <c r="P270" s="136" t="str">
        <f t="shared" si="549"/>
        <v/>
      </c>
      <c r="Q270" s="136" t="str">
        <f t="shared" si="549"/>
        <v/>
      </c>
      <c r="R270" s="136" t="str">
        <f t="shared" si="549"/>
        <v/>
      </c>
      <c r="S270" s="136" t="str">
        <f t="shared" si="549"/>
        <v/>
      </c>
      <c r="T270" s="136" t="str">
        <f t="shared" si="549"/>
        <v/>
      </c>
      <c r="U270" s="136" t="str">
        <f t="shared" si="549"/>
        <v/>
      </c>
      <c r="V270" s="136" t="str">
        <f t="shared" si="549"/>
        <v/>
      </c>
      <c r="W270" s="136" t="str">
        <f t="shared" si="549"/>
        <v/>
      </c>
      <c r="X270" s="136" t="str">
        <f t="shared" si="549"/>
        <v/>
      </c>
      <c r="Y270" s="136" t="str">
        <f t="shared" si="549"/>
        <v/>
      </c>
      <c r="Z270" s="136" t="str">
        <f t="shared" si="549"/>
        <v/>
      </c>
      <c r="AA270" s="136" t="str">
        <f t="shared" si="549"/>
        <v/>
      </c>
      <c r="AB270" s="136" t="str">
        <f t="shared" si="549"/>
        <v/>
      </c>
      <c r="AC270" s="136" t="str">
        <f t="shared" si="549"/>
        <v/>
      </c>
      <c r="AD270" s="136" t="str">
        <f t="shared" si="549"/>
        <v/>
      </c>
      <c r="AE270" s="136" t="str">
        <f t="shared" si="549"/>
        <v/>
      </c>
      <c r="AF270" s="136" t="str">
        <f t="shared" si="549"/>
        <v/>
      </c>
      <c r="AG270" s="136" t="str">
        <f t="shared" si="549"/>
        <v/>
      </c>
      <c r="AH270" s="136" t="str">
        <f t="shared" si="549"/>
        <v/>
      </c>
      <c r="AI270" s="136" t="str">
        <f t="shared" si="549"/>
        <v/>
      </c>
      <c r="AJ270" s="136" t="str">
        <f t="shared" si="549"/>
        <v/>
      </c>
      <c r="AK270" s="136" t="str">
        <f t="shared" si="549"/>
        <v/>
      </c>
      <c r="AL270" s="136" t="str">
        <f t="shared" si="549"/>
        <v/>
      </c>
      <c r="AM270" s="136" t="str">
        <f t="shared" si="549"/>
        <v/>
      </c>
      <c r="AN270" s="136" t="str">
        <f t="shared" ref="AN270:BR270" si="550">IF(AJ270&lt;&gt;"",ROUND(AN4*IF($G$1&gt;=DATEVALUE("22/11/2019"),$C$270/365)*$F$270,IF(FALSE,-3,2)),"")</f>
        <v/>
      </c>
      <c r="AO270" s="136" t="str">
        <f t="shared" si="550"/>
        <v/>
      </c>
      <c r="AP270" s="136" t="str">
        <f t="shared" si="550"/>
        <v/>
      </c>
      <c r="AQ270" s="136" t="str">
        <f t="shared" si="550"/>
        <v/>
      </c>
      <c r="AR270" s="136" t="str">
        <f t="shared" si="550"/>
        <v/>
      </c>
      <c r="AS270" s="136" t="str">
        <f t="shared" si="550"/>
        <v/>
      </c>
      <c r="AT270" s="136" t="str">
        <f t="shared" si="550"/>
        <v/>
      </c>
      <c r="AU270" s="136" t="str">
        <f t="shared" si="550"/>
        <v/>
      </c>
      <c r="AV270" s="136" t="str">
        <f t="shared" si="550"/>
        <v/>
      </c>
      <c r="AW270" s="136" t="str">
        <f t="shared" si="550"/>
        <v/>
      </c>
      <c r="AX270" s="136" t="str">
        <f t="shared" si="550"/>
        <v/>
      </c>
      <c r="AY270" s="136" t="str">
        <f t="shared" si="550"/>
        <v/>
      </c>
      <c r="AZ270" s="136" t="str">
        <f t="shared" si="550"/>
        <v/>
      </c>
      <c r="BA270" s="136" t="str">
        <f t="shared" si="550"/>
        <v/>
      </c>
      <c r="BB270" s="136" t="str">
        <f t="shared" si="550"/>
        <v/>
      </c>
      <c r="BC270" s="136" t="str">
        <f t="shared" si="550"/>
        <v/>
      </c>
      <c r="BD270" s="136" t="str">
        <f t="shared" si="550"/>
        <v/>
      </c>
      <c r="BE270" s="136" t="str">
        <f t="shared" si="550"/>
        <v/>
      </c>
      <c r="BF270" s="136" t="str">
        <f t="shared" si="550"/>
        <v/>
      </c>
      <c r="BG270" s="136" t="str">
        <f t="shared" si="550"/>
        <v/>
      </c>
      <c r="BH270" s="136" t="str">
        <f t="shared" si="550"/>
        <v/>
      </c>
      <c r="BI270" s="136" t="str">
        <f t="shared" si="550"/>
        <v/>
      </c>
      <c r="BJ270" s="136" t="str">
        <f t="shared" si="550"/>
        <v/>
      </c>
      <c r="BK270" s="136" t="str">
        <f t="shared" si="550"/>
        <v/>
      </c>
      <c r="BL270" s="136" t="str">
        <f t="shared" si="550"/>
        <v/>
      </c>
      <c r="BM270" s="136" t="str">
        <f t="shared" si="550"/>
        <v/>
      </c>
      <c r="BN270" s="136" t="str">
        <f t="shared" si="550"/>
        <v/>
      </c>
      <c r="BO270" s="136" t="str">
        <f t="shared" si="550"/>
        <v/>
      </c>
      <c r="BP270" s="136" t="str">
        <f t="shared" si="550"/>
        <v/>
      </c>
      <c r="BQ270" s="136" t="str">
        <f t="shared" si="550"/>
        <v/>
      </c>
      <c r="BR270" s="136" t="str">
        <f t="shared" si="550"/>
        <v/>
      </c>
    </row>
    <row r="271" spans="1:70">
      <c r="A271" s="133" t="str">
        <f>IFERROR(IF(IF(AND(ROW(A271)=ROW($A$6),$G$2&lt;DATEVALUE("28/07/2006")),$G$2+1,INDEX('Intereses moratorios'!$A$7:$A$299,MATCH($G$2,'Intereses moratorios'!$A$7:$A$299,1)+ROW(A271)-ROW($A$6)))=0,"",IF(AND(ROW(A271)=ROW($A$6),$G$2&lt;DATEVALUE("28/07/2006")),$G$2+1,INDEX('Intereses moratorios'!$A$7:$A$299,MATCH($G$2,'Intereses moratorios'!$A$7:$A$299,1)+ROW(A271)-ROW($A$6)))),"")</f>
        <v/>
      </c>
      <c r="B271" s="133" t="str">
        <f>IFERROR(INDEX('Intereses moratorios'!$B$7:$B$299,MATCH(A271,'Intereses moratorios'!$A$7:$A$299,0)),"")</f>
        <v/>
      </c>
      <c r="C271" s="134" t="str">
        <f>IF(A271="","",IFERROR(IF($G$1&gt;=DATEVALUE("22/11/2019"),$E$4,INDEX('Intereses moratorios'!$D$7:$D$299,MATCH(A271,'Intereses moratorios'!$A$7:$A$299,0))),""))</f>
        <v/>
      </c>
      <c r="D271" s="133" t="str">
        <f t="shared" si="535"/>
        <v/>
      </c>
      <c r="E271" s="133" t="str">
        <f t="shared" si="536"/>
        <v/>
      </c>
      <c r="F271" s="135" t="str">
        <f t="shared" si="531"/>
        <v/>
      </c>
      <c r="G271" s="136" t="str">
        <f t="shared" si="532"/>
        <v/>
      </c>
      <c r="H271" s="136" t="str">
        <f t="shared" ref="H271:AM271" si="551">IF(D271&lt;&gt;"",ROUND(H4*IF($G$1&gt;=DATEVALUE("22/11/2019"),$C$271/365)*$F$271,IF(FALSE,-3,2)),"")</f>
        <v/>
      </c>
      <c r="I271" s="136" t="str">
        <f t="shared" si="551"/>
        <v/>
      </c>
      <c r="J271" s="136" t="str">
        <f t="shared" si="551"/>
        <v/>
      </c>
      <c r="K271" s="136" t="str">
        <f t="shared" si="551"/>
        <v/>
      </c>
      <c r="L271" s="136" t="str">
        <f t="shared" si="551"/>
        <v/>
      </c>
      <c r="M271" s="136" t="str">
        <f t="shared" si="551"/>
        <v/>
      </c>
      <c r="N271" s="136" t="str">
        <f t="shared" si="551"/>
        <v/>
      </c>
      <c r="O271" s="136" t="str">
        <f t="shared" si="551"/>
        <v/>
      </c>
      <c r="P271" s="136" t="str">
        <f t="shared" si="551"/>
        <v/>
      </c>
      <c r="Q271" s="136" t="str">
        <f t="shared" si="551"/>
        <v/>
      </c>
      <c r="R271" s="136" t="str">
        <f t="shared" si="551"/>
        <v/>
      </c>
      <c r="S271" s="136" t="str">
        <f t="shared" si="551"/>
        <v/>
      </c>
      <c r="T271" s="136" t="str">
        <f t="shared" si="551"/>
        <v/>
      </c>
      <c r="U271" s="136" t="str">
        <f t="shared" si="551"/>
        <v/>
      </c>
      <c r="V271" s="136" t="str">
        <f t="shared" si="551"/>
        <v/>
      </c>
      <c r="W271" s="136" t="str">
        <f t="shared" si="551"/>
        <v/>
      </c>
      <c r="X271" s="136" t="str">
        <f t="shared" si="551"/>
        <v/>
      </c>
      <c r="Y271" s="136" t="str">
        <f t="shared" si="551"/>
        <v/>
      </c>
      <c r="Z271" s="136" t="str">
        <f t="shared" si="551"/>
        <v/>
      </c>
      <c r="AA271" s="136" t="str">
        <f t="shared" si="551"/>
        <v/>
      </c>
      <c r="AB271" s="136" t="str">
        <f t="shared" si="551"/>
        <v/>
      </c>
      <c r="AC271" s="136" t="str">
        <f t="shared" si="551"/>
        <v/>
      </c>
      <c r="AD271" s="136" t="str">
        <f t="shared" si="551"/>
        <v/>
      </c>
      <c r="AE271" s="136" t="str">
        <f t="shared" si="551"/>
        <v/>
      </c>
      <c r="AF271" s="136" t="str">
        <f t="shared" si="551"/>
        <v/>
      </c>
      <c r="AG271" s="136" t="str">
        <f t="shared" si="551"/>
        <v/>
      </c>
      <c r="AH271" s="136" t="str">
        <f t="shared" si="551"/>
        <v/>
      </c>
      <c r="AI271" s="136" t="str">
        <f t="shared" si="551"/>
        <v/>
      </c>
      <c r="AJ271" s="136" t="str">
        <f t="shared" si="551"/>
        <v/>
      </c>
      <c r="AK271" s="136" t="str">
        <f t="shared" si="551"/>
        <v/>
      </c>
      <c r="AL271" s="136" t="str">
        <f t="shared" si="551"/>
        <v/>
      </c>
      <c r="AM271" s="136" t="str">
        <f t="shared" si="551"/>
        <v/>
      </c>
      <c r="AN271" s="136" t="str">
        <f t="shared" ref="AN271:BR271" si="552">IF(AJ271&lt;&gt;"",ROUND(AN4*IF($G$1&gt;=DATEVALUE("22/11/2019"),$C$271/365)*$F$271,IF(FALSE,-3,2)),"")</f>
        <v/>
      </c>
      <c r="AO271" s="136" t="str">
        <f t="shared" si="552"/>
        <v/>
      </c>
      <c r="AP271" s="136" t="str">
        <f t="shared" si="552"/>
        <v/>
      </c>
      <c r="AQ271" s="136" t="str">
        <f t="shared" si="552"/>
        <v/>
      </c>
      <c r="AR271" s="136" t="str">
        <f t="shared" si="552"/>
        <v/>
      </c>
      <c r="AS271" s="136" t="str">
        <f t="shared" si="552"/>
        <v/>
      </c>
      <c r="AT271" s="136" t="str">
        <f t="shared" si="552"/>
        <v/>
      </c>
      <c r="AU271" s="136" t="str">
        <f t="shared" si="552"/>
        <v/>
      </c>
      <c r="AV271" s="136" t="str">
        <f t="shared" si="552"/>
        <v/>
      </c>
      <c r="AW271" s="136" t="str">
        <f t="shared" si="552"/>
        <v/>
      </c>
      <c r="AX271" s="136" t="str">
        <f t="shared" si="552"/>
        <v/>
      </c>
      <c r="AY271" s="136" t="str">
        <f t="shared" si="552"/>
        <v/>
      </c>
      <c r="AZ271" s="136" t="str">
        <f t="shared" si="552"/>
        <v/>
      </c>
      <c r="BA271" s="136" t="str">
        <f t="shared" si="552"/>
        <v/>
      </c>
      <c r="BB271" s="136" t="str">
        <f t="shared" si="552"/>
        <v/>
      </c>
      <c r="BC271" s="136" t="str">
        <f t="shared" si="552"/>
        <v/>
      </c>
      <c r="BD271" s="136" t="str">
        <f t="shared" si="552"/>
        <v/>
      </c>
      <c r="BE271" s="136" t="str">
        <f t="shared" si="552"/>
        <v/>
      </c>
      <c r="BF271" s="136" t="str">
        <f t="shared" si="552"/>
        <v/>
      </c>
      <c r="BG271" s="136" t="str">
        <f t="shared" si="552"/>
        <v/>
      </c>
      <c r="BH271" s="136" t="str">
        <f t="shared" si="552"/>
        <v/>
      </c>
      <c r="BI271" s="136" t="str">
        <f t="shared" si="552"/>
        <v/>
      </c>
      <c r="BJ271" s="136" t="str">
        <f t="shared" si="552"/>
        <v/>
      </c>
      <c r="BK271" s="136" t="str">
        <f t="shared" si="552"/>
        <v/>
      </c>
      <c r="BL271" s="136" t="str">
        <f t="shared" si="552"/>
        <v/>
      </c>
      <c r="BM271" s="136" t="str">
        <f t="shared" si="552"/>
        <v/>
      </c>
      <c r="BN271" s="136" t="str">
        <f t="shared" si="552"/>
        <v/>
      </c>
      <c r="BO271" s="136" t="str">
        <f t="shared" si="552"/>
        <v/>
      </c>
      <c r="BP271" s="136" t="str">
        <f t="shared" si="552"/>
        <v/>
      </c>
      <c r="BQ271" s="136" t="str">
        <f t="shared" si="552"/>
        <v/>
      </c>
      <c r="BR271" s="136" t="str">
        <f t="shared" si="552"/>
        <v/>
      </c>
    </row>
    <row r="272" spans="1:70">
      <c r="A272" s="133" t="str">
        <f>IFERROR(IF(IF(AND(ROW(A272)=ROW($A$6),$G$2&lt;DATEVALUE("28/07/2006")),$G$2+1,INDEX('Intereses moratorios'!$A$7:$A$299,MATCH($G$2,'Intereses moratorios'!$A$7:$A$299,1)+ROW(A272)-ROW($A$6)))=0,"",IF(AND(ROW(A272)=ROW($A$6),$G$2&lt;DATEVALUE("28/07/2006")),$G$2+1,INDEX('Intereses moratorios'!$A$7:$A$299,MATCH($G$2,'Intereses moratorios'!$A$7:$A$299,1)+ROW(A272)-ROW($A$6)))),"")</f>
        <v/>
      </c>
      <c r="B272" s="133" t="str">
        <f>IFERROR(INDEX('Intereses moratorios'!$B$7:$B$299,MATCH(A272,'Intereses moratorios'!$A$7:$A$299,0)),"")</f>
        <v/>
      </c>
      <c r="C272" s="134" t="str">
        <f>IF(A272="","",IFERROR(IF($G$1&gt;=DATEVALUE("22/11/2019"),$E$4,INDEX('Intereses moratorios'!$D$7:$D$299,MATCH(A272,'Intereses moratorios'!$A$7:$A$299,0))),""))</f>
        <v/>
      </c>
      <c r="D272" s="133" t="str">
        <f t="shared" si="535"/>
        <v/>
      </c>
      <c r="E272" s="133" t="str">
        <f t="shared" si="536"/>
        <v/>
      </c>
      <c r="F272" s="135" t="str">
        <f t="shared" si="531"/>
        <v/>
      </c>
      <c r="G272" s="136" t="str">
        <f t="shared" si="532"/>
        <v/>
      </c>
      <c r="H272" s="136" t="str">
        <f t="shared" ref="H272:AM272" si="553">IF(D272&lt;&gt;"",ROUND(H4*IF($G$1&gt;=DATEVALUE("22/11/2019"),$C$272/365)*$F$272,IF(FALSE,-3,2)),"")</f>
        <v/>
      </c>
      <c r="I272" s="136" t="str">
        <f t="shared" si="553"/>
        <v/>
      </c>
      <c r="J272" s="136" t="str">
        <f t="shared" si="553"/>
        <v/>
      </c>
      <c r="K272" s="136" t="str">
        <f t="shared" si="553"/>
        <v/>
      </c>
      <c r="L272" s="136" t="str">
        <f t="shared" si="553"/>
        <v/>
      </c>
      <c r="M272" s="136" t="str">
        <f t="shared" si="553"/>
        <v/>
      </c>
      <c r="N272" s="136" t="str">
        <f t="shared" si="553"/>
        <v/>
      </c>
      <c r="O272" s="136" t="str">
        <f t="shared" si="553"/>
        <v/>
      </c>
      <c r="P272" s="136" t="str">
        <f t="shared" si="553"/>
        <v/>
      </c>
      <c r="Q272" s="136" t="str">
        <f t="shared" si="553"/>
        <v/>
      </c>
      <c r="R272" s="136" t="str">
        <f t="shared" si="553"/>
        <v/>
      </c>
      <c r="S272" s="136" t="str">
        <f t="shared" si="553"/>
        <v/>
      </c>
      <c r="T272" s="136" t="str">
        <f t="shared" si="553"/>
        <v/>
      </c>
      <c r="U272" s="136" t="str">
        <f t="shared" si="553"/>
        <v/>
      </c>
      <c r="V272" s="136" t="str">
        <f t="shared" si="553"/>
        <v/>
      </c>
      <c r="W272" s="136" t="str">
        <f t="shared" si="553"/>
        <v/>
      </c>
      <c r="X272" s="136" t="str">
        <f t="shared" si="553"/>
        <v/>
      </c>
      <c r="Y272" s="136" t="str">
        <f t="shared" si="553"/>
        <v/>
      </c>
      <c r="Z272" s="136" t="str">
        <f t="shared" si="553"/>
        <v/>
      </c>
      <c r="AA272" s="136" t="str">
        <f t="shared" si="553"/>
        <v/>
      </c>
      <c r="AB272" s="136" t="str">
        <f t="shared" si="553"/>
        <v/>
      </c>
      <c r="AC272" s="136" t="str">
        <f t="shared" si="553"/>
        <v/>
      </c>
      <c r="AD272" s="136" t="str">
        <f t="shared" si="553"/>
        <v/>
      </c>
      <c r="AE272" s="136" t="str">
        <f t="shared" si="553"/>
        <v/>
      </c>
      <c r="AF272" s="136" t="str">
        <f t="shared" si="553"/>
        <v/>
      </c>
      <c r="AG272" s="136" t="str">
        <f t="shared" si="553"/>
        <v/>
      </c>
      <c r="AH272" s="136" t="str">
        <f t="shared" si="553"/>
        <v/>
      </c>
      <c r="AI272" s="136" t="str">
        <f t="shared" si="553"/>
        <v/>
      </c>
      <c r="AJ272" s="136" t="str">
        <f t="shared" si="553"/>
        <v/>
      </c>
      <c r="AK272" s="136" t="str">
        <f t="shared" si="553"/>
        <v/>
      </c>
      <c r="AL272" s="136" t="str">
        <f t="shared" si="553"/>
        <v/>
      </c>
      <c r="AM272" s="136" t="str">
        <f t="shared" si="553"/>
        <v/>
      </c>
      <c r="AN272" s="136" t="str">
        <f t="shared" ref="AN272:BR272" si="554">IF(AJ272&lt;&gt;"",ROUND(AN4*IF($G$1&gt;=DATEVALUE("22/11/2019"),$C$272/365)*$F$272,IF(FALSE,-3,2)),"")</f>
        <v/>
      </c>
      <c r="AO272" s="136" t="str">
        <f t="shared" si="554"/>
        <v/>
      </c>
      <c r="AP272" s="136" t="str">
        <f t="shared" si="554"/>
        <v/>
      </c>
      <c r="AQ272" s="136" t="str">
        <f t="shared" si="554"/>
        <v/>
      </c>
      <c r="AR272" s="136" t="str">
        <f t="shared" si="554"/>
        <v/>
      </c>
      <c r="AS272" s="136" t="str">
        <f t="shared" si="554"/>
        <v/>
      </c>
      <c r="AT272" s="136" t="str">
        <f t="shared" si="554"/>
        <v/>
      </c>
      <c r="AU272" s="136" t="str">
        <f t="shared" si="554"/>
        <v/>
      </c>
      <c r="AV272" s="136" t="str">
        <f t="shared" si="554"/>
        <v/>
      </c>
      <c r="AW272" s="136" t="str">
        <f t="shared" si="554"/>
        <v/>
      </c>
      <c r="AX272" s="136" t="str">
        <f t="shared" si="554"/>
        <v/>
      </c>
      <c r="AY272" s="136" t="str">
        <f t="shared" si="554"/>
        <v/>
      </c>
      <c r="AZ272" s="136" t="str">
        <f t="shared" si="554"/>
        <v/>
      </c>
      <c r="BA272" s="136" t="str">
        <f t="shared" si="554"/>
        <v/>
      </c>
      <c r="BB272" s="136" t="str">
        <f t="shared" si="554"/>
        <v/>
      </c>
      <c r="BC272" s="136" t="str">
        <f t="shared" si="554"/>
        <v/>
      </c>
      <c r="BD272" s="136" t="str">
        <f t="shared" si="554"/>
        <v/>
      </c>
      <c r="BE272" s="136" t="str">
        <f t="shared" si="554"/>
        <v/>
      </c>
      <c r="BF272" s="136" t="str">
        <f t="shared" si="554"/>
        <v/>
      </c>
      <c r="BG272" s="136" t="str">
        <f t="shared" si="554"/>
        <v/>
      </c>
      <c r="BH272" s="136" t="str">
        <f t="shared" si="554"/>
        <v/>
      </c>
      <c r="BI272" s="136" t="str">
        <f t="shared" si="554"/>
        <v/>
      </c>
      <c r="BJ272" s="136" t="str">
        <f t="shared" si="554"/>
        <v/>
      </c>
      <c r="BK272" s="136" t="str">
        <f t="shared" si="554"/>
        <v/>
      </c>
      <c r="BL272" s="136" t="str">
        <f t="shared" si="554"/>
        <v/>
      </c>
      <c r="BM272" s="136" t="str">
        <f t="shared" si="554"/>
        <v/>
      </c>
      <c r="BN272" s="136" t="str">
        <f t="shared" si="554"/>
        <v/>
      </c>
      <c r="BO272" s="136" t="str">
        <f t="shared" si="554"/>
        <v/>
      </c>
      <c r="BP272" s="136" t="str">
        <f t="shared" si="554"/>
        <v/>
      </c>
      <c r="BQ272" s="136" t="str">
        <f t="shared" si="554"/>
        <v/>
      </c>
      <c r="BR272" s="136" t="str">
        <f t="shared" si="554"/>
        <v/>
      </c>
    </row>
    <row r="273" spans="1:70">
      <c r="A273" s="133" t="str">
        <f>IFERROR(IF(IF(AND(ROW(A273)=ROW($A$6),$G$2&lt;DATEVALUE("28/07/2006")),$G$2+1,INDEX('Intereses moratorios'!$A$7:$A$299,MATCH($G$2,'Intereses moratorios'!$A$7:$A$299,1)+ROW(A273)-ROW($A$6)))=0,"",IF(AND(ROW(A273)=ROW($A$6),$G$2&lt;DATEVALUE("28/07/2006")),$G$2+1,INDEX('Intereses moratorios'!$A$7:$A$299,MATCH($G$2,'Intereses moratorios'!$A$7:$A$299,1)+ROW(A273)-ROW($A$6)))),"")</f>
        <v/>
      </c>
      <c r="B273" s="133" t="str">
        <f>IFERROR(INDEX('Intereses moratorios'!$B$7:$B$299,MATCH(A273,'Intereses moratorios'!$A$7:$A$299,0)),"")</f>
        <v/>
      </c>
      <c r="C273" s="134" t="str">
        <f>IF(A273="","",IFERROR(IF($G$1&gt;=DATEVALUE("22/11/2019"),$E$4,INDEX('Intereses moratorios'!$D$7:$D$299,MATCH(A273,'Intereses moratorios'!$A$7:$A$299,0))),""))</f>
        <v/>
      </c>
      <c r="D273" s="133" t="str">
        <f t="shared" si="535"/>
        <v/>
      </c>
      <c r="E273" s="133" t="str">
        <f t="shared" si="536"/>
        <v/>
      </c>
      <c r="F273" s="135" t="str">
        <f t="shared" si="531"/>
        <v/>
      </c>
      <c r="G273" s="136" t="str">
        <f t="shared" si="532"/>
        <v/>
      </c>
      <c r="H273" s="136" t="str">
        <f t="shared" ref="H273:AM273" si="555">IF(D273&lt;&gt;"",ROUND(H4*IF($G$1&gt;=DATEVALUE("22/11/2019"),$C$273/365)*$F$273,IF(FALSE,-3,2)),"")</f>
        <v/>
      </c>
      <c r="I273" s="136" t="str">
        <f t="shared" si="555"/>
        <v/>
      </c>
      <c r="J273" s="136" t="str">
        <f t="shared" si="555"/>
        <v/>
      </c>
      <c r="K273" s="136" t="str">
        <f t="shared" si="555"/>
        <v/>
      </c>
      <c r="L273" s="136" t="str">
        <f t="shared" si="555"/>
        <v/>
      </c>
      <c r="M273" s="136" t="str">
        <f t="shared" si="555"/>
        <v/>
      </c>
      <c r="N273" s="136" t="str">
        <f t="shared" si="555"/>
        <v/>
      </c>
      <c r="O273" s="136" t="str">
        <f t="shared" si="555"/>
        <v/>
      </c>
      <c r="P273" s="136" t="str">
        <f t="shared" si="555"/>
        <v/>
      </c>
      <c r="Q273" s="136" t="str">
        <f t="shared" si="555"/>
        <v/>
      </c>
      <c r="R273" s="136" t="str">
        <f t="shared" si="555"/>
        <v/>
      </c>
      <c r="S273" s="136" t="str">
        <f t="shared" si="555"/>
        <v/>
      </c>
      <c r="T273" s="136" t="str">
        <f t="shared" si="555"/>
        <v/>
      </c>
      <c r="U273" s="136" t="str">
        <f t="shared" si="555"/>
        <v/>
      </c>
      <c r="V273" s="136" t="str">
        <f t="shared" si="555"/>
        <v/>
      </c>
      <c r="W273" s="136" t="str">
        <f t="shared" si="555"/>
        <v/>
      </c>
      <c r="X273" s="136" t="str">
        <f t="shared" si="555"/>
        <v/>
      </c>
      <c r="Y273" s="136" t="str">
        <f t="shared" si="555"/>
        <v/>
      </c>
      <c r="Z273" s="136" t="str">
        <f t="shared" si="555"/>
        <v/>
      </c>
      <c r="AA273" s="136" t="str">
        <f t="shared" si="555"/>
        <v/>
      </c>
      <c r="AB273" s="136" t="str">
        <f t="shared" si="555"/>
        <v/>
      </c>
      <c r="AC273" s="136" t="str">
        <f t="shared" si="555"/>
        <v/>
      </c>
      <c r="AD273" s="136" t="str">
        <f t="shared" si="555"/>
        <v/>
      </c>
      <c r="AE273" s="136" t="str">
        <f t="shared" si="555"/>
        <v/>
      </c>
      <c r="AF273" s="136" t="str">
        <f t="shared" si="555"/>
        <v/>
      </c>
      <c r="AG273" s="136" t="str">
        <f t="shared" si="555"/>
        <v/>
      </c>
      <c r="AH273" s="136" t="str">
        <f t="shared" si="555"/>
        <v/>
      </c>
      <c r="AI273" s="136" t="str">
        <f t="shared" si="555"/>
        <v/>
      </c>
      <c r="AJ273" s="136" t="str">
        <f t="shared" si="555"/>
        <v/>
      </c>
      <c r="AK273" s="136" t="str">
        <f t="shared" si="555"/>
        <v/>
      </c>
      <c r="AL273" s="136" t="str">
        <f t="shared" si="555"/>
        <v/>
      </c>
      <c r="AM273" s="136" t="str">
        <f t="shared" si="555"/>
        <v/>
      </c>
      <c r="AN273" s="136" t="str">
        <f t="shared" ref="AN273:BR273" si="556">IF(AJ273&lt;&gt;"",ROUND(AN4*IF($G$1&gt;=DATEVALUE("22/11/2019"),$C$273/365)*$F$273,IF(FALSE,-3,2)),"")</f>
        <v/>
      </c>
      <c r="AO273" s="136" t="str">
        <f t="shared" si="556"/>
        <v/>
      </c>
      <c r="AP273" s="136" t="str">
        <f t="shared" si="556"/>
        <v/>
      </c>
      <c r="AQ273" s="136" t="str">
        <f t="shared" si="556"/>
        <v/>
      </c>
      <c r="AR273" s="136" t="str">
        <f t="shared" si="556"/>
        <v/>
      </c>
      <c r="AS273" s="136" t="str">
        <f t="shared" si="556"/>
        <v/>
      </c>
      <c r="AT273" s="136" t="str">
        <f t="shared" si="556"/>
        <v/>
      </c>
      <c r="AU273" s="136" t="str">
        <f t="shared" si="556"/>
        <v/>
      </c>
      <c r="AV273" s="136" t="str">
        <f t="shared" si="556"/>
        <v/>
      </c>
      <c r="AW273" s="136" t="str">
        <f t="shared" si="556"/>
        <v/>
      </c>
      <c r="AX273" s="136" t="str">
        <f t="shared" si="556"/>
        <v/>
      </c>
      <c r="AY273" s="136" t="str">
        <f t="shared" si="556"/>
        <v/>
      </c>
      <c r="AZ273" s="136" t="str">
        <f t="shared" si="556"/>
        <v/>
      </c>
      <c r="BA273" s="136" t="str">
        <f t="shared" si="556"/>
        <v/>
      </c>
      <c r="BB273" s="136" t="str">
        <f t="shared" si="556"/>
        <v/>
      </c>
      <c r="BC273" s="136" t="str">
        <f t="shared" si="556"/>
        <v/>
      </c>
      <c r="BD273" s="136" t="str">
        <f t="shared" si="556"/>
        <v/>
      </c>
      <c r="BE273" s="136" t="str">
        <f t="shared" si="556"/>
        <v/>
      </c>
      <c r="BF273" s="136" t="str">
        <f t="shared" si="556"/>
        <v/>
      </c>
      <c r="BG273" s="136" t="str">
        <f t="shared" si="556"/>
        <v/>
      </c>
      <c r="BH273" s="136" t="str">
        <f t="shared" si="556"/>
        <v/>
      </c>
      <c r="BI273" s="136" t="str">
        <f t="shared" si="556"/>
        <v/>
      </c>
      <c r="BJ273" s="136" t="str">
        <f t="shared" si="556"/>
        <v/>
      </c>
      <c r="BK273" s="136" t="str">
        <f t="shared" si="556"/>
        <v/>
      </c>
      <c r="BL273" s="136" t="str">
        <f t="shared" si="556"/>
        <v/>
      </c>
      <c r="BM273" s="136" t="str">
        <f t="shared" si="556"/>
        <v/>
      </c>
      <c r="BN273" s="136" t="str">
        <f t="shared" si="556"/>
        <v/>
      </c>
      <c r="BO273" s="136" t="str">
        <f t="shared" si="556"/>
        <v/>
      </c>
      <c r="BP273" s="136" t="str">
        <f t="shared" si="556"/>
        <v/>
      </c>
      <c r="BQ273" s="136" t="str">
        <f t="shared" si="556"/>
        <v/>
      </c>
      <c r="BR273" s="136" t="str">
        <f t="shared" si="556"/>
        <v/>
      </c>
    </row>
    <row r="274" spans="1:70">
      <c r="A274" s="133" t="str">
        <f>IFERROR(IF(IF(AND(ROW(A274)=ROW($A$6),$G$2&lt;DATEVALUE("28/07/2006")),$G$2+1,INDEX('Intereses moratorios'!$A$7:$A$299,MATCH($G$2,'Intereses moratorios'!$A$7:$A$299,1)+ROW(A274)-ROW($A$6)))=0,"",IF(AND(ROW(A274)=ROW($A$6),$G$2&lt;DATEVALUE("28/07/2006")),$G$2+1,INDEX('Intereses moratorios'!$A$7:$A$299,MATCH($G$2,'Intereses moratorios'!$A$7:$A$299,1)+ROW(A274)-ROW($A$6)))),"")</f>
        <v/>
      </c>
      <c r="B274" s="133" t="str">
        <f>IFERROR(INDEX('Intereses moratorios'!$B$7:$B$299,MATCH(A274,'Intereses moratorios'!$A$7:$A$299,0)),"")</f>
        <v/>
      </c>
      <c r="C274" s="134" t="str">
        <f>IF(A274="","",IFERROR(IF($G$1&gt;=DATEVALUE("22/11/2019"),$E$4,INDEX('Intereses moratorios'!$D$7:$D$299,MATCH(A274,'Intereses moratorios'!$A$7:$A$299,0))),""))</f>
        <v/>
      </c>
      <c r="D274" s="133" t="str">
        <f t="shared" si="535"/>
        <v/>
      </c>
      <c r="E274" s="133" t="str">
        <f t="shared" si="536"/>
        <v/>
      </c>
      <c r="F274" s="135" t="str">
        <f t="shared" si="531"/>
        <v/>
      </c>
      <c r="G274" s="136" t="str">
        <f t="shared" si="532"/>
        <v/>
      </c>
      <c r="H274" s="136" t="str">
        <f t="shared" ref="H274:AM274" si="557">IF(D274&lt;&gt;"",ROUND(H4*IF($G$1&gt;=DATEVALUE("22/11/2019"),$C$274/365)*$F$274,IF(FALSE,-3,2)),"")</f>
        <v/>
      </c>
      <c r="I274" s="136" t="str">
        <f t="shared" si="557"/>
        <v/>
      </c>
      <c r="J274" s="136" t="str">
        <f t="shared" si="557"/>
        <v/>
      </c>
      <c r="K274" s="136" t="str">
        <f t="shared" si="557"/>
        <v/>
      </c>
      <c r="L274" s="136" t="str">
        <f t="shared" si="557"/>
        <v/>
      </c>
      <c r="M274" s="136" t="str">
        <f t="shared" si="557"/>
        <v/>
      </c>
      <c r="N274" s="136" t="str">
        <f t="shared" si="557"/>
        <v/>
      </c>
      <c r="O274" s="136" t="str">
        <f t="shared" si="557"/>
        <v/>
      </c>
      <c r="P274" s="136" t="str">
        <f t="shared" si="557"/>
        <v/>
      </c>
      <c r="Q274" s="136" t="str">
        <f t="shared" si="557"/>
        <v/>
      </c>
      <c r="R274" s="136" t="str">
        <f t="shared" si="557"/>
        <v/>
      </c>
      <c r="S274" s="136" t="str">
        <f t="shared" si="557"/>
        <v/>
      </c>
      <c r="T274" s="136" t="str">
        <f t="shared" si="557"/>
        <v/>
      </c>
      <c r="U274" s="136" t="str">
        <f t="shared" si="557"/>
        <v/>
      </c>
      <c r="V274" s="136" t="str">
        <f t="shared" si="557"/>
        <v/>
      </c>
      <c r="W274" s="136" t="str">
        <f t="shared" si="557"/>
        <v/>
      </c>
      <c r="X274" s="136" t="str">
        <f t="shared" si="557"/>
        <v/>
      </c>
      <c r="Y274" s="136" t="str">
        <f t="shared" si="557"/>
        <v/>
      </c>
      <c r="Z274" s="136" t="str">
        <f t="shared" si="557"/>
        <v/>
      </c>
      <c r="AA274" s="136" t="str">
        <f t="shared" si="557"/>
        <v/>
      </c>
      <c r="AB274" s="136" t="str">
        <f t="shared" si="557"/>
        <v/>
      </c>
      <c r="AC274" s="136" t="str">
        <f t="shared" si="557"/>
        <v/>
      </c>
      <c r="AD274" s="136" t="str">
        <f t="shared" si="557"/>
        <v/>
      </c>
      <c r="AE274" s="136" t="str">
        <f t="shared" si="557"/>
        <v/>
      </c>
      <c r="AF274" s="136" t="str">
        <f t="shared" si="557"/>
        <v/>
      </c>
      <c r="AG274" s="136" t="str">
        <f t="shared" si="557"/>
        <v/>
      </c>
      <c r="AH274" s="136" t="str">
        <f t="shared" si="557"/>
        <v/>
      </c>
      <c r="AI274" s="136" t="str">
        <f t="shared" si="557"/>
        <v/>
      </c>
      <c r="AJ274" s="136" t="str">
        <f t="shared" si="557"/>
        <v/>
      </c>
      <c r="AK274" s="136" t="str">
        <f t="shared" si="557"/>
        <v/>
      </c>
      <c r="AL274" s="136" t="str">
        <f t="shared" si="557"/>
        <v/>
      </c>
      <c r="AM274" s="136" t="str">
        <f t="shared" si="557"/>
        <v/>
      </c>
      <c r="AN274" s="136" t="str">
        <f t="shared" ref="AN274:BR274" si="558">IF(AJ274&lt;&gt;"",ROUND(AN4*IF($G$1&gt;=DATEVALUE("22/11/2019"),$C$274/365)*$F$274,IF(FALSE,-3,2)),"")</f>
        <v/>
      </c>
      <c r="AO274" s="136" t="str">
        <f t="shared" si="558"/>
        <v/>
      </c>
      <c r="AP274" s="136" t="str">
        <f t="shared" si="558"/>
        <v/>
      </c>
      <c r="AQ274" s="136" t="str">
        <f t="shared" si="558"/>
        <v/>
      </c>
      <c r="AR274" s="136" t="str">
        <f t="shared" si="558"/>
        <v/>
      </c>
      <c r="AS274" s="136" t="str">
        <f t="shared" si="558"/>
        <v/>
      </c>
      <c r="AT274" s="136" t="str">
        <f t="shared" si="558"/>
        <v/>
      </c>
      <c r="AU274" s="136" t="str">
        <f t="shared" si="558"/>
        <v/>
      </c>
      <c r="AV274" s="136" t="str">
        <f t="shared" si="558"/>
        <v/>
      </c>
      <c r="AW274" s="136" t="str">
        <f t="shared" si="558"/>
        <v/>
      </c>
      <c r="AX274" s="136" t="str">
        <f t="shared" si="558"/>
        <v/>
      </c>
      <c r="AY274" s="136" t="str">
        <f t="shared" si="558"/>
        <v/>
      </c>
      <c r="AZ274" s="136" t="str">
        <f t="shared" si="558"/>
        <v/>
      </c>
      <c r="BA274" s="136" t="str">
        <f t="shared" si="558"/>
        <v/>
      </c>
      <c r="BB274" s="136" t="str">
        <f t="shared" si="558"/>
        <v/>
      </c>
      <c r="BC274" s="136" t="str">
        <f t="shared" si="558"/>
        <v/>
      </c>
      <c r="BD274" s="136" t="str">
        <f t="shared" si="558"/>
        <v/>
      </c>
      <c r="BE274" s="136" t="str">
        <f t="shared" si="558"/>
        <v/>
      </c>
      <c r="BF274" s="136" t="str">
        <f t="shared" si="558"/>
        <v/>
      </c>
      <c r="BG274" s="136" t="str">
        <f t="shared" si="558"/>
        <v/>
      </c>
      <c r="BH274" s="136" t="str">
        <f t="shared" si="558"/>
        <v/>
      </c>
      <c r="BI274" s="136" t="str">
        <f t="shared" si="558"/>
        <v/>
      </c>
      <c r="BJ274" s="136" t="str">
        <f t="shared" si="558"/>
        <v/>
      </c>
      <c r="BK274" s="136" t="str">
        <f t="shared" si="558"/>
        <v/>
      </c>
      <c r="BL274" s="136" t="str">
        <f t="shared" si="558"/>
        <v/>
      </c>
      <c r="BM274" s="136" t="str">
        <f t="shared" si="558"/>
        <v/>
      </c>
      <c r="BN274" s="136" t="str">
        <f t="shared" si="558"/>
        <v/>
      </c>
      <c r="BO274" s="136" t="str">
        <f t="shared" si="558"/>
        <v/>
      </c>
      <c r="BP274" s="136" t="str">
        <f t="shared" si="558"/>
        <v/>
      </c>
      <c r="BQ274" s="136" t="str">
        <f t="shared" si="558"/>
        <v/>
      </c>
      <c r="BR274" s="136" t="str">
        <f t="shared" si="558"/>
        <v/>
      </c>
    </row>
    <row r="275" spans="1:70">
      <c r="A275" s="133" t="str">
        <f>IFERROR(IF(IF(AND(ROW(A275)=ROW($A$6),$G$2&lt;DATEVALUE("28/07/2006")),$G$2+1,INDEX('Intereses moratorios'!$A$7:$A$299,MATCH($G$2,'Intereses moratorios'!$A$7:$A$299,1)+ROW(A275)-ROW($A$6)))=0,"",IF(AND(ROW(A275)=ROW($A$6),$G$2&lt;DATEVALUE("28/07/2006")),$G$2+1,INDEX('Intereses moratorios'!$A$7:$A$299,MATCH($G$2,'Intereses moratorios'!$A$7:$A$299,1)+ROW(A275)-ROW($A$6)))),"")</f>
        <v/>
      </c>
      <c r="B275" s="133" t="str">
        <f>IFERROR(INDEX('Intereses moratorios'!$B$7:$B$299,MATCH(A275,'Intereses moratorios'!$A$7:$A$299,0)),"")</f>
        <v/>
      </c>
      <c r="C275" s="134" t="str">
        <f>IF(A275="","",IFERROR(IF($G$1&gt;=DATEVALUE("22/11/2019"),$E$4,INDEX('Intereses moratorios'!$D$7:$D$299,MATCH(A275,'Intereses moratorios'!$A$7:$A$299,0))),""))</f>
        <v/>
      </c>
      <c r="D275" s="133" t="str">
        <f t="shared" si="535"/>
        <v/>
      </c>
      <c r="E275" s="133" t="str">
        <f t="shared" si="536"/>
        <v/>
      </c>
      <c r="F275" s="135" t="str">
        <f t="shared" si="531"/>
        <v/>
      </c>
      <c r="G275" s="136" t="str">
        <f t="shared" si="532"/>
        <v/>
      </c>
      <c r="H275" s="136" t="str">
        <f t="shared" ref="H275:AM275" si="559">IF(D275&lt;&gt;"",ROUND(H4*IF($G$1&gt;=DATEVALUE("22/11/2019"),$C$275/365)*$F$275,IF(FALSE,-3,2)),"")</f>
        <v/>
      </c>
      <c r="I275" s="136" t="str">
        <f t="shared" si="559"/>
        <v/>
      </c>
      <c r="J275" s="136" t="str">
        <f t="shared" si="559"/>
        <v/>
      </c>
      <c r="K275" s="136" t="str">
        <f t="shared" si="559"/>
        <v/>
      </c>
      <c r="L275" s="136" t="str">
        <f t="shared" si="559"/>
        <v/>
      </c>
      <c r="M275" s="136" t="str">
        <f t="shared" si="559"/>
        <v/>
      </c>
      <c r="N275" s="136" t="str">
        <f t="shared" si="559"/>
        <v/>
      </c>
      <c r="O275" s="136" t="str">
        <f t="shared" si="559"/>
        <v/>
      </c>
      <c r="P275" s="136" t="str">
        <f t="shared" si="559"/>
        <v/>
      </c>
      <c r="Q275" s="136" t="str">
        <f t="shared" si="559"/>
        <v/>
      </c>
      <c r="R275" s="136" t="str">
        <f t="shared" si="559"/>
        <v/>
      </c>
      <c r="S275" s="136" t="str">
        <f t="shared" si="559"/>
        <v/>
      </c>
      <c r="T275" s="136" t="str">
        <f t="shared" si="559"/>
        <v/>
      </c>
      <c r="U275" s="136" t="str">
        <f t="shared" si="559"/>
        <v/>
      </c>
      <c r="V275" s="136" t="str">
        <f t="shared" si="559"/>
        <v/>
      </c>
      <c r="W275" s="136" t="str">
        <f t="shared" si="559"/>
        <v/>
      </c>
      <c r="X275" s="136" t="str">
        <f t="shared" si="559"/>
        <v/>
      </c>
      <c r="Y275" s="136" t="str">
        <f t="shared" si="559"/>
        <v/>
      </c>
      <c r="Z275" s="136" t="str">
        <f t="shared" si="559"/>
        <v/>
      </c>
      <c r="AA275" s="136" t="str">
        <f t="shared" si="559"/>
        <v/>
      </c>
      <c r="AB275" s="136" t="str">
        <f t="shared" si="559"/>
        <v/>
      </c>
      <c r="AC275" s="136" t="str">
        <f t="shared" si="559"/>
        <v/>
      </c>
      <c r="AD275" s="136" t="str">
        <f t="shared" si="559"/>
        <v/>
      </c>
      <c r="AE275" s="136" t="str">
        <f t="shared" si="559"/>
        <v/>
      </c>
      <c r="AF275" s="136" t="str">
        <f t="shared" si="559"/>
        <v/>
      </c>
      <c r="AG275" s="136" t="str">
        <f t="shared" si="559"/>
        <v/>
      </c>
      <c r="AH275" s="136" t="str">
        <f t="shared" si="559"/>
        <v/>
      </c>
      <c r="AI275" s="136" t="str">
        <f t="shared" si="559"/>
        <v/>
      </c>
      <c r="AJ275" s="136" t="str">
        <f t="shared" si="559"/>
        <v/>
      </c>
      <c r="AK275" s="136" t="str">
        <f t="shared" si="559"/>
        <v/>
      </c>
      <c r="AL275" s="136" t="str">
        <f t="shared" si="559"/>
        <v/>
      </c>
      <c r="AM275" s="136" t="str">
        <f t="shared" si="559"/>
        <v/>
      </c>
      <c r="AN275" s="136" t="str">
        <f t="shared" ref="AN275:BR275" si="560">IF(AJ275&lt;&gt;"",ROUND(AN4*IF($G$1&gt;=DATEVALUE("22/11/2019"),$C$275/365)*$F$275,IF(FALSE,-3,2)),"")</f>
        <v/>
      </c>
      <c r="AO275" s="136" t="str">
        <f t="shared" si="560"/>
        <v/>
      </c>
      <c r="AP275" s="136" t="str">
        <f t="shared" si="560"/>
        <v/>
      </c>
      <c r="AQ275" s="136" t="str">
        <f t="shared" si="560"/>
        <v/>
      </c>
      <c r="AR275" s="136" t="str">
        <f t="shared" si="560"/>
        <v/>
      </c>
      <c r="AS275" s="136" t="str">
        <f t="shared" si="560"/>
        <v/>
      </c>
      <c r="AT275" s="136" t="str">
        <f t="shared" si="560"/>
        <v/>
      </c>
      <c r="AU275" s="136" t="str">
        <f t="shared" si="560"/>
        <v/>
      </c>
      <c r="AV275" s="136" t="str">
        <f t="shared" si="560"/>
        <v/>
      </c>
      <c r="AW275" s="136" t="str">
        <f t="shared" si="560"/>
        <v/>
      </c>
      <c r="AX275" s="136" t="str">
        <f t="shared" si="560"/>
        <v/>
      </c>
      <c r="AY275" s="136" t="str">
        <f t="shared" si="560"/>
        <v/>
      </c>
      <c r="AZ275" s="136" t="str">
        <f t="shared" si="560"/>
        <v/>
      </c>
      <c r="BA275" s="136" t="str">
        <f t="shared" si="560"/>
        <v/>
      </c>
      <c r="BB275" s="136" t="str">
        <f t="shared" si="560"/>
        <v/>
      </c>
      <c r="BC275" s="136" t="str">
        <f t="shared" si="560"/>
        <v/>
      </c>
      <c r="BD275" s="136" t="str">
        <f t="shared" si="560"/>
        <v/>
      </c>
      <c r="BE275" s="136" t="str">
        <f t="shared" si="560"/>
        <v/>
      </c>
      <c r="BF275" s="136" t="str">
        <f t="shared" si="560"/>
        <v/>
      </c>
      <c r="BG275" s="136" t="str">
        <f t="shared" si="560"/>
        <v/>
      </c>
      <c r="BH275" s="136" t="str">
        <f t="shared" si="560"/>
        <v/>
      </c>
      <c r="BI275" s="136" t="str">
        <f t="shared" si="560"/>
        <v/>
      </c>
      <c r="BJ275" s="136" t="str">
        <f t="shared" si="560"/>
        <v/>
      </c>
      <c r="BK275" s="136" t="str">
        <f t="shared" si="560"/>
        <v/>
      </c>
      <c r="BL275" s="136" t="str">
        <f t="shared" si="560"/>
        <v/>
      </c>
      <c r="BM275" s="136" t="str">
        <f t="shared" si="560"/>
        <v/>
      </c>
      <c r="BN275" s="136" t="str">
        <f t="shared" si="560"/>
        <v/>
      </c>
      <c r="BO275" s="136" t="str">
        <f t="shared" si="560"/>
        <v/>
      </c>
      <c r="BP275" s="136" t="str">
        <f t="shared" si="560"/>
        <v/>
      </c>
      <c r="BQ275" s="136" t="str">
        <f t="shared" si="560"/>
        <v/>
      </c>
      <c r="BR275" s="136" t="str">
        <f t="shared" si="560"/>
        <v/>
      </c>
    </row>
    <row r="276" spans="1:70">
      <c r="A276" s="133" t="str">
        <f>IFERROR(IF(IF(AND(ROW(A276)=ROW($A$6),$G$2&lt;DATEVALUE("28/07/2006")),$G$2+1,INDEX('Intereses moratorios'!$A$7:$A$299,MATCH($G$2,'Intereses moratorios'!$A$7:$A$299,1)+ROW(A276)-ROW($A$6)))=0,"",IF(AND(ROW(A276)=ROW($A$6),$G$2&lt;DATEVALUE("28/07/2006")),$G$2+1,INDEX('Intereses moratorios'!$A$7:$A$299,MATCH($G$2,'Intereses moratorios'!$A$7:$A$299,1)+ROW(A276)-ROW($A$6)))),"")</f>
        <v/>
      </c>
      <c r="B276" s="133" t="str">
        <f>IFERROR(INDEX('Intereses moratorios'!$B$7:$B$299,MATCH(A276,'Intereses moratorios'!$A$7:$A$299,0)),"")</f>
        <v/>
      </c>
      <c r="C276" s="134" t="str">
        <f>IF(A276="","",IFERROR(IF($G$1&gt;=DATEVALUE("22/11/2019"),$E$4,INDEX('Intereses moratorios'!$D$7:$D$299,MATCH(A276,'Intereses moratorios'!$A$7:$A$299,0))),""))</f>
        <v/>
      </c>
      <c r="D276" s="133" t="str">
        <f t="shared" si="535"/>
        <v/>
      </c>
      <c r="E276" s="133" t="str">
        <f t="shared" si="536"/>
        <v/>
      </c>
      <c r="F276" s="135" t="str">
        <f t="shared" si="531"/>
        <v/>
      </c>
      <c r="G276" s="136" t="str">
        <f t="shared" si="532"/>
        <v/>
      </c>
      <c r="H276" s="136" t="str">
        <f t="shared" ref="H276:AM276" si="561">IF(D276&lt;&gt;"",ROUND(H4*IF($G$1&gt;=DATEVALUE("22/11/2019"),$C$276/365)*$F$276,IF(FALSE,-3,2)),"")</f>
        <v/>
      </c>
      <c r="I276" s="136" t="str">
        <f t="shared" si="561"/>
        <v/>
      </c>
      <c r="J276" s="136" t="str">
        <f t="shared" si="561"/>
        <v/>
      </c>
      <c r="K276" s="136" t="str">
        <f t="shared" si="561"/>
        <v/>
      </c>
      <c r="L276" s="136" t="str">
        <f t="shared" si="561"/>
        <v/>
      </c>
      <c r="M276" s="136" t="str">
        <f t="shared" si="561"/>
        <v/>
      </c>
      <c r="N276" s="136" t="str">
        <f t="shared" si="561"/>
        <v/>
      </c>
      <c r="O276" s="136" t="str">
        <f t="shared" si="561"/>
        <v/>
      </c>
      <c r="P276" s="136" t="str">
        <f t="shared" si="561"/>
        <v/>
      </c>
      <c r="Q276" s="136" t="str">
        <f t="shared" si="561"/>
        <v/>
      </c>
      <c r="R276" s="136" t="str">
        <f t="shared" si="561"/>
        <v/>
      </c>
      <c r="S276" s="136" t="str">
        <f t="shared" si="561"/>
        <v/>
      </c>
      <c r="T276" s="136" t="str">
        <f t="shared" si="561"/>
        <v/>
      </c>
      <c r="U276" s="136" t="str">
        <f t="shared" si="561"/>
        <v/>
      </c>
      <c r="V276" s="136" t="str">
        <f t="shared" si="561"/>
        <v/>
      </c>
      <c r="W276" s="136" t="str">
        <f t="shared" si="561"/>
        <v/>
      </c>
      <c r="X276" s="136" t="str">
        <f t="shared" si="561"/>
        <v/>
      </c>
      <c r="Y276" s="136" t="str">
        <f t="shared" si="561"/>
        <v/>
      </c>
      <c r="Z276" s="136" t="str">
        <f t="shared" si="561"/>
        <v/>
      </c>
      <c r="AA276" s="136" t="str">
        <f t="shared" si="561"/>
        <v/>
      </c>
      <c r="AB276" s="136" t="str">
        <f t="shared" si="561"/>
        <v/>
      </c>
      <c r="AC276" s="136" t="str">
        <f t="shared" si="561"/>
        <v/>
      </c>
      <c r="AD276" s="136" t="str">
        <f t="shared" si="561"/>
        <v/>
      </c>
      <c r="AE276" s="136" t="str">
        <f t="shared" si="561"/>
        <v/>
      </c>
      <c r="AF276" s="136" t="str">
        <f t="shared" si="561"/>
        <v/>
      </c>
      <c r="AG276" s="136" t="str">
        <f t="shared" si="561"/>
        <v/>
      </c>
      <c r="AH276" s="136" t="str">
        <f t="shared" si="561"/>
        <v/>
      </c>
      <c r="AI276" s="136" t="str">
        <f t="shared" si="561"/>
        <v/>
      </c>
      <c r="AJ276" s="136" t="str">
        <f t="shared" si="561"/>
        <v/>
      </c>
      <c r="AK276" s="136" t="str">
        <f t="shared" si="561"/>
        <v/>
      </c>
      <c r="AL276" s="136" t="str">
        <f t="shared" si="561"/>
        <v/>
      </c>
      <c r="AM276" s="136" t="str">
        <f t="shared" si="561"/>
        <v/>
      </c>
      <c r="AN276" s="136" t="str">
        <f t="shared" ref="AN276:BR276" si="562">IF(AJ276&lt;&gt;"",ROUND(AN4*IF($G$1&gt;=DATEVALUE("22/11/2019"),$C$276/365)*$F$276,IF(FALSE,-3,2)),"")</f>
        <v/>
      </c>
      <c r="AO276" s="136" t="str">
        <f t="shared" si="562"/>
        <v/>
      </c>
      <c r="AP276" s="136" t="str">
        <f t="shared" si="562"/>
        <v/>
      </c>
      <c r="AQ276" s="136" t="str">
        <f t="shared" si="562"/>
        <v/>
      </c>
      <c r="AR276" s="136" t="str">
        <f t="shared" si="562"/>
        <v/>
      </c>
      <c r="AS276" s="136" t="str">
        <f t="shared" si="562"/>
        <v/>
      </c>
      <c r="AT276" s="136" t="str">
        <f t="shared" si="562"/>
        <v/>
      </c>
      <c r="AU276" s="136" t="str">
        <f t="shared" si="562"/>
        <v/>
      </c>
      <c r="AV276" s="136" t="str">
        <f t="shared" si="562"/>
        <v/>
      </c>
      <c r="AW276" s="136" t="str">
        <f t="shared" si="562"/>
        <v/>
      </c>
      <c r="AX276" s="136" t="str">
        <f t="shared" si="562"/>
        <v/>
      </c>
      <c r="AY276" s="136" t="str">
        <f t="shared" si="562"/>
        <v/>
      </c>
      <c r="AZ276" s="136" t="str">
        <f t="shared" si="562"/>
        <v/>
      </c>
      <c r="BA276" s="136" t="str">
        <f t="shared" si="562"/>
        <v/>
      </c>
      <c r="BB276" s="136" t="str">
        <f t="shared" si="562"/>
        <v/>
      </c>
      <c r="BC276" s="136" t="str">
        <f t="shared" si="562"/>
        <v/>
      </c>
      <c r="BD276" s="136" t="str">
        <f t="shared" si="562"/>
        <v/>
      </c>
      <c r="BE276" s="136" t="str">
        <f t="shared" si="562"/>
        <v/>
      </c>
      <c r="BF276" s="136" t="str">
        <f t="shared" si="562"/>
        <v/>
      </c>
      <c r="BG276" s="136" t="str">
        <f t="shared" si="562"/>
        <v/>
      </c>
      <c r="BH276" s="136" t="str">
        <f t="shared" si="562"/>
        <v/>
      </c>
      <c r="BI276" s="136" t="str">
        <f t="shared" si="562"/>
        <v/>
      </c>
      <c r="BJ276" s="136" t="str">
        <f t="shared" si="562"/>
        <v/>
      </c>
      <c r="BK276" s="136" t="str">
        <f t="shared" si="562"/>
        <v/>
      </c>
      <c r="BL276" s="136" t="str">
        <f t="shared" si="562"/>
        <v/>
      </c>
      <c r="BM276" s="136" t="str">
        <f t="shared" si="562"/>
        <v/>
      </c>
      <c r="BN276" s="136" t="str">
        <f t="shared" si="562"/>
        <v/>
      </c>
      <c r="BO276" s="136" t="str">
        <f t="shared" si="562"/>
        <v/>
      </c>
      <c r="BP276" s="136" t="str">
        <f t="shared" si="562"/>
        <v/>
      </c>
      <c r="BQ276" s="136" t="str">
        <f t="shared" si="562"/>
        <v/>
      </c>
      <c r="BR276" s="136" t="str">
        <f t="shared" si="562"/>
        <v/>
      </c>
    </row>
    <row r="277" spans="1:70">
      <c r="A277" s="133" t="str">
        <f>IFERROR(IF(IF(AND(ROW(A277)=ROW($A$6),$G$2&lt;DATEVALUE("28/07/2006")),$G$2+1,INDEX('Intereses moratorios'!$A$7:$A$299,MATCH($G$2,'Intereses moratorios'!$A$7:$A$299,1)+ROW(A277)-ROW($A$6)))=0,"",IF(AND(ROW(A277)=ROW($A$6),$G$2&lt;DATEVALUE("28/07/2006")),$G$2+1,INDEX('Intereses moratorios'!$A$7:$A$299,MATCH($G$2,'Intereses moratorios'!$A$7:$A$299,1)+ROW(A277)-ROW($A$6)))),"")</f>
        <v/>
      </c>
      <c r="B277" s="133" t="str">
        <f>IFERROR(INDEX('Intereses moratorios'!$B$7:$B$299,MATCH(A277,'Intereses moratorios'!$A$7:$A$299,0)),"")</f>
        <v/>
      </c>
      <c r="C277" s="134" t="str">
        <f>IF(A277="","",IFERROR(IF($G$1&gt;=DATEVALUE("22/11/2019"),$E$4,INDEX('Intereses moratorios'!$D$7:$D$299,MATCH(A277,'Intereses moratorios'!$A$7:$A$299,0))),""))</f>
        <v/>
      </c>
      <c r="D277" s="133" t="str">
        <f t="shared" si="535"/>
        <v/>
      </c>
      <c r="E277" s="133" t="str">
        <f t="shared" si="536"/>
        <v/>
      </c>
      <c r="F277" s="135" t="str">
        <f t="shared" si="531"/>
        <v/>
      </c>
      <c r="G277" s="136" t="str">
        <f t="shared" si="532"/>
        <v/>
      </c>
      <c r="H277" s="136" t="str">
        <f t="shared" ref="H277:AM277" si="563">IF(D277&lt;&gt;"",ROUND(H4*IF($G$1&gt;=DATEVALUE("22/11/2019"),$C$277/365)*$F$277,IF(FALSE,-3,2)),"")</f>
        <v/>
      </c>
      <c r="I277" s="136" t="str">
        <f t="shared" si="563"/>
        <v/>
      </c>
      <c r="J277" s="136" t="str">
        <f t="shared" si="563"/>
        <v/>
      </c>
      <c r="K277" s="136" t="str">
        <f t="shared" si="563"/>
        <v/>
      </c>
      <c r="L277" s="136" t="str">
        <f t="shared" si="563"/>
        <v/>
      </c>
      <c r="M277" s="136" t="str">
        <f t="shared" si="563"/>
        <v/>
      </c>
      <c r="N277" s="136" t="str">
        <f t="shared" si="563"/>
        <v/>
      </c>
      <c r="O277" s="136" t="str">
        <f t="shared" si="563"/>
        <v/>
      </c>
      <c r="P277" s="136" t="str">
        <f t="shared" si="563"/>
        <v/>
      </c>
      <c r="Q277" s="136" t="str">
        <f t="shared" si="563"/>
        <v/>
      </c>
      <c r="R277" s="136" t="str">
        <f t="shared" si="563"/>
        <v/>
      </c>
      <c r="S277" s="136" t="str">
        <f t="shared" si="563"/>
        <v/>
      </c>
      <c r="T277" s="136" t="str">
        <f t="shared" si="563"/>
        <v/>
      </c>
      <c r="U277" s="136" t="str">
        <f t="shared" si="563"/>
        <v/>
      </c>
      <c r="V277" s="136" t="str">
        <f t="shared" si="563"/>
        <v/>
      </c>
      <c r="W277" s="136" t="str">
        <f t="shared" si="563"/>
        <v/>
      </c>
      <c r="X277" s="136" t="str">
        <f t="shared" si="563"/>
        <v/>
      </c>
      <c r="Y277" s="136" t="str">
        <f t="shared" si="563"/>
        <v/>
      </c>
      <c r="Z277" s="136" t="str">
        <f t="shared" si="563"/>
        <v/>
      </c>
      <c r="AA277" s="136" t="str">
        <f t="shared" si="563"/>
        <v/>
      </c>
      <c r="AB277" s="136" t="str">
        <f t="shared" si="563"/>
        <v/>
      </c>
      <c r="AC277" s="136" t="str">
        <f t="shared" si="563"/>
        <v/>
      </c>
      <c r="AD277" s="136" t="str">
        <f t="shared" si="563"/>
        <v/>
      </c>
      <c r="AE277" s="136" t="str">
        <f t="shared" si="563"/>
        <v/>
      </c>
      <c r="AF277" s="136" t="str">
        <f t="shared" si="563"/>
        <v/>
      </c>
      <c r="AG277" s="136" t="str">
        <f t="shared" si="563"/>
        <v/>
      </c>
      <c r="AH277" s="136" t="str">
        <f t="shared" si="563"/>
        <v/>
      </c>
      <c r="AI277" s="136" t="str">
        <f t="shared" si="563"/>
        <v/>
      </c>
      <c r="AJ277" s="136" t="str">
        <f t="shared" si="563"/>
        <v/>
      </c>
      <c r="AK277" s="136" t="str">
        <f t="shared" si="563"/>
        <v/>
      </c>
      <c r="AL277" s="136" t="str">
        <f t="shared" si="563"/>
        <v/>
      </c>
      <c r="AM277" s="136" t="str">
        <f t="shared" si="563"/>
        <v/>
      </c>
      <c r="AN277" s="136" t="str">
        <f t="shared" ref="AN277:BR277" si="564">IF(AJ277&lt;&gt;"",ROUND(AN4*IF($G$1&gt;=DATEVALUE("22/11/2019"),$C$277/365)*$F$277,IF(FALSE,-3,2)),"")</f>
        <v/>
      </c>
      <c r="AO277" s="136" t="str">
        <f t="shared" si="564"/>
        <v/>
      </c>
      <c r="AP277" s="136" t="str">
        <f t="shared" si="564"/>
        <v/>
      </c>
      <c r="AQ277" s="136" t="str">
        <f t="shared" si="564"/>
        <v/>
      </c>
      <c r="AR277" s="136" t="str">
        <f t="shared" si="564"/>
        <v/>
      </c>
      <c r="AS277" s="136" t="str">
        <f t="shared" si="564"/>
        <v/>
      </c>
      <c r="AT277" s="136" t="str">
        <f t="shared" si="564"/>
        <v/>
      </c>
      <c r="AU277" s="136" t="str">
        <f t="shared" si="564"/>
        <v/>
      </c>
      <c r="AV277" s="136" t="str">
        <f t="shared" si="564"/>
        <v/>
      </c>
      <c r="AW277" s="136" t="str">
        <f t="shared" si="564"/>
        <v/>
      </c>
      <c r="AX277" s="136" t="str">
        <f t="shared" si="564"/>
        <v/>
      </c>
      <c r="AY277" s="136" t="str">
        <f t="shared" si="564"/>
        <v/>
      </c>
      <c r="AZ277" s="136" t="str">
        <f t="shared" si="564"/>
        <v/>
      </c>
      <c r="BA277" s="136" t="str">
        <f t="shared" si="564"/>
        <v/>
      </c>
      <c r="BB277" s="136" t="str">
        <f t="shared" si="564"/>
        <v/>
      </c>
      <c r="BC277" s="136" t="str">
        <f t="shared" si="564"/>
        <v/>
      </c>
      <c r="BD277" s="136" t="str">
        <f t="shared" si="564"/>
        <v/>
      </c>
      <c r="BE277" s="136" t="str">
        <f t="shared" si="564"/>
        <v/>
      </c>
      <c r="BF277" s="136" t="str">
        <f t="shared" si="564"/>
        <v/>
      </c>
      <c r="BG277" s="136" t="str">
        <f t="shared" si="564"/>
        <v/>
      </c>
      <c r="BH277" s="136" t="str">
        <f t="shared" si="564"/>
        <v/>
      </c>
      <c r="BI277" s="136" t="str">
        <f t="shared" si="564"/>
        <v/>
      </c>
      <c r="BJ277" s="136" t="str">
        <f t="shared" si="564"/>
        <v/>
      </c>
      <c r="BK277" s="136" t="str">
        <f t="shared" si="564"/>
        <v/>
      </c>
      <c r="BL277" s="136" t="str">
        <f t="shared" si="564"/>
        <v/>
      </c>
      <c r="BM277" s="136" t="str">
        <f t="shared" si="564"/>
        <v/>
      </c>
      <c r="BN277" s="136" t="str">
        <f t="shared" si="564"/>
        <v/>
      </c>
      <c r="BO277" s="136" t="str">
        <f t="shared" si="564"/>
        <v/>
      </c>
      <c r="BP277" s="136" t="str">
        <f t="shared" si="564"/>
        <v/>
      </c>
      <c r="BQ277" s="136" t="str">
        <f t="shared" si="564"/>
        <v/>
      </c>
      <c r="BR277" s="136" t="str">
        <f t="shared" si="564"/>
        <v/>
      </c>
    </row>
    <row r="278" spans="1:70">
      <c r="A278" s="133" t="str">
        <f>IFERROR(IF(IF(AND(ROW(A278)=ROW($A$6),$G$2&lt;DATEVALUE("28/07/2006")),$G$2+1,INDEX('Intereses moratorios'!$A$7:$A$299,MATCH($G$2,'Intereses moratorios'!$A$7:$A$299,1)+ROW(A278)-ROW($A$6)))=0,"",IF(AND(ROW(A278)=ROW($A$6),$G$2&lt;DATEVALUE("28/07/2006")),$G$2+1,INDEX('Intereses moratorios'!$A$7:$A$299,MATCH($G$2,'Intereses moratorios'!$A$7:$A$299,1)+ROW(A278)-ROW($A$6)))),"")</f>
        <v/>
      </c>
      <c r="B278" s="133" t="str">
        <f>IFERROR(INDEX('Intereses moratorios'!$B$7:$B$299,MATCH(A278,'Intereses moratorios'!$A$7:$A$299,0)),"")</f>
        <v/>
      </c>
      <c r="C278" s="134" t="str">
        <f>IF(A278="","",IFERROR(IF($G$1&gt;=DATEVALUE("22/11/2019"),$E$4,INDEX('Intereses moratorios'!$D$7:$D$299,MATCH(A278,'Intereses moratorios'!$A$7:$A$299,0))),""))</f>
        <v/>
      </c>
      <c r="D278" s="133" t="str">
        <f t="shared" si="535"/>
        <v/>
      </c>
      <c r="E278" s="133" t="str">
        <f t="shared" si="536"/>
        <v/>
      </c>
      <c r="F278" s="135" t="str">
        <f t="shared" si="531"/>
        <v/>
      </c>
      <c r="G278" s="136" t="str">
        <f t="shared" si="532"/>
        <v/>
      </c>
      <c r="H278" s="136" t="str">
        <f t="shared" ref="H278:AM278" si="565">IF(D278&lt;&gt;"",ROUND(H4*IF($G$1&gt;=DATEVALUE("22/11/2019"),$C$278/365)*$F$278,IF(FALSE,-3,2)),"")</f>
        <v/>
      </c>
      <c r="I278" s="136" t="str">
        <f t="shared" si="565"/>
        <v/>
      </c>
      <c r="J278" s="136" t="str">
        <f t="shared" si="565"/>
        <v/>
      </c>
      <c r="K278" s="136" t="str">
        <f t="shared" si="565"/>
        <v/>
      </c>
      <c r="L278" s="136" t="str">
        <f t="shared" si="565"/>
        <v/>
      </c>
      <c r="M278" s="136" t="str">
        <f t="shared" si="565"/>
        <v/>
      </c>
      <c r="N278" s="136" t="str">
        <f t="shared" si="565"/>
        <v/>
      </c>
      <c r="O278" s="136" t="str">
        <f t="shared" si="565"/>
        <v/>
      </c>
      <c r="P278" s="136" t="str">
        <f t="shared" si="565"/>
        <v/>
      </c>
      <c r="Q278" s="136" t="str">
        <f t="shared" si="565"/>
        <v/>
      </c>
      <c r="R278" s="136" t="str">
        <f t="shared" si="565"/>
        <v/>
      </c>
      <c r="S278" s="136" t="str">
        <f t="shared" si="565"/>
        <v/>
      </c>
      <c r="T278" s="136" t="str">
        <f t="shared" si="565"/>
        <v/>
      </c>
      <c r="U278" s="136" t="str">
        <f t="shared" si="565"/>
        <v/>
      </c>
      <c r="V278" s="136" t="str">
        <f t="shared" si="565"/>
        <v/>
      </c>
      <c r="W278" s="136" t="str">
        <f t="shared" si="565"/>
        <v/>
      </c>
      <c r="X278" s="136" t="str">
        <f t="shared" si="565"/>
        <v/>
      </c>
      <c r="Y278" s="136" t="str">
        <f t="shared" si="565"/>
        <v/>
      </c>
      <c r="Z278" s="136" t="str">
        <f t="shared" si="565"/>
        <v/>
      </c>
      <c r="AA278" s="136" t="str">
        <f t="shared" si="565"/>
        <v/>
      </c>
      <c r="AB278" s="136" t="str">
        <f t="shared" si="565"/>
        <v/>
      </c>
      <c r="AC278" s="136" t="str">
        <f t="shared" si="565"/>
        <v/>
      </c>
      <c r="AD278" s="136" t="str">
        <f t="shared" si="565"/>
        <v/>
      </c>
      <c r="AE278" s="136" t="str">
        <f t="shared" si="565"/>
        <v/>
      </c>
      <c r="AF278" s="136" t="str">
        <f t="shared" si="565"/>
        <v/>
      </c>
      <c r="AG278" s="136" t="str">
        <f t="shared" si="565"/>
        <v/>
      </c>
      <c r="AH278" s="136" t="str">
        <f t="shared" si="565"/>
        <v/>
      </c>
      <c r="AI278" s="136" t="str">
        <f t="shared" si="565"/>
        <v/>
      </c>
      <c r="AJ278" s="136" t="str">
        <f t="shared" si="565"/>
        <v/>
      </c>
      <c r="AK278" s="136" t="str">
        <f t="shared" si="565"/>
        <v/>
      </c>
      <c r="AL278" s="136" t="str">
        <f t="shared" si="565"/>
        <v/>
      </c>
      <c r="AM278" s="136" t="str">
        <f t="shared" si="565"/>
        <v/>
      </c>
      <c r="AN278" s="136" t="str">
        <f t="shared" ref="AN278:BR278" si="566">IF(AJ278&lt;&gt;"",ROUND(AN4*IF($G$1&gt;=DATEVALUE("22/11/2019"),$C$278/365)*$F$278,IF(FALSE,-3,2)),"")</f>
        <v/>
      </c>
      <c r="AO278" s="136" t="str">
        <f t="shared" si="566"/>
        <v/>
      </c>
      <c r="AP278" s="136" t="str">
        <f t="shared" si="566"/>
        <v/>
      </c>
      <c r="AQ278" s="136" t="str">
        <f t="shared" si="566"/>
        <v/>
      </c>
      <c r="AR278" s="136" t="str">
        <f t="shared" si="566"/>
        <v/>
      </c>
      <c r="AS278" s="136" t="str">
        <f t="shared" si="566"/>
        <v/>
      </c>
      <c r="AT278" s="136" t="str">
        <f t="shared" si="566"/>
        <v/>
      </c>
      <c r="AU278" s="136" t="str">
        <f t="shared" si="566"/>
        <v/>
      </c>
      <c r="AV278" s="136" t="str">
        <f t="shared" si="566"/>
        <v/>
      </c>
      <c r="AW278" s="136" t="str">
        <f t="shared" si="566"/>
        <v/>
      </c>
      <c r="AX278" s="136" t="str">
        <f t="shared" si="566"/>
        <v/>
      </c>
      <c r="AY278" s="136" t="str">
        <f t="shared" si="566"/>
        <v/>
      </c>
      <c r="AZ278" s="136" t="str">
        <f t="shared" si="566"/>
        <v/>
      </c>
      <c r="BA278" s="136" t="str">
        <f t="shared" si="566"/>
        <v/>
      </c>
      <c r="BB278" s="136" t="str">
        <f t="shared" si="566"/>
        <v/>
      </c>
      <c r="BC278" s="136" t="str">
        <f t="shared" si="566"/>
        <v/>
      </c>
      <c r="BD278" s="136" t="str">
        <f t="shared" si="566"/>
        <v/>
      </c>
      <c r="BE278" s="136" t="str">
        <f t="shared" si="566"/>
        <v/>
      </c>
      <c r="BF278" s="136" t="str">
        <f t="shared" si="566"/>
        <v/>
      </c>
      <c r="BG278" s="136" t="str">
        <f t="shared" si="566"/>
        <v/>
      </c>
      <c r="BH278" s="136" t="str">
        <f t="shared" si="566"/>
        <v/>
      </c>
      <c r="BI278" s="136" t="str">
        <f t="shared" si="566"/>
        <v/>
      </c>
      <c r="BJ278" s="136" t="str">
        <f t="shared" si="566"/>
        <v/>
      </c>
      <c r="BK278" s="136" t="str">
        <f t="shared" si="566"/>
        <v/>
      </c>
      <c r="BL278" s="136" t="str">
        <f t="shared" si="566"/>
        <v/>
      </c>
      <c r="BM278" s="136" t="str">
        <f t="shared" si="566"/>
        <v/>
      </c>
      <c r="BN278" s="136" t="str">
        <f t="shared" si="566"/>
        <v/>
      </c>
      <c r="BO278" s="136" t="str">
        <f t="shared" si="566"/>
        <v/>
      </c>
      <c r="BP278" s="136" t="str">
        <f t="shared" si="566"/>
        <v/>
      </c>
      <c r="BQ278" s="136" t="str">
        <f t="shared" si="566"/>
        <v/>
      </c>
      <c r="BR278" s="136" t="str">
        <f t="shared" si="566"/>
        <v/>
      </c>
    </row>
    <row r="279" spans="1:70">
      <c r="A279" s="133" t="str">
        <f>IFERROR(IF(IF(AND(ROW(A279)=ROW($A$6),$G$2&lt;DATEVALUE("28/07/2006")),$G$2+1,INDEX('Intereses moratorios'!$A$7:$A$299,MATCH($G$2,'Intereses moratorios'!$A$7:$A$299,1)+ROW(A279)-ROW($A$6)))=0,"",IF(AND(ROW(A279)=ROW($A$6),$G$2&lt;DATEVALUE("28/07/2006")),$G$2+1,INDEX('Intereses moratorios'!$A$7:$A$299,MATCH($G$2,'Intereses moratorios'!$A$7:$A$299,1)+ROW(A279)-ROW($A$6)))),"")</f>
        <v/>
      </c>
      <c r="B279" s="133" t="str">
        <f>IFERROR(INDEX('Intereses moratorios'!$B$7:$B$299,MATCH(A279,'Intereses moratorios'!$A$7:$A$299,0)),"")</f>
        <v/>
      </c>
      <c r="C279" s="134" t="str">
        <f>IF(A279="","",IFERROR(IF($G$1&gt;=DATEVALUE("22/11/2019"),$E$4,INDEX('Intereses moratorios'!$D$7:$D$299,MATCH(A279,'Intereses moratorios'!$A$7:$A$299,0))),""))</f>
        <v/>
      </c>
      <c r="D279" s="133" t="str">
        <f t="shared" si="535"/>
        <v/>
      </c>
      <c r="E279" s="133" t="str">
        <f t="shared" si="536"/>
        <v/>
      </c>
      <c r="F279" s="135" t="str">
        <f t="shared" si="531"/>
        <v/>
      </c>
      <c r="G279" s="136" t="str">
        <f t="shared" si="532"/>
        <v/>
      </c>
      <c r="H279" s="136" t="str">
        <f t="shared" ref="H279:AM279" si="567">IF(D279&lt;&gt;"",ROUND(H4*IF($G$1&gt;=DATEVALUE("22/11/2019"),$C$279/365)*$F$279,IF(FALSE,-3,2)),"")</f>
        <v/>
      </c>
      <c r="I279" s="136" t="str">
        <f t="shared" si="567"/>
        <v/>
      </c>
      <c r="J279" s="136" t="str">
        <f t="shared" si="567"/>
        <v/>
      </c>
      <c r="K279" s="136" t="str">
        <f t="shared" si="567"/>
        <v/>
      </c>
      <c r="L279" s="136" t="str">
        <f t="shared" si="567"/>
        <v/>
      </c>
      <c r="M279" s="136" t="str">
        <f t="shared" si="567"/>
        <v/>
      </c>
      <c r="N279" s="136" t="str">
        <f t="shared" si="567"/>
        <v/>
      </c>
      <c r="O279" s="136" t="str">
        <f t="shared" si="567"/>
        <v/>
      </c>
      <c r="P279" s="136" t="str">
        <f t="shared" si="567"/>
        <v/>
      </c>
      <c r="Q279" s="136" t="str">
        <f t="shared" si="567"/>
        <v/>
      </c>
      <c r="R279" s="136" t="str">
        <f t="shared" si="567"/>
        <v/>
      </c>
      <c r="S279" s="136" t="str">
        <f t="shared" si="567"/>
        <v/>
      </c>
      <c r="T279" s="136" t="str">
        <f t="shared" si="567"/>
        <v/>
      </c>
      <c r="U279" s="136" t="str">
        <f t="shared" si="567"/>
        <v/>
      </c>
      <c r="V279" s="136" t="str">
        <f t="shared" si="567"/>
        <v/>
      </c>
      <c r="W279" s="136" t="str">
        <f t="shared" si="567"/>
        <v/>
      </c>
      <c r="X279" s="136" t="str">
        <f t="shared" si="567"/>
        <v/>
      </c>
      <c r="Y279" s="136" t="str">
        <f t="shared" si="567"/>
        <v/>
      </c>
      <c r="Z279" s="136" t="str">
        <f t="shared" si="567"/>
        <v/>
      </c>
      <c r="AA279" s="136" t="str">
        <f t="shared" si="567"/>
        <v/>
      </c>
      <c r="AB279" s="136" t="str">
        <f t="shared" si="567"/>
        <v/>
      </c>
      <c r="AC279" s="136" t="str">
        <f t="shared" si="567"/>
        <v/>
      </c>
      <c r="AD279" s="136" t="str">
        <f t="shared" si="567"/>
        <v/>
      </c>
      <c r="AE279" s="136" t="str">
        <f t="shared" si="567"/>
        <v/>
      </c>
      <c r="AF279" s="136" t="str">
        <f t="shared" si="567"/>
        <v/>
      </c>
      <c r="AG279" s="136" t="str">
        <f t="shared" si="567"/>
        <v/>
      </c>
      <c r="AH279" s="136" t="str">
        <f t="shared" si="567"/>
        <v/>
      </c>
      <c r="AI279" s="136" t="str">
        <f t="shared" si="567"/>
        <v/>
      </c>
      <c r="AJ279" s="136" t="str">
        <f t="shared" si="567"/>
        <v/>
      </c>
      <c r="AK279" s="136" t="str">
        <f t="shared" si="567"/>
        <v/>
      </c>
      <c r="AL279" s="136" t="str">
        <f t="shared" si="567"/>
        <v/>
      </c>
      <c r="AM279" s="136" t="str">
        <f t="shared" si="567"/>
        <v/>
      </c>
      <c r="AN279" s="136" t="str">
        <f t="shared" ref="AN279:BR279" si="568">IF(AJ279&lt;&gt;"",ROUND(AN4*IF($G$1&gt;=DATEVALUE("22/11/2019"),$C$279/365)*$F$279,IF(FALSE,-3,2)),"")</f>
        <v/>
      </c>
      <c r="AO279" s="136" t="str">
        <f t="shared" si="568"/>
        <v/>
      </c>
      <c r="AP279" s="136" t="str">
        <f t="shared" si="568"/>
        <v/>
      </c>
      <c r="AQ279" s="136" t="str">
        <f t="shared" si="568"/>
        <v/>
      </c>
      <c r="AR279" s="136" t="str">
        <f t="shared" si="568"/>
        <v/>
      </c>
      <c r="AS279" s="136" t="str">
        <f t="shared" si="568"/>
        <v/>
      </c>
      <c r="AT279" s="136" t="str">
        <f t="shared" si="568"/>
        <v/>
      </c>
      <c r="AU279" s="136" t="str">
        <f t="shared" si="568"/>
        <v/>
      </c>
      <c r="AV279" s="136" t="str">
        <f t="shared" si="568"/>
        <v/>
      </c>
      <c r="AW279" s="136" t="str">
        <f t="shared" si="568"/>
        <v/>
      </c>
      <c r="AX279" s="136" t="str">
        <f t="shared" si="568"/>
        <v/>
      </c>
      <c r="AY279" s="136" t="str">
        <f t="shared" si="568"/>
        <v/>
      </c>
      <c r="AZ279" s="136" t="str">
        <f t="shared" si="568"/>
        <v/>
      </c>
      <c r="BA279" s="136" t="str">
        <f t="shared" si="568"/>
        <v/>
      </c>
      <c r="BB279" s="136" t="str">
        <f t="shared" si="568"/>
        <v/>
      </c>
      <c r="BC279" s="136" t="str">
        <f t="shared" si="568"/>
        <v/>
      </c>
      <c r="BD279" s="136" t="str">
        <f t="shared" si="568"/>
        <v/>
      </c>
      <c r="BE279" s="136" t="str">
        <f t="shared" si="568"/>
        <v/>
      </c>
      <c r="BF279" s="136" t="str">
        <f t="shared" si="568"/>
        <v/>
      </c>
      <c r="BG279" s="136" t="str">
        <f t="shared" si="568"/>
        <v/>
      </c>
      <c r="BH279" s="136" t="str">
        <f t="shared" si="568"/>
        <v/>
      </c>
      <c r="BI279" s="136" t="str">
        <f t="shared" si="568"/>
        <v/>
      </c>
      <c r="BJ279" s="136" t="str">
        <f t="shared" si="568"/>
        <v/>
      </c>
      <c r="BK279" s="136" t="str">
        <f t="shared" si="568"/>
        <v/>
      </c>
      <c r="BL279" s="136" t="str">
        <f t="shared" si="568"/>
        <v/>
      </c>
      <c r="BM279" s="136" t="str">
        <f t="shared" si="568"/>
        <v/>
      </c>
      <c r="BN279" s="136" t="str">
        <f t="shared" si="568"/>
        <v/>
      </c>
      <c r="BO279" s="136" t="str">
        <f t="shared" si="568"/>
        <v/>
      </c>
      <c r="BP279" s="136" t="str">
        <f t="shared" si="568"/>
        <v/>
      </c>
      <c r="BQ279" s="136" t="str">
        <f t="shared" si="568"/>
        <v/>
      </c>
      <c r="BR279" s="136" t="str">
        <f t="shared" si="568"/>
        <v/>
      </c>
    </row>
    <row r="280" spans="1:70">
      <c r="A280" s="133" t="str">
        <f>IFERROR(IF(IF(AND(ROW(A280)=ROW($A$6),$G$2&lt;DATEVALUE("28/07/2006")),$G$2+1,INDEX('Intereses moratorios'!$A$7:$A$299,MATCH($G$2,'Intereses moratorios'!$A$7:$A$299,1)+ROW(A280)-ROW($A$6)))=0,"",IF(AND(ROW(A280)=ROW($A$6),$G$2&lt;DATEVALUE("28/07/2006")),$G$2+1,INDEX('Intereses moratorios'!$A$7:$A$299,MATCH($G$2,'Intereses moratorios'!$A$7:$A$299,1)+ROW(A280)-ROW($A$6)))),"")</f>
        <v/>
      </c>
      <c r="B280" s="133" t="str">
        <f>IFERROR(INDEX('Intereses moratorios'!$B$7:$B$299,MATCH(A280,'Intereses moratorios'!$A$7:$A$299,0)),"")</f>
        <v/>
      </c>
      <c r="C280" s="134" t="str">
        <f>IF(A280="","",IFERROR(IF($G$1&gt;=DATEVALUE("22/11/2019"),$E$4,INDEX('Intereses moratorios'!$D$7:$D$299,MATCH(A280,'Intereses moratorios'!$A$7:$A$299,0))),""))</f>
        <v/>
      </c>
      <c r="D280" s="133" t="str">
        <f t="shared" si="535"/>
        <v/>
      </c>
      <c r="E280" s="133" t="str">
        <f t="shared" si="536"/>
        <v/>
      </c>
      <c r="F280" s="135" t="str">
        <f t="shared" si="531"/>
        <v/>
      </c>
      <c r="G280" s="136" t="str">
        <f t="shared" si="532"/>
        <v/>
      </c>
      <c r="H280" s="136" t="str">
        <f t="shared" ref="H280:AM280" si="569">IF(D280&lt;&gt;"",ROUND(H4*IF($G$1&gt;=DATEVALUE("22/11/2019"),$C$280/365)*$F$280,IF(FALSE,-3,2)),"")</f>
        <v/>
      </c>
      <c r="I280" s="136" t="str">
        <f t="shared" si="569"/>
        <v/>
      </c>
      <c r="J280" s="136" t="str">
        <f t="shared" si="569"/>
        <v/>
      </c>
      <c r="K280" s="136" t="str">
        <f t="shared" si="569"/>
        <v/>
      </c>
      <c r="L280" s="136" t="str">
        <f t="shared" si="569"/>
        <v/>
      </c>
      <c r="M280" s="136" t="str">
        <f t="shared" si="569"/>
        <v/>
      </c>
      <c r="N280" s="136" t="str">
        <f t="shared" si="569"/>
        <v/>
      </c>
      <c r="O280" s="136" t="str">
        <f t="shared" si="569"/>
        <v/>
      </c>
      <c r="P280" s="136" t="str">
        <f t="shared" si="569"/>
        <v/>
      </c>
      <c r="Q280" s="136" t="str">
        <f t="shared" si="569"/>
        <v/>
      </c>
      <c r="R280" s="136" t="str">
        <f t="shared" si="569"/>
        <v/>
      </c>
      <c r="S280" s="136" t="str">
        <f t="shared" si="569"/>
        <v/>
      </c>
      <c r="T280" s="136" t="str">
        <f t="shared" si="569"/>
        <v/>
      </c>
      <c r="U280" s="136" t="str">
        <f t="shared" si="569"/>
        <v/>
      </c>
      <c r="V280" s="136" t="str">
        <f t="shared" si="569"/>
        <v/>
      </c>
      <c r="W280" s="136" t="str">
        <f t="shared" si="569"/>
        <v/>
      </c>
      <c r="X280" s="136" t="str">
        <f t="shared" si="569"/>
        <v/>
      </c>
      <c r="Y280" s="136" t="str">
        <f t="shared" si="569"/>
        <v/>
      </c>
      <c r="Z280" s="136" t="str">
        <f t="shared" si="569"/>
        <v/>
      </c>
      <c r="AA280" s="136" t="str">
        <f t="shared" si="569"/>
        <v/>
      </c>
      <c r="AB280" s="136" t="str">
        <f t="shared" si="569"/>
        <v/>
      </c>
      <c r="AC280" s="136" t="str">
        <f t="shared" si="569"/>
        <v/>
      </c>
      <c r="AD280" s="136" t="str">
        <f t="shared" si="569"/>
        <v/>
      </c>
      <c r="AE280" s="136" t="str">
        <f t="shared" si="569"/>
        <v/>
      </c>
      <c r="AF280" s="136" t="str">
        <f t="shared" si="569"/>
        <v/>
      </c>
      <c r="AG280" s="136" t="str">
        <f t="shared" si="569"/>
        <v/>
      </c>
      <c r="AH280" s="136" t="str">
        <f t="shared" si="569"/>
        <v/>
      </c>
      <c r="AI280" s="136" t="str">
        <f t="shared" si="569"/>
        <v/>
      </c>
      <c r="AJ280" s="136" t="str">
        <f t="shared" si="569"/>
        <v/>
      </c>
      <c r="AK280" s="136" t="str">
        <f t="shared" si="569"/>
        <v/>
      </c>
      <c r="AL280" s="136" t="str">
        <f t="shared" si="569"/>
        <v/>
      </c>
      <c r="AM280" s="136" t="str">
        <f t="shared" si="569"/>
        <v/>
      </c>
      <c r="AN280" s="136" t="str">
        <f t="shared" ref="AN280:BR280" si="570">IF(AJ280&lt;&gt;"",ROUND(AN4*IF($G$1&gt;=DATEVALUE("22/11/2019"),$C$280/365)*$F$280,IF(FALSE,-3,2)),"")</f>
        <v/>
      </c>
      <c r="AO280" s="136" t="str">
        <f t="shared" si="570"/>
        <v/>
      </c>
      <c r="AP280" s="136" t="str">
        <f t="shared" si="570"/>
        <v/>
      </c>
      <c r="AQ280" s="136" t="str">
        <f t="shared" si="570"/>
        <v/>
      </c>
      <c r="AR280" s="136" t="str">
        <f t="shared" si="570"/>
        <v/>
      </c>
      <c r="AS280" s="136" t="str">
        <f t="shared" si="570"/>
        <v/>
      </c>
      <c r="AT280" s="136" t="str">
        <f t="shared" si="570"/>
        <v/>
      </c>
      <c r="AU280" s="136" t="str">
        <f t="shared" si="570"/>
        <v/>
      </c>
      <c r="AV280" s="136" t="str">
        <f t="shared" si="570"/>
        <v/>
      </c>
      <c r="AW280" s="136" t="str">
        <f t="shared" si="570"/>
        <v/>
      </c>
      <c r="AX280" s="136" t="str">
        <f t="shared" si="570"/>
        <v/>
      </c>
      <c r="AY280" s="136" t="str">
        <f t="shared" si="570"/>
        <v/>
      </c>
      <c r="AZ280" s="136" t="str">
        <f t="shared" si="570"/>
        <v/>
      </c>
      <c r="BA280" s="136" t="str">
        <f t="shared" si="570"/>
        <v/>
      </c>
      <c r="BB280" s="136" t="str">
        <f t="shared" si="570"/>
        <v/>
      </c>
      <c r="BC280" s="136" t="str">
        <f t="shared" si="570"/>
        <v/>
      </c>
      <c r="BD280" s="136" t="str">
        <f t="shared" si="570"/>
        <v/>
      </c>
      <c r="BE280" s="136" t="str">
        <f t="shared" si="570"/>
        <v/>
      </c>
      <c r="BF280" s="136" t="str">
        <f t="shared" si="570"/>
        <v/>
      </c>
      <c r="BG280" s="136" t="str">
        <f t="shared" si="570"/>
        <v/>
      </c>
      <c r="BH280" s="136" t="str">
        <f t="shared" si="570"/>
        <v/>
      </c>
      <c r="BI280" s="136" t="str">
        <f t="shared" si="570"/>
        <v/>
      </c>
      <c r="BJ280" s="136" t="str">
        <f t="shared" si="570"/>
        <v/>
      </c>
      <c r="BK280" s="136" t="str">
        <f t="shared" si="570"/>
        <v/>
      </c>
      <c r="BL280" s="136" t="str">
        <f t="shared" si="570"/>
        <v/>
      </c>
      <c r="BM280" s="136" t="str">
        <f t="shared" si="570"/>
        <v/>
      </c>
      <c r="BN280" s="136" t="str">
        <f t="shared" si="570"/>
        <v/>
      </c>
      <c r="BO280" s="136" t="str">
        <f t="shared" si="570"/>
        <v/>
      </c>
      <c r="BP280" s="136" t="str">
        <f t="shared" si="570"/>
        <v/>
      </c>
      <c r="BQ280" s="136" t="str">
        <f t="shared" si="570"/>
        <v/>
      </c>
      <c r="BR280" s="136" t="str">
        <f t="shared" si="570"/>
        <v/>
      </c>
    </row>
    <row r="281" spans="1:70">
      <c r="A281" s="133" t="str">
        <f>IFERROR(IF(IF(AND(ROW(A281)=ROW($A$6),$G$2&lt;DATEVALUE("28/07/2006")),$G$2+1,INDEX('Intereses moratorios'!$A$7:$A$299,MATCH($G$2,'Intereses moratorios'!$A$7:$A$299,1)+ROW(A281)-ROW($A$6)))=0,"",IF(AND(ROW(A281)=ROW($A$6),$G$2&lt;DATEVALUE("28/07/2006")),$G$2+1,INDEX('Intereses moratorios'!$A$7:$A$299,MATCH($G$2,'Intereses moratorios'!$A$7:$A$299,1)+ROW(A281)-ROW($A$6)))),"")</f>
        <v/>
      </c>
      <c r="B281" s="133" t="str">
        <f>IFERROR(INDEX('Intereses moratorios'!$B$7:$B$299,MATCH(A281,'Intereses moratorios'!$A$7:$A$299,0)),"")</f>
        <v/>
      </c>
      <c r="C281" s="134" t="str">
        <f>IF(A281="","",IFERROR(IF($G$1&gt;=DATEVALUE("22/11/2019"),$E$4,INDEX('Intereses moratorios'!$D$7:$D$299,MATCH(A281,'Intereses moratorios'!$A$7:$A$299,0))),""))</f>
        <v/>
      </c>
      <c r="D281" s="133" t="str">
        <f t="shared" si="535"/>
        <v/>
      </c>
      <c r="E281" s="133" t="str">
        <f t="shared" si="536"/>
        <v/>
      </c>
      <c r="F281" s="135" t="str">
        <f t="shared" si="531"/>
        <v/>
      </c>
      <c r="G281" s="136" t="str">
        <f t="shared" si="532"/>
        <v/>
      </c>
      <c r="H281" s="136" t="str">
        <f t="shared" ref="H281:AM281" si="571">IF(D281&lt;&gt;"",ROUND(H4*IF($G$1&gt;=DATEVALUE("22/11/2019"),$C$281/365)*$F$281,IF(FALSE,-3,2)),"")</f>
        <v/>
      </c>
      <c r="I281" s="136" t="str">
        <f t="shared" si="571"/>
        <v/>
      </c>
      <c r="J281" s="136" t="str">
        <f t="shared" si="571"/>
        <v/>
      </c>
      <c r="K281" s="136" t="str">
        <f t="shared" si="571"/>
        <v/>
      </c>
      <c r="L281" s="136" t="str">
        <f t="shared" si="571"/>
        <v/>
      </c>
      <c r="M281" s="136" t="str">
        <f t="shared" si="571"/>
        <v/>
      </c>
      <c r="N281" s="136" t="str">
        <f t="shared" si="571"/>
        <v/>
      </c>
      <c r="O281" s="136" t="str">
        <f t="shared" si="571"/>
        <v/>
      </c>
      <c r="P281" s="136" t="str">
        <f t="shared" si="571"/>
        <v/>
      </c>
      <c r="Q281" s="136" t="str">
        <f t="shared" si="571"/>
        <v/>
      </c>
      <c r="R281" s="136" t="str">
        <f t="shared" si="571"/>
        <v/>
      </c>
      <c r="S281" s="136" t="str">
        <f t="shared" si="571"/>
        <v/>
      </c>
      <c r="T281" s="136" t="str">
        <f t="shared" si="571"/>
        <v/>
      </c>
      <c r="U281" s="136" t="str">
        <f t="shared" si="571"/>
        <v/>
      </c>
      <c r="V281" s="136" t="str">
        <f t="shared" si="571"/>
        <v/>
      </c>
      <c r="W281" s="136" t="str">
        <f t="shared" si="571"/>
        <v/>
      </c>
      <c r="X281" s="136" t="str">
        <f t="shared" si="571"/>
        <v/>
      </c>
      <c r="Y281" s="136" t="str">
        <f t="shared" si="571"/>
        <v/>
      </c>
      <c r="Z281" s="136" t="str">
        <f t="shared" si="571"/>
        <v/>
      </c>
      <c r="AA281" s="136" t="str">
        <f t="shared" si="571"/>
        <v/>
      </c>
      <c r="AB281" s="136" t="str">
        <f t="shared" si="571"/>
        <v/>
      </c>
      <c r="AC281" s="136" t="str">
        <f t="shared" si="571"/>
        <v/>
      </c>
      <c r="AD281" s="136" t="str">
        <f t="shared" si="571"/>
        <v/>
      </c>
      <c r="AE281" s="136" t="str">
        <f t="shared" si="571"/>
        <v/>
      </c>
      <c r="AF281" s="136" t="str">
        <f t="shared" si="571"/>
        <v/>
      </c>
      <c r="AG281" s="136" t="str">
        <f t="shared" si="571"/>
        <v/>
      </c>
      <c r="AH281" s="136" t="str">
        <f t="shared" si="571"/>
        <v/>
      </c>
      <c r="AI281" s="136" t="str">
        <f t="shared" si="571"/>
        <v/>
      </c>
      <c r="AJ281" s="136" t="str">
        <f t="shared" si="571"/>
        <v/>
      </c>
      <c r="AK281" s="136" t="str">
        <f t="shared" si="571"/>
        <v/>
      </c>
      <c r="AL281" s="136" t="str">
        <f t="shared" si="571"/>
        <v/>
      </c>
      <c r="AM281" s="136" t="str">
        <f t="shared" si="571"/>
        <v/>
      </c>
      <c r="AN281" s="136" t="str">
        <f t="shared" ref="AN281:BR281" si="572">IF(AJ281&lt;&gt;"",ROUND(AN4*IF($G$1&gt;=DATEVALUE("22/11/2019"),$C$281/365)*$F$281,IF(FALSE,-3,2)),"")</f>
        <v/>
      </c>
      <c r="AO281" s="136" t="str">
        <f t="shared" si="572"/>
        <v/>
      </c>
      <c r="AP281" s="136" t="str">
        <f t="shared" si="572"/>
        <v/>
      </c>
      <c r="AQ281" s="136" t="str">
        <f t="shared" si="572"/>
        <v/>
      </c>
      <c r="AR281" s="136" t="str">
        <f t="shared" si="572"/>
        <v/>
      </c>
      <c r="AS281" s="136" t="str">
        <f t="shared" si="572"/>
        <v/>
      </c>
      <c r="AT281" s="136" t="str">
        <f t="shared" si="572"/>
        <v/>
      </c>
      <c r="AU281" s="136" t="str">
        <f t="shared" si="572"/>
        <v/>
      </c>
      <c r="AV281" s="136" t="str">
        <f t="shared" si="572"/>
        <v/>
      </c>
      <c r="AW281" s="136" t="str">
        <f t="shared" si="572"/>
        <v/>
      </c>
      <c r="AX281" s="136" t="str">
        <f t="shared" si="572"/>
        <v/>
      </c>
      <c r="AY281" s="136" t="str">
        <f t="shared" si="572"/>
        <v/>
      </c>
      <c r="AZ281" s="136" t="str">
        <f t="shared" si="572"/>
        <v/>
      </c>
      <c r="BA281" s="136" t="str">
        <f t="shared" si="572"/>
        <v/>
      </c>
      <c r="BB281" s="136" t="str">
        <f t="shared" si="572"/>
        <v/>
      </c>
      <c r="BC281" s="136" t="str">
        <f t="shared" si="572"/>
        <v/>
      </c>
      <c r="BD281" s="136" t="str">
        <f t="shared" si="572"/>
        <v/>
      </c>
      <c r="BE281" s="136" t="str">
        <f t="shared" si="572"/>
        <v/>
      </c>
      <c r="BF281" s="136" t="str">
        <f t="shared" si="572"/>
        <v/>
      </c>
      <c r="BG281" s="136" t="str">
        <f t="shared" si="572"/>
        <v/>
      </c>
      <c r="BH281" s="136" t="str">
        <f t="shared" si="572"/>
        <v/>
      </c>
      <c r="BI281" s="136" t="str">
        <f t="shared" si="572"/>
        <v/>
      </c>
      <c r="BJ281" s="136" t="str">
        <f t="shared" si="572"/>
        <v/>
      </c>
      <c r="BK281" s="136" t="str">
        <f t="shared" si="572"/>
        <v/>
      </c>
      <c r="BL281" s="136" t="str">
        <f t="shared" si="572"/>
        <v/>
      </c>
      <c r="BM281" s="136" t="str">
        <f t="shared" si="572"/>
        <v/>
      </c>
      <c r="BN281" s="136" t="str">
        <f t="shared" si="572"/>
        <v/>
      </c>
      <c r="BO281" s="136" t="str">
        <f t="shared" si="572"/>
        <v/>
      </c>
      <c r="BP281" s="136" t="str">
        <f t="shared" si="572"/>
        <v/>
      </c>
      <c r="BQ281" s="136" t="str">
        <f t="shared" si="572"/>
        <v/>
      </c>
      <c r="BR281" s="136" t="str">
        <f t="shared" si="572"/>
        <v/>
      </c>
    </row>
    <row r="282" spans="1:70">
      <c r="A282" s="133" t="str">
        <f>IFERROR(IF(IF(AND(ROW(A282)=ROW($A$6),$G$2&lt;DATEVALUE("28/07/2006")),$G$2+1,INDEX('Intereses moratorios'!$A$7:$A$299,MATCH($G$2,'Intereses moratorios'!$A$7:$A$299,1)+ROW(A282)-ROW($A$6)))=0,"",IF(AND(ROW(A282)=ROW($A$6),$G$2&lt;DATEVALUE("28/07/2006")),$G$2+1,INDEX('Intereses moratorios'!$A$7:$A$299,MATCH($G$2,'Intereses moratorios'!$A$7:$A$299,1)+ROW(A282)-ROW($A$6)))),"")</f>
        <v/>
      </c>
      <c r="B282" s="133" t="str">
        <f>IFERROR(INDEX('Intereses moratorios'!$B$7:$B$299,MATCH(A282,'Intereses moratorios'!$A$7:$A$299,0)),"")</f>
        <v/>
      </c>
      <c r="C282" s="134" t="str">
        <f>IF(A282="","",IFERROR(IF($G$1&gt;=DATEVALUE("22/11/2019"),$E$4,INDEX('Intereses moratorios'!$D$7:$D$299,MATCH(A282,'Intereses moratorios'!$A$7:$A$299,0))),""))</f>
        <v/>
      </c>
      <c r="D282" s="133" t="str">
        <f t="shared" si="535"/>
        <v/>
      </c>
      <c r="E282" s="133" t="str">
        <f t="shared" si="536"/>
        <v/>
      </c>
      <c r="F282" s="135" t="str">
        <f t="shared" si="531"/>
        <v/>
      </c>
      <c r="G282" s="136" t="str">
        <f t="shared" si="532"/>
        <v/>
      </c>
      <c r="H282" s="136" t="str">
        <f t="shared" ref="H282:AM282" si="573">IF(D282&lt;&gt;"",ROUND(H4*IF($G$1&gt;=DATEVALUE("22/11/2019"),$C$282/365)*$F$282,IF(FALSE,-3,2)),"")</f>
        <v/>
      </c>
      <c r="I282" s="136" t="str">
        <f t="shared" si="573"/>
        <v/>
      </c>
      <c r="J282" s="136" t="str">
        <f t="shared" si="573"/>
        <v/>
      </c>
      <c r="K282" s="136" t="str">
        <f t="shared" si="573"/>
        <v/>
      </c>
      <c r="L282" s="136" t="str">
        <f t="shared" si="573"/>
        <v/>
      </c>
      <c r="M282" s="136" t="str">
        <f t="shared" si="573"/>
        <v/>
      </c>
      <c r="N282" s="136" t="str">
        <f t="shared" si="573"/>
        <v/>
      </c>
      <c r="O282" s="136" t="str">
        <f t="shared" si="573"/>
        <v/>
      </c>
      <c r="P282" s="136" t="str">
        <f t="shared" si="573"/>
        <v/>
      </c>
      <c r="Q282" s="136" t="str">
        <f t="shared" si="573"/>
        <v/>
      </c>
      <c r="R282" s="136" t="str">
        <f t="shared" si="573"/>
        <v/>
      </c>
      <c r="S282" s="136" t="str">
        <f t="shared" si="573"/>
        <v/>
      </c>
      <c r="T282" s="136" t="str">
        <f t="shared" si="573"/>
        <v/>
      </c>
      <c r="U282" s="136" t="str">
        <f t="shared" si="573"/>
        <v/>
      </c>
      <c r="V282" s="136" t="str">
        <f t="shared" si="573"/>
        <v/>
      </c>
      <c r="W282" s="136" t="str">
        <f t="shared" si="573"/>
        <v/>
      </c>
      <c r="X282" s="136" t="str">
        <f t="shared" si="573"/>
        <v/>
      </c>
      <c r="Y282" s="136" t="str">
        <f t="shared" si="573"/>
        <v/>
      </c>
      <c r="Z282" s="136" t="str">
        <f t="shared" si="573"/>
        <v/>
      </c>
      <c r="AA282" s="136" t="str">
        <f t="shared" si="573"/>
        <v/>
      </c>
      <c r="AB282" s="136" t="str">
        <f t="shared" si="573"/>
        <v/>
      </c>
      <c r="AC282" s="136" t="str">
        <f t="shared" si="573"/>
        <v/>
      </c>
      <c r="AD282" s="136" t="str">
        <f t="shared" si="573"/>
        <v/>
      </c>
      <c r="AE282" s="136" t="str">
        <f t="shared" si="573"/>
        <v/>
      </c>
      <c r="AF282" s="136" t="str">
        <f t="shared" si="573"/>
        <v/>
      </c>
      <c r="AG282" s="136" t="str">
        <f t="shared" si="573"/>
        <v/>
      </c>
      <c r="AH282" s="136" t="str">
        <f t="shared" si="573"/>
        <v/>
      </c>
      <c r="AI282" s="136" t="str">
        <f t="shared" si="573"/>
        <v/>
      </c>
      <c r="AJ282" s="136" t="str">
        <f t="shared" si="573"/>
        <v/>
      </c>
      <c r="AK282" s="136" t="str">
        <f t="shared" si="573"/>
        <v/>
      </c>
      <c r="AL282" s="136" t="str">
        <f t="shared" si="573"/>
        <v/>
      </c>
      <c r="AM282" s="136" t="str">
        <f t="shared" si="573"/>
        <v/>
      </c>
      <c r="AN282" s="136" t="str">
        <f t="shared" ref="AN282:BR282" si="574">IF(AJ282&lt;&gt;"",ROUND(AN4*IF($G$1&gt;=DATEVALUE("22/11/2019"),$C$282/365)*$F$282,IF(FALSE,-3,2)),"")</f>
        <v/>
      </c>
      <c r="AO282" s="136" t="str">
        <f t="shared" si="574"/>
        <v/>
      </c>
      <c r="AP282" s="136" t="str">
        <f t="shared" si="574"/>
        <v/>
      </c>
      <c r="AQ282" s="136" t="str">
        <f t="shared" si="574"/>
        <v/>
      </c>
      <c r="AR282" s="136" t="str">
        <f t="shared" si="574"/>
        <v/>
      </c>
      <c r="AS282" s="136" t="str">
        <f t="shared" si="574"/>
        <v/>
      </c>
      <c r="AT282" s="136" t="str">
        <f t="shared" si="574"/>
        <v/>
      </c>
      <c r="AU282" s="136" t="str">
        <f t="shared" si="574"/>
        <v/>
      </c>
      <c r="AV282" s="136" t="str">
        <f t="shared" si="574"/>
        <v/>
      </c>
      <c r="AW282" s="136" t="str">
        <f t="shared" si="574"/>
        <v/>
      </c>
      <c r="AX282" s="136" t="str">
        <f t="shared" si="574"/>
        <v/>
      </c>
      <c r="AY282" s="136" t="str">
        <f t="shared" si="574"/>
        <v/>
      </c>
      <c r="AZ282" s="136" t="str">
        <f t="shared" si="574"/>
        <v/>
      </c>
      <c r="BA282" s="136" t="str">
        <f t="shared" si="574"/>
        <v/>
      </c>
      <c r="BB282" s="136" t="str">
        <f t="shared" si="574"/>
        <v/>
      </c>
      <c r="BC282" s="136" t="str">
        <f t="shared" si="574"/>
        <v/>
      </c>
      <c r="BD282" s="136" t="str">
        <f t="shared" si="574"/>
        <v/>
      </c>
      <c r="BE282" s="136" t="str">
        <f t="shared" si="574"/>
        <v/>
      </c>
      <c r="BF282" s="136" t="str">
        <f t="shared" si="574"/>
        <v/>
      </c>
      <c r="BG282" s="136" t="str">
        <f t="shared" si="574"/>
        <v/>
      </c>
      <c r="BH282" s="136" t="str">
        <f t="shared" si="574"/>
        <v/>
      </c>
      <c r="BI282" s="136" t="str">
        <f t="shared" si="574"/>
        <v/>
      </c>
      <c r="BJ282" s="136" t="str">
        <f t="shared" si="574"/>
        <v/>
      </c>
      <c r="BK282" s="136" t="str">
        <f t="shared" si="574"/>
        <v/>
      </c>
      <c r="BL282" s="136" t="str">
        <f t="shared" si="574"/>
        <v/>
      </c>
      <c r="BM282" s="136" t="str">
        <f t="shared" si="574"/>
        <v/>
      </c>
      <c r="BN282" s="136" t="str">
        <f t="shared" si="574"/>
        <v/>
      </c>
      <c r="BO282" s="136" t="str">
        <f t="shared" si="574"/>
        <v/>
      </c>
      <c r="BP282" s="136" t="str">
        <f t="shared" si="574"/>
        <v/>
      </c>
      <c r="BQ282" s="136" t="str">
        <f t="shared" si="574"/>
        <v/>
      </c>
      <c r="BR282" s="136" t="str">
        <f t="shared" si="574"/>
        <v/>
      </c>
    </row>
    <row r="283" spans="1:70">
      <c r="A283" s="133" t="str">
        <f>IFERROR(IF(IF(AND(ROW(A283)=ROW($A$6),$G$2&lt;DATEVALUE("28/07/2006")),$G$2+1,INDEX('Intereses moratorios'!$A$7:$A$299,MATCH($G$2,'Intereses moratorios'!$A$7:$A$299,1)+ROW(A283)-ROW($A$6)))=0,"",IF(AND(ROW(A283)=ROW($A$6),$G$2&lt;DATEVALUE("28/07/2006")),$G$2+1,INDEX('Intereses moratorios'!$A$7:$A$299,MATCH($G$2,'Intereses moratorios'!$A$7:$A$299,1)+ROW(A283)-ROW($A$6)))),"")</f>
        <v/>
      </c>
      <c r="B283" s="133" t="str">
        <f>IFERROR(INDEX('Intereses moratorios'!$B$7:$B$299,MATCH(A283,'Intereses moratorios'!$A$7:$A$299,0)),"")</f>
        <v/>
      </c>
      <c r="C283" s="134" t="str">
        <f>IF(A283="","",IFERROR(IF($G$1&gt;=DATEVALUE("22/11/2019"),$E$4,INDEX('Intereses moratorios'!$D$7:$D$299,MATCH(A283,'Intereses moratorios'!$A$7:$A$299,0))),""))</f>
        <v/>
      </c>
      <c r="D283" s="133" t="str">
        <f t="shared" si="535"/>
        <v/>
      </c>
      <c r="E283" s="133" t="str">
        <f t="shared" si="536"/>
        <v/>
      </c>
      <c r="F283" s="135" t="str">
        <f t="shared" si="531"/>
        <v/>
      </c>
      <c r="G283" s="136" t="str">
        <f t="shared" si="532"/>
        <v/>
      </c>
      <c r="H283" s="136" t="str">
        <f t="shared" ref="H283:AM283" si="575">IF(D283&lt;&gt;"",ROUND(H4*IF($G$1&gt;=DATEVALUE("22/11/2019"),$C$283/365)*$F$283,IF(FALSE,-3,2)),"")</f>
        <v/>
      </c>
      <c r="I283" s="136" t="str">
        <f t="shared" si="575"/>
        <v/>
      </c>
      <c r="J283" s="136" t="str">
        <f t="shared" si="575"/>
        <v/>
      </c>
      <c r="K283" s="136" t="str">
        <f t="shared" si="575"/>
        <v/>
      </c>
      <c r="L283" s="136" t="str">
        <f t="shared" si="575"/>
        <v/>
      </c>
      <c r="M283" s="136" t="str">
        <f t="shared" si="575"/>
        <v/>
      </c>
      <c r="N283" s="136" t="str">
        <f t="shared" si="575"/>
        <v/>
      </c>
      <c r="O283" s="136" t="str">
        <f t="shared" si="575"/>
        <v/>
      </c>
      <c r="P283" s="136" t="str">
        <f t="shared" si="575"/>
        <v/>
      </c>
      <c r="Q283" s="136" t="str">
        <f t="shared" si="575"/>
        <v/>
      </c>
      <c r="R283" s="136" t="str">
        <f t="shared" si="575"/>
        <v/>
      </c>
      <c r="S283" s="136" t="str">
        <f t="shared" si="575"/>
        <v/>
      </c>
      <c r="T283" s="136" t="str">
        <f t="shared" si="575"/>
        <v/>
      </c>
      <c r="U283" s="136" t="str">
        <f t="shared" si="575"/>
        <v/>
      </c>
      <c r="V283" s="136" t="str">
        <f t="shared" si="575"/>
        <v/>
      </c>
      <c r="W283" s="136" t="str">
        <f t="shared" si="575"/>
        <v/>
      </c>
      <c r="X283" s="136" t="str">
        <f t="shared" si="575"/>
        <v/>
      </c>
      <c r="Y283" s="136" t="str">
        <f t="shared" si="575"/>
        <v/>
      </c>
      <c r="Z283" s="136" t="str">
        <f t="shared" si="575"/>
        <v/>
      </c>
      <c r="AA283" s="136" t="str">
        <f t="shared" si="575"/>
        <v/>
      </c>
      <c r="AB283" s="136" t="str">
        <f t="shared" si="575"/>
        <v/>
      </c>
      <c r="AC283" s="136" t="str">
        <f t="shared" si="575"/>
        <v/>
      </c>
      <c r="AD283" s="136" t="str">
        <f t="shared" si="575"/>
        <v/>
      </c>
      <c r="AE283" s="136" t="str">
        <f t="shared" si="575"/>
        <v/>
      </c>
      <c r="AF283" s="136" t="str">
        <f t="shared" si="575"/>
        <v/>
      </c>
      <c r="AG283" s="136" t="str">
        <f t="shared" si="575"/>
        <v/>
      </c>
      <c r="AH283" s="136" t="str">
        <f t="shared" si="575"/>
        <v/>
      </c>
      <c r="AI283" s="136" t="str">
        <f t="shared" si="575"/>
        <v/>
      </c>
      <c r="AJ283" s="136" t="str">
        <f t="shared" si="575"/>
        <v/>
      </c>
      <c r="AK283" s="136" t="str">
        <f t="shared" si="575"/>
        <v/>
      </c>
      <c r="AL283" s="136" t="str">
        <f t="shared" si="575"/>
        <v/>
      </c>
      <c r="AM283" s="136" t="str">
        <f t="shared" si="575"/>
        <v/>
      </c>
      <c r="AN283" s="136" t="str">
        <f t="shared" ref="AN283:BR283" si="576">IF(AJ283&lt;&gt;"",ROUND(AN4*IF($G$1&gt;=DATEVALUE("22/11/2019"),$C$283/365)*$F$283,IF(FALSE,-3,2)),"")</f>
        <v/>
      </c>
      <c r="AO283" s="136" t="str">
        <f t="shared" si="576"/>
        <v/>
      </c>
      <c r="AP283" s="136" t="str">
        <f t="shared" si="576"/>
        <v/>
      </c>
      <c r="AQ283" s="136" t="str">
        <f t="shared" si="576"/>
        <v/>
      </c>
      <c r="AR283" s="136" t="str">
        <f t="shared" si="576"/>
        <v/>
      </c>
      <c r="AS283" s="136" t="str">
        <f t="shared" si="576"/>
        <v/>
      </c>
      <c r="AT283" s="136" t="str">
        <f t="shared" si="576"/>
        <v/>
      </c>
      <c r="AU283" s="136" t="str">
        <f t="shared" si="576"/>
        <v/>
      </c>
      <c r="AV283" s="136" t="str">
        <f t="shared" si="576"/>
        <v/>
      </c>
      <c r="AW283" s="136" t="str">
        <f t="shared" si="576"/>
        <v/>
      </c>
      <c r="AX283" s="136" t="str">
        <f t="shared" si="576"/>
        <v/>
      </c>
      <c r="AY283" s="136" t="str">
        <f t="shared" si="576"/>
        <v/>
      </c>
      <c r="AZ283" s="136" t="str">
        <f t="shared" si="576"/>
        <v/>
      </c>
      <c r="BA283" s="136" t="str">
        <f t="shared" si="576"/>
        <v/>
      </c>
      <c r="BB283" s="136" t="str">
        <f t="shared" si="576"/>
        <v/>
      </c>
      <c r="BC283" s="136" t="str">
        <f t="shared" si="576"/>
        <v/>
      </c>
      <c r="BD283" s="136" t="str">
        <f t="shared" si="576"/>
        <v/>
      </c>
      <c r="BE283" s="136" t="str">
        <f t="shared" si="576"/>
        <v/>
      </c>
      <c r="BF283" s="136" t="str">
        <f t="shared" si="576"/>
        <v/>
      </c>
      <c r="BG283" s="136" t="str">
        <f t="shared" si="576"/>
        <v/>
      </c>
      <c r="BH283" s="136" t="str">
        <f t="shared" si="576"/>
        <v/>
      </c>
      <c r="BI283" s="136" t="str">
        <f t="shared" si="576"/>
        <v/>
      </c>
      <c r="BJ283" s="136" t="str">
        <f t="shared" si="576"/>
        <v/>
      </c>
      <c r="BK283" s="136" t="str">
        <f t="shared" si="576"/>
        <v/>
      </c>
      <c r="BL283" s="136" t="str">
        <f t="shared" si="576"/>
        <v/>
      </c>
      <c r="BM283" s="136" t="str">
        <f t="shared" si="576"/>
        <v/>
      </c>
      <c r="BN283" s="136" t="str">
        <f t="shared" si="576"/>
        <v/>
      </c>
      <c r="BO283" s="136" t="str">
        <f t="shared" si="576"/>
        <v/>
      </c>
      <c r="BP283" s="136" t="str">
        <f t="shared" si="576"/>
        <v/>
      </c>
      <c r="BQ283" s="136" t="str">
        <f t="shared" si="576"/>
        <v/>
      </c>
      <c r="BR283" s="136" t="str">
        <f t="shared" si="576"/>
        <v/>
      </c>
    </row>
    <row r="284" spans="1:70">
      <c r="A284" s="133" t="str">
        <f>IFERROR(IF(IF(AND(ROW(A284)=ROW($A$6),$G$2&lt;DATEVALUE("28/07/2006")),$G$2+1,INDEX('Intereses moratorios'!$A$7:$A$299,MATCH($G$2,'Intereses moratorios'!$A$7:$A$299,1)+ROW(A284)-ROW($A$6)))=0,"",IF(AND(ROW(A284)=ROW($A$6),$G$2&lt;DATEVALUE("28/07/2006")),$G$2+1,INDEX('Intereses moratorios'!$A$7:$A$299,MATCH($G$2,'Intereses moratorios'!$A$7:$A$299,1)+ROW(A284)-ROW($A$6)))),"")</f>
        <v/>
      </c>
      <c r="B284" s="133" t="str">
        <f>IFERROR(INDEX('Intereses moratorios'!$B$7:$B$299,MATCH(A284,'Intereses moratorios'!$A$7:$A$299,0)),"")</f>
        <v/>
      </c>
      <c r="C284" s="134" t="str">
        <f>IF(A284="","",IFERROR(IF($G$1&gt;=DATEVALUE("22/11/2019"),$E$4,INDEX('Intereses moratorios'!$D$7:$D$299,MATCH(A284,'Intereses moratorios'!$A$7:$A$299,0))),""))</f>
        <v/>
      </c>
      <c r="D284" s="133" t="str">
        <f t="shared" si="535"/>
        <v/>
      </c>
      <c r="E284" s="133" t="str">
        <f t="shared" si="536"/>
        <v/>
      </c>
      <c r="F284" s="135" t="str">
        <f t="shared" si="531"/>
        <v/>
      </c>
      <c r="G284" s="136" t="str">
        <f t="shared" si="532"/>
        <v/>
      </c>
      <c r="H284" s="136" t="str">
        <f t="shared" ref="H284:AM284" si="577">IF(D284&lt;&gt;"",ROUND(H4*IF($G$1&gt;=DATEVALUE("22/11/2019"),$C$284/365)*$F$284,IF(FALSE,-3,2)),"")</f>
        <v/>
      </c>
      <c r="I284" s="136" t="str">
        <f t="shared" si="577"/>
        <v/>
      </c>
      <c r="J284" s="136" t="str">
        <f t="shared" si="577"/>
        <v/>
      </c>
      <c r="K284" s="136" t="str">
        <f t="shared" si="577"/>
        <v/>
      </c>
      <c r="L284" s="136" t="str">
        <f t="shared" si="577"/>
        <v/>
      </c>
      <c r="M284" s="136" t="str">
        <f t="shared" si="577"/>
        <v/>
      </c>
      <c r="N284" s="136" t="str">
        <f t="shared" si="577"/>
        <v/>
      </c>
      <c r="O284" s="136" t="str">
        <f t="shared" si="577"/>
        <v/>
      </c>
      <c r="P284" s="136" t="str">
        <f t="shared" si="577"/>
        <v/>
      </c>
      <c r="Q284" s="136" t="str">
        <f t="shared" si="577"/>
        <v/>
      </c>
      <c r="R284" s="136" t="str">
        <f t="shared" si="577"/>
        <v/>
      </c>
      <c r="S284" s="136" t="str">
        <f t="shared" si="577"/>
        <v/>
      </c>
      <c r="T284" s="136" t="str">
        <f t="shared" si="577"/>
        <v/>
      </c>
      <c r="U284" s="136" t="str">
        <f t="shared" si="577"/>
        <v/>
      </c>
      <c r="V284" s="136" t="str">
        <f t="shared" si="577"/>
        <v/>
      </c>
      <c r="W284" s="136" t="str">
        <f t="shared" si="577"/>
        <v/>
      </c>
      <c r="X284" s="136" t="str">
        <f t="shared" si="577"/>
        <v/>
      </c>
      <c r="Y284" s="136" t="str">
        <f t="shared" si="577"/>
        <v/>
      </c>
      <c r="Z284" s="136" t="str">
        <f t="shared" si="577"/>
        <v/>
      </c>
      <c r="AA284" s="136" t="str">
        <f t="shared" si="577"/>
        <v/>
      </c>
      <c r="AB284" s="136" t="str">
        <f t="shared" si="577"/>
        <v/>
      </c>
      <c r="AC284" s="136" t="str">
        <f t="shared" si="577"/>
        <v/>
      </c>
      <c r="AD284" s="136" t="str">
        <f t="shared" si="577"/>
        <v/>
      </c>
      <c r="AE284" s="136" t="str">
        <f t="shared" si="577"/>
        <v/>
      </c>
      <c r="AF284" s="136" t="str">
        <f t="shared" si="577"/>
        <v/>
      </c>
      <c r="AG284" s="136" t="str">
        <f t="shared" si="577"/>
        <v/>
      </c>
      <c r="AH284" s="136" t="str">
        <f t="shared" si="577"/>
        <v/>
      </c>
      <c r="AI284" s="136" t="str">
        <f t="shared" si="577"/>
        <v/>
      </c>
      <c r="AJ284" s="136" t="str">
        <f t="shared" si="577"/>
        <v/>
      </c>
      <c r="AK284" s="136" t="str">
        <f t="shared" si="577"/>
        <v/>
      </c>
      <c r="AL284" s="136" t="str">
        <f t="shared" si="577"/>
        <v/>
      </c>
      <c r="AM284" s="136" t="str">
        <f t="shared" si="577"/>
        <v/>
      </c>
      <c r="AN284" s="136" t="str">
        <f t="shared" ref="AN284:BR284" si="578">IF(AJ284&lt;&gt;"",ROUND(AN4*IF($G$1&gt;=DATEVALUE("22/11/2019"),$C$284/365)*$F$284,IF(FALSE,-3,2)),"")</f>
        <v/>
      </c>
      <c r="AO284" s="136" t="str">
        <f t="shared" si="578"/>
        <v/>
      </c>
      <c r="AP284" s="136" t="str">
        <f t="shared" si="578"/>
        <v/>
      </c>
      <c r="AQ284" s="136" t="str">
        <f t="shared" si="578"/>
        <v/>
      </c>
      <c r="AR284" s="136" t="str">
        <f t="shared" si="578"/>
        <v/>
      </c>
      <c r="AS284" s="136" t="str">
        <f t="shared" si="578"/>
        <v/>
      </c>
      <c r="AT284" s="136" t="str">
        <f t="shared" si="578"/>
        <v/>
      </c>
      <c r="AU284" s="136" t="str">
        <f t="shared" si="578"/>
        <v/>
      </c>
      <c r="AV284" s="136" t="str">
        <f t="shared" si="578"/>
        <v/>
      </c>
      <c r="AW284" s="136" t="str">
        <f t="shared" si="578"/>
        <v/>
      </c>
      <c r="AX284" s="136" t="str">
        <f t="shared" si="578"/>
        <v/>
      </c>
      <c r="AY284" s="136" t="str">
        <f t="shared" si="578"/>
        <v/>
      </c>
      <c r="AZ284" s="136" t="str">
        <f t="shared" si="578"/>
        <v/>
      </c>
      <c r="BA284" s="136" t="str">
        <f t="shared" si="578"/>
        <v/>
      </c>
      <c r="BB284" s="136" t="str">
        <f t="shared" si="578"/>
        <v/>
      </c>
      <c r="BC284" s="136" t="str">
        <f t="shared" si="578"/>
        <v/>
      </c>
      <c r="BD284" s="136" t="str">
        <f t="shared" si="578"/>
        <v/>
      </c>
      <c r="BE284" s="136" t="str">
        <f t="shared" si="578"/>
        <v/>
      </c>
      <c r="BF284" s="136" t="str">
        <f t="shared" si="578"/>
        <v/>
      </c>
      <c r="BG284" s="136" t="str">
        <f t="shared" si="578"/>
        <v/>
      </c>
      <c r="BH284" s="136" t="str">
        <f t="shared" si="578"/>
        <v/>
      </c>
      <c r="BI284" s="136" t="str">
        <f t="shared" si="578"/>
        <v/>
      </c>
      <c r="BJ284" s="136" t="str">
        <f t="shared" si="578"/>
        <v/>
      </c>
      <c r="BK284" s="136" t="str">
        <f t="shared" si="578"/>
        <v/>
      </c>
      <c r="BL284" s="136" t="str">
        <f t="shared" si="578"/>
        <v/>
      </c>
      <c r="BM284" s="136" t="str">
        <f t="shared" si="578"/>
        <v/>
      </c>
      <c r="BN284" s="136" t="str">
        <f t="shared" si="578"/>
        <v/>
      </c>
      <c r="BO284" s="136" t="str">
        <f t="shared" si="578"/>
        <v/>
      </c>
      <c r="BP284" s="136" t="str">
        <f t="shared" si="578"/>
        <v/>
      </c>
      <c r="BQ284" s="136" t="str">
        <f t="shared" si="578"/>
        <v/>
      </c>
      <c r="BR284" s="136" t="str">
        <f t="shared" si="578"/>
        <v/>
      </c>
    </row>
    <row r="285" spans="1:70">
      <c r="A285" s="133" t="str">
        <f>IFERROR(IF(IF(AND(ROW(A285)=ROW($A$6),$G$2&lt;DATEVALUE("28/07/2006")),$G$2+1,INDEX('Intereses moratorios'!$A$7:$A$299,MATCH($G$2,'Intereses moratorios'!$A$7:$A$299,1)+ROW(A285)-ROW($A$6)))=0,"",IF(AND(ROW(A285)=ROW($A$6),$G$2&lt;DATEVALUE("28/07/2006")),$G$2+1,INDEX('Intereses moratorios'!$A$7:$A$299,MATCH($G$2,'Intereses moratorios'!$A$7:$A$299,1)+ROW(A285)-ROW($A$6)))),"")</f>
        <v/>
      </c>
      <c r="B285" s="133" t="str">
        <f>IFERROR(INDEX('Intereses moratorios'!$B$7:$B$299,MATCH(A285,'Intereses moratorios'!$A$7:$A$299,0)),"")</f>
        <v/>
      </c>
      <c r="C285" s="134" t="str">
        <f>IF(A285="","",IFERROR(IF($G$1&gt;=DATEVALUE("22/11/2019"),$E$4,INDEX('Intereses moratorios'!$D$7:$D$299,MATCH(A285,'Intereses moratorios'!$A$7:$A$299,0))),""))</f>
        <v/>
      </c>
      <c r="D285" s="133" t="str">
        <f t="shared" si="535"/>
        <v/>
      </c>
      <c r="E285" s="133" t="str">
        <f t="shared" si="536"/>
        <v/>
      </c>
      <c r="F285" s="135" t="str">
        <f t="shared" si="531"/>
        <v/>
      </c>
      <c r="G285" s="136" t="str">
        <f t="shared" si="532"/>
        <v/>
      </c>
      <c r="H285" s="136" t="str">
        <f t="shared" ref="H285:AM285" si="579">IF(D285&lt;&gt;"",ROUND(H4*IF($G$1&gt;=DATEVALUE("22/11/2019"),$C$285/365)*$F$285,IF(FALSE,-3,2)),"")</f>
        <v/>
      </c>
      <c r="I285" s="136" t="str">
        <f t="shared" si="579"/>
        <v/>
      </c>
      <c r="J285" s="136" t="str">
        <f t="shared" si="579"/>
        <v/>
      </c>
      <c r="K285" s="136" t="str">
        <f t="shared" si="579"/>
        <v/>
      </c>
      <c r="L285" s="136" t="str">
        <f t="shared" si="579"/>
        <v/>
      </c>
      <c r="M285" s="136" t="str">
        <f t="shared" si="579"/>
        <v/>
      </c>
      <c r="N285" s="136" t="str">
        <f t="shared" si="579"/>
        <v/>
      </c>
      <c r="O285" s="136" t="str">
        <f t="shared" si="579"/>
        <v/>
      </c>
      <c r="P285" s="136" t="str">
        <f t="shared" si="579"/>
        <v/>
      </c>
      <c r="Q285" s="136" t="str">
        <f t="shared" si="579"/>
        <v/>
      </c>
      <c r="R285" s="136" t="str">
        <f t="shared" si="579"/>
        <v/>
      </c>
      <c r="S285" s="136" t="str">
        <f t="shared" si="579"/>
        <v/>
      </c>
      <c r="T285" s="136" t="str">
        <f t="shared" si="579"/>
        <v/>
      </c>
      <c r="U285" s="136" t="str">
        <f t="shared" si="579"/>
        <v/>
      </c>
      <c r="V285" s="136" t="str">
        <f t="shared" si="579"/>
        <v/>
      </c>
      <c r="W285" s="136" t="str">
        <f t="shared" si="579"/>
        <v/>
      </c>
      <c r="X285" s="136" t="str">
        <f t="shared" si="579"/>
        <v/>
      </c>
      <c r="Y285" s="136" t="str">
        <f t="shared" si="579"/>
        <v/>
      </c>
      <c r="Z285" s="136" t="str">
        <f t="shared" si="579"/>
        <v/>
      </c>
      <c r="AA285" s="136" t="str">
        <f t="shared" si="579"/>
        <v/>
      </c>
      <c r="AB285" s="136" t="str">
        <f t="shared" si="579"/>
        <v/>
      </c>
      <c r="AC285" s="136" t="str">
        <f t="shared" si="579"/>
        <v/>
      </c>
      <c r="AD285" s="136" t="str">
        <f t="shared" si="579"/>
        <v/>
      </c>
      <c r="AE285" s="136" t="str">
        <f t="shared" si="579"/>
        <v/>
      </c>
      <c r="AF285" s="136" t="str">
        <f t="shared" si="579"/>
        <v/>
      </c>
      <c r="AG285" s="136" t="str">
        <f t="shared" si="579"/>
        <v/>
      </c>
      <c r="AH285" s="136" t="str">
        <f t="shared" si="579"/>
        <v/>
      </c>
      <c r="AI285" s="136" t="str">
        <f t="shared" si="579"/>
        <v/>
      </c>
      <c r="AJ285" s="136" t="str">
        <f t="shared" si="579"/>
        <v/>
      </c>
      <c r="AK285" s="136" t="str">
        <f t="shared" si="579"/>
        <v/>
      </c>
      <c r="AL285" s="136" t="str">
        <f t="shared" si="579"/>
        <v/>
      </c>
      <c r="AM285" s="136" t="str">
        <f t="shared" si="579"/>
        <v/>
      </c>
      <c r="AN285" s="136" t="str">
        <f t="shared" ref="AN285:BR285" si="580">IF(AJ285&lt;&gt;"",ROUND(AN4*IF($G$1&gt;=DATEVALUE("22/11/2019"),$C$285/365)*$F$285,IF(FALSE,-3,2)),"")</f>
        <v/>
      </c>
      <c r="AO285" s="136" t="str">
        <f t="shared" si="580"/>
        <v/>
      </c>
      <c r="AP285" s="136" t="str">
        <f t="shared" si="580"/>
        <v/>
      </c>
      <c r="AQ285" s="136" t="str">
        <f t="shared" si="580"/>
        <v/>
      </c>
      <c r="AR285" s="136" t="str">
        <f t="shared" si="580"/>
        <v/>
      </c>
      <c r="AS285" s="136" t="str">
        <f t="shared" si="580"/>
        <v/>
      </c>
      <c r="AT285" s="136" t="str">
        <f t="shared" si="580"/>
        <v/>
      </c>
      <c r="AU285" s="136" t="str">
        <f t="shared" si="580"/>
        <v/>
      </c>
      <c r="AV285" s="136" t="str">
        <f t="shared" si="580"/>
        <v/>
      </c>
      <c r="AW285" s="136" t="str">
        <f t="shared" si="580"/>
        <v/>
      </c>
      <c r="AX285" s="136" t="str">
        <f t="shared" si="580"/>
        <v/>
      </c>
      <c r="AY285" s="136" t="str">
        <f t="shared" si="580"/>
        <v/>
      </c>
      <c r="AZ285" s="136" t="str">
        <f t="shared" si="580"/>
        <v/>
      </c>
      <c r="BA285" s="136" t="str">
        <f t="shared" si="580"/>
        <v/>
      </c>
      <c r="BB285" s="136" t="str">
        <f t="shared" si="580"/>
        <v/>
      </c>
      <c r="BC285" s="136" t="str">
        <f t="shared" si="580"/>
        <v/>
      </c>
      <c r="BD285" s="136" t="str">
        <f t="shared" si="580"/>
        <v/>
      </c>
      <c r="BE285" s="136" t="str">
        <f t="shared" si="580"/>
        <v/>
      </c>
      <c r="BF285" s="136" t="str">
        <f t="shared" si="580"/>
        <v/>
      </c>
      <c r="BG285" s="136" t="str">
        <f t="shared" si="580"/>
        <v/>
      </c>
      <c r="BH285" s="136" t="str">
        <f t="shared" si="580"/>
        <v/>
      </c>
      <c r="BI285" s="136" t="str">
        <f t="shared" si="580"/>
        <v/>
      </c>
      <c r="BJ285" s="136" t="str">
        <f t="shared" si="580"/>
        <v/>
      </c>
      <c r="BK285" s="136" t="str">
        <f t="shared" si="580"/>
        <v/>
      </c>
      <c r="BL285" s="136" t="str">
        <f t="shared" si="580"/>
        <v/>
      </c>
      <c r="BM285" s="136" t="str">
        <f t="shared" si="580"/>
        <v/>
      </c>
      <c r="BN285" s="136" t="str">
        <f t="shared" si="580"/>
        <v/>
      </c>
      <c r="BO285" s="136" t="str">
        <f t="shared" si="580"/>
        <v/>
      </c>
      <c r="BP285" s="136" t="str">
        <f t="shared" si="580"/>
        <v/>
      </c>
      <c r="BQ285" s="136" t="str">
        <f t="shared" si="580"/>
        <v/>
      </c>
      <c r="BR285" s="136" t="str">
        <f t="shared" si="580"/>
        <v/>
      </c>
    </row>
    <row r="286" spans="1:70">
      <c r="A286" s="133" t="str">
        <f>IFERROR(IF(IF(AND(ROW(A286)=ROW($A$6),$G$2&lt;DATEVALUE("28/07/2006")),$G$2+1,INDEX('Intereses moratorios'!$A$7:$A$299,MATCH($G$2,'Intereses moratorios'!$A$7:$A$299,1)+ROW(A286)-ROW($A$6)))=0,"",IF(AND(ROW(A286)=ROW($A$6),$G$2&lt;DATEVALUE("28/07/2006")),$G$2+1,INDEX('Intereses moratorios'!$A$7:$A$299,MATCH($G$2,'Intereses moratorios'!$A$7:$A$299,1)+ROW(A286)-ROW($A$6)))),"")</f>
        <v/>
      </c>
      <c r="B286" s="133" t="str">
        <f>IFERROR(INDEX('Intereses moratorios'!$B$7:$B$299,MATCH(A286,'Intereses moratorios'!$A$7:$A$299,0)),"")</f>
        <v/>
      </c>
      <c r="C286" s="134" t="str">
        <f>IF(A286="","",IFERROR(IF($G$1&gt;=DATEVALUE("22/11/2019"),$E$4,INDEX('Intereses moratorios'!$D$7:$D$299,MATCH(A286,'Intereses moratorios'!$A$7:$A$299,0))),""))</f>
        <v/>
      </c>
      <c r="D286" s="133" t="str">
        <f t="shared" si="535"/>
        <v/>
      </c>
      <c r="E286" s="133" t="str">
        <f t="shared" si="536"/>
        <v/>
      </c>
      <c r="F286" s="135" t="str">
        <f t="shared" si="531"/>
        <v/>
      </c>
      <c r="G286" s="136" t="str">
        <f t="shared" si="532"/>
        <v/>
      </c>
      <c r="H286" s="136" t="str">
        <f t="shared" ref="H286:AM286" si="581">IF(D286&lt;&gt;"",ROUND(H4*IF($G$1&gt;=DATEVALUE("22/11/2019"),$C$286/365)*$F$286,IF(FALSE,-3,2)),"")</f>
        <v/>
      </c>
      <c r="I286" s="136" t="str">
        <f t="shared" si="581"/>
        <v/>
      </c>
      <c r="J286" s="136" t="str">
        <f t="shared" si="581"/>
        <v/>
      </c>
      <c r="K286" s="136" t="str">
        <f t="shared" si="581"/>
        <v/>
      </c>
      <c r="L286" s="136" t="str">
        <f t="shared" si="581"/>
        <v/>
      </c>
      <c r="M286" s="136" t="str">
        <f t="shared" si="581"/>
        <v/>
      </c>
      <c r="N286" s="136" t="str">
        <f t="shared" si="581"/>
        <v/>
      </c>
      <c r="O286" s="136" t="str">
        <f t="shared" si="581"/>
        <v/>
      </c>
      <c r="P286" s="136" t="str">
        <f t="shared" si="581"/>
        <v/>
      </c>
      <c r="Q286" s="136" t="str">
        <f t="shared" si="581"/>
        <v/>
      </c>
      <c r="R286" s="136" t="str">
        <f t="shared" si="581"/>
        <v/>
      </c>
      <c r="S286" s="136" t="str">
        <f t="shared" si="581"/>
        <v/>
      </c>
      <c r="T286" s="136" t="str">
        <f t="shared" si="581"/>
        <v/>
      </c>
      <c r="U286" s="136" t="str">
        <f t="shared" si="581"/>
        <v/>
      </c>
      <c r="V286" s="136" t="str">
        <f t="shared" si="581"/>
        <v/>
      </c>
      <c r="W286" s="136" t="str">
        <f t="shared" si="581"/>
        <v/>
      </c>
      <c r="X286" s="136" t="str">
        <f t="shared" si="581"/>
        <v/>
      </c>
      <c r="Y286" s="136" t="str">
        <f t="shared" si="581"/>
        <v/>
      </c>
      <c r="Z286" s="136" t="str">
        <f t="shared" si="581"/>
        <v/>
      </c>
      <c r="AA286" s="136" t="str">
        <f t="shared" si="581"/>
        <v/>
      </c>
      <c r="AB286" s="136" t="str">
        <f t="shared" si="581"/>
        <v/>
      </c>
      <c r="AC286" s="136" t="str">
        <f t="shared" si="581"/>
        <v/>
      </c>
      <c r="AD286" s="136" t="str">
        <f t="shared" si="581"/>
        <v/>
      </c>
      <c r="AE286" s="136" t="str">
        <f t="shared" si="581"/>
        <v/>
      </c>
      <c r="AF286" s="136" t="str">
        <f t="shared" si="581"/>
        <v/>
      </c>
      <c r="AG286" s="136" t="str">
        <f t="shared" si="581"/>
        <v/>
      </c>
      <c r="AH286" s="136" t="str">
        <f t="shared" si="581"/>
        <v/>
      </c>
      <c r="AI286" s="136" t="str">
        <f t="shared" si="581"/>
        <v/>
      </c>
      <c r="AJ286" s="136" t="str">
        <f t="shared" si="581"/>
        <v/>
      </c>
      <c r="AK286" s="136" t="str">
        <f t="shared" si="581"/>
        <v/>
      </c>
      <c r="AL286" s="136" t="str">
        <f t="shared" si="581"/>
        <v/>
      </c>
      <c r="AM286" s="136" t="str">
        <f t="shared" si="581"/>
        <v/>
      </c>
      <c r="AN286" s="136" t="str">
        <f t="shared" ref="AN286:BR286" si="582">IF(AJ286&lt;&gt;"",ROUND(AN4*IF($G$1&gt;=DATEVALUE("22/11/2019"),$C$286/365)*$F$286,IF(FALSE,-3,2)),"")</f>
        <v/>
      </c>
      <c r="AO286" s="136" t="str">
        <f t="shared" si="582"/>
        <v/>
      </c>
      <c r="AP286" s="136" t="str">
        <f t="shared" si="582"/>
        <v/>
      </c>
      <c r="AQ286" s="136" t="str">
        <f t="shared" si="582"/>
        <v/>
      </c>
      <c r="AR286" s="136" t="str">
        <f t="shared" si="582"/>
        <v/>
      </c>
      <c r="AS286" s="136" t="str">
        <f t="shared" si="582"/>
        <v/>
      </c>
      <c r="AT286" s="136" t="str">
        <f t="shared" si="582"/>
        <v/>
      </c>
      <c r="AU286" s="136" t="str">
        <f t="shared" si="582"/>
        <v/>
      </c>
      <c r="AV286" s="136" t="str">
        <f t="shared" si="582"/>
        <v/>
      </c>
      <c r="AW286" s="136" t="str">
        <f t="shared" si="582"/>
        <v/>
      </c>
      <c r="AX286" s="136" t="str">
        <f t="shared" si="582"/>
        <v/>
      </c>
      <c r="AY286" s="136" t="str">
        <f t="shared" si="582"/>
        <v/>
      </c>
      <c r="AZ286" s="136" t="str">
        <f t="shared" si="582"/>
        <v/>
      </c>
      <c r="BA286" s="136" t="str">
        <f t="shared" si="582"/>
        <v/>
      </c>
      <c r="BB286" s="136" t="str">
        <f t="shared" si="582"/>
        <v/>
      </c>
      <c r="BC286" s="136" t="str">
        <f t="shared" si="582"/>
        <v/>
      </c>
      <c r="BD286" s="136" t="str">
        <f t="shared" si="582"/>
        <v/>
      </c>
      <c r="BE286" s="136" t="str">
        <f t="shared" si="582"/>
        <v/>
      </c>
      <c r="BF286" s="136" t="str">
        <f t="shared" si="582"/>
        <v/>
      </c>
      <c r="BG286" s="136" t="str">
        <f t="shared" si="582"/>
        <v/>
      </c>
      <c r="BH286" s="136" t="str">
        <f t="shared" si="582"/>
        <v/>
      </c>
      <c r="BI286" s="136" t="str">
        <f t="shared" si="582"/>
        <v/>
      </c>
      <c r="BJ286" s="136" t="str">
        <f t="shared" si="582"/>
        <v/>
      </c>
      <c r="BK286" s="136" t="str">
        <f t="shared" si="582"/>
        <v/>
      </c>
      <c r="BL286" s="136" t="str">
        <f t="shared" si="582"/>
        <v/>
      </c>
      <c r="BM286" s="136" t="str">
        <f t="shared" si="582"/>
        <v/>
      </c>
      <c r="BN286" s="136" t="str">
        <f t="shared" si="582"/>
        <v/>
      </c>
      <c r="BO286" s="136" t="str">
        <f t="shared" si="582"/>
        <v/>
      </c>
      <c r="BP286" s="136" t="str">
        <f t="shared" si="582"/>
        <v/>
      </c>
      <c r="BQ286" s="136" t="str">
        <f t="shared" si="582"/>
        <v/>
      </c>
      <c r="BR286" s="136" t="str">
        <f t="shared" si="582"/>
        <v/>
      </c>
    </row>
    <row r="287" spans="1:70">
      <c r="A287" s="133" t="str">
        <f>IFERROR(IF(IF(AND(ROW(A287)=ROW($A$6),$G$2&lt;DATEVALUE("28/07/2006")),$G$2+1,INDEX('Intereses moratorios'!$A$7:$A$299,MATCH($G$2,'Intereses moratorios'!$A$7:$A$299,1)+ROW(A287)-ROW($A$6)))=0,"",IF(AND(ROW(A287)=ROW($A$6),$G$2&lt;DATEVALUE("28/07/2006")),$G$2+1,INDEX('Intereses moratorios'!$A$7:$A$299,MATCH($G$2,'Intereses moratorios'!$A$7:$A$299,1)+ROW(A287)-ROW($A$6)))),"")</f>
        <v/>
      </c>
      <c r="B287" s="133" t="str">
        <f>IFERROR(INDEX('Intereses moratorios'!$B$7:$B$299,MATCH(A287,'Intereses moratorios'!$A$7:$A$299,0)),"")</f>
        <v/>
      </c>
      <c r="C287" s="134" t="str">
        <f>IF(A287="","",IFERROR(IF($G$1&gt;=DATEVALUE("22/11/2019"),$E$4,INDEX('Intereses moratorios'!$D$7:$D$299,MATCH(A287,'Intereses moratorios'!$A$7:$A$299,0))),""))</f>
        <v/>
      </c>
      <c r="D287" s="133" t="str">
        <f t="shared" si="535"/>
        <v/>
      </c>
      <c r="E287" s="133" t="str">
        <f t="shared" si="536"/>
        <v/>
      </c>
      <c r="F287" s="135" t="str">
        <f t="shared" si="531"/>
        <v/>
      </c>
      <c r="G287" s="136" t="str">
        <f t="shared" si="532"/>
        <v/>
      </c>
      <c r="H287" s="136" t="str">
        <f t="shared" ref="H287:AM287" si="583">IF(D287&lt;&gt;"",ROUND(H4*IF($G$1&gt;=DATEVALUE("22/11/2019"),$C$287/365)*$F$287,IF(FALSE,-3,2)),"")</f>
        <v/>
      </c>
      <c r="I287" s="136" t="str">
        <f t="shared" si="583"/>
        <v/>
      </c>
      <c r="J287" s="136" t="str">
        <f t="shared" si="583"/>
        <v/>
      </c>
      <c r="K287" s="136" t="str">
        <f t="shared" si="583"/>
        <v/>
      </c>
      <c r="L287" s="136" t="str">
        <f t="shared" si="583"/>
        <v/>
      </c>
      <c r="M287" s="136" t="str">
        <f t="shared" si="583"/>
        <v/>
      </c>
      <c r="N287" s="136" t="str">
        <f t="shared" si="583"/>
        <v/>
      </c>
      <c r="O287" s="136" t="str">
        <f t="shared" si="583"/>
        <v/>
      </c>
      <c r="P287" s="136" t="str">
        <f t="shared" si="583"/>
        <v/>
      </c>
      <c r="Q287" s="136" t="str">
        <f t="shared" si="583"/>
        <v/>
      </c>
      <c r="R287" s="136" t="str">
        <f t="shared" si="583"/>
        <v/>
      </c>
      <c r="S287" s="136" t="str">
        <f t="shared" si="583"/>
        <v/>
      </c>
      <c r="T287" s="136" t="str">
        <f t="shared" si="583"/>
        <v/>
      </c>
      <c r="U287" s="136" t="str">
        <f t="shared" si="583"/>
        <v/>
      </c>
      <c r="V287" s="136" t="str">
        <f t="shared" si="583"/>
        <v/>
      </c>
      <c r="W287" s="136" t="str">
        <f t="shared" si="583"/>
        <v/>
      </c>
      <c r="X287" s="136" t="str">
        <f t="shared" si="583"/>
        <v/>
      </c>
      <c r="Y287" s="136" t="str">
        <f t="shared" si="583"/>
        <v/>
      </c>
      <c r="Z287" s="136" t="str">
        <f t="shared" si="583"/>
        <v/>
      </c>
      <c r="AA287" s="136" t="str">
        <f t="shared" si="583"/>
        <v/>
      </c>
      <c r="AB287" s="136" t="str">
        <f t="shared" si="583"/>
        <v/>
      </c>
      <c r="AC287" s="136" t="str">
        <f t="shared" si="583"/>
        <v/>
      </c>
      <c r="AD287" s="136" t="str">
        <f t="shared" si="583"/>
        <v/>
      </c>
      <c r="AE287" s="136" t="str">
        <f t="shared" si="583"/>
        <v/>
      </c>
      <c r="AF287" s="136" t="str">
        <f t="shared" si="583"/>
        <v/>
      </c>
      <c r="AG287" s="136" t="str">
        <f t="shared" si="583"/>
        <v/>
      </c>
      <c r="AH287" s="136" t="str">
        <f t="shared" si="583"/>
        <v/>
      </c>
      <c r="AI287" s="136" t="str">
        <f t="shared" si="583"/>
        <v/>
      </c>
      <c r="AJ287" s="136" t="str">
        <f t="shared" si="583"/>
        <v/>
      </c>
      <c r="AK287" s="136" t="str">
        <f t="shared" si="583"/>
        <v/>
      </c>
      <c r="AL287" s="136" t="str">
        <f t="shared" si="583"/>
        <v/>
      </c>
      <c r="AM287" s="136" t="str">
        <f t="shared" si="583"/>
        <v/>
      </c>
      <c r="AN287" s="136" t="str">
        <f t="shared" ref="AN287:BR287" si="584">IF(AJ287&lt;&gt;"",ROUND(AN4*IF($G$1&gt;=DATEVALUE("22/11/2019"),$C$287/365)*$F$287,IF(FALSE,-3,2)),"")</f>
        <v/>
      </c>
      <c r="AO287" s="136" t="str">
        <f t="shared" si="584"/>
        <v/>
      </c>
      <c r="AP287" s="136" t="str">
        <f t="shared" si="584"/>
        <v/>
      </c>
      <c r="AQ287" s="136" t="str">
        <f t="shared" si="584"/>
        <v/>
      </c>
      <c r="AR287" s="136" t="str">
        <f t="shared" si="584"/>
        <v/>
      </c>
      <c r="AS287" s="136" t="str">
        <f t="shared" si="584"/>
        <v/>
      </c>
      <c r="AT287" s="136" t="str">
        <f t="shared" si="584"/>
        <v/>
      </c>
      <c r="AU287" s="136" t="str">
        <f t="shared" si="584"/>
        <v/>
      </c>
      <c r="AV287" s="136" t="str">
        <f t="shared" si="584"/>
        <v/>
      </c>
      <c r="AW287" s="136" t="str">
        <f t="shared" si="584"/>
        <v/>
      </c>
      <c r="AX287" s="136" t="str">
        <f t="shared" si="584"/>
        <v/>
      </c>
      <c r="AY287" s="136" t="str">
        <f t="shared" si="584"/>
        <v/>
      </c>
      <c r="AZ287" s="136" t="str">
        <f t="shared" si="584"/>
        <v/>
      </c>
      <c r="BA287" s="136" t="str">
        <f t="shared" si="584"/>
        <v/>
      </c>
      <c r="BB287" s="136" t="str">
        <f t="shared" si="584"/>
        <v/>
      </c>
      <c r="BC287" s="136" t="str">
        <f t="shared" si="584"/>
        <v/>
      </c>
      <c r="BD287" s="136" t="str">
        <f t="shared" si="584"/>
        <v/>
      </c>
      <c r="BE287" s="136" t="str">
        <f t="shared" si="584"/>
        <v/>
      </c>
      <c r="BF287" s="136" t="str">
        <f t="shared" si="584"/>
        <v/>
      </c>
      <c r="BG287" s="136" t="str">
        <f t="shared" si="584"/>
        <v/>
      </c>
      <c r="BH287" s="136" t="str">
        <f t="shared" si="584"/>
        <v/>
      </c>
      <c r="BI287" s="136" t="str">
        <f t="shared" si="584"/>
        <v/>
      </c>
      <c r="BJ287" s="136" t="str">
        <f t="shared" si="584"/>
        <v/>
      </c>
      <c r="BK287" s="136" t="str">
        <f t="shared" si="584"/>
        <v/>
      </c>
      <c r="BL287" s="136" t="str">
        <f t="shared" si="584"/>
        <v/>
      </c>
      <c r="BM287" s="136" t="str">
        <f t="shared" si="584"/>
        <v/>
      </c>
      <c r="BN287" s="136" t="str">
        <f t="shared" si="584"/>
        <v/>
      </c>
      <c r="BO287" s="136" t="str">
        <f t="shared" si="584"/>
        <v/>
      </c>
      <c r="BP287" s="136" t="str">
        <f t="shared" si="584"/>
        <v/>
      </c>
      <c r="BQ287" s="136" t="str">
        <f t="shared" si="584"/>
        <v/>
      </c>
      <c r="BR287" s="136" t="str">
        <f t="shared" si="584"/>
        <v/>
      </c>
    </row>
    <row r="288" spans="1:70">
      <c r="A288" s="133" t="str">
        <f>IFERROR(IF(IF(AND(ROW(A288)=ROW($A$6),$G$2&lt;DATEVALUE("28/07/2006")),$G$2+1,INDEX('Intereses moratorios'!$A$7:$A$299,MATCH($G$2,'Intereses moratorios'!$A$7:$A$299,1)+ROW(A288)-ROW($A$6)))=0,"",IF(AND(ROW(A288)=ROW($A$6),$G$2&lt;DATEVALUE("28/07/2006")),$G$2+1,INDEX('Intereses moratorios'!$A$7:$A$299,MATCH($G$2,'Intereses moratorios'!$A$7:$A$299,1)+ROW(A288)-ROW($A$6)))),"")</f>
        <v/>
      </c>
      <c r="B288" s="133" t="str">
        <f>IFERROR(INDEX('Intereses moratorios'!$B$7:$B$299,MATCH(A288,'Intereses moratorios'!$A$7:$A$299,0)),"")</f>
        <v/>
      </c>
      <c r="C288" s="134" t="str">
        <f>IF(A288="","",IFERROR(IF($G$1&gt;=DATEVALUE("22/11/2019"),$E$4,INDEX('Intereses moratorios'!$D$7:$D$299,MATCH(A288,'Intereses moratorios'!$A$7:$A$299,0))),""))</f>
        <v/>
      </c>
      <c r="D288" s="133" t="str">
        <f t="shared" si="535"/>
        <v/>
      </c>
      <c r="E288" s="133" t="str">
        <f t="shared" si="536"/>
        <v/>
      </c>
      <c r="F288" s="135" t="str">
        <f t="shared" si="531"/>
        <v/>
      </c>
      <c r="G288" s="136" t="str">
        <f t="shared" si="532"/>
        <v/>
      </c>
      <c r="H288" s="136" t="str">
        <f t="shared" ref="H288:AM288" si="585">IF(D288&lt;&gt;"",ROUND(H4*IF($G$1&gt;=DATEVALUE("22/11/2019"),$C$288/365)*$F$288,IF(FALSE,-3,2)),"")</f>
        <v/>
      </c>
      <c r="I288" s="136" t="str">
        <f t="shared" si="585"/>
        <v/>
      </c>
      <c r="J288" s="136" t="str">
        <f t="shared" si="585"/>
        <v/>
      </c>
      <c r="K288" s="136" t="str">
        <f t="shared" si="585"/>
        <v/>
      </c>
      <c r="L288" s="136" t="str">
        <f t="shared" si="585"/>
        <v/>
      </c>
      <c r="M288" s="136" t="str">
        <f t="shared" si="585"/>
        <v/>
      </c>
      <c r="N288" s="136" t="str">
        <f t="shared" si="585"/>
        <v/>
      </c>
      <c r="O288" s="136" t="str">
        <f t="shared" si="585"/>
        <v/>
      </c>
      <c r="P288" s="136" t="str">
        <f t="shared" si="585"/>
        <v/>
      </c>
      <c r="Q288" s="136" t="str">
        <f t="shared" si="585"/>
        <v/>
      </c>
      <c r="R288" s="136" t="str">
        <f t="shared" si="585"/>
        <v/>
      </c>
      <c r="S288" s="136" t="str">
        <f t="shared" si="585"/>
        <v/>
      </c>
      <c r="T288" s="136" t="str">
        <f t="shared" si="585"/>
        <v/>
      </c>
      <c r="U288" s="136" t="str">
        <f t="shared" si="585"/>
        <v/>
      </c>
      <c r="V288" s="136" t="str">
        <f t="shared" si="585"/>
        <v/>
      </c>
      <c r="W288" s="136" t="str">
        <f t="shared" si="585"/>
        <v/>
      </c>
      <c r="X288" s="136" t="str">
        <f t="shared" si="585"/>
        <v/>
      </c>
      <c r="Y288" s="136" t="str">
        <f t="shared" si="585"/>
        <v/>
      </c>
      <c r="Z288" s="136" t="str">
        <f t="shared" si="585"/>
        <v/>
      </c>
      <c r="AA288" s="136" t="str">
        <f t="shared" si="585"/>
        <v/>
      </c>
      <c r="AB288" s="136" t="str">
        <f t="shared" si="585"/>
        <v/>
      </c>
      <c r="AC288" s="136" t="str">
        <f t="shared" si="585"/>
        <v/>
      </c>
      <c r="AD288" s="136" t="str">
        <f t="shared" si="585"/>
        <v/>
      </c>
      <c r="AE288" s="136" t="str">
        <f t="shared" si="585"/>
        <v/>
      </c>
      <c r="AF288" s="136" t="str">
        <f t="shared" si="585"/>
        <v/>
      </c>
      <c r="AG288" s="136" t="str">
        <f t="shared" si="585"/>
        <v/>
      </c>
      <c r="AH288" s="136" t="str">
        <f t="shared" si="585"/>
        <v/>
      </c>
      <c r="AI288" s="136" t="str">
        <f t="shared" si="585"/>
        <v/>
      </c>
      <c r="AJ288" s="136" t="str">
        <f t="shared" si="585"/>
        <v/>
      </c>
      <c r="AK288" s="136" t="str">
        <f t="shared" si="585"/>
        <v/>
      </c>
      <c r="AL288" s="136" t="str">
        <f t="shared" si="585"/>
        <v/>
      </c>
      <c r="AM288" s="136" t="str">
        <f t="shared" si="585"/>
        <v/>
      </c>
      <c r="AN288" s="136" t="str">
        <f t="shared" ref="AN288:BR288" si="586">IF(AJ288&lt;&gt;"",ROUND(AN4*IF($G$1&gt;=DATEVALUE("22/11/2019"),$C$288/365)*$F$288,IF(FALSE,-3,2)),"")</f>
        <v/>
      </c>
      <c r="AO288" s="136" t="str">
        <f t="shared" si="586"/>
        <v/>
      </c>
      <c r="AP288" s="136" t="str">
        <f t="shared" si="586"/>
        <v/>
      </c>
      <c r="AQ288" s="136" t="str">
        <f t="shared" si="586"/>
        <v/>
      </c>
      <c r="AR288" s="136" t="str">
        <f t="shared" si="586"/>
        <v/>
      </c>
      <c r="AS288" s="136" t="str">
        <f t="shared" si="586"/>
        <v/>
      </c>
      <c r="AT288" s="136" t="str">
        <f t="shared" si="586"/>
        <v/>
      </c>
      <c r="AU288" s="136" t="str">
        <f t="shared" si="586"/>
        <v/>
      </c>
      <c r="AV288" s="136" t="str">
        <f t="shared" si="586"/>
        <v/>
      </c>
      <c r="AW288" s="136" t="str">
        <f t="shared" si="586"/>
        <v/>
      </c>
      <c r="AX288" s="136" t="str">
        <f t="shared" si="586"/>
        <v/>
      </c>
      <c r="AY288" s="136" t="str">
        <f t="shared" si="586"/>
        <v/>
      </c>
      <c r="AZ288" s="136" t="str">
        <f t="shared" si="586"/>
        <v/>
      </c>
      <c r="BA288" s="136" t="str">
        <f t="shared" si="586"/>
        <v/>
      </c>
      <c r="BB288" s="136" t="str">
        <f t="shared" si="586"/>
        <v/>
      </c>
      <c r="BC288" s="136" t="str">
        <f t="shared" si="586"/>
        <v/>
      </c>
      <c r="BD288" s="136" t="str">
        <f t="shared" si="586"/>
        <v/>
      </c>
      <c r="BE288" s="136" t="str">
        <f t="shared" si="586"/>
        <v/>
      </c>
      <c r="BF288" s="136" t="str">
        <f t="shared" si="586"/>
        <v/>
      </c>
      <c r="BG288" s="136" t="str">
        <f t="shared" si="586"/>
        <v/>
      </c>
      <c r="BH288" s="136" t="str">
        <f t="shared" si="586"/>
        <v/>
      </c>
      <c r="BI288" s="136" t="str">
        <f t="shared" si="586"/>
        <v/>
      </c>
      <c r="BJ288" s="136" t="str">
        <f t="shared" si="586"/>
        <v/>
      </c>
      <c r="BK288" s="136" t="str">
        <f t="shared" si="586"/>
        <v/>
      </c>
      <c r="BL288" s="136" t="str">
        <f t="shared" si="586"/>
        <v/>
      </c>
      <c r="BM288" s="136" t="str">
        <f t="shared" si="586"/>
        <v/>
      </c>
      <c r="BN288" s="136" t="str">
        <f t="shared" si="586"/>
        <v/>
      </c>
      <c r="BO288" s="136" t="str">
        <f t="shared" si="586"/>
        <v/>
      </c>
      <c r="BP288" s="136" t="str">
        <f t="shared" si="586"/>
        <v/>
      </c>
      <c r="BQ288" s="136" t="str">
        <f t="shared" si="586"/>
        <v/>
      </c>
      <c r="BR288" s="136" t="str">
        <f t="shared" si="586"/>
        <v/>
      </c>
    </row>
    <row r="289" spans="1:70">
      <c r="A289" s="133" t="str">
        <f>IFERROR(IF(IF(AND(ROW(A289)=ROW($A$6),$G$2&lt;DATEVALUE("28/07/2006")),$G$2+1,INDEX('Intereses moratorios'!$A$7:$A$299,MATCH($G$2,'Intereses moratorios'!$A$7:$A$299,1)+ROW(A289)-ROW($A$6)))=0,"",IF(AND(ROW(A289)=ROW($A$6),$G$2&lt;DATEVALUE("28/07/2006")),$G$2+1,INDEX('Intereses moratorios'!$A$7:$A$299,MATCH($G$2,'Intereses moratorios'!$A$7:$A$299,1)+ROW(A289)-ROW($A$6)))),"")</f>
        <v/>
      </c>
      <c r="B289" s="133" t="str">
        <f>IFERROR(INDEX('Intereses moratorios'!$B$7:$B$299,MATCH(A289,'Intereses moratorios'!$A$7:$A$299,0)),"")</f>
        <v/>
      </c>
      <c r="C289" s="134" t="str">
        <f>IF(A289="","",IFERROR(IF($G$1&gt;=DATEVALUE("22/11/2019"),$E$4,INDEX('Intereses moratorios'!$D$7:$D$299,MATCH(A289,'Intereses moratorios'!$A$7:$A$299,0))),""))</f>
        <v/>
      </c>
      <c r="D289" s="133" t="str">
        <f t="shared" si="535"/>
        <v/>
      </c>
      <c r="E289" s="133" t="str">
        <f t="shared" si="536"/>
        <v/>
      </c>
      <c r="F289" s="135" t="str">
        <f t="shared" si="531"/>
        <v/>
      </c>
      <c r="G289" s="136" t="str">
        <f t="shared" si="532"/>
        <v/>
      </c>
      <c r="H289" s="136" t="str">
        <f t="shared" ref="H289:AM289" si="587">IF(D289&lt;&gt;"",ROUND(H4*IF($G$1&gt;=DATEVALUE("22/11/2019"),$C$289/365)*$F$289,IF(FALSE,-3,2)),"")</f>
        <v/>
      </c>
      <c r="I289" s="136" t="str">
        <f t="shared" si="587"/>
        <v/>
      </c>
      <c r="J289" s="136" t="str">
        <f t="shared" si="587"/>
        <v/>
      </c>
      <c r="K289" s="136" t="str">
        <f t="shared" si="587"/>
        <v/>
      </c>
      <c r="L289" s="136" t="str">
        <f t="shared" si="587"/>
        <v/>
      </c>
      <c r="M289" s="136" t="str">
        <f t="shared" si="587"/>
        <v/>
      </c>
      <c r="N289" s="136" t="str">
        <f t="shared" si="587"/>
        <v/>
      </c>
      <c r="O289" s="136" t="str">
        <f t="shared" si="587"/>
        <v/>
      </c>
      <c r="P289" s="136" t="str">
        <f t="shared" si="587"/>
        <v/>
      </c>
      <c r="Q289" s="136" t="str">
        <f t="shared" si="587"/>
        <v/>
      </c>
      <c r="R289" s="136" t="str">
        <f t="shared" si="587"/>
        <v/>
      </c>
      <c r="S289" s="136" t="str">
        <f t="shared" si="587"/>
        <v/>
      </c>
      <c r="T289" s="136" t="str">
        <f t="shared" si="587"/>
        <v/>
      </c>
      <c r="U289" s="136" t="str">
        <f t="shared" si="587"/>
        <v/>
      </c>
      <c r="V289" s="136" t="str">
        <f t="shared" si="587"/>
        <v/>
      </c>
      <c r="W289" s="136" t="str">
        <f t="shared" si="587"/>
        <v/>
      </c>
      <c r="X289" s="136" t="str">
        <f t="shared" si="587"/>
        <v/>
      </c>
      <c r="Y289" s="136" t="str">
        <f t="shared" si="587"/>
        <v/>
      </c>
      <c r="Z289" s="136" t="str">
        <f t="shared" si="587"/>
        <v/>
      </c>
      <c r="AA289" s="136" t="str">
        <f t="shared" si="587"/>
        <v/>
      </c>
      <c r="AB289" s="136" t="str">
        <f t="shared" si="587"/>
        <v/>
      </c>
      <c r="AC289" s="136" t="str">
        <f t="shared" si="587"/>
        <v/>
      </c>
      <c r="AD289" s="136" t="str">
        <f t="shared" si="587"/>
        <v/>
      </c>
      <c r="AE289" s="136" t="str">
        <f t="shared" si="587"/>
        <v/>
      </c>
      <c r="AF289" s="136" t="str">
        <f t="shared" si="587"/>
        <v/>
      </c>
      <c r="AG289" s="136" t="str">
        <f t="shared" si="587"/>
        <v/>
      </c>
      <c r="AH289" s="136" t="str">
        <f t="shared" si="587"/>
        <v/>
      </c>
      <c r="AI289" s="136" t="str">
        <f t="shared" si="587"/>
        <v/>
      </c>
      <c r="AJ289" s="136" t="str">
        <f t="shared" si="587"/>
        <v/>
      </c>
      <c r="AK289" s="136" t="str">
        <f t="shared" si="587"/>
        <v/>
      </c>
      <c r="AL289" s="136" t="str">
        <f t="shared" si="587"/>
        <v/>
      </c>
      <c r="AM289" s="136" t="str">
        <f t="shared" si="587"/>
        <v/>
      </c>
      <c r="AN289" s="136" t="str">
        <f t="shared" ref="AN289:BR289" si="588">IF(AJ289&lt;&gt;"",ROUND(AN4*IF($G$1&gt;=DATEVALUE("22/11/2019"),$C$289/365)*$F$289,IF(FALSE,-3,2)),"")</f>
        <v/>
      </c>
      <c r="AO289" s="136" t="str">
        <f t="shared" si="588"/>
        <v/>
      </c>
      <c r="AP289" s="136" t="str">
        <f t="shared" si="588"/>
        <v/>
      </c>
      <c r="AQ289" s="136" t="str">
        <f t="shared" si="588"/>
        <v/>
      </c>
      <c r="AR289" s="136" t="str">
        <f t="shared" si="588"/>
        <v/>
      </c>
      <c r="AS289" s="136" t="str">
        <f t="shared" si="588"/>
        <v/>
      </c>
      <c r="AT289" s="136" t="str">
        <f t="shared" si="588"/>
        <v/>
      </c>
      <c r="AU289" s="136" t="str">
        <f t="shared" si="588"/>
        <v/>
      </c>
      <c r="AV289" s="136" t="str">
        <f t="shared" si="588"/>
        <v/>
      </c>
      <c r="AW289" s="136" t="str">
        <f t="shared" si="588"/>
        <v/>
      </c>
      <c r="AX289" s="136" t="str">
        <f t="shared" si="588"/>
        <v/>
      </c>
      <c r="AY289" s="136" t="str">
        <f t="shared" si="588"/>
        <v/>
      </c>
      <c r="AZ289" s="136" t="str">
        <f t="shared" si="588"/>
        <v/>
      </c>
      <c r="BA289" s="136" t="str">
        <f t="shared" si="588"/>
        <v/>
      </c>
      <c r="BB289" s="136" t="str">
        <f t="shared" si="588"/>
        <v/>
      </c>
      <c r="BC289" s="136" t="str">
        <f t="shared" si="588"/>
        <v/>
      </c>
      <c r="BD289" s="136" t="str">
        <f t="shared" si="588"/>
        <v/>
      </c>
      <c r="BE289" s="136" t="str">
        <f t="shared" si="588"/>
        <v/>
      </c>
      <c r="BF289" s="136" t="str">
        <f t="shared" si="588"/>
        <v/>
      </c>
      <c r="BG289" s="136" t="str">
        <f t="shared" si="588"/>
        <v/>
      </c>
      <c r="BH289" s="136" t="str">
        <f t="shared" si="588"/>
        <v/>
      </c>
      <c r="BI289" s="136" t="str">
        <f t="shared" si="588"/>
        <v/>
      </c>
      <c r="BJ289" s="136" t="str">
        <f t="shared" si="588"/>
        <v/>
      </c>
      <c r="BK289" s="136" t="str">
        <f t="shared" si="588"/>
        <v/>
      </c>
      <c r="BL289" s="136" t="str">
        <f t="shared" si="588"/>
        <v/>
      </c>
      <c r="BM289" s="136" t="str">
        <f t="shared" si="588"/>
        <v/>
      </c>
      <c r="BN289" s="136" t="str">
        <f t="shared" si="588"/>
        <v/>
      </c>
      <c r="BO289" s="136" t="str">
        <f t="shared" si="588"/>
        <v/>
      </c>
      <c r="BP289" s="136" t="str">
        <f t="shared" si="588"/>
        <v/>
      </c>
      <c r="BQ289" s="136" t="str">
        <f t="shared" si="588"/>
        <v/>
      </c>
      <c r="BR289" s="136" t="str">
        <f t="shared" si="588"/>
        <v/>
      </c>
    </row>
    <row r="290" spans="1:70">
      <c r="A290" s="133" t="str">
        <f>IFERROR(IF(IF(AND(ROW(A290)=ROW($A$6),$G$2&lt;DATEVALUE("28/07/2006")),$G$2+1,INDEX('Intereses moratorios'!$A$7:$A$299,MATCH($G$2,'Intereses moratorios'!$A$7:$A$299,1)+ROW(A290)-ROW($A$6)))=0,"",IF(AND(ROW(A290)=ROW($A$6),$G$2&lt;DATEVALUE("28/07/2006")),$G$2+1,INDEX('Intereses moratorios'!$A$7:$A$299,MATCH($G$2,'Intereses moratorios'!$A$7:$A$299,1)+ROW(A290)-ROW($A$6)))),"")</f>
        <v/>
      </c>
      <c r="B290" s="133" t="str">
        <f>IFERROR(INDEX('Intereses moratorios'!$B$7:$B$299,MATCH(A290,'Intereses moratorios'!$A$7:$A$299,0)),"")</f>
        <v/>
      </c>
      <c r="C290" s="134" t="str">
        <f>IF(A290="","",IFERROR(IF($G$1&gt;=DATEVALUE("22/11/2019"),$E$4,INDEX('Intereses moratorios'!$D$7:$D$299,MATCH(A290,'Intereses moratorios'!$A$7:$A$299,0))),""))</f>
        <v/>
      </c>
      <c r="D290" s="133" t="str">
        <f t="shared" si="535"/>
        <v/>
      </c>
      <c r="E290" s="133" t="str">
        <f t="shared" si="536"/>
        <v/>
      </c>
      <c r="F290" s="135" t="str">
        <f t="shared" si="531"/>
        <v/>
      </c>
      <c r="G290" s="136" t="str">
        <f t="shared" si="532"/>
        <v/>
      </c>
      <c r="H290" s="136" t="str">
        <f t="shared" ref="H290:AM290" si="589">IF(D290&lt;&gt;"",ROUND(H4*IF($G$1&gt;=DATEVALUE("22/11/2019"),$C$290/365)*$F$290,IF(FALSE,-3,2)),"")</f>
        <v/>
      </c>
      <c r="I290" s="136" t="str">
        <f t="shared" si="589"/>
        <v/>
      </c>
      <c r="J290" s="136" t="str">
        <f t="shared" si="589"/>
        <v/>
      </c>
      <c r="K290" s="136" t="str">
        <f t="shared" si="589"/>
        <v/>
      </c>
      <c r="L290" s="136" t="str">
        <f t="shared" si="589"/>
        <v/>
      </c>
      <c r="M290" s="136" t="str">
        <f t="shared" si="589"/>
        <v/>
      </c>
      <c r="N290" s="136" t="str">
        <f t="shared" si="589"/>
        <v/>
      </c>
      <c r="O290" s="136" t="str">
        <f t="shared" si="589"/>
        <v/>
      </c>
      <c r="P290" s="136" t="str">
        <f t="shared" si="589"/>
        <v/>
      </c>
      <c r="Q290" s="136" t="str">
        <f t="shared" si="589"/>
        <v/>
      </c>
      <c r="R290" s="136" t="str">
        <f t="shared" si="589"/>
        <v/>
      </c>
      <c r="S290" s="136" t="str">
        <f t="shared" si="589"/>
        <v/>
      </c>
      <c r="T290" s="136" t="str">
        <f t="shared" si="589"/>
        <v/>
      </c>
      <c r="U290" s="136" t="str">
        <f t="shared" si="589"/>
        <v/>
      </c>
      <c r="V290" s="136" t="str">
        <f t="shared" si="589"/>
        <v/>
      </c>
      <c r="W290" s="136" t="str">
        <f t="shared" si="589"/>
        <v/>
      </c>
      <c r="X290" s="136" t="str">
        <f t="shared" si="589"/>
        <v/>
      </c>
      <c r="Y290" s="136" t="str">
        <f t="shared" si="589"/>
        <v/>
      </c>
      <c r="Z290" s="136" t="str">
        <f t="shared" si="589"/>
        <v/>
      </c>
      <c r="AA290" s="136" t="str">
        <f t="shared" si="589"/>
        <v/>
      </c>
      <c r="AB290" s="136" t="str">
        <f t="shared" si="589"/>
        <v/>
      </c>
      <c r="AC290" s="136" t="str">
        <f t="shared" si="589"/>
        <v/>
      </c>
      <c r="AD290" s="136" t="str">
        <f t="shared" si="589"/>
        <v/>
      </c>
      <c r="AE290" s="136" t="str">
        <f t="shared" si="589"/>
        <v/>
      </c>
      <c r="AF290" s="136" t="str">
        <f t="shared" si="589"/>
        <v/>
      </c>
      <c r="AG290" s="136" t="str">
        <f t="shared" si="589"/>
        <v/>
      </c>
      <c r="AH290" s="136" t="str">
        <f t="shared" si="589"/>
        <v/>
      </c>
      <c r="AI290" s="136" t="str">
        <f t="shared" si="589"/>
        <v/>
      </c>
      <c r="AJ290" s="136" t="str">
        <f t="shared" si="589"/>
        <v/>
      </c>
      <c r="AK290" s="136" t="str">
        <f t="shared" si="589"/>
        <v/>
      </c>
      <c r="AL290" s="136" t="str">
        <f t="shared" si="589"/>
        <v/>
      </c>
      <c r="AM290" s="136" t="str">
        <f t="shared" si="589"/>
        <v/>
      </c>
      <c r="AN290" s="136" t="str">
        <f t="shared" ref="AN290:BR290" si="590">IF(AJ290&lt;&gt;"",ROUND(AN4*IF($G$1&gt;=DATEVALUE("22/11/2019"),$C$290/365)*$F$290,IF(FALSE,-3,2)),"")</f>
        <v/>
      </c>
      <c r="AO290" s="136" t="str">
        <f t="shared" si="590"/>
        <v/>
      </c>
      <c r="AP290" s="136" t="str">
        <f t="shared" si="590"/>
        <v/>
      </c>
      <c r="AQ290" s="136" t="str">
        <f t="shared" si="590"/>
        <v/>
      </c>
      <c r="AR290" s="136" t="str">
        <f t="shared" si="590"/>
        <v/>
      </c>
      <c r="AS290" s="136" t="str">
        <f t="shared" si="590"/>
        <v/>
      </c>
      <c r="AT290" s="136" t="str">
        <f t="shared" si="590"/>
        <v/>
      </c>
      <c r="AU290" s="136" t="str">
        <f t="shared" si="590"/>
        <v/>
      </c>
      <c r="AV290" s="136" t="str">
        <f t="shared" si="590"/>
        <v/>
      </c>
      <c r="AW290" s="136" t="str">
        <f t="shared" si="590"/>
        <v/>
      </c>
      <c r="AX290" s="136" t="str">
        <f t="shared" si="590"/>
        <v/>
      </c>
      <c r="AY290" s="136" t="str">
        <f t="shared" si="590"/>
        <v/>
      </c>
      <c r="AZ290" s="136" t="str">
        <f t="shared" si="590"/>
        <v/>
      </c>
      <c r="BA290" s="136" t="str">
        <f t="shared" si="590"/>
        <v/>
      </c>
      <c r="BB290" s="136" t="str">
        <f t="shared" si="590"/>
        <v/>
      </c>
      <c r="BC290" s="136" t="str">
        <f t="shared" si="590"/>
        <v/>
      </c>
      <c r="BD290" s="136" t="str">
        <f t="shared" si="590"/>
        <v/>
      </c>
      <c r="BE290" s="136" t="str">
        <f t="shared" si="590"/>
        <v/>
      </c>
      <c r="BF290" s="136" t="str">
        <f t="shared" si="590"/>
        <v/>
      </c>
      <c r="BG290" s="136" t="str">
        <f t="shared" si="590"/>
        <v/>
      </c>
      <c r="BH290" s="136" t="str">
        <f t="shared" si="590"/>
        <v/>
      </c>
      <c r="BI290" s="136" t="str">
        <f t="shared" si="590"/>
        <v/>
      </c>
      <c r="BJ290" s="136" t="str">
        <f t="shared" si="590"/>
        <v/>
      </c>
      <c r="BK290" s="136" t="str">
        <f t="shared" si="590"/>
        <v/>
      </c>
      <c r="BL290" s="136" t="str">
        <f t="shared" si="590"/>
        <v/>
      </c>
      <c r="BM290" s="136" t="str">
        <f t="shared" si="590"/>
        <v/>
      </c>
      <c r="BN290" s="136" t="str">
        <f t="shared" si="590"/>
        <v/>
      </c>
      <c r="BO290" s="136" t="str">
        <f t="shared" si="590"/>
        <v/>
      </c>
      <c r="BP290" s="136" t="str">
        <f t="shared" si="590"/>
        <v/>
      </c>
      <c r="BQ290" s="136" t="str">
        <f t="shared" si="590"/>
        <v/>
      </c>
      <c r="BR290" s="136" t="str">
        <f t="shared" si="590"/>
        <v/>
      </c>
    </row>
    <row r="291" spans="1:70">
      <c r="A291" s="133" t="str">
        <f>IFERROR(IF(IF(AND(ROW(A291)=ROW($A$6),$G$2&lt;DATEVALUE("28/07/2006")),$G$2+1,INDEX('Intereses moratorios'!$A$7:$A$299,MATCH($G$2,'Intereses moratorios'!$A$7:$A$299,1)+ROW(A291)-ROW($A$6)))=0,"",IF(AND(ROW(A291)=ROW($A$6),$G$2&lt;DATEVALUE("28/07/2006")),$G$2+1,INDEX('Intereses moratorios'!$A$7:$A$299,MATCH($G$2,'Intereses moratorios'!$A$7:$A$299,1)+ROW(A291)-ROW($A$6)))),"")</f>
        <v/>
      </c>
      <c r="B291" s="133" t="str">
        <f>IFERROR(INDEX('Intereses moratorios'!$B$7:$B$299,MATCH(A291,'Intereses moratorios'!$A$7:$A$299,0)),"")</f>
        <v/>
      </c>
      <c r="C291" s="134" t="str">
        <f>IF(A291="","",IFERROR(IF($G$1&gt;=DATEVALUE("22/11/2019"),$E$4,INDEX('Intereses moratorios'!$D$7:$D$299,MATCH(A291,'Intereses moratorios'!$A$7:$A$299,0))),""))</f>
        <v/>
      </c>
      <c r="D291" s="133" t="str">
        <f t="shared" si="535"/>
        <v/>
      </c>
      <c r="E291" s="133" t="str">
        <f t="shared" si="536"/>
        <v/>
      </c>
      <c r="F291" s="135" t="str">
        <f t="shared" si="531"/>
        <v/>
      </c>
      <c r="G291" s="136" t="str">
        <f t="shared" si="532"/>
        <v/>
      </c>
      <c r="H291" s="136" t="str">
        <f t="shared" ref="H291:AM291" si="591">IF(D291&lt;&gt;"",ROUND(H4*IF($G$1&gt;=DATEVALUE("22/11/2019"),$C$291/365)*$F$291,IF(FALSE,-3,2)),"")</f>
        <v/>
      </c>
      <c r="I291" s="136" t="str">
        <f t="shared" si="591"/>
        <v/>
      </c>
      <c r="J291" s="136" t="str">
        <f t="shared" si="591"/>
        <v/>
      </c>
      <c r="K291" s="136" t="str">
        <f t="shared" si="591"/>
        <v/>
      </c>
      <c r="L291" s="136" t="str">
        <f t="shared" si="591"/>
        <v/>
      </c>
      <c r="M291" s="136" t="str">
        <f t="shared" si="591"/>
        <v/>
      </c>
      <c r="N291" s="136" t="str">
        <f t="shared" si="591"/>
        <v/>
      </c>
      <c r="O291" s="136" t="str">
        <f t="shared" si="591"/>
        <v/>
      </c>
      <c r="P291" s="136" t="str">
        <f t="shared" si="591"/>
        <v/>
      </c>
      <c r="Q291" s="136" t="str">
        <f t="shared" si="591"/>
        <v/>
      </c>
      <c r="R291" s="136" t="str">
        <f t="shared" si="591"/>
        <v/>
      </c>
      <c r="S291" s="136" t="str">
        <f t="shared" si="591"/>
        <v/>
      </c>
      <c r="T291" s="136" t="str">
        <f t="shared" si="591"/>
        <v/>
      </c>
      <c r="U291" s="136" t="str">
        <f t="shared" si="591"/>
        <v/>
      </c>
      <c r="V291" s="136" t="str">
        <f t="shared" si="591"/>
        <v/>
      </c>
      <c r="W291" s="136" t="str">
        <f t="shared" si="591"/>
        <v/>
      </c>
      <c r="X291" s="136" t="str">
        <f t="shared" si="591"/>
        <v/>
      </c>
      <c r="Y291" s="136" t="str">
        <f t="shared" si="591"/>
        <v/>
      </c>
      <c r="Z291" s="136" t="str">
        <f t="shared" si="591"/>
        <v/>
      </c>
      <c r="AA291" s="136" t="str">
        <f t="shared" si="591"/>
        <v/>
      </c>
      <c r="AB291" s="136" t="str">
        <f t="shared" si="591"/>
        <v/>
      </c>
      <c r="AC291" s="136" t="str">
        <f t="shared" si="591"/>
        <v/>
      </c>
      <c r="AD291" s="136" t="str">
        <f t="shared" si="591"/>
        <v/>
      </c>
      <c r="AE291" s="136" t="str">
        <f t="shared" si="591"/>
        <v/>
      </c>
      <c r="AF291" s="136" t="str">
        <f t="shared" si="591"/>
        <v/>
      </c>
      <c r="AG291" s="136" t="str">
        <f t="shared" si="591"/>
        <v/>
      </c>
      <c r="AH291" s="136" t="str">
        <f t="shared" si="591"/>
        <v/>
      </c>
      <c r="AI291" s="136" t="str">
        <f t="shared" si="591"/>
        <v/>
      </c>
      <c r="AJ291" s="136" t="str">
        <f t="shared" si="591"/>
        <v/>
      </c>
      <c r="AK291" s="136" t="str">
        <f t="shared" si="591"/>
        <v/>
      </c>
      <c r="AL291" s="136" t="str">
        <f t="shared" si="591"/>
        <v/>
      </c>
      <c r="AM291" s="136" t="str">
        <f t="shared" si="591"/>
        <v/>
      </c>
      <c r="AN291" s="136" t="str">
        <f t="shared" ref="AN291:BR291" si="592">IF(AJ291&lt;&gt;"",ROUND(AN4*IF($G$1&gt;=DATEVALUE("22/11/2019"),$C$291/365)*$F$291,IF(FALSE,-3,2)),"")</f>
        <v/>
      </c>
      <c r="AO291" s="136" t="str">
        <f t="shared" si="592"/>
        <v/>
      </c>
      <c r="AP291" s="136" t="str">
        <f t="shared" si="592"/>
        <v/>
      </c>
      <c r="AQ291" s="136" t="str">
        <f t="shared" si="592"/>
        <v/>
      </c>
      <c r="AR291" s="136" t="str">
        <f t="shared" si="592"/>
        <v/>
      </c>
      <c r="AS291" s="136" t="str">
        <f t="shared" si="592"/>
        <v/>
      </c>
      <c r="AT291" s="136" t="str">
        <f t="shared" si="592"/>
        <v/>
      </c>
      <c r="AU291" s="136" t="str">
        <f t="shared" si="592"/>
        <v/>
      </c>
      <c r="AV291" s="136" t="str">
        <f t="shared" si="592"/>
        <v/>
      </c>
      <c r="AW291" s="136" t="str">
        <f t="shared" si="592"/>
        <v/>
      </c>
      <c r="AX291" s="136" t="str">
        <f t="shared" si="592"/>
        <v/>
      </c>
      <c r="AY291" s="136" t="str">
        <f t="shared" si="592"/>
        <v/>
      </c>
      <c r="AZ291" s="136" t="str">
        <f t="shared" si="592"/>
        <v/>
      </c>
      <c r="BA291" s="136" t="str">
        <f t="shared" si="592"/>
        <v/>
      </c>
      <c r="BB291" s="136" t="str">
        <f t="shared" si="592"/>
        <v/>
      </c>
      <c r="BC291" s="136" t="str">
        <f t="shared" si="592"/>
        <v/>
      </c>
      <c r="BD291" s="136" t="str">
        <f t="shared" si="592"/>
        <v/>
      </c>
      <c r="BE291" s="136" t="str">
        <f t="shared" si="592"/>
        <v/>
      </c>
      <c r="BF291" s="136" t="str">
        <f t="shared" si="592"/>
        <v/>
      </c>
      <c r="BG291" s="136" t="str">
        <f t="shared" si="592"/>
        <v/>
      </c>
      <c r="BH291" s="136" t="str">
        <f t="shared" si="592"/>
        <v/>
      </c>
      <c r="BI291" s="136" t="str">
        <f t="shared" si="592"/>
        <v/>
      </c>
      <c r="BJ291" s="136" t="str">
        <f t="shared" si="592"/>
        <v/>
      </c>
      <c r="BK291" s="136" t="str">
        <f t="shared" si="592"/>
        <v/>
      </c>
      <c r="BL291" s="136" t="str">
        <f t="shared" si="592"/>
        <v/>
      </c>
      <c r="BM291" s="136" t="str">
        <f t="shared" si="592"/>
        <v/>
      </c>
      <c r="BN291" s="136" t="str">
        <f t="shared" si="592"/>
        <v/>
      </c>
      <c r="BO291" s="136" t="str">
        <f t="shared" si="592"/>
        <v/>
      </c>
      <c r="BP291" s="136" t="str">
        <f t="shared" si="592"/>
        <v/>
      </c>
      <c r="BQ291" s="136" t="str">
        <f t="shared" si="592"/>
        <v/>
      </c>
      <c r="BR291" s="136" t="str">
        <f t="shared" si="592"/>
        <v/>
      </c>
    </row>
    <row r="292" spans="1:70">
      <c r="A292" s="133" t="str">
        <f>IFERROR(IF(IF(AND(ROW(A292)=ROW($A$6),$G$2&lt;DATEVALUE("28/07/2006")),$G$2+1,INDEX('Intereses moratorios'!$A$7:$A$299,MATCH($G$2,'Intereses moratorios'!$A$7:$A$299,1)+ROW(A292)-ROW($A$6)))=0,"",IF(AND(ROW(A292)=ROW($A$6),$G$2&lt;DATEVALUE("28/07/2006")),$G$2+1,INDEX('Intereses moratorios'!$A$7:$A$299,MATCH($G$2,'Intereses moratorios'!$A$7:$A$299,1)+ROW(A292)-ROW($A$6)))),"")</f>
        <v/>
      </c>
      <c r="B292" s="133" t="str">
        <f>IFERROR(INDEX('Intereses moratorios'!$B$7:$B$299,MATCH(A292,'Intereses moratorios'!$A$7:$A$299,0)),"")</f>
        <v/>
      </c>
      <c r="C292" s="134" t="str">
        <f>IF(A292="","",IFERROR(IF($G$1&gt;=DATEVALUE("22/11/2019"),$E$4,INDEX('Intereses moratorios'!$D$7:$D$299,MATCH(A292,'Intereses moratorios'!$A$7:$A$299,0))),""))</f>
        <v/>
      </c>
      <c r="D292" s="133" t="str">
        <f t="shared" si="535"/>
        <v/>
      </c>
      <c r="E292" s="133" t="str">
        <f t="shared" si="536"/>
        <v/>
      </c>
      <c r="F292" s="135" t="str">
        <f t="shared" si="531"/>
        <v/>
      </c>
      <c r="G292" s="136" t="str">
        <f t="shared" si="532"/>
        <v/>
      </c>
      <c r="H292" s="136" t="str">
        <f t="shared" ref="H292:AM292" si="593">IF(D292&lt;&gt;"",ROUND(H4*IF($G$1&gt;=DATEVALUE("22/11/2019"),$C$292/365)*$F$292,IF(FALSE,-3,2)),"")</f>
        <v/>
      </c>
      <c r="I292" s="136" t="str">
        <f t="shared" si="593"/>
        <v/>
      </c>
      <c r="J292" s="136" t="str">
        <f t="shared" si="593"/>
        <v/>
      </c>
      <c r="K292" s="136" t="str">
        <f t="shared" si="593"/>
        <v/>
      </c>
      <c r="L292" s="136" t="str">
        <f t="shared" si="593"/>
        <v/>
      </c>
      <c r="M292" s="136" t="str">
        <f t="shared" si="593"/>
        <v/>
      </c>
      <c r="N292" s="136" t="str">
        <f t="shared" si="593"/>
        <v/>
      </c>
      <c r="O292" s="136" t="str">
        <f t="shared" si="593"/>
        <v/>
      </c>
      <c r="P292" s="136" t="str">
        <f t="shared" si="593"/>
        <v/>
      </c>
      <c r="Q292" s="136" t="str">
        <f t="shared" si="593"/>
        <v/>
      </c>
      <c r="R292" s="136" t="str">
        <f t="shared" si="593"/>
        <v/>
      </c>
      <c r="S292" s="136" t="str">
        <f t="shared" si="593"/>
        <v/>
      </c>
      <c r="T292" s="136" t="str">
        <f t="shared" si="593"/>
        <v/>
      </c>
      <c r="U292" s="136" t="str">
        <f t="shared" si="593"/>
        <v/>
      </c>
      <c r="V292" s="136" t="str">
        <f t="shared" si="593"/>
        <v/>
      </c>
      <c r="W292" s="136" t="str">
        <f t="shared" si="593"/>
        <v/>
      </c>
      <c r="X292" s="136" t="str">
        <f t="shared" si="593"/>
        <v/>
      </c>
      <c r="Y292" s="136" t="str">
        <f t="shared" si="593"/>
        <v/>
      </c>
      <c r="Z292" s="136" t="str">
        <f t="shared" si="593"/>
        <v/>
      </c>
      <c r="AA292" s="136" t="str">
        <f t="shared" si="593"/>
        <v/>
      </c>
      <c r="AB292" s="136" t="str">
        <f t="shared" si="593"/>
        <v/>
      </c>
      <c r="AC292" s="136" t="str">
        <f t="shared" si="593"/>
        <v/>
      </c>
      <c r="AD292" s="136" t="str">
        <f t="shared" si="593"/>
        <v/>
      </c>
      <c r="AE292" s="136" t="str">
        <f t="shared" si="593"/>
        <v/>
      </c>
      <c r="AF292" s="136" t="str">
        <f t="shared" si="593"/>
        <v/>
      </c>
      <c r="AG292" s="136" t="str">
        <f t="shared" si="593"/>
        <v/>
      </c>
      <c r="AH292" s="136" t="str">
        <f t="shared" si="593"/>
        <v/>
      </c>
      <c r="AI292" s="136" t="str">
        <f t="shared" si="593"/>
        <v/>
      </c>
      <c r="AJ292" s="136" t="str">
        <f t="shared" si="593"/>
        <v/>
      </c>
      <c r="AK292" s="136" t="str">
        <f t="shared" si="593"/>
        <v/>
      </c>
      <c r="AL292" s="136" t="str">
        <f t="shared" si="593"/>
        <v/>
      </c>
      <c r="AM292" s="136" t="str">
        <f t="shared" si="593"/>
        <v/>
      </c>
      <c r="AN292" s="136" t="str">
        <f t="shared" ref="AN292:BR292" si="594">IF(AJ292&lt;&gt;"",ROUND(AN4*IF($G$1&gt;=DATEVALUE("22/11/2019"),$C$292/365)*$F$292,IF(FALSE,-3,2)),"")</f>
        <v/>
      </c>
      <c r="AO292" s="136" t="str">
        <f t="shared" si="594"/>
        <v/>
      </c>
      <c r="AP292" s="136" t="str">
        <f t="shared" si="594"/>
        <v/>
      </c>
      <c r="AQ292" s="136" t="str">
        <f t="shared" si="594"/>
        <v/>
      </c>
      <c r="AR292" s="136" t="str">
        <f t="shared" si="594"/>
        <v/>
      </c>
      <c r="AS292" s="136" t="str">
        <f t="shared" si="594"/>
        <v/>
      </c>
      <c r="AT292" s="136" t="str">
        <f t="shared" si="594"/>
        <v/>
      </c>
      <c r="AU292" s="136" t="str">
        <f t="shared" si="594"/>
        <v/>
      </c>
      <c r="AV292" s="136" t="str">
        <f t="shared" si="594"/>
        <v/>
      </c>
      <c r="AW292" s="136" t="str">
        <f t="shared" si="594"/>
        <v/>
      </c>
      <c r="AX292" s="136" t="str">
        <f t="shared" si="594"/>
        <v/>
      </c>
      <c r="AY292" s="136" t="str">
        <f t="shared" si="594"/>
        <v/>
      </c>
      <c r="AZ292" s="136" t="str">
        <f t="shared" si="594"/>
        <v/>
      </c>
      <c r="BA292" s="136" t="str">
        <f t="shared" si="594"/>
        <v/>
      </c>
      <c r="BB292" s="136" t="str">
        <f t="shared" si="594"/>
        <v/>
      </c>
      <c r="BC292" s="136" t="str">
        <f t="shared" si="594"/>
        <v/>
      </c>
      <c r="BD292" s="136" t="str">
        <f t="shared" si="594"/>
        <v/>
      </c>
      <c r="BE292" s="136" t="str">
        <f t="shared" si="594"/>
        <v/>
      </c>
      <c r="BF292" s="136" t="str">
        <f t="shared" si="594"/>
        <v/>
      </c>
      <c r="BG292" s="136" t="str">
        <f t="shared" si="594"/>
        <v/>
      </c>
      <c r="BH292" s="136" t="str">
        <f t="shared" si="594"/>
        <v/>
      </c>
      <c r="BI292" s="136" t="str">
        <f t="shared" si="594"/>
        <v/>
      </c>
      <c r="BJ292" s="136" t="str">
        <f t="shared" si="594"/>
        <v/>
      </c>
      <c r="BK292" s="136" t="str">
        <f t="shared" si="594"/>
        <v/>
      </c>
      <c r="BL292" s="136" t="str">
        <f t="shared" si="594"/>
        <v/>
      </c>
      <c r="BM292" s="136" t="str">
        <f t="shared" si="594"/>
        <v/>
      </c>
      <c r="BN292" s="136" t="str">
        <f t="shared" si="594"/>
        <v/>
      </c>
      <c r="BO292" s="136" t="str">
        <f t="shared" si="594"/>
        <v/>
      </c>
      <c r="BP292" s="136" t="str">
        <f t="shared" si="594"/>
        <v/>
      </c>
      <c r="BQ292" s="136" t="str">
        <f t="shared" si="594"/>
        <v/>
      </c>
      <c r="BR292" s="136" t="str">
        <f t="shared" si="594"/>
        <v/>
      </c>
    </row>
    <row r="293" spans="1:70">
      <c r="A293" s="133" t="str">
        <f>IFERROR(IF(IF(AND(ROW(A293)=ROW($A$6),$G$2&lt;DATEVALUE("28/07/2006")),$G$2+1,INDEX('Intereses moratorios'!$A$7:$A$299,MATCH($G$2,'Intereses moratorios'!$A$7:$A$299,1)+ROW(A293)-ROW($A$6)))=0,"",IF(AND(ROW(A293)=ROW($A$6),$G$2&lt;DATEVALUE("28/07/2006")),$G$2+1,INDEX('Intereses moratorios'!$A$7:$A$299,MATCH($G$2,'Intereses moratorios'!$A$7:$A$299,1)+ROW(A293)-ROW($A$6)))),"")</f>
        <v/>
      </c>
      <c r="B293" s="133" t="str">
        <f>IFERROR(INDEX('Intereses moratorios'!$B$7:$B$299,MATCH(A293,'Intereses moratorios'!$A$7:$A$299,0)),"")</f>
        <v/>
      </c>
      <c r="C293" s="134" t="str">
        <f>IF(A293="","",IFERROR(IF($G$1&gt;=DATEVALUE("22/11/2019"),$E$4,INDEX('Intereses moratorios'!$D$7:$D$299,MATCH(A293,'Intereses moratorios'!$A$7:$A$299,0))),""))</f>
        <v/>
      </c>
      <c r="D293" s="133" t="str">
        <f t="shared" si="535"/>
        <v/>
      </c>
      <c r="E293" s="133" t="str">
        <f t="shared" si="536"/>
        <v/>
      </c>
      <c r="F293" s="135" t="str">
        <f t="shared" si="531"/>
        <v/>
      </c>
      <c r="G293" s="136" t="str">
        <f t="shared" si="532"/>
        <v/>
      </c>
      <c r="H293" s="136" t="str">
        <f t="shared" ref="H293:AM293" si="595">IF(D293&lt;&gt;"",ROUND(H4*IF($G$1&gt;=DATEVALUE("22/11/2019"),$C$293/365)*$F$293,IF(FALSE,-3,2)),"")</f>
        <v/>
      </c>
      <c r="I293" s="136" t="str">
        <f t="shared" si="595"/>
        <v/>
      </c>
      <c r="J293" s="136" t="str">
        <f t="shared" si="595"/>
        <v/>
      </c>
      <c r="K293" s="136" t="str">
        <f t="shared" si="595"/>
        <v/>
      </c>
      <c r="L293" s="136" t="str">
        <f t="shared" si="595"/>
        <v/>
      </c>
      <c r="M293" s="136" t="str">
        <f t="shared" si="595"/>
        <v/>
      </c>
      <c r="N293" s="136" t="str">
        <f t="shared" si="595"/>
        <v/>
      </c>
      <c r="O293" s="136" t="str">
        <f t="shared" si="595"/>
        <v/>
      </c>
      <c r="P293" s="136" t="str">
        <f t="shared" si="595"/>
        <v/>
      </c>
      <c r="Q293" s="136" t="str">
        <f t="shared" si="595"/>
        <v/>
      </c>
      <c r="R293" s="136" t="str">
        <f t="shared" si="595"/>
        <v/>
      </c>
      <c r="S293" s="136" t="str">
        <f t="shared" si="595"/>
        <v/>
      </c>
      <c r="T293" s="136" t="str">
        <f t="shared" si="595"/>
        <v/>
      </c>
      <c r="U293" s="136" t="str">
        <f t="shared" si="595"/>
        <v/>
      </c>
      <c r="V293" s="136" t="str">
        <f t="shared" si="595"/>
        <v/>
      </c>
      <c r="W293" s="136" t="str">
        <f t="shared" si="595"/>
        <v/>
      </c>
      <c r="X293" s="136" t="str">
        <f t="shared" si="595"/>
        <v/>
      </c>
      <c r="Y293" s="136" t="str">
        <f t="shared" si="595"/>
        <v/>
      </c>
      <c r="Z293" s="136" t="str">
        <f t="shared" si="595"/>
        <v/>
      </c>
      <c r="AA293" s="136" t="str">
        <f t="shared" si="595"/>
        <v/>
      </c>
      <c r="AB293" s="136" t="str">
        <f t="shared" si="595"/>
        <v/>
      </c>
      <c r="AC293" s="136" t="str">
        <f t="shared" si="595"/>
        <v/>
      </c>
      <c r="AD293" s="136" t="str">
        <f t="shared" si="595"/>
        <v/>
      </c>
      <c r="AE293" s="136" t="str">
        <f t="shared" si="595"/>
        <v/>
      </c>
      <c r="AF293" s="136" t="str">
        <f t="shared" si="595"/>
        <v/>
      </c>
      <c r="AG293" s="136" t="str">
        <f t="shared" si="595"/>
        <v/>
      </c>
      <c r="AH293" s="136" t="str">
        <f t="shared" si="595"/>
        <v/>
      </c>
      <c r="AI293" s="136" t="str">
        <f t="shared" si="595"/>
        <v/>
      </c>
      <c r="AJ293" s="136" t="str">
        <f t="shared" si="595"/>
        <v/>
      </c>
      <c r="AK293" s="136" t="str">
        <f t="shared" si="595"/>
        <v/>
      </c>
      <c r="AL293" s="136" t="str">
        <f t="shared" si="595"/>
        <v/>
      </c>
      <c r="AM293" s="136" t="str">
        <f t="shared" si="595"/>
        <v/>
      </c>
      <c r="AN293" s="136" t="str">
        <f t="shared" ref="AN293:BR293" si="596">IF(AJ293&lt;&gt;"",ROUND(AN4*IF($G$1&gt;=DATEVALUE("22/11/2019"),$C$293/365)*$F$293,IF(FALSE,-3,2)),"")</f>
        <v/>
      </c>
      <c r="AO293" s="136" t="str">
        <f t="shared" si="596"/>
        <v/>
      </c>
      <c r="AP293" s="136" t="str">
        <f t="shared" si="596"/>
        <v/>
      </c>
      <c r="AQ293" s="136" t="str">
        <f t="shared" si="596"/>
        <v/>
      </c>
      <c r="AR293" s="136" t="str">
        <f t="shared" si="596"/>
        <v/>
      </c>
      <c r="AS293" s="136" t="str">
        <f t="shared" si="596"/>
        <v/>
      </c>
      <c r="AT293" s="136" t="str">
        <f t="shared" si="596"/>
        <v/>
      </c>
      <c r="AU293" s="136" t="str">
        <f t="shared" si="596"/>
        <v/>
      </c>
      <c r="AV293" s="136" t="str">
        <f t="shared" si="596"/>
        <v/>
      </c>
      <c r="AW293" s="136" t="str">
        <f t="shared" si="596"/>
        <v/>
      </c>
      <c r="AX293" s="136" t="str">
        <f t="shared" si="596"/>
        <v/>
      </c>
      <c r="AY293" s="136" t="str">
        <f t="shared" si="596"/>
        <v/>
      </c>
      <c r="AZ293" s="136" t="str">
        <f t="shared" si="596"/>
        <v/>
      </c>
      <c r="BA293" s="136" t="str">
        <f t="shared" si="596"/>
        <v/>
      </c>
      <c r="BB293" s="136" t="str">
        <f t="shared" si="596"/>
        <v/>
      </c>
      <c r="BC293" s="136" t="str">
        <f t="shared" si="596"/>
        <v/>
      </c>
      <c r="BD293" s="136" t="str">
        <f t="shared" si="596"/>
        <v/>
      </c>
      <c r="BE293" s="136" t="str">
        <f t="shared" si="596"/>
        <v/>
      </c>
      <c r="BF293" s="136" t="str">
        <f t="shared" si="596"/>
        <v/>
      </c>
      <c r="BG293" s="136" t="str">
        <f t="shared" si="596"/>
        <v/>
      </c>
      <c r="BH293" s="136" t="str">
        <f t="shared" si="596"/>
        <v/>
      </c>
      <c r="BI293" s="136" t="str">
        <f t="shared" si="596"/>
        <v/>
      </c>
      <c r="BJ293" s="136" t="str">
        <f t="shared" si="596"/>
        <v/>
      </c>
      <c r="BK293" s="136" t="str">
        <f t="shared" si="596"/>
        <v/>
      </c>
      <c r="BL293" s="136" t="str">
        <f t="shared" si="596"/>
        <v/>
      </c>
      <c r="BM293" s="136" t="str">
        <f t="shared" si="596"/>
        <v/>
      </c>
      <c r="BN293" s="136" t="str">
        <f t="shared" si="596"/>
        <v/>
      </c>
      <c r="BO293" s="136" t="str">
        <f t="shared" si="596"/>
        <v/>
      </c>
      <c r="BP293" s="136" t="str">
        <f t="shared" si="596"/>
        <v/>
      </c>
      <c r="BQ293" s="136" t="str">
        <f t="shared" si="596"/>
        <v/>
      </c>
      <c r="BR293" s="136" t="str">
        <f t="shared" si="596"/>
        <v/>
      </c>
    </row>
    <row r="294" spans="1:70">
      <c r="A294" s="133" t="str">
        <f>IFERROR(IF(IF(AND(ROW(A294)=ROW($A$6),$G$2&lt;DATEVALUE("28/07/2006")),$G$2+1,INDEX('Intereses moratorios'!$A$7:$A$299,MATCH($G$2,'Intereses moratorios'!$A$7:$A$299,1)+ROW(A294)-ROW($A$6)))=0,"",IF(AND(ROW(A294)=ROW($A$6),$G$2&lt;DATEVALUE("28/07/2006")),$G$2+1,INDEX('Intereses moratorios'!$A$7:$A$299,MATCH($G$2,'Intereses moratorios'!$A$7:$A$299,1)+ROW(A294)-ROW($A$6)))),"")</f>
        <v/>
      </c>
      <c r="B294" s="133" t="str">
        <f>IFERROR(INDEX('Intereses moratorios'!$B$7:$B$299,MATCH(A294,'Intereses moratorios'!$A$7:$A$299,0)),"")</f>
        <v/>
      </c>
      <c r="C294" s="134" t="str">
        <f>IF(A294="","",IFERROR(IF($G$1&gt;=DATEVALUE("22/11/2019"),$E$4,INDEX('Intereses moratorios'!$D$7:$D$299,MATCH(A294,'Intereses moratorios'!$A$7:$A$299,0))),""))</f>
        <v/>
      </c>
      <c r="D294" s="133" t="str">
        <f t="shared" si="535"/>
        <v/>
      </c>
      <c r="E294" s="133" t="str">
        <f t="shared" si="536"/>
        <v/>
      </c>
      <c r="F294" s="135" t="str">
        <f t="shared" si="531"/>
        <v/>
      </c>
      <c r="G294" s="136" t="str">
        <f t="shared" si="532"/>
        <v/>
      </c>
      <c r="H294" s="136" t="str">
        <f t="shared" ref="H294:AM294" si="597">IF(D294&lt;&gt;"",ROUND(H4*IF($G$1&gt;=DATEVALUE("22/11/2019"),$C$294/365)*$F$294,IF(FALSE,-3,2)),"")</f>
        <v/>
      </c>
      <c r="I294" s="136" t="str">
        <f t="shared" si="597"/>
        <v/>
      </c>
      <c r="J294" s="136" t="str">
        <f t="shared" si="597"/>
        <v/>
      </c>
      <c r="K294" s="136" t="str">
        <f t="shared" si="597"/>
        <v/>
      </c>
      <c r="L294" s="136" t="str">
        <f t="shared" si="597"/>
        <v/>
      </c>
      <c r="M294" s="136" t="str">
        <f t="shared" si="597"/>
        <v/>
      </c>
      <c r="N294" s="136" t="str">
        <f t="shared" si="597"/>
        <v/>
      </c>
      <c r="O294" s="136" t="str">
        <f t="shared" si="597"/>
        <v/>
      </c>
      <c r="P294" s="136" t="str">
        <f t="shared" si="597"/>
        <v/>
      </c>
      <c r="Q294" s="136" t="str">
        <f t="shared" si="597"/>
        <v/>
      </c>
      <c r="R294" s="136" t="str">
        <f t="shared" si="597"/>
        <v/>
      </c>
      <c r="S294" s="136" t="str">
        <f t="shared" si="597"/>
        <v/>
      </c>
      <c r="T294" s="136" t="str">
        <f t="shared" si="597"/>
        <v/>
      </c>
      <c r="U294" s="136" t="str">
        <f t="shared" si="597"/>
        <v/>
      </c>
      <c r="V294" s="136" t="str">
        <f t="shared" si="597"/>
        <v/>
      </c>
      <c r="W294" s="136" t="str">
        <f t="shared" si="597"/>
        <v/>
      </c>
      <c r="X294" s="136" t="str">
        <f t="shared" si="597"/>
        <v/>
      </c>
      <c r="Y294" s="136" t="str">
        <f t="shared" si="597"/>
        <v/>
      </c>
      <c r="Z294" s="136" t="str">
        <f t="shared" si="597"/>
        <v/>
      </c>
      <c r="AA294" s="136" t="str">
        <f t="shared" si="597"/>
        <v/>
      </c>
      <c r="AB294" s="136" t="str">
        <f t="shared" si="597"/>
        <v/>
      </c>
      <c r="AC294" s="136" t="str">
        <f t="shared" si="597"/>
        <v/>
      </c>
      <c r="AD294" s="136" t="str">
        <f t="shared" si="597"/>
        <v/>
      </c>
      <c r="AE294" s="136" t="str">
        <f t="shared" si="597"/>
        <v/>
      </c>
      <c r="AF294" s="136" t="str">
        <f t="shared" si="597"/>
        <v/>
      </c>
      <c r="AG294" s="136" t="str">
        <f t="shared" si="597"/>
        <v/>
      </c>
      <c r="AH294" s="136" t="str">
        <f t="shared" si="597"/>
        <v/>
      </c>
      <c r="AI294" s="136" t="str">
        <f t="shared" si="597"/>
        <v/>
      </c>
      <c r="AJ294" s="136" t="str">
        <f t="shared" si="597"/>
        <v/>
      </c>
      <c r="AK294" s="136" t="str">
        <f t="shared" si="597"/>
        <v/>
      </c>
      <c r="AL294" s="136" t="str">
        <f t="shared" si="597"/>
        <v/>
      </c>
      <c r="AM294" s="136" t="str">
        <f t="shared" si="597"/>
        <v/>
      </c>
      <c r="AN294" s="136" t="str">
        <f t="shared" ref="AN294:BR294" si="598">IF(AJ294&lt;&gt;"",ROUND(AN4*IF($G$1&gt;=DATEVALUE("22/11/2019"),$C$294/365)*$F$294,IF(FALSE,-3,2)),"")</f>
        <v/>
      </c>
      <c r="AO294" s="136" t="str">
        <f t="shared" si="598"/>
        <v/>
      </c>
      <c r="AP294" s="136" t="str">
        <f t="shared" si="598"/>
        <v/>
      </c>
      <c r="AQ294" s="136" t="str">
        <f t="shared" si="598"/>
        <v/>
      </c>
      <c r="AR294" s="136" t="str">
        <f t="shared" si="598"/>
        <v/>
      </c>
      <c r="AS294" s="136" t="str">
        <f t="shared" si="598"/>
        <v/>
      </c>
      <c r="AT294" s="136" t="str">
        <f t="shared" si="598"/>
        <v/>
      </c>
      <c r="AU294" s="136" t="str">
        <f t="shared" si="598"/>
        <v/>
      </c>
      <c r="AV294" s="136" t="str">
        <f t="shared" si="598"/>
        <v/>
      </c>
      <c r="AW294" s="136" t="str">
        <f t="shared" si="598"/>
        <v/>
      </c>
      <c r="AX294" s="136" t="str">
        <f t="shared" si="598"/>
        <v/>
      </c>
      <c r="AY294" s="136" t="str">
        <f t="shared" si="598"/>
        <v/>
      </c>
      <c r="AZ294" s="136" t="str">
        <f t="shared" si="598"/>
        <v/>
      </c>
      <c r="BA294" s="136" t="str">
        <f t="shared" si="598"/>
        <v/>
      </c>
      <c r="BB294" s="136" t="str">
        <f t="shared" si="598"/>
        <v/>
      </c>
      <c r="BC294" s="136" t="str">
        <f t="shared" si="598"/>
        <v/>
      </c>
      <c r="BD294" s="136" t="str">
        <f t="shared" si="598"/>
        <v/>
      </c>
      <c r="BE294" s="136" t="str">
        <f t="shared" si="598"/>
        <v/>
      </c>
      <c r="BF294" s="136" t="str">
        <f t="shared" si="598"/>
        <v/>
      </c>
      <c r="BG294" s="136" t="str">
        <f t="shared" si="598"/>
        <v/>
      </c>
      <c r="BH294" s="136" t="str">
        <f t="shared" si="598"/>
        <v/>
      </c>
      <c r="BI294" s="136" t="str">
        <f t="shared" si="598"/>
        <v/>
      </c>
      <c r="BJ294" s="136" t="str">
        <f t="shared" si="598"/>
        <v/>
      </c>
      <c r="BK294" s="136" t="str">
        <f t="shared" si="598"/>
        <v/>
      </c>
      <c r="BL294" s="136" t="str">
        <f t="shared" si="598"/>
        <v/>
      </c>
      <c r="BM294" s="136" t="str">
        <f t="shared" si="598"/>
        <v/>
      </c>
      <c r="BN294" s="136" t="str">
        <f t="shared" si="598"/>
        <v/>
      </c>
      <c r="BO294" s="136" t="str">
        <f t="shared" si="598"/>
        <v/>
      </c>
      <c r="BP294" s="136" t="str">
        <f t="shared" si="598"/>
        <v/>
      </c>
      <c r="BQ294" s="136" t="str">
        <f t="shared" si="598"/>
        <v/>
      </c>
      <c r="BR294" s="136" t="str">
        <f t="shared" si="598"/>
        <v/>
      </c>
    </row>
    <row r="295" spans="1:70">
      <c r="A295" s="133" t="str">
        <f>IFERROR(IF(IF(AND(ROW(A295)=ROW($A$6),$G$2&lt;DATEVALUE("28/07/2006")),$G$2+1,INDEX('Intereses moratorios'!$A$7:$A$299,MATCH($G$2,'Intereses moratorios'!$A$7:$A$299,1)+ROW(A295)-ROW($A$6)))=0,"",IF(AND(ROW(A295)=ROW($A$6),$G$2&lt;DATEVALUE("28/07/2006")),$G$2+1,INDEX('Intereses moratorios'!$A$7:$A$299,MATCH($G$2,'Intereses moratorios'!$A$7:$A$299,1)+ROW(A295)-ROW($A$6)))),"")</f>
        <v/>
      </c>
      <c r="B295" s="133" t="str">
        <f>IFERROR(INDEX('Intereses moratorios'!$B$7:$B$299,MATCH(A295,'Intereses moratorios'!$A$7:$A$299,0)),"")</f>
        <v/>
      </c>
      <c r="C295" s="134" t="str">
        <f>IF(A295="","",IFERROR(IF($G$1&gt;=DATEVALUE("22/11/2019"),$E$4,INDEX('Intereses moratorios'!$D$7:$D$299,MATCH(A295,'Intereses moratorios'!$A$7:$A$299,0))),""))</f>
        <v/>
      </c>
      <c r="D295" s="133" t="str">
        <f t="shared" si="535"/>
        <v/>
      </c>
      <c r="E295" s="133" t="str">
        <f t="shared" si="536"/>
        <v/>
      </c>
      <c r="F295" s="135" t="str">
        <f t="shared" si="531"/>
        <v/>
      </c>
      <c r="G295" s="136" t="str">
        <f t="shared" si="532"/>
        <v/>
      </c>
      <c r="H295" s="136" t="str">
        <f t="shared" ref="H295:AM295" si="599">IF(D295&lt;&gt;"",ROUND(H4*IF($G$1&gt;=DATEVALUE("22/11/2019"),$C$295/365)*$F$295,IF(FALSE,-3,2)),"")</f>
        <v/>
      </c>
      <c r="I295" s="136" t="str">
        <f t="shared" si="599"/>
        <v/>
      </c>
      <c r="J295" s="136" t="str">
        <f t="shared" si="599"/>
        <v/>
      </c>
      <c r="K295" s="136" t="str">
        <f t="shared" si="599"/>
        <v/>
      </c>
      <c r="L295" s="136" t="str">
        <f t="shared" si="599"/>
        <v/>
      </c>
      <c r="M295" s="136" t="str">
        <f t="shared" si="599"/>
        <v/>
      </c>
      <c r="N295" s="136" t="str">
        <f t="shared" si="599"/>
        <v/>
      </c>
      <c r="O295" s="136" t="str">
        <f t="shared" si="599"/>
        <v/>
      </c>
      <c r="P295" s="136" t="str">
        <f t="shared" si="599"/>
        <v/>
      </c>
      <c r="Q295" s="136" t="str">
        <f t="shared" si="599"/>
        <v/>
      </c>
      <c r="R295" s="136" t="str">
        <f t="shared" si="599"/>
        <v/>
      </c>
      <c r="S295" s="136" t="str">
        <f t="shared" si="599"/>
        <v/>
      </c>
      <c r="T295" s="136" t="str">
        <f t="shared" si="599"/>
        <v/>
      </c>
      <c r="U295" s="136" t="str">
        <f t="shared" si="599"/>
        <v/>
      </c>
      <c r="V295" s="136" t="str">
        <f t="shared" si="599"/>
        <v/>
      </c>
      <c r="W295" s="136" t="str">
        <f t="shared" si="599"/>
        <v/>
      </c>
      <c r="X295" s="136" t="str">
        <f t="shared" si="599"/>
        <v/>
      </c>
      <c r="Y295" s="136" t="str">
        <f t="shared" si="599"/>
        <v/>
      </c>
      <c r="Z295" s="136" t="str">
        <f t="shared" si="599"/>
        <v/>
      </c>
      <c r="AA295" s="136" t="str">
        <f t="shared" si="599"/>
        <v/>
      </c>
      <c r="AB295" s="136" t="str">
        <f t="shared" si="599"/>
        <v/>
      </c>
      <c r="AC295" s="136" t="str">
        <f t="shared" si="599"/>
        <v/>
      </c>
      <c r="AD295" s="136" t="str">
        <f t="shared" si="599"/>
        <v/>
      </c>
      <c r="AE295" s="136" t="str">
        <f t="shared" si="599"/>
        <v/>
      </c>
      <c r="AF295" s="136" t="str">
        <f t="shared" si="599"/>
        <v/>
      </c>
      <c r="AG295" s="136" t="str">
        <f t="shared" si="599"/>
        <v/>
      </c>
      <c r="AH295" s="136" t="str">
        <f t="shared" si="599"/>
        <v/>
      </c>
      <c r="AI295" s="136" t="str">
        <f t="shared" si="599"/>
        <v/>
      </c>
      <c r="AJ295" s="136" t="str">
        <f t="shared" si="599"/>
        <v/>
      </c>
      <c r="AK295" s="136" t="str">
        <f t="shared" si="599"/>
        <v/>
      </c>
      <c r="AL295" s="136" t="str">
        <f t="shared" si="599"/>
        <v/>
      </c>
      <c r="AM295" s="136" t="str">
        <f t="shared" si="599"/>
        <v/>
      </c>
      <c r="AN295" s="136" t="str">
        <f t="shared" ref="AN295:BR295" si="600">IF(AJ295&lt;&gt;"",ROUND(AN4*IF($G$1&gt;=DATEVALUE("22/11/2019"),$C$295/365)*$F$295,IF(FALSE,-3,2)),"")</f>
        <v/>
      </c>
      <c r="AO295" s="136" t="str">
        <f t="shared" si="600"/>
        <v/>
      </c>
      <c r="AP295" s="136" t="str">
        <f t="shared" si="600"/>
        <v/>
      </c>
      <c r="AQ295" s="136" t="str">
        <f t="shared" si="600"/>
        <v/>
      </c>
      <c r="AR295" s="136" t="str">
        <f t="shared" si="600"/>
        <v/>
      </c>
      <c r="AS295" s="136" t="str">
        <f t="shared" si="600"/>
        <v/>
      </c>
      <c r="AT295" s="136" t="str">
        <f t="shared" si="600"/>
        <v/>
      </c>
      <c r="AU295" s="136" t="str">
        <f t="shared" si="600"/>
        <v/>
      </c>
      <c r="AV295" s="136" t="str">
        <f t="shared" si="600"/>
        <v/>
      </c>
      <c r="AW295" s="136" t="str">
        <f t="shared" si="600"/>
        <v/>
      </c>
      <c r="AX295" s="136" t="str">
        <f t="shared" si="600"/>
        <v/>
      </c>
      <c r="AY295" s="136" t="str">
        <f t="shared" si="600"/>
        <v/>
      </c>
      <c r="AZ295" s="136" t="str">
        <f t="shared" si="600"/>
        <v/>
      </c>
      <c r="BA295" s="136" t="str">
        <f t="shared" si="600"/>
        <v/>
      </c>
      <c r="BB295" s="136" t="str">
        <f t="shared" si="600"/>
        <v/>
      </c>
      <c r="BC295" s="136" t="str">
        <f t="shared" si="600"/>
        <v/>
      </c>
      <c r="BD295" s="136" t="str">
        <f t="shared" si="600"/>
        <v/>
      </c>
      <c r="BE295" s="136" t="str">
        <f t="shared" si="600"/>
        <v/>
      </c>
      <c r="BF295" s="136" t="str">
        <f t="shared" si="600"/>
        <v/>
      </c>
      <c r="BG295" s="136" t="str">
        <f t="shared" si="600"/>
        <v/>
      </c>
      <c r="BH295" s="136" t="str">
        <f t="shared" si="600"/>
        <v/>
      </c>
      <c r="BI295" s="136" t="str">
        <f t="shared" si="600"/>
        <v/>
      </c>
      <c r="BJ295" s="136" t="str">
        <f t="shared" si="600"/>
        <v/>
      </c>
      <c r="BK295" s="136" t="str">
        <f t="shared" si="600"/>
        <v/>
      </c>
      <c r="BL295" s="136" t="str">
        <f t="shared" si="600"/>
        <v/>
      </c>
      <c r="BM295" s="136" t="str">
        <f t="shared" si="600"/>
        <v/>
      </c>
      <c r="BN295" s="136" t="str">
        <f t="shared" si="600"/>
        <v/>
      </c>
      <c r="BO295" s="136" t="str">
        <f t="shared" si="600"/>
        <v/>
      </c>
      <c r="BP295" s="136" t="str">
        <f t="shared" si="600"/>
        <v/>
      </c>
      <c r="BQ295" s="136" t="str">
        <f t="shared" si="600"/>
        <v/>
      </c>
      <c r="BR295" s="136" t="str">
        <f t="shared" si="600"/>
        <v/>
      </c>
    </row>
    <row r="296" spans="1:70">
      <c r="A296" s="133" t="str">
        <f>IFERROR(IF(IF(AND(ROW(A296)=ROW($A$6),$G$2&lt;DATEVALUE("28/07/2006")),$G$2+1,INDEX('Intereses moratorios'!$A$7:$A$299,MATCH($G$2,'Intereses moratorios'!$A$7:$A$299,1)+ROW(A296)-ROW($A$6)))=0,"",IF(AND(ROW(A296)=ROW($A$6),$G$2&lt;DATEVALUE("28/07/2006")),$G$2+1,INDEX('Intereses moratorios'!$A$7:$A$299,MATCH($G$2,'Intereses moratorios'!$A$7:$A$299,1)+ROW(A296)-ROW($A$6)))),"")</f>
        <v/>
      </c>
      <c r="B296" s="133" t="str">
        <f>IFERROR(INDEX('Intereses moratorios'!$B$7:$B$299,MATCH(A296,'Intereses moratorios'!$A$7:$A$299,0)),"")</f>
        <v/>
      </c>
      <c r="C296" s="134" t="str">
        <f>IF(A296="","",IFERROR(IF($G$1&gt;=DATEVALUE("22/11/2019"),$E$4,INDEX('Intereses moratorios'!$D$7:$D$299,MATCH(A296,'Intereses moratorios'!$A$7:$A$299,0))),""))</f>
        <v/>
      </c>
      <c r="D296" s="133" t="str">
        <f t="shared" si="535"/>
        <v/>
      </c>
      <c r="E296" s="133" t="str">
        <f t="shared" si="536"/>
        <v/>
      </c>
      <c r="F296" s="135" t="str">
        <f t="shared" si="531"/>
        <v/>
      </c>
      <c r="G296" s="136" t="str">
        <f t="shared" si="532"/>
        <v/>
      </c>
      <c r="H296" s="136" t="str">
        <f t="shared" ref="H296:AM296" si="601">IF(D296&lt;&gt;"",ROUND(H4*IF($G$1&gt;=DATEVALUE("22/11/2019"),$C$296/365)*$F$296,IF(FALSE,-3,2)),"")</f>
        <v/>
      </c>
      <c r="I296" s="136" t="str">
        <f t="shared" si="601"/>
        <v/>
      </c>
      <c r="J296" s="136" t="str">
        <f t="shared" si="601"/>
        <v/>
      </c>
      <c r="K296" s="136" t="str">
        <f t="shared" si="601"/>
        <v/>
      </c>
      <c r="L296" s="136" t="str">
        <f t="shared" si="601"/>
        <v/>
      </c>
      <c r="M296" s="136" t="str">
        <f t="shared" si="601"/>
        <v/>
      </c>
      <c r="N296" s="136" t="str">
        <f t="shared" si="601"/>
        <v/>
      </c>
      <c r="O296" s="136" t="str">
        <f t="shared" si="601"/>
        <v/>
      </c>
      <c r="P296" s="136" t="str">
        <f t="shared" si="601"/>
        <v/>
      </c>
      <c r="Q296" s="136" t="str">
        <f t="shared" si="601"/>
        <v/>
      </c>
      <c r="R296" s="136" t="str">
        <f t="shared" si="601"/>
        <v/>
      </c>
      <c r="S296" s="136" t="str">
        <f t="shared" si="601"/>
        <v/>
      </c>
      <c r="T296" s="136" t="str">
        <f t="shared" si="601"/>
        <v/>
      </c>
      <c r="U296" s="136" t="str">
        <f t="shared" si="601"/>
        <v/>
      </c>
      <c r="V296" s="136" t="str">
        <f t="shared" si="601"/>
        <v/>
      </c>
      <c r="W296" s="136" t="str">
        <f t="shared" si="601"/>
        <v/>
      </c>
      <c r="X296" s="136" t="str">
        <f t="shared" si="601"/>
        <v/>
      </c>
      <c r="Y296" s="136" t="str">
        <f t="shared" si="601"/>
        <v/>
      </c>
      <c r="Z296" s="136" t="str">
        <f t="shared" si="601"/>
        <v/>
      </c>
      <c r="AA296" s="136" t="str">
        <f t="shared" si="601"/>
        <v/>
      </c>
      <c r="AB296" s="136" t="str">
        <f t="shared" si="601"/>
        <v/>
      </c>
      <c r="AC296" s="136" t="str">
        <f t="shared" si="601"/>
        <v/>
      </c>
      <c r="AD296" s="136" t="str">
        <f t="shared" si="601"/>
        <v/>
      </c>
      <c r="AE296" s="136" t="str">
        <f t="shared" si="601"/>
        <v/>
      </c>
      <c r="AF296" s="136" t="str">
        <f t="shared" si="601"/>
        <v/>
      </c>
      <c r="AG296" s="136" t="str">
        <f t="shared" si="601"/>
        <v/>
      </c>
      <c r="AH296" s="136" t="str">
        <f t="shared" si="601"/>
        <v/>
      </c>
      <c r="AI296" s="136" t="str">
        <f t="shared" si="601"/>
        <v/>
      </c>
      <c r="AJ296" s="136" t="str">
        <f t="shared" si="601"/>
        <v/>
      </c>
      <c r="AK296" s="136" t="str">
        <f t="shared" si="601"/>
        <v/>
      </c>
      <c r="AL296" s="136" t="str">
        <f t="shared" si="601"/>
        <v/>
      </c>
      <c r="AM296" s="136" t="str">
        <f t="shared" si="601"/>
        <v/>
      </c>
      <c r="AN296" s="136" t="str">
        <f t="shared" ref="AN296:BR296" si="602">IF(AJ296&lt;&gt;"",ROUND(AN4*IF($G$1&gt;=DATEVALUE("22/11/2019"),$C$296/365)*$F$296,IF(FALSE,-3,2)),"")</f>
        <v/>
      </c>
      <c r="AO296" s="136" t="str">
        <f t="shared" si="602"/>
        <v/>
      </c>
      <c r="AP296" s="136" t="str">
        <f t="shared" si="602"/>
        <v/>
      </c>
      <c r="AQ296" s="136" t="str">
        <f t="shared" si="602"/>
        <v/>
      </c>
      <c r="AR296" s="136" t="str">
        <f t="shared" si="602"/>
        <v/>
      </c>
      <c r="AS296" s="136" t="str">
        <f t="shared" si="602"/>
        <v/>
      </c>
      <c r="AT296" s="136" t="str">
        <f t="shared" si="602"/>
        <v/>
      </c>
      <c r="AU296" s="136" t="str">
        <f t="shared" si="602"/>
        <v/>
      </c>
      <c r="AV296" s="136" t="str">
        <f t="shared" si="602"/>
        <v/>
      </c>
      <c r="AW296" s="136" t="str">
        <f t="shared" si="602"/>
        <v/>
      </c>
      <c r="AX296" s="136" t="str">
        <f t="shared" si="602"/>
        <v/>
      </c>
      <c r="AY296" s="136" t="str">
        <f t="shared" si="602"/>
        <v/>
      </c>
      <c r="AZ296" s="136" t="str">
        <f t="shared" si="602"/>
        <v/>
      </c>
      <c r="BA296" s="136" t="str">
        <f t="shared" si="602"/>
        <v/>
      </c>
      <c r="BB296" s="136" t="str">
        <f t="shared" si="602"/>
        <v/>
      </c>
      <c r="BC296" s="136" t="str">
        <f t="shared" si="602"/>
        <v/>
      </c>
      <c r="BD296" s="136" t="str">
        <f t="shared" si="602"/>
        <v/>
      </c>
      <c r="BE296" s="136" t="str">
        <f t="shared" si="602"/>
        <v/>
      </c>
      <c r="BF296" s="136" t="str">
        <f t="shared" si="602"/>
        <v/>
      </c>
      <c r="BG296" s="136" t="str">
        <f t="shared" si="602"/>
        <v/>
      </c>
      <c r="BH296" s="136" t="str">
        <f t="shared" si="602"/>
        <v/>
      </c>
      <c r="BI296" s="136" t="str">
        <f t="shared" si="602"/>
        <v/>
      </c>
      <c r="BJ296" s="136" t="str">
        <f t="shared" si="602"/>
        <v/>
      </c>
      <c r="BK296" s="136" t="str">
        <f t="shared" si="602"/>
        <v/>
      </c>
      <c r="BL296" s="136" t="str">
        <f t="shared" si="602"/>
        <v/>
      </c>
      <c r="BM296" s="136" t="str">
        <f t="shared" si="602"/>
        <v/>
      </c>
      <c r="BN296" s="136" t="str">
        <f t="shared" si="602"/>
        <v/>
      </c>
      <c r="BO296" s="136" t="str">
        <f t="shared" si="602"/>
        <v/>
      </c>
      <c r="BP296" s="136" t="str">
        <f t="shared" si="602"/>
        <v/>
      </c>
      <c r="BQ296" s="136" t="str">
        <f t="shared" si="602"/>
        <v/>
      </c>
      <c r="BR296" s="136" t="str">
        <f t="shared" si="602"/>
        <v/>
      </c>
    </row>
    <row r="297" spans="1:70">
      <c r="A297" s="133" t="str">
        <f>IFERROR(IF(IF(AND(ROW(A297)=ROW($A$6),$G$2&lt;DATEVALUE("28/07/2006")),$G$2+1,INDEX('Intereses moratorios'!$A$7:$A$299,MATCH($G$2,'Intereses moratorios'!$A$7:$A$299,1)+ROW(A297)-ROW($A$6)))=0,"",IF(AND(ROW(A297)=ROW($A$6),$G$2&lt;DATEVALUE("28/07/2006")),$G$2+1,INDEX('Intereses moratorios'!$A$7:$A$299,MATCH($G$2,'Intereses moratorios'!$A$7:$A$299,1)+ROW(A297)-ROW($A$6)))),"")</f>
        <v/>
      </c>
      <c r="B297" s="133" t="str">
        <f>IFERROR(INDEX('Intereses moratorios'!$B$7:$B$299,MATCH(A297,'Intereses moratorios'!$A$7:$A$299,0)),"")</f>
        <v/>
      </c>
      <c r="C297" s="134" t="str">
        <f>IF(A297="","",IFERROR(IF($G$1&gt;=DATEVALUE("22/11/2019"),$E$4,INDEX('Intereses moratorios'!$D$7:$D$299,MATCH(A297,'Intereses moratorios'!$A$7:$A$299,0))),""))</f>
        <v/>
      </c>
      <c r="D297" s="133" t="str">
        <f t="shared" si="535"/>
        <v/>
      </c>
      <c r="E297" s="133" t="str">
        <f t="shared" si="536"/>
        <v/>
      </c>
      <c r="F297" s="135" t="str">
        <f t="shared" si="531"/>
        <v/>
      </c>
      <c r="G297" s="136" t="str">
        <f t="shared" si="532"/>
        <v/>
      </c>
      <c r="H297" s="136" t="str">
        <f t="shared" ref="H297:AM297" si="603">IF(D297&lt;&gt;"",ROUND(H4*IF($G$1&gt;=DATEVALUE("22/11/2019"),$C$297/365)*$F$297,IF(FALSE,-3,2)),"")</f>
        <v/>
      </c>
      <c r="I297" s="136" t="str">
        <f t="shared" si="603"/>
        <v/>
      </c>
      <c r="J297" s="136" t="str">
        <f t="shared" si="603"/>
        <v/>
      </c>
      <c r="K297" s="136" t="str">
        <f t="shared" si="603"/>
        <v/>
      </c>
      <c r="L297" s="136" t="str">
        <f t="shared" si="603"/>
        <v/>
      </c>
      <c r="M297" s="136" t="str">
        <f t="shared" si="603"/>
        <v/>
      </c>
      <c r="N297" s="136" t="str">
        <f t="shared" si="603"/>
        <v/>
      </c>
      <c r="O297" s="136" t="str">
        <f t="shared" si="603"/>
        <v/>
      </c>
      <c r="P297" s="136" t="str">
        <f t="shared" si="603"/>
        <v/>
      </c>
      <c r="Q297" s="136" t="str">
        <f t="shared" si="603"/>
        <v/>
      </c>
      <c r="R297" s="136" t="str">
        <f t="shared" si="603"/>
        <v/>
      </c>
      <c r="S297" s="136" t="str">
        <f t="shared" si="603"/>
        <v/>
      </c>
      <c r="T297" s="136" t="str">
        <f t="shared" si="603"/>
        <v/>
      </c>
      <c r="U297" s="136" t="str">
        <f t="shared" si="603"/>
        <v/>
      </c>
      <c r="V297" s="136" t="str">
        <f t="shared" si="603"/>
        <v/>
      </c>
      <c r="W297" s="136" t="str">
        <f t="shared" si="603"/>
        <v/>
      </c>
      <c r="X297" s="136" t="str">
        <f t="shared" si="603"/>
        <v/>
      </c>
      <c r="Y297" s="136" t="str">
        <f t="shared" si="603"/>
        <v/>
      </c>
      <c r="Z297" s="136" t="str">
        <f t="shared" si="603"/>
        <v/>
      </c>
      <c r="AA297" s="136" t="str">
        <f t="shared" si="603"/>
        <v/>
      </c>
      <c r="AB297" s="136" t="str">
        <f t="shared" si="603"/>
        <v/>
      </c>
      <c r="AC297" s="136" t="str">
        <f t="shared" si="603"/>
        <v/>
      </c>
      <c r="AD297" s="136" t="str">
        <f t="shared" si="603"/>
        <v/>
      </c>
      <c r="AE297" s="136" t="str">
        <f t="shared" si="603"/>
        <v/>
      </c>
      <c r="AF297" s="136" t="str">
        <f t="shared" si="603"/>
        <v/>
      </c>
      <c r="AG297" s="136" t="str">
        <f t="shared" si="603"/>
        <v/>
      </c>
      <c r="AH297" s="136" t="str">
        <f t="shared" si="603"/>
        <v/>
      </c>
      <c r="AI297" s="136" t="str">
        <f t="shared" si="603"/>
        <v/>
      </c>
      <c r="AJ297" s="136" t="str">
        <f t="shared" si="603"/>
        <v/>
      </c>
      <c r="AK297" s="136" t="str">
        <f t="shared" si="603"/>
        <v/>
      </c>
      <c r="AL297" s="136" t="str">
        <f t="shared" si="603"/>
        <v/>
      </c>
      <c r="AM297" s="136" t="str">
        <f t="shared" si="603"/>
        <v/>
      </c>
      <c r="AN297" s="136" t="str">
        <f t="shared" ref="AN297:BR297" si="604">IF(AJ297&lt;&gt;"",ROUND(AN4*IF($G$1&gt;=DATEVALUE("22/11/2019"),$C$297/365)*$F$297,IF(FALSE,-3,2)),"")</f>
        <v/>
      </c>
      <c r="AO297" s="136" t="str">
        <f t="shared" si="604"/>
        <v/>
      </c>
      <c r="AP297" s="136" t="str">
        <f t="shared" si="604"/>
        <v/>
      </c>
      <c r="AQ297" s="136" t="str">
        <f t="shared" si="604"/>
        <v/>
      </c>
      <c r="AR297" s="136" t="str">
        <f t="shared" si="604"/>
        <v/>
      </c>
      <c r="AS297" s="136" t="str">
        <f t="shared" si="604"/>
        <v/>
      </c>
      <c r="AT297" s="136" t="str">
        <f t="shared" si="604"/>
        <v/>
      </c>
      <c r="AU297" s="136" t="str">
        <f t="shared" si="604"/>
        <v/>
      </c>
      <c r="AV297" s="136" t="str">
        <f t="shared" si="604"/>
        <v/>
      </c>
      <c r="AW297" s="136" t="str">
        <f t="shared" si="604"/>
        <v/>
      </c>
      <c r="AX297" s="136" t="str">
        <f t="shared" si="604"/>
        <v/>
      </c>
      <c r="AY297" s="136" t="str">
        <f t="shared" si="604"/>
        <v/>
      </c>
      <c r="AZ297" s="136" t="str">
        <f t="shared" si="604"/>
        <v/>
      </c>
      <c r="BA297" s="136" t="str">
        <f t="shared" si="604"/>
        <v/>
      </c>
      <c r="BB297" s="136" t="str">
        <f t="shared" si="604"/>
        <v/>
      </c>
      <c r="BC297" s="136" t="str">
        <f t="shared" si="604"/>
        <v/>
      </c>
      <c r="BD297" s="136" t="str">
        <f t="shared" si="604"/>
        <v/>
      </c>
      <c r="BE297" s="136" t="str">
        <f t="shared" si="604"/>
        <v/>
      </c>
      <c r="BF297" s="136" t="str">
        <f t="shared" si="604"/>
        <v/>
      </c>
      <c r="BG297" s="136" t="str">
        <f t="shared" si="604"/>
        <v/>
      </c>
      <c r="BH297" s="136" t="str">
        <f t="shared" si="604"/>
        <v/>
      </c>
      <c r="BI297" s="136" t="str">
        <f t="shared" si="604"/>
        <v/>
      </c>
      <c r="BJ297" s="136" t="str">
        <f t="shared" si="604"/>
        <v/>
      </c>
      <c r="BK297" s="136" t="str">
        <f t="shared" si="604"/>
        <v/>
      </c>
      <c r="BL297" s="136" t="str">
        <f t="shared" si="604"/>
        <v/>
      </c>
      <c r="BM297" s="136" t="str">
        <f t="shared" si="604"/>
        <v/>
      </c>
      <c r="BN297" s="136" t="str">
        <f t="shared" si="604"/>
        <v/>
      </c>
      <c r="BO297" s="136" t="str">
        <f t="shared" si="604"/>
        <v/>
      </c>
      <c r="BP297" s="136" t="str">
        <f t="shared" si="604"/>
        <v/>
      </c>
      <c r="BQ297" s="136" t="str">
        <f t="shared" si="604"/>
        <v/>
      </c>
      <c r="BR297" s="136" t="str">
        <f t="shared" si="604"/>
        <v/>
      </c>
    </row>
    <row r="298" spans="1:70">
      <c r="A298" s="133" t="str">
        <f>IFERROR(IF(IF(AND(ROW(A298)=ROW($A$6),$G$2&lt;DATEVALUE("28/07/2006")),$G$2+1,INDEX('Intereses moratorios'!$A$7:$A$299,MATCH($G$2,'Intereses moratorios'!$A$7:$A$299,1)+ROW(A298)-ROW($A$6)))=0,"",IF(AND(ROW(A298)=ROW($A$6),$G$2&lt;DATEVALUE("28/07/2006")),$G$2+1,INDEX('Intereses moratorios'!$A$7:$A$299,MATCH($G$2,'Intereses moratorios'!$A$7:$A$299,1)+ROW(A298)-ROW($A$6)))),"")</f>
        <v/>
      </c>
      <c r="B298" s="133" t="str">
        <f>IFERROR(INDEX('Intereses moratorios'!$B$7:$B$299,MATCH(A298,'Intereses moratorios'!$A$7:$A$299,0)),"")</f>
        <v/>
      </c>
      <c r="C298" s="134" t="str">
        <f>IF(A298="","",IFERROR(IF($G$1&gt;=DATEVALUE("22/11/2019"),$E$4,INDEX('Intereses moratorios'!$D$7:$D$299,MATCH(A298,'Intereses moratorios'!$A$7:$A$299,0))),""))</f>
        <v/>
      </c>
      <c r="D298" s="133" t="str">
        <f t="shared" si="535"/>
        <v/>
      </c>
      <c r="E298" s="133" t="str">
        <f t="shared" si="536"/>
        <v/>
      </c>
      <c r="F298" s="135" t="str">
        <f t="shared" si="531"/>
        <v/>
      </c>
      <c r="G298" s="136" t="str">
        <f t="shared" si="532"/>
        <v/>
      </c>
      <c r="H298" s="136" t="str">
        <f t="shared" ref="H298:AM298" si="605">IF(D298&lt;&gt;"",ROUND(H4*IF($G$1&gt;=DATEVALUE("22/11/2019"),$C$298/365)*$F$298,IF(FALSE,-3,2)),"")</f>
        <v/>
      </c>
      <c r="I298" s="136" t="str">
        <f t="shared" si="605"/>
        <v/>
      </c>
      <c r="J298" s="136" t="str">
        <f t="shared" si="605"/>
        <v/>
      </c>
      <c r="K298" s="136" t="str">
        <f t="shared" si="605"/>
        <v/>
      </c>
      <c r="L298" s="136" t="str">
        <f t="shared" si="605"/>
        <v/>
      </c>
      <c r="M298" s="136" t="str">
        <f t="shared" si="605"/>
        <v/>
      </c>
      <c r="N298" s="136" t="str">
        <f t="shared" si="605"/>
        <v/>
      </c>
      <c r="O298" s="136" t="str">
        <f t="shared" si="605"/>
        <v/>
      </c>
      <c r="P298" s="136" t="str">
        <f t="shared" si="605"/>
        <v/>
      </c>
      <c r="Q298" s="136" t="str">
        <f t="shared" si="605"/>
        <v/>
      </c>
      <c r="R298" s="136" t="str">
        <f t="shared" si="605"/>
        <v/>
      </c>
      <c r="S298" s="136" t="str">
        <f t="shared" si="605"/>
        <v/>
      </c>
      <c r="T298" s="136" t="str">
        <f t="shared" si="605"/>
        <v/>
      </c>
      <c r="U298" s="136" t="str">
        <f t="shared" si="605"/>
        <v/>
      </c>
      <c r="V298" s="136" t="str">
        <f t="shared" si="605"/>
        <v/>
      </c>
      <c r="W298" s="136" t="str">
        <f t="shared" si="605"/>
        <v/>
      </c>
      <c r="X298" s="136" t="str">
        <f t="shared" si="605"/>
        <v/>
      </c>
      <c r="Y298" s="136" t="str">
        <f t="shared" si="605"/>
        <v/>
      </c>
      <c r="Z298" s="136" t="str">
        <f t="shared" si="605"/>
        <v/>
      </c>
      <c r="AA298" s="136" t="str">
        <f t="shared" si="605"/>
        <v/>
      </c>
      <c r="AB298" s="136" t="str">
        <f t="shared" si="605"/>
        <v/>
      </c>
      <c r="AC298" s="136" t="str">
        <f t="shared" si="605"/>
        <v/>
      </c>
      <c r="AD298" s="136" t="str">
        <f t="shared" si="605"/>
        <v/>
      </c>
      <c r="AE298" s="136" t="str">
        <f t="shared" si="605"/>
        <v/>
      </c>
      <c r="AF298" s="136" t="str">
        <f t="shared" si="605"/>
        <v/>
      </c>
      <c r="AG298" s="136" t="str">
        <f t="shared" si="605"/>
        <v/>
      </c>
      <c r="AH298" s="136" t="str">
        <f t="shared" si="605"/>
        <v/>
      </c>
      <c r="AI298" s="136" t="str">
        <f t="shared" si="605"/>
        <v/>
      </c>
      <c r="AJ298" s="136" t="str">
        <f t="shared" si="605"/>
        <v/>
      </c>
      <c r="AK298" s="136" t="str">
        <f t="shared" si="605"/>
        <v/>
      </c>
      <c r="AL298" s="136" t="str">
        <f t="shared" si="605"/>
        <v/>
      </c>
      <c r="AM298" s="136" t="str">
        <f t="shared" si="605"/>
        <v/>
      </c>
      <c r="AN298" s="136" t="str">
        <f t="shared" ref="AN298:BR298" si="606">IF(AJ298&lt;&gt;"",ROUND(AN4*IF($G$1&gt;=DATEVALUE("22/11/2019"),$C$298/365)*$F$298,IF(FALSE,-3,2)),"")</f>
        <v/>
      </c>
      <c r="AO298" s="136" t="str">
        <f t="shared" si="606"/>
        <v/>
      </c>
      <c r="AP298" s="136" t="str">
        <f t="shared" si="606"/>
        <v/>
      </c>
      <c r="AQ298" s="136" t="str">
        <f t="shared" si="606"/>
        <v/>
      </c>
      <c r="AR298" s="136" t="str">
        <f t="shared" si="606"/>
        <v/>
      </c>
      <c r="AS298" s="136" t="str">
        <f t="shared" si="606"/>
        <v/>
      </c>
      <c r="AT298" s="136" t="str">
        <f t="shared" si="606"/>
        <v/>
      </c>
      <c r="AU298" s="136" t="str">
        <f t="shared" si="606"/>
        <v/>
      </c>
      <c r="AV298" s="136" t="str">
        <f t="shared" si="606"/>
        <v/>
      </c>
      <c r="AW298" s="136" t="str">
        <f t="shared" si="606"/>
        <v/>
      </c>
      <c r="AX298" s="136" t="str">
        <f t="shared" si="606"/>
        <v/>
      </c>
      <c r="AY298" s="136" t="str">
        <f t="shared" si="606"/>
        <v/>
      </c>
      <c r="AZ298" s="136" t="str">
        <f t="shared" si="606"/>
        <v/>
      </c>
      <c r="BA298" s="136" t="str">
        <f t="shared" si="606"/>
        <v/>
      </c>
      <c r="BB298" s="136" t="str">
        <f t="shared" si="606"/>
        <v/>
      </c>
      <c r="BC298" s="136" t="str">
        <f t="shared" si="606"/>
        <v/>
      </c>
      <c r="BD298" s="136" t="str">
        <f t="shared" si="606"/>
        <v/>
      </c>
      <c r="BE298" s="136" t="str">
        <f t="shared" si="606"/>
        <v/>
      </c>
      <c r="BF298" s="136" t="str">
        <f t="shared" si="606"/>
        <v/>
      </c>
      <c r="BG298" s="136" t="str">
        <f t="shared" si="606"/>
        <v/>
      </c>
      <c r="BH298" s="136" t="str">
        <f t="shared" si="606"/>
        <v/>
      </c>
      <c r="BI298" s="136" t="str">
        <f t="shared" si="606"/>
        <v/>
      </c>
      <c r="BJ298" s="136" t="str">
        <f t="shared" si="606"/>
        <v/>
      </c>
      <c r="BK298" s="136" t="str">
        <f t="shared" si="606"/>
        <v/>
      </c>
      <c r="BL298" s="136" t="str">
        <f t="shared" si="606"/>
        <v/>
      </c>
      <c r="BM298" s="136" t="str">
        <f t="shared" si="606"/>
        <v/>
      </c>
      <c r="BN298" s="136" t="str">
        <f t="shared" si="606"/>
        <v/>
      </c>
      <c r="BO298" s="136" t="str">
        <f t="shared" si="606"/>
        <v/>
      </c>
      <c r="BP298" s="136" t="str">
        <f t="shared" si="606"/>
        <v/>
      </c>
      <c r="BQ298" s="136" t="str">
        <f t="shared" si="606"/>
        <v/>
      </c>
      <c r="BR298" s="136" t="str">
        <f t="shared" si="606"/>
        <v/>
      </c>
    </row>
  </sheetData>
  <mergeCells count="2">
    <mergeCell ref="A2:C2"/>
    <mergeCell ref="D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4F71-0A9C-4AE0-A2D7-4908654E280E}">
  <dimension ref="A1:BR298"/>
  <sheetViews>
    <sheetView topLeftCell="BE1" workbookViewId="0">
      <selection activeCell="BP3" sqref="BP3"/>
    </sheetView>
  </sheetViews>
  <sheetFormatPr defaultColWidth="11.42578125" defaultRowHeight="15"/>
  <cols>
    <col min="1" max="1" width="10.85546875" bestFit="1" customWidth="1"/>
    <col min="2" max="2" width="11.85546875" bestFit="1" customWidth="1"/>
    <col min="3" max="3" width="10.28515625" bestFit="1" customWidth="1"/>
    <col min="4" max="4" width="10.85546875" bestFit="1" customWidth="1"/>
    <col min="5" max="5" width="13" bestFit="1" customWidth="1"/>
    <col min="6" max="6" width="8" bestFit="1" customWidth="1"/>
    <col min="7" max="7" width="15.7109375" bestFit="1" customWidth="1"/>
    <col min="8" max="8" width="14.140625" bestFit="1" customWidth="1"/>
    <col min="9" max="12" width="14" bestFit="1" customWidth="1"/>
    <col min="13" max="14" width="15.7109375" bestFit="1" customWidth="1"/>
    <col min="15" max="15" width="14.140625" bestFit="1" customWidth="1"/>
    <col min="16" max="16" width="12.42578125" bestFit="1" customWidth="1"/>
    <col min="17" max="18" width="14.140625" bestFit="1" customWidth="1"/>
    <col min="19" max="19" width="12.42578125" bestFit="1" customWidth="1"/>
    <col min="20" max="22" width="14.140625" bestFit="1" customWidth="1"/>
    <col min="23" max="23" width="12.42578125" bestFit="1" customWidth="1"/>
    <col min="24" max="24" width="14.140625" bestFit="1" customWidth="1"/>
    <col min="25" max="25" width="12.42578125" bestFit="1" customWidth="1"/>
    <col min="26" max="26" width="15.140625" bestFit="1" customWidth="1"/>
    <col min="27" max="27" width="12.42578125" bestFit="1" customWidth="1"/>
    <col min="28" max="30" width="14.140625" bestFit="1" customWidth="1"/>
    <col min="31" max="31" width="12.42578125" bestFit="1" customWidth="1"/>
    <col min="32" max="33" width="14.140625" bestFit="1" customWidth="1"/>
    <col min="34" max="34" width="12.42578125" bestFit="1" customWidth="1"/>
    <col min="35" max="37" width="14.140625" bestFit="1" customWidth="1"/>
    <col min="38" max="38" width="12.42578125" bestFit="1" customWidth="1"/>
    <col min="39" max="40" width="14.140625" bestFit="1" customWidth="1"/>
    <col min="41" max="41" width="15.140625" bestFit="1" customWidth="1"/>
    <col min="42" max="42" width="12.42578125" bestFit="1" customWidth="1"/>
    <col min="43" max="45" width="14.140625" bestFit="1" customWidth="1"/>
    <col min="46" max="46" width="12.42578125" bestFit="1" customWidth="1"/>
    <col min="47" max="48" width="14.140625" bestFit="1" customWidth="1"/>
    <col min="49" max="49" width="15.140625" bestFit="1" customWidth="1"/>
    <col min="50" max="50" width="14.140625" bestFit="1" customWidth="1"/>
    <col min="51" max="51" width="12.42578125" bestFit="1" customWidth="1"/>
    <col min="52" max="54" width="14.140625" bestFit="1" customWidth="1"/>
    <col min="55" max="55" width="12.85546875" customWidth="1"/>
    <col min="56" max="56" width="12.42578125" bestFit="1" customWidth="1"/>
    <col min="57" max="59" width="14.140625" bestFit="1" customWidth="1"/>
    <col min="60" max="60" width="12.42578125" bestFit="1" customWidth="1"/>
    <col min="61" max="61" width="14.140625" bestFit="1" customWidth="1"/>
    <col min="62" max="62" width="12.42578125" bestFit="1" customWidth="1"/>
    <col min="63" max="63" width="15.140625" bestFit="1" customWidth="1"/>
    <col min="64" max="67" width="12.42578125" bestFit="1" customWidth="1"/>
    <col min="68" max="68" width="11.42578125" bestFit="1" customWidth="1"/>
    <col min="69" max="70" width="12.42578125" bestFit="1" customWidth="1"/>
  </cols>
  <sheetData>
    <row r="1" spans="1:70" ht="15.75">
      <c r="G1" s="171">
        <v>44712</v>
      </c>
    </row>
    <row r="2" spans="1:70" ht="15.75">
      <c r="A2" s="249" t="s">
        <v>168</v>
      </c>
      <c r="B2" s="249"/>
      <c r="C2" s="249"/>
      <c r="D2" s="250" t="s">
        <v>169</v>
      </c>
      <c r="E2" s="250"/>
      <c r="F2" s="250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</row>
    <row r="3" spans="1:70" ht="89.25">
      <c r="A3" s="129" t="s">
        <v>170</v>
      </c>
      <c r="B3" s="129" t="s">
        <v>171</v>
      </c>
      <c r="C3" s="130" t="s">
        <v>172</v>
      </c>
      <c r="D3" s="129" t="s">
        <v>170</v>
      </c>
      <c r="E3" s="129" t="s">
        <v>171</v>
      </c>
      <c r="F3" s="131" t="s">
        <v>173</v>
      </c>
      <c r="G3" s="130" t="str">
        <f>+'CALIFICACIÓN Y GRADUACIÓN'!$N$8</f>
        <v>LUZ STELLA PRADA    Salarios dejados de percibir</v>
      </c>
      <c r="H3" s="130" t="str">
        <f>+'CALIFICACIÓN Y GRADUACIÓN'!$N$9</f>
        <v>LUZ STELLA PRADA    Prima de servicios</v>
      </c>
      <c r="I3" s="130" t="str">
        <f>+'CALIFICACIÓN Y GRADUACIÓN'!$N$10</f>
        <v>LUZ STELLA PRADA    Auxilio de Transporte</v>
      </c>
      <c r="J3" s="130" t="str">
        <f>+'CALIFICACIÓN Y GRADUACIÓN'!$N$11</f>
        <v>LUZ STELLA PRADA    Cesantias</v>
      </c>
      <c r="K3" s="130" t="str">
        <f>+'CALIFICACIÓN Y GRADUACIÓN'!$N$12</f>
        <v>LUZ STELLA PRADA    Indemnizacion por despido injusto</v>
      </c>
      <c r="L3" s="130" t="str">
        <f>+'CALIFICACIÓN Y GRADUACIÓN'!$N$15</f>
        <v>MERCEDES CÓRDOBA OCHOA   Salarios dejados de percibir</v>
      </c>
      <c r="M3" s="130" t="str">
        <f>+'CALIFICACIÓN Y GRADUACIÓN'!$N$16</f>
        <v>MERCEDES CÓRDOBA OCHOA   Prima de servicios</v>
      </c>
      <c r="N3" s="130" t="str">
        <f>+'CALIFICACIÓN Y GRADUACIÓN'!$N$17</f>
        <v>MERCEDES CÓRDOBA OCHOA   Auxilio de Transporte</v>
      </c>
      <c r="O3" s="130" t="str">
        <f>+'CALIFICACIÓN Y GRADUACIÓN'!$N$18</f>
        <v>MERCEDES CÓRDOBA OCHOA   Cesantias</v>
      </c>
      <c r="P3" s="130" t="str">
        <f>+'CALIFICACIÓN Y GRADUACIÓN'!$N$19</f>
        <v>MERCEDES CÓRDOBA OCHOA   Intereses a las cesantias y su sancion</v>
      </c>
      <c r="Q3" s="130" t="str">
        <f>+'CALIFICACIÓN Y GRADUACIÓN'!$N$20</f>
        <v>MERCEDES CÓRDOBA OCHOA   Indemnizacion por despido injusto</v>
      </c>
      <c r="R3" s="130" t="str">
        <f>+'CALIFICACIÓN Y GRADUACIÓN'!$N$21</f>
        <v>MERCEDES CÓRDOBA OCHOA   Vacaciones</v>
      </c>
      <c r="S3" s="130" t="str">
        <f>+'CALIFICACIÓN Y GRADUACIÓN'!$N$24</f>
        <v>YANETH LOPEZ MORENO   Salarios dejados de percibir</v>
      </c>
      <c r="T3" s="130" t="str">
        <f>+'CALIFICACIÓN Y GRADUACIÓN'!$N$25</f>
        <v>YANETH LOPEZ MORENO   Prima de servicios</v>
      </c>
      <c r="U3" s="130" t="str">
        <f>+'CALIFICACIÓN Y GRADUACIÓN'!$N$26</f>
        <v>YANETH LOPEZ MORENO   Auxilio de Transporte</v>
      </c>
      <c r="V3" s="130" t="str">
        <f>+'CALIFICACIÓN Y GRADUACIÓN'!$N$27</f>
        <v>YANETH LOPEZ MORENO   Cesantias</v>
      </c>
      <c r="W3" s="130" t="str">
        <f>+'CALIFICACIÓN Y GRADUACIÓN'!$N$28</f>
        <v>YANETH LOPEZ MORENO   Intereses a las cesantias y su sancion</v>
      </c>
      <c r="X3" s="130" t="str">
        <f>+'CALIFICACIÓN Y GRADUACIÓN'!$N$29</f>
        <v>YANETH LOPEZ MORENO   Indemnizacion por despido injusto</v>
      </c>
      <c r="Y3" s="130" t="str">
        <f>+'CALIFICACIÓN Y GRADUACIÓN'!$N$30</f>
        <v>YANETH LOPEZ MORENO   Vacaciones</v>
      </c>
      <c r="Z3" s="130" t="str">
        <f>+'CALIFICACIÓN Y GRADUACIÓN'!$N$31</f>
        <v>YANETH LOPEZ MORENO   Indemnizacion Articulo 99 Ley 50 de 1.990</v>
      </c>
      <c r="AA3" s="130" t="str">
        <f>+'CALIFICACIÓN Y GRADUACIÓN'!$N$34</f>
        <v>LIGIA AROCA   Salarios dejados de percibir</v>
      </c>
      <c r="AB3" s="130" t="str">
        <f>+'CALIFICACIÓN Y GRADUACIÓN'!$N$35</f>
        <v>LIGIA AROCA   Prima de servicios</v>
      </c>
      <c r="AC3" s="130" t="str">
        <f>+'CALIFICACIÓN Y GRADUACIÓN'!$N$36</f>
        <v>LIGIA AROCA   Auxilio de Transporte</v>
      </c>
      <c r="AD3" s="130" t="str">
        <f>+'CALIFICACIÓN Y GRADUACIÓN'!$N$37</f>
        <v>LIGIA AROCA   Cesantias</v>
      </c>
      <c r="AE3" s="130" t="str">
        <f>+'CALIFICACIÓN Y GRADUACIÓN'!$N$38</f>
        <v>LIGIA AROCA   Intereses a las cesantias y su sancion</v>
      </c>
      <c r="AF3" s="130" t="str">
        <f>+'CALIFICACIÓN Y GRADUACIÓN'!$N$39</f>
        <v>LIGIA AROCA   Indemnizacion por despido injusto</v>
      </c>
      <c r="AG3" s="130" t="str">
        <f>+'CALIFICACIÓN Y GRADUACIÓN'!$N$40</f>
        <v>LIGIA AROCA   Vacaciones</v>
      </c>
      <c r="AH3" s="130" t="str">
        <f>+'CALIFICACIÓN Y GRADUACIÓN'!$N$43</f>
        <v>OMAIRA CASTRO MAYORQUÍN   Salarios dejados de percibir</v>
      </c>
      <c r="AI3" s="130" t="str">
        <f>+'CALIFICACIÓN Y GRADUACIÓN'!$N$44</f>
        <v>OMAIRA CASTRO MAYORQUÍN   Prima de servicios</v>
      </c>
      <c r="AJ3" s="130" t="str">
        <f>+'CALIFICACIÓN Y GRADUACIÓN'!$N$45</f>
        <v>OMAIRA CASTRO MAYORQUÍN   Auxilio de Transporte</v>
      </c>
      <c r="AK3" s="130" t="str">
        <f>+'CALIFICACIÓN Y GRADUACIÓN'!$N$46</f>
        <v>OMAIRA CASTRO MAYORQUÍN   Cesantias</v>
      </c>
      <c r="AL3" s="130" t="str">
        <f>+'CALIFICACIÓN Y GRADUACIÓN'!$N$47</f>
        <v>OMAIRA CASTRO MAYORQUÍN   Intereses a las cesantias y su sancion</v>
      </c>
      <c r="AM3" s="130" t="str">
        <f>+'CALIFICACIÓN Y GRADUACIÓN'!$N$48</f>
        <v>OMAIRA CASTRO MAYORQUÍN   Indemnizacion por despido injusto</v>
      </c>
      <c r="AN3" s="130" t="str">
        <f>+'CALIFICACIÓN Y GRADUACIÓN'!$N$49</f>
        <v>OMAIRA CASTRO MAYORQUÍN   Vacaciones</v>
      </c>
      <c r="AO3" s="130" t="str">
        <f>+'CALIFICACIÓN Y GRADUACIÓN'!$N$50</f>
        <v>OMAIRA CASTRO MAYORQUÍN   Indemnizacion Articulo 99 Ley 50 de 1.990</v>
      </c>
      <c r="AP3" s="130" t="str">
        <f>+'CALIFICACIÓN Y GRADUACIÓN'!$N$53</f>
        <v>INELDA AZA YAGUARA    Salarios dejados de percibir</v>
      </c>
      <c r="AQ3" s="130" t="str">
        <f>+'CALIFICACIÓN Y GRADUACIÓN'!$N$54</f>
        <v>INELDA AZA YAGUARA    Prima de servicios</v>
      </c>
      <c r="AR3" s="130" t="str">
        <f>+'CALIFICACIÓN Y GRADUACIÓN'!$N$55</f>
        <v>INELDA AZA YAGUARA    Auxilio de Transporte</v>
      </c>
      <c r="AS3" s="130" t="str">
        <f>+'CALIFICACIÓN Y GRADUACIÓN'!$N$56</f>
        <v>INELDA AZA YAGUARA    Cesantias</v>
      </c>
      <c r="AT3" s="130" t="str">
        <f>+'CALIFICACIÓN Y GRADUACIÓN'!$N$57</f>
        <v>INELDA AZA YAGUARA    Intereses a las cesantias y su sancion</v>
      </c>
      <c r="AU3" s="130" t="str">
        <f>+'CALIFICACIÓN Y GRADUACIÓN'!$N$58</f>
        <v>INELDA AZA YAGUARA    Indemnizacion por despido injusto</v>
      </c>
      <c r="AV3" s="130" t="str">
        <f>+'CALIFICACIÓN Y GRADUACIÓN'!$N$59</f>
        <v>INELDA AZA YAGUARA    Vacaciones</v>
      </c>
      <c r="AW3" s="130" t="str">
        <f>+'CALIFICACIÓN Y GRADUACIÓN'!$N$62</f>
        <v>LUZ MILA MEDINA   Salarios dejados de percibir</v>
      </c>
      <c r="AX3" s="130" t="str">
        <f>+'CALIFICACIÓN Y GRADUACIÓN'!$N$63</f>
        <v>LUZ MILA MEDINA   Prima de servicios</v>
      </c>
      <c r="AY3" s="130" t="str">
        <f>+'CALIFICACIÓN Y GRADUACIÓN'!$N$64</f>
        <v>LUZ MILA MEDINA   Auxilio de Transporte</v>
      </c>
      <c r="AZ3" s="130" t="str">
        <f>+'CALIFICACIÓN Y GRADUACIÓN'!$N$65</f>
        <v>LUZ MILA MEDINA   Cesantias</v>
      </c>
      <c r="BA3" s="130" t="str">
        <f>+'CALIFICACIÓN Y GRADUACIÓN'!$N$66</f>
        <v>LUZ MILA MEDINA   Intereses a las cesantias y su sancion</v>
      </c>
      <c r="BB3" s="130" t="str">
        <f>+'CALIFICACIÓN Y GRADUACIÓN'!$N$67</f>
        <v>LUZ MILA MEDINA   Indemnizacion por despido injusto</v>
      </c>
      <c r="BC3" s="130" t="str">
        <f>+'CALIFICACIÓN Y GRADUACIÓN'!$N$68</f>
        <v>LUZ MILA MEDINA   Indemnizacion por no consignacion de cesantias</v>
      </c>
      <c r="BD3" s="130" t="str">
        <f>+'CALIFICACIÓN Y GRADUACIÓN'!$N$71</f>
        <v>CLAUDIA MENDIVELSO   Salarios dejados de percibir</v>
      </c>
      <c r="BE3" s="130" t="str">
        <f>+'CALIFICACIÓN Y GRADUACIÓN'!$N$72</f>
        <v>CLAUDIA MENDIVELSO   Prima de servicios</v>
      </c>
      <c r="BF3" s="130" t="str">
        <f>+'CALIFICACIÓN Y GRADUACIÓN'!$N$73</f>
        <v>CLAUDIA MENDIVELSO   Auxilio de Transporte</v>
      </c>
      <c r="BG3" s="130" t="str">
        <f>+'CALIFICACIÓN Y GRADUACIÓN'!$N$74</f>
        <v>CLAUDIA MENDIVELSO   Cesantias</v>
      </c>
      <c r="BH3" s="130" t="str">
        <f>+'CALIFICACIÓN Y GRADUACIÓN'!$N$75</f>
        <v>CLAUDIA MENDIVELSO   Intereses a las cesantias y su sancion</v>
      </c>
      <c r="BI3" s="130" t="str">
        <f>+'CALIFICACIÓN Y GRADUACIÓN'!$N$76</f>
        <v>CLAUDIA MENDIVELSO   Indemnizacion por despido injusto</v>
      </c>
      <c r="BJ3" s="130" t="str">
        <f>+'CALIFICACIÓN Y GRADUACIÓN'!$N$77</f>
        <v>CLAUDIA MENDIVELSO   Vacaciones</v>
      </c>
      <c r="BK3" s="130" t="str">
        <f>+'CALIFICACIÓN Y GRADUACIÓN'!$N$78</f>
        <v>CLAUDIA MENDIVELSO   Indemnizacion Articulo 99 Ley 50 de 1.990</v>
      </c>
      <c r="BL3" s="130" t="str">
        <f>+'CALIFICACIÓN Y GRADUACIÓN'!$N$81</f>
        <v>DIANA PATRICIA ALGARRA CARDENAS   Salarios dejados de percibir</v>
      </c>
      <c r="BM3" s="130" t="str">
        <f>+'CALIFICACIÓN Y GRADUACIÓN'!$N$82</f>
        <v>DIANA PATRICIA ALGARRA CARDENAS   Prima de servicios</v>
      </c>
      <c r="BN3" s="130" t="str">
        <f>+'CALIFICACIÓN Y GRADUACIÓN'!$N$83</f>
        <v>DIANA PATRICIA ALGARRA CARDENAS   Auxilio de Transporte</v>
      </c>
      <c r="BO3" s="130" t="str">
        <f>+'CALIFICACIÓN Y GRADUACIÓN'!$N$84</f>
        <v>DIANA PATRICIA ALGARRA CARDENAS   Cesantias</v>
      </c>
      <c r="BP3" s="130" t="str">
        <f>+'CALIFICACIÓN Y GRADUACIÓN'!$N$85</f>
        <v>DIANA PATRICIA ALGARRA CARDENAS   Intereses a las cesantias y su sancion</v>
      </c>
      <c r="BQ3" s="130" t="str">
        <f>+'CALIFICACIÓN Y GRADUACIÓN'!$N$86</f>
        <v>DIANA PATRICIA ALGARRA CARDENAS   Indemnizacion por despido injusto</v>
      </c>
      <c r="BR3" s="130" t="str">
        <f>+'CALIFICACIÓN Y GRADUACIÓN'!$N$87</f>
        <v>DIANA PATRICIA ALGARRA CARDENAS   Vacaciones</v>
      </c>
    </row>
    <row r="4" spans="1:70" ht="15.75">
      <c r="A4" s="176" t="s">
        <v>174</v>
      </c>
      <c r="B4" s="169"/>
      <c r="C4" s="169"/>
      <c r="D4" s="169"/>
      <c r="E4" s="177">
        <f>INDEX('Intereses moratorios'!$D$98:$D$190,COUNTA('Intereses moratorios'!$D$98:$D$190),)</f>
        <v>0.2757</v>
      </c>
      <c r="F4" s="169"/>
      <c r="G4" s="132">
        <f>+VLOOKUP(G3,'CALIFICACIÓN Y GRADUACIÓN'!$N$8:$O$334,2,0)</f>
        <v>309000</v>
      </c>
      <c r="H4" s="132">
        <f>+VLOOKUP(H3,'CALIFICACIÓN Y GRADUACIÓN'!$N$8:$O$334,2,0)</f>
        <v>25750</v>
      </c>
      <c r="I4" s="132">
        <f>+VLOOKUP(I3,'CALIFICACIÓN Y GRADUACIÓN'!$N$8:$O$334,2,0)</f>
        <v>34000</v>
      </c>
      <c r="J4" s="132">
        <f>+VLOOKUP(J3,'CALIFICACIÓN Y GRADUACIÓN'!$N$8:$O$334,2,0)</f>
        <v>25750</v>
      </c>
      <c r="K4" s="132">
        <f>+VLOOKUP(K3,'CALIFICACIÓN Y GRADUACIÓN'!$N$8:$O$334,2,0)</f>
        <v>309000</v>
      </c>
      <c r="L4" s="132">
        <f>+VLOOKUP(L3,'CALIFICACIÓN Y GRADUACIÓN'!$N$8:$O$334,2,0)</f>
        <v>309000</v>
      </c>
      <c r="M4" s="132">
        <f>+VLOOKUP(M3,'CALIFICACIÓN Y GRADUACIÓN'!$N$8:$O$334,2,0)</f>
        <v>2580125</v>
      </c>
      <c r="N4" s="132">
        <f>+VLOOKUP(N3,'CALIFICACIÓN Y GRADUACIÓN'!$N$8:$O$334,2,0)</f>
        <v>2106574</v>
      </c>
      <c r="O4" s="132">
        <f>+VLOOKUP(O3,'CALIFICACIÓN Y GRADUACIÓN'!$N$8:$O$334,2,0)</f>
        <v>1216018.4099999999</v>
      </c>
      <c r="P4" s="132">
        <f>+VLOOKUP(P3,'CALIFICACIÓN Y GRADUACIÓN'!$N$8:$O$334,2,0)</f>
        <v>294849.37</v>
      </c>
      <c r="Q4" s="132">
        <f>+VLOOKUP(Q3,'CALIFICACIÓN Y GRADUACIÓN'!$N$8:$O$334,2,0)</f>
        <v>1811049</v>
      </c>
      <c r="R4" s="132">
        <f>+VLOOKUP(R3,'CALIFICACIÓN Y GRADUACIÓN'!$N$8:$O$334,2,0)</f>
        <v>1281062.5</v>
      </c>
      <c r="S4" s="132">
        <f>+VLOOKUP(S3,'CALIFICACIÓN Y GRADUACIÓN'!$N$8:$O$334,2,0)</f>
        <v>309000</v>
      </c>
      <c r="T4" s="132">
        <f>+VLOOKUP(T3,'CALIFICACIÓN Y GRADUACIÓN'!$N$8:$O$334,2,0)</f>
        <v>646325</v>
      </c>
      <c r="U4" s="132">
        <f>+VLOOKUP(U3,'CALIFICACIÓN Y GRADUACIÓN'!$N$8:$O$334,2,0)</f>
        <v>790478</v>
      </c>
      <c r="V4" s="132">
        <f>+VLOOKUP(V3,'CALIFICACIÓN Y GRADUACIÓN'!$N$8:$O$334,2,0)</f>
        <v>646325</v>
      </c>
      <c r="W4" s="132">
        <f>+VLOOKUP(W3,'CALIFICACIÓN Y GRADUACIÓN'!$N$8:$O$334,2,0)</f>
        <v>324455.14</v>
      </c>
      <c r="X4" s="132">
        <f>+VLOOKUP(X3,'CALIFICACIÓN Y GRADUACIÓN'!$N$8:$O$334,2,0)</f>
        <v>618000</v>
      </c>
      <c r="Y4" s="132">
        <f>+VLOOKUP(Y3,'CALIFICACIÓN Y GRADUACIÓN'!$N$8:$O$334,2,0)</f>
        <v>323162.5</v>
      </c>
      <c r="Z4" s="132">
        <f>+VLOOKUP(Z3,'CALIFICACIÓN Y GRADUACIÓN'!$N$8:$O$334,2,0)</f>
        <v>5592900</v>
      </c>
      <c r="AA4" s="132">
        <f>+VLOOKUP(AA3,'CALIFICACIÓN Y GRADUACIÓN'!$N$8:$O$334,2,0)</f>
        <v>332000</v>
      </c>
      <c r="AB4" s="132">
        <f>+VLOOKUP(AB3,'CALIFICACIÓN Y GRADUACIÓN'!$N$8:$O$334,2,0)</f>
        <v>1944966.63</v>
      </c>
      <c r="AC4" s="132">
        <f>+VLOOKUP(AC3,'CALIFICACIÓN Y GRADUACIÓN'!$N$8:$O$334,2,0)</f>
        <v>1524606</v>
      </c>
      <c r="AD4" s="132">
        <f>+VLOOKUP(AD3,'CALIFICACIÓN Y GRADUACIÓN'!$N$8:$O$334,2,0)</f>
        <v>1744966.63</v>
      </c>
      <c r="AE4" s="132">
        <f>+VLOOKUP(AE3,'CALIFICACIÓN Y GRADUACIÓN'!$N$8:$O$334,2,0)</f>
        <v>403680.44</v>
      </c>
      <c r="AF4" s="132">
        <f>+VLOOKUP(AF3,'CALIFICACIÓN Y GRADUACIÓN'!$N$8:$O$334,2,0)</f>
        <v>1401707.99</v>
      </c>
      <c r="AG4" s="132">
        <f>+VLOOKUP(AG3,'CALIFICACIÓN Y GRADUACIÓN'!$N$8:$O$334,2,0)</f>
        <v>972483.32</v>
      </c>
      <c r="AH4" s="132">
        <f>+VLOOKUP(AH3,'CALIFICACIÓN Y GRADUACIÓN'!$N$8:$O$334,2,0)</f>
        <v>309000</v>
      </c>
      <c r="AI4" s="132">
        <f>+VLOOKUP(AI3,'CALIFICACIÓN Y GRADUACIÓN'!$N$8:$O$334,2,0)</f>
        <v>1799066.66</v>
      </c>
      <c r="AJ4" s="132">
        <f>+VLOOKUP(AJ3,'CALIFICACIÓN Y GRADUACIÓN'!$N$8:$O$334,2,0)</f>
        <v>1760500</v>
      </c>
      <c r="AK4" s="132">
        <f>+VLOOKUP(AK3,'CALIFICACIÓN Y GRADUACIÓN'!$N$8:$O$334,2,0)</f>
        <v>826609.74</v>
      </c>
      <c r="AL4" s="132">
        <f>+VLOOKUP(AL3,'CALIFICACIÓN Y GRADUACIÓN'!$N$8:$O$334,2,0)</f>
        <v>220661.14</v>
      </c>
      <c r="AM4" s="132">
        <f>+VLOOKUP(AM3,'CALIFICACIÓN Y GRADUACIÓN'!$N$8:$O$334,2,0)</f>
        <v>1304598</v>
      </c>
      <c r="AN4" s="132">
        <f>+VLOOKUP(AN3,'CALIFICACIÓN Y GRADUACIÓN'!$N$8:$O$334,2,0)</f>
        <v>899499</v>
      </c>
      <c r="AO4" s="132">
        <f>+VLOOKUP(AO3,'CALIFICACIÓN Y GRADUACIÓN'!$N$8:$O$334,2,0)</f>
        <v>15759000</v>
      </c>
      <c r="AP4" s="132">
        <f>+VLOOKUP(AP3,'CALIFICACIÓN Y GRADUACIÓN'!$N$8:$O$334,2,0)</f>
        <v>309000</v>
      </c>
      <c r="AQ4" s="132">
        <f>+VLOOKUP(AQ3,'CALIFICACIÓN Y GRADUACIÓN'!$N$8:$O$334,2,0)</f>
        <v>511566.66</v>
      </c>
      <c r="AR4" s="132">
        <f>+VLOOKUP(AR3,'CALIFICACIÓN Y GRADUACIÓN'!$N$8:$O$334,2,0)</f>
        <v>632000</v>
      </c>
      <c r="AS4" s="132">
        <f>+VLOOKUP(AS3,'CALIFICACIÓN Y GRADUACIÓN'!$N$8:$O$334,2,0)</f>
        <v>511566.66</v>
      </c>
      <c r="AT4" s="132">
        <f>+VLOOKUP(AT3,'CALIFICACIÓN Y GRADUACIÓN'!$N$8:$O$334,2,0)</f>
        <v>203262.48</v>
      </c>
      <c r="AU4" s="132">
        <f>+VLOOKUP(AU3,'CALIFICACIÓN Y GRADUACIÓN'!$N$8:$O$334,2,0)</f>
        <v>463500</v>
      </c>
      <c r="AV4" s="132">
        <f>+VLOOKUP(AV3,'CALIFICACIÓN Y GRADUACIÓN'!$N$8:$O$334,2,0)</f>
        <v>2008500</v>
      </c>
      <c r="AW4" s="132">
        <f>+VLOOKUP(AW3,'CALIFICACIÓN Y GRADUACIÓN'!$N$8:$O$334,2,0)</f>
        <v>13368577.5</v>
      </c>
      <c r="AX4" s="132">
        <f>+VLOOKUP(AX3,'CALIFICACIÓN Y GRADUACIÓN'!$N$8:$O$334,2,0)</f>
        <v>3040314.16</v>
      </c>
      <c r="AY4" s="132">
        <f>+VLOOKUP(AY3,'CALIFICACIÓN Y GRADUACIÓN'!$N$8:$O$334,2,0)</f>
        <v>364837.69</v>
      </c>
      <c r="AZ4" s="132">
        <f>+VLOOKUP(AZ3,'CALIFICACIÓN Y GRADUACIÓN'!$N$8:$O$334,2,0)</f>
        <v>593537.5</v>
      </c>
      <c r="BA4" s="132">
        <f>+VLOOKUP(BA3,'CALIFICACIÓN Y GRADUACIÓN'!$N$8:$O$334,2,0)</f>
        <v>2086000</v>
      </c>
      <c r="BB4" s="132">
        <f>+VLOOKUP(BB3,'CALIFICACIÓN Y GRADUACIÓN'!$N$8:$O$334,2,0)</f>
        <v>860050</v>
      </c>
      <c r="BC4" s="132">
        <f>+VLOOKUP(BC3,'CALIFICACIÓN Y GRADUACIÓN'!$N$8:$O$334,2,0)</f>
        <v>13173700</v>
      </c>
      <c r="BD4" s="132">
        <f>+VLOOKUP(BD3,'CALIFICACIÓN Y GRADUACIÓN'!$N$8:$O$334,2,0)</f>
        <v>309000</v>
      </c>
      <c r="BE4" s="132">
        <f>+VLOOKUP(BE3,'CALIFICACIÓN Y GRADUACIÓN'!$N$8:$O$334,2,0)</f>
        <v>578516.66</v>
      </c>
      <c r="BF4" s="132">
        <f>+VLOOKUP(BF3,'CALIFICACIÓN Y GRADUACIÓN'!$N$8:$O$334,2,0)</f>
        <v>762413</v>
      </c>
      <c r="BG4" s="132">
        <f>+VLOOKUP(BG3,'CALIFICACIÓN Y GRADUACIÓN'!$N$8:$O$334,2,0)</f>
        <v>578566.66</v>
      </c>
      <c r="BH4" s="132">
        <f>+VLOOKUP(BH3,'CALIFICACIÓN Y GRADUACIÓN'!$N$8:$O$334,2,0)</f>
        <v>259946.81</v>
      </c>
      <c r="BI4" s="132">
        <f>+VLOOKUP(BI3,'CALIFICACIÓN Y GRADUACIÓN'!$N$8:$O$334,2,0)</f>
        <v>618000</v>
      </c>
      <c r="BJ4" s="132">
        <f>+VLOOKUP(BJ3,'CALIFICACIÓN Y GRADUACIÓN'!$N$8:$O$334,2,0)</f>
        <v>289224</v>
      </c>
      <c r="BK4" s="132">
        <f>+VLOOKUP(BK3,'CALIFICACIÓN Y GRADUACIÓN'!$N$8:$O$334,2,0)</f>
        <v>6334500</v>
      </c>
      <c r="BL4" s="132">
        <f>+VLOOKUP(BL3,'CALIFICACIÓN Y GRADUACIÓN'!$N$8:$O$334,2,0)</f>
        <v>309000</v>
      </c>
      <c r="BM4" s="132">
        <f>+VLOOKUP(BM3,'CALIFICACIÓN Y GRADUACIÓN'!$N$8:$O$334,2,0)</f>
        <v>177675</v>
      </c>
      <c r="BN4" s="132">
        <f>+VLOOKUP(BN3,'CALIFICACIÓN Y GRADUACIÓN'!$N$8:$O$334,2,0)</f>
        <v>272000</v>
      </c>
      <c r="BO4" s="132">
        <f>+VLOOKUP(BO3,'CALIFICACIÓN Y GRADUACIÓN'!$N$8:$O$334,2,0)</f>
        <v>177675</v>
      </c>
      <c r="BP4" s="132">
        <f>+VLOOKUP(BP3,'CALIFICACIÓN Y GRADUACIÓN'!$N$8:$O$334,2,0)</f>
        <v>24519.15</v>
      </c>
      <c r="BQ4" s="132">
        <f>+VLOOKUP(BQ3,'CALIFICACIÓN Y GRADUACIÓN'!$N$8:$O$334,2,0)</f>
        <v>309000</v>
      </c>
      <c r="BR4" s="132">
        <f>+VLOOKUP(BR3,'CALIFICACIÓN Y GRADUACIÓN'!$N$8:$O$334,2,0)</f>
        <v>88837.5</v>
      </c>
    </row>
    <row r="5" spans="1:70" ht="15.75">
      <c r="A5" s="176"/>
      <c r="B5" s="169"/>
      <c r="C5" s="169"/>
      <c r="D5" s="169"/>
      <c r="E5" s="177"/>
      <c r="F5" s="169"/>
      <c r="G5" s="180" t="e">
        <f>ROUND(SUM(G6:G298),0)</f>
        <v>#VALUE!</v>
      </c>
      <c r="H5" s="180" t="e">
        <f t="shared" ref="H5:BR5" si="0">ROUND(SUM(H6:H298),0)</f>
        <v>#VALUE!</v>
      </c>
      <c r="I5" s="180" t="e">
        <f t="shared" si="0"/>
        <v>#VALUE!</v>
      </c>
      <c r="J5" s="180" t="e">
        <f t="shared" si="0"/>
        <v>#VALUE!</v>
      </c>
      <c r="K5" s="180" t="e">
        <f t="shared" si="0"/>
        <v>#VALUE!</v>
      </c>
      <c r="L5" s="180" t="e">
        <f t="shared" si="0"/>
        <v>#VALUE!</v>
      </c>
      <c r="M5" s="180" t="e">
        <f t="shared" si="0"/>
        <v>#VALUE!</v>
      </c>
      <c r="N5" s="180" t="e">
        <f t="shared" si="0"/>
        <v>#VALUE!</v>
      </c>
      <c r="O5" s="180" t="e">
        <f t="shared" si="0"/>
        <v>#VALUE!</v>
      </c>
      <c r="P5" s="180" t="e">
        <f t="shared" si="0"/>
        <v>#VALUE!</v>
      </c>
      <c r="Q5" s="180" t="e">
        <f t="shared" si="0"/>
        <v>#VALUE!</v>
      </c>
      <c r="R5" s="180" t="e">
        <f t="shared" si="0"/>
        <v>#VALUE!</v>
      </c>
      <c r="S5" s="180" t="e">
        <f t="shared" si="0"/>
        <v>#VALUE!</v>
      </c>
      <c r="T5" s="180" t="e">
        <f t="shared" si="0"/>
        <v>#VALUE!</v>
      </c>
      <c r="U5" s="180" t="e">
        <f t="shared" si="0"/>
        <v>#VALUE!</v>
      </c>
      <c r="V5" s="180" t="e">
        <f t="shared" si="0"/>
        <v>#VALUE!</v>
      </c>
      <c r="W5" s="180" t="e">
        <f t="shared" si="0"/>
        <v>#VALUE!</v>
      </c>
      <c r="X5" s="180" t="e">
        <f t="shared" si="0"/>
        <v>#VALUE!</v>
      </c>
      <c r="Y5" s="180" t="e">
        <f t="shared" si="0"/>
        <v>#VALUE!</v>
      </c>
      <c r="Z5" s="180" t="e">
        <f t="shared" si="0"/>
        <v>#VALUE!</v>
      </c>
      <c r="AA5" s="180" t="e">
        <f t="shared" si="0"/>
        <v>#VALUE!</v>
      </c>
      <c r="AB5" s="180" t="e">
        <f t="shared" si="0"/>
        <v>#VALUE!</v>
      </c>
      <c r="AC5" s="180" t="e">
        <f t="shared" si="0"/>
        <v>#VALUE!</v>
      </c>
      <c r="AD5" s="180" t="e">
        <f t="shared" si="0"/>
        <v>#VALUE!</v>
      </c>
      <c r="AE5" s="180" t="e">
        <f t="shared" si="0"/>
        <v>#VALUE!</v>
      </c>
      <c r="AF5" s="180" t="e">
        <f t="shared" si="0"/>
        <v>#VALUE!</v>
      </c>
      <c r="AG5" s="180" t="e">
        <f t="shared" si="0"/>
        <v>#VALUE!</v>
      </c>
      <c r="AH5" s="180" t="e">
        <f t="shared" si="0"/>
        <v>#VALUE!</v>
      </c>
      <c r="AI5" s="180" t="e">
        <f t="shared" si="0"/>
        <v>#VALUE!</v>
      </c>
      <c r="AJ5" s="180" t="e">
        <f t="shared" si="0"/>
        <v>#VALUE!</v>
      </c>
      <c r="AK5" s="180" t="e">
        <f t="shared" si="0"/>
        <v>#VALUE!</v>
      </c>
      <c r="AL5" s="180" t="e">
        <f t="shared" si="0"/>
        <v>#VALUE!</v>
      </c>
      <c r="AM5" s="180" t="e">
        <f t="shared" si="0"/>
        <v>#VALUE!</v>
      </c>
      <c r="AN5" s="180" t="e">
        <f t="shared" si="0"/>
        <v>#VALUE!</v>
      </c>
      <c r="AO5" s="180" t="e">
        <f t="shared" si="0"/>
        <v>#VALUE!</v>
      </c>
      <c r="AP5" s="180" t="e">
        <f t="shared" si="0"/>
        <v>#VALUE!</v>
      </c>
      <c r="AQ5" s="180" t="e">
        <f t="shared" si="0"/>
        <v>#VALUE!</v>
      </c>
      <c r="AR5" s="180" t="e">
        <f t="shared" si="0"/>
        <v>#VALUE!</v>
      </c>
      <c r="AS5" s="180" t="e">
        <f t="shared" si="0"/>
        <v>#VALUE!</v>
      </c>
      <c r="AT5" s="180" t="e">
        <f t="shared" si="0"/>
        <v>#VALUE!</v>
      </c>
      <c r="AU5" s="180" t="e">
        <f t="shared" si="0"/>
        <v>#VALUE!</v>
      </c>
      <c r="AV5" s="180" t="e">
        <f t="shared" si="0"/>
        <v>#VALUE!</v>
      </c>
      <c r="AW5" s="180" t="e">
        <f t="shared" si="0"/>
        <v>#VALUE!</v>
      </c>
      <c r="AX5" s="180" t="e">
        <f t="shared" si="0"/>
        <v>#VALUE!</v>
      </c>
      <c r="AY5" s="180" t="e">
        <f t="shared" si="0"/>
        <v>#VALUE!</v>
      </c>
      <c r="AZ5" s="180" t="e">
        <f t="shared" si="0"/>
        <v>#VALUE!</v>
      </c>
      <c r="BA5" s="180" t="e">
        <f t="shared" si="0"/>
        <v>#VALUE!</v>
      </c>
      <c r="BB5" s="180" t="e">
        <f t="shared" si="0"/>
        <v>#VALUE!</v>
      </c>
      <c r="BC5" s="180" t="e">
        <f t="shared" si="0"/>
        <v>#VALUE!</v>
      </c>
      <c r="BD5" s="180" t="e">
        <f t="shared" si="0"/>
        <v>#VALUE!</v>
      </c>
      <c r="BE5" s="180" t="e">
        <f t="shared" si="0"/>
        <v>#VALUE!</v>
      </c>
      <c r="BF5" s="180" t="e">
        <f t="shared" si="0"/>
        <v>#VALUE!</v>
      </c>
      <c r="BG5" s="180" t="e">
        <f t="shared" si="0"/>
        <v>#VALUE!</v>
      </c>
      <c r="BH5" s="180" t="e">
        <f t="shared" si="0"/>
        <v>#VALUE!</v>
      </c>
      <c r="BI5" s="180" t="e">
        <f t="shared" si="0"/>
        <v>#VALUE!</v>
      </c>
      <c r="BJ5" s="180" t="e">
        <f t="shared" si="0"/>
        <v>#VALUE!</v>
      </c>
      <c r="BK5" s="180" t="e">
        <f t="shared" si="0"/>
        <v>#VALUE!</v>
      </c>
      <c r="BL5" s="180" t="e">
        <f t="shared" si="0"/>
        <v>#VALUE!</v>
      </c>
      <c r="BM5" s="180" t="e">
        <f t="shared" si="0"/>
        <v>#VALUE!</v>
      </c>
      <c r="BN5" s="180" t="e">
        <f t="shared" si="0"/>
        <v>#VALUE!</v>
      </c>
      <c r="BO5" s="180" t="e">
        <f t="shared" si="0"/>
        <v>#VALUE!</v>
      </c>
      <c r="BP5" s="180" t="e">
        <f t="shared" si="0"/>
        <v>#VALUE!</v>
      </c>
      <c r="BQ5" s="180" t="e">
        <f t="shared" si="0"/>
        <v>#VALUE!</v>
      </c>
      <c r="BR5" s="180" t="e">
        <f t="shared" si="0"/>
        <v>#VALUE!</v>
      </c>
    </row>
    <row r="6" spans="1:70">
      <c r="A6" s="133">
        <f>IFERROR(IF(IF(AND(ROW(A6)=ROW($A$6),$G$2&lt;DATEVALUE("28/07/2006")),$G$2+1,INDEX('Intereses moratorios'!$A$7:$A$299,MATCH($G$2,'Intereses moratorios'!$A$7:$A$299,1)+ROW(A6)-ROW($A$6)))=0,"",IF(AND(ROW(A6)=ROW($A$6),$G$2&lt;DATEVALUE("28/07/2006")),$G$2+1,INDEX('Intereses moratorios'!$A$7:$A$299,MATCH($G$2,'Intereses moratorios'!$A$7:$A$299,1)+ROW(A6)-ROW($A$6)))),"")</f>
        <v>1</v>
      </c>
      <c r="B6" s="133">
        <f>IFERROR(INDEX('Intereses moratorios'!$B$7:$B$299,MATCH(A6,'Intereses moratorios'!$A$7:$A$299,0)),"")</f>
        <v>38926</v>
      </c>
      <c r="C6" s="134">
        <f>IF(A6="","",IFERROR(IF($G$1&gt;=DATEVALUE("22/11/2019"),$E$4,INDEX('Intereses moratorios'!$D$7:$D$299,MATCH(A6,'Intereses moratorios'!$A$7:$A$299,0))),""))</f>
        <v>0.2757</v>
      </c>
      <c r="D6" s="133">
        <f>IF(AND(B6&gt;$G$2,A6&lt;=$G$1),IF(D4="",$G$2+1,A6),"")</f>
        <v>1</v>
      </c>
      <c r="E6" s="133">
        <f t="shared" ref="E6" si="1">IF(D6&lt;&gt;"",IF(E7="",MIN($G$1,B6),B6),"")</f>
        <v>38926</v>
      </c>
      <c r="F6" s="135">
        <f>IFERROR(E6-D6+1,"")</f>
        <v>38926</v>
      </c>
      <c r="G6" s="136" t="e">
        <f>IF(D6&lt;&gt;"",ROUND(G4*IF($G$1&gt;=DATEVALUE("22/11/2019"),$C$7/365)*$F$7,IF(FALSE,-3,2)),"")</f>
        <v>#VALUE!</v>
      </c>
      <c r="H6" s="136" t="e">
        <f t="shared" ref="H6:AM6" si="2">IF(D6&lt;&gt;"",ROUND(H4*IF($G$1&gt;=DATEVALUE("22/11/2019"),$C$7/365)*$F$7,IF(FALSE,-3,2)),"")</f>
        <v>#VALUE!</v>
      </c>
      <c r="I6" s="136" t="e">
        <f t="shared" si="2"/>
        <v>#VALUE!</v>
      </c>
      <c r="J6" s="136" t="e">
        <f t="shared" si="2"/>
        <v>#VALUE!</v>
      </c>
      <c r="K6" s="136" t="e">
        <f t="shared" si="2"/>
        <v>#VALUE!</v>
      </c>
      <c r="L6" s="136" t="e">
        <f t="shared" si="2"/>
        <v>#VALUE!</v>
      </c>
      <c r="M6" s="136" t="e">
        <f t="shared" si="2"/>
        <v>#VALUE!</v>
      </c>
      <c r="N6" s="136" t="e">
        <f t="shared" si="2"/>
        <v>#VALUE!</v>
      </c>
      <c r="O6" s="136" t="e">
        <f t="shared" si="2"/>
        <v>#VALUE!</v>
      </c>
      <c r="P6" s="136" t="e">
        <f t="shared" si="2"/>
        <v>#VALUE!</v>
      </c>
      <c r="Q6" s="136" t="e">
        <f t="shared" si="2"/>
        <v>#VALUE!</v>
      </c>
      <c r="R6" s="136" t="e">
        <f t="shared" si="2"/>
        <v>#VALUE!</v>
      </c>
      <c r="S6" s="136" t="e">
        <f t="shared" si="2"/>
        <v>#VALUE!</v>
      </c>
      <c r="T6" s="136" t="e">
        <f t="shared" si="2"/>
        <v>#VALUE!</v>
      </c>
      <c r="U6" s="136" t="e">
        <f t="shared" si="2"/>
        <v>#VALUE!</v>
      </c>
      <c r="V6" s="136" t="e">
        <f t="shared" si="2"/>
        <v>#VALUE!</v>
      </c>
      <c r="W6" s="136" t="e">
        <f t="shared" si="2"/>
        <v>#VALUE!</v>
      </c>
      <c r="X6" s="136" t="e">
        <f t="shared" si="2"/>
        <v>#VALUE!</v>
      </c>
      <c r="Y6" s="136" t="e">
        <f t="shared" si="2"/>
        <v>#VALUE!</v>
      </c>
      <c r="Z6" s="136" t="e">
        <f t="shared" si="2"/>
        <v>#VALUE!</v>
      </c>
      <c r="AA6" s="136" t="e">
        <f t="shared" si="2"/>
        <v>#VALUE!</v>
      </c>
      <c r="AB6" s="136" t="e">
        <f t="shared" si="2"/>
        <v>#VALUE!</v>
      </c>
      <c r="AC6" s="136" t="e">
        <f t="shared" si="2"/>
        <v>#VALUE!</v>
      </c>
      <c r="AD6" s="136" t="e">
        <f t="shared" si="2"/>
        <v>#VALUE!</v>
      </c>
      <c r="AE6" s="136" t="e">
        <f t="shared" si="2"/>
        <v>#VALUE!</v>
      </c>
      <c r="AF6" s="136" t="e">
        <f t="shared" si="2"/>
        <v>#VALUE!</v>
      </c>
      <c r="AG6" s="136" t="e">
        <f t="shared" si="2"/>
        <v>#VALUE!</v>
      </c>
      <c r="AH6" s="136" t="e">
        <f t="shared" si="2"/>
        <v>#VALUE!</v>
      </c>
      <c r="AI6" s="136" t="e">
        <f t="shared" si="2"/>
        <v>#VALUE!</v>
      </c>
      <c r="AJ6" s="136" t="e">
        <f t="shared" si="2"/>
        <v>#VALUE!</v>
      </c>
      <c r="AK6" s="136" t="e">
        <f t="shared" si="2"/>
        <v>#VALUE!</v>
      </c>
      <c r="AL6" s="136" t="e">
        <f t="shared" si="2"/>
        <v>#VALUE!</v>
      </c>
      <c r="AM6" s="136" t="e">
        <f t="shared" si="2"/>
        <v>#VALUE!</v>
      </c>
      <c r="AN6" s="136" t="e">
        <f t="shared" ref="AN6:BR6" si="3">IF(AJ6&lt;&gt;"",ROUND(AN4*IF($G$1&gt;=DATEVALUE("22/11/2019"),$C$7/365)*$F$7,IF(FALSE,-3,2)),"")</f>
        <v>#VALUE!</v>
      </c>
      <c r="AO6" s="136" t="e">
        <f t="shared" si="3"/>
        <v>#VALUE!</v>
      </c>
      <c r="AP6" s="136" t="e">
        <f t="shared" si="3"/>
        <v>#VALUE!</v>
      </c>
      <c r="AQ6" s="136" t="e">
        <f t="shared" si="3"/>
        <v>#VALUE!</v>
      </c>
      <c r="AR6" s="136" t="e">
        <f t="shared" si="3"/>
        <v>#VALUE!</v>
      </c>
      <c r="AS6" s="136" t="e">
        <f t="shared" si="3"/>
        <v>#VALUE!</v>
      </c>
      <c r="AT6" s="136" t="e">
        <f t="shared" si="3"/>
        <v>#VALUE!</v>
      </c>
      <c r="AU6" s="136" t="e">
        <f t="shared" si="3"/>
        <v>#VALUE!</v>
      </c>
      <c r="AV6" s="136" t="e">
        <f t="shared" si="3"/>
        <v>#VALUE!</v>
      </c>
      <c r="AW6" s="136" t="e">
        <f t="shared" si="3"/>
        <v>#VALUE!</v>
      </c>
      <c r="AX6" s="136" t="e">
        <f t="shared" si="3"/>
        <v>#VALUE!</v>
      </c>
      <c r="AY6" s="136" t="e">
        <f t="shared" si="3"/>
        <v>#VALUE!</v>
      </c>
      <c r="AZ6" s="136" t="e">
        <f t="shared" si="3"/>
        <v>#VALUE!</v>
      </c>
      <c r="BA6" s="136" t="e">
        <f t="shared" si="3"/>
        <v>#VALUE!</v>
      </c>
      <c r="BB6" s="136" t="e">
        <f t="shared" si="3"/>
        <v>#VALUE!</v>
      </c>
      <c r="BC6" s="136" t="e">
        <f t="shared" si="3"/>
        <v>#VALUE!</v>
      </c>
      <c r="BD6" s="136" t="e">
        <f t="shared" si="3"/>
        <v>#VALUE!</v>
      </c>
      <c r="BE6" s="136" t="e">
        <f t="shared" si="3"/>
        <v>#VALUE!</v>
      </c>
      <c r="BF6" s="136" t="e">
        <f t="shared" si="3"/>
        <v>#VALUE!</v>
      </c>
      <c r="BG6" s="136" t="e">
        <f t="shared" si="3"/>
        <v>#VALUE!</v>
      </c>
      <c r="BH6" s="136" t="e">
        <f t="shared" si="3"/>
        <v>#VALUE!</v>
      </c>
      <c r="BI6" s="136" t="e">
        <f t="shared" si="3"/>
        <v>#VALUE!</v>
      </c>
      <c r="BJ6" s="136" t="e">
        <f t="shared" si="3"/>
        <v>#VALUE!</v>
      </c>
      <c r="BK6" s="136" t="e">
        <f t="shared" si="3"/>
        <v>#VALUE!</v>
      </c>
      <c r="BL6" s="136" t="e">
        <f t="shared" si="3"/>
        <v>#VALUE!</v>
      </c>
      <c r="BM6" s="136" t="e">
        <f t="shared" si="3"/>
        <v>#VALUE!</v>
      </c>
      <c r="BN6" s="136" t="e">
        <f t="shared" si="3"/>
        <v>#VALUE!</v>
      </c>
      <c r="BO6" s="136" t="e">
        <f t="shared" si="3"/>
        <v>#VALUE!</v>
      </c>
      <c r="BP6" s="136" t="e">
        <f t="shared" si="3"/>
        <v>#VALUE!</v>
      </c>
      <c r="BQ6" s="136" t="e">
        <f t="shared" si="3"/>
        <v>#VALUE!</v>
      </c>
      <c r="BR6" s="136" t="e">
        <f t="shared" si="3"/>
        <v>#VALUE!</v>
      </c>
    </row>
    <row r="7" spans="1:70">
      <c r="A7" s="133" t="str">
        <f>IFERROR(IF(IF(AND(ROW(A7)=ROW($A$6),$G$2&lt;DATEVALUE("28/07/2006")),$G$2+1,INDEX('Intereses moratorios'!$A$7:$A$299,MATCH($G$2,'Intereses moratorios'!$A$7:$A$299,1)+ROW(A7)-ROW($A$6)))=0,"",IF(AND(ROW(A7)=ROW($A$6),$G$2&lt;DATEVALUE("28/07/2006")),$G$2+1,INDEX('Intereses moratorios'!$A$7:$A$299,MATCH($G$2,'Intereses moratorios'!$A$7:$A$299,1)+ROW(A7)-ROW($A$6)))),"")</f>
        <v/>
      </c>
      <c r="B7" s="133" t="str">
        <f>IFERROR(INDEX('Intereses moratorios'!$B$7:$B$299,MATCH(A7,'Intereses moratorios'!$A$7:$A$299,0)),"")</f>
        <v/>
      </c>
      <c r="C7" s="134" t="str">
        <f>IF(A7="","",IFERROR(IF($G$1&gt;=DATEVALUE("22/11/2019"),$E$4,INDEX('Intereses moratorios'!$D$7:$D$299,MATCH(A7,'Intereses moratorios'!$A$7:$A$299,0))),""))</f>
        <v/>
      </c>
      <c r="D7" s="133" t="str">
        <f>IF(AND(B7&gt;$G$2,A7&lt;=$G$1),IF(D6="",$G$2+1,A7),"")</f>
        <v/>
      </c>
      <c r="E7" s="133" t="str">
        <f>IF(D7&lt;&gt;"",IF(E8="",MIN($G$1,B7),B7),"")</f>
        <v/>
      </c>
      <c r="F7" s="135" t="str">
        <f t="shared" ref="F7:F70" si="4">IFERROR(E7-D7+1,"")</f>
        <v/>
      </c>
      <c r="G7" s="136" t="str">
        <f t="shared" ref="G7:G69" si="5">IF(D7&lt;&gt;"",ROUND($G$4*IF($G$1&gt;=DATEVALUE("22/11/2019"),C7/365)*F7,IF(FALSE,-3,2)),"")</f>
        <v/>
      </c>
      <c r="H7" s="136" t="str">
        <f t="shared" ref="H7:AM7" si="6">IF(D7&lt;&gt;"",ROUND(H4*IF($G$1&gt;=DATEVALUE("22/11/2019"),$C$7/365)*$F$7,IF(FALSE,-3,2)),"")</f>
        <v/>
      </c>
      <c r="I7" s="136" t="str">
        <f t="shared" si="6"/>
        <v/>
      </c>
      <c r="J7" s="136" t="str">
        <f t="shared" si="6"/>
        <v/>
      </c>
      <c r="K7" s="136" t="str">
        <f t="shared" si="6"/>
        <v/>
      </c>
      <c r="L7" s="136" t="str">
        <f t="shared" si="6"/>
        <v/>
      </c>
      <c r="M7" s="136" t="str">
        <f t="shared" si="6"/>
        <v/>
      </c>
      <c r="N7" s="136" t="str">
        <f t="shared" si="6"/>
        <v/>
      </c>
      <c r="O7" s="136" t="str">
        <f t="shared" si="6"/>
        <v/>
      </c>
      <c r="P7" s="136" t="str">
        <f t="shared" si="6"/>
        <v/>
      </c>
      <c r="Q7" s="136" t="str">
        <f t="shared" si="6"/>
        <v/>
      </c>
      <c r="R7" s="136" t="str">
        <f t="shared" si="6"/>
        <v/>
      </c>
      <c r="S7" s="136" t="str">
        <f t="shared" si="6"/>
        <v/>
      </c>
      <c r="T7" s="136" t="str">
        <f t="shared" si="6"/>
        <v/>
      </c>
      <c r="U7" s="136" t="str">
        <f t="shared" si="6"/>
        <v/>
      </c>
      <c r="V7" s="136" t="str">
        <f t="shared" si="6"/>
        <v/>
      </c>
      <c r="W7" s="136" t="str">
        <f t="shared" si="6"/>
        <v/>
      </c>
      <c r="X7" s="136" t="str">
        <f t="shared" si="6"/>
        <v/>
      </c>
      <c r="Y7" s="136" t="str">
        <f t="shared" si="6"/>
        <v/>
      </c>
      <c r="Z7" s="136" t="str">
        <f t="shared" si="6"/>
        <v/>
      </c>
      <c r="AA7" s="136" t="str">
        <f t="shared" si="6"/>
        <v/>
      </c>
      <c r="AB7" s="136" t="str">
        <f t="shared" si="6"/>
        <v/>
      </c>
      <c r="AC7" s="136" t="str">
        <f t="shared" si="6"/>
        <v/>
      </c>
      <c r="AD7" s="136" t="str">
        <f t="shared" si="6"/>
        <v/>
      </c>
      <c r="AE7" s="136" t="str">
        <f t="shared" si="6"/>
        <v/>
      </c>
      <c r="AF7" s="136" t="str">
        <f t="shared" si="6"/>
        <v/>
      </c>
      <c r="AG7" s="136" t="str">
        <f t="shared" si="6"/>
        <v/>
      </c>
      <c r="AH7" s="136" t="str">
        <f t="shared" si="6"/>
        <v/>
      </c>
      <c r="AI7" s="136" t="str">
        <f t="shared" si="6"/>
        <v/>
      </c>
      <c r="AJ7" s="136" t="str">
        <f t="shared" si="6"/>
        <v/>
      </c>
      <c r="AK7" s="136" t="str">
        <f t="shared" si="6"/>
        <v/>
      </c>
      <c r="AL7" s="136" t="str">
        <f t="shared" si="6"/>
        <v/>
      </c>
      <c r="AM7" s="136" t="str">
        <f t="shared" si="6"/>
        <v/>
      </c>
      <c r="AN7" s="136" t="str">
        <f t="shared" ref="AN7:BR7" si="7">IF(AJ7&lt;&gt;"",ROUND(AN4*IF($G$1&gt;=DATEVALUE("22/11/2019"),$C$7/365)*$F$7,IF(FALSE,-3,2)),"")</f>
        <v/>
      </c>
      <c r="AO7" s="136" t="str">
        <f t="shared" si="7"/>
        <v/>
      </c>
      <c r="AP7" s="136" t="str">
        <f t="shared" si="7"/>
        <v/>
      </c>
      <c r="AQ7" s="136" t="str">
        <f t="shared" si="7"/>
        <v/>
      </c>
      <c r="AR7" s="136" t="str">
        <f t="shared" si="7"/>
        <v/>
      </c>
      <c r="AS7" s="136" t="str">
        <f t="shared" si="7"/>
        <v/>
      </c>
      <c r="AT7" s="136" t="str">
        <f t="shared" si="7"/>
        <v/>
      </c>
      <c r="AU7" s="136" t="str">
        <f t="shared" si="7"/>
        <v/>
      </c>
      <c r="AV7" s="136" t="str">
        <f t="shared" si="7"/>
        <v/>
      </c>
      <c r="AW7" s="136" t="str">
        <f t="shared" si="7"/>
        <v/>
      </c>
      <c r="AX7" s="136" t="str">
        <f t="shared" si="7"/>
        <v/>
      </c>
      <c r="AY7" s="136" t="str">
        <f t="shared" si="7"/>
        <v/>
      </c>
      <c r="AZ7" s="136" t="str">
        <f t="shared" si="7"/>
        <v/>
      </c>
      <c r="BA7" s="136" t="str">
        <f t="shared" si="7"/>
        <v/>
      </c>
      <c r="BB7" s="136" t="str">
        <f t="shared" si="7"/>
        <v/>
      </c>
      <c r="BC7" s="136" t="str">
        <f t="shared" si="7"/>
        <v/>
      </c>
      <c r="BD7" s="136" t="str">
        <f t="shared" si="7"/>
        <v/>
      </c>
      <c r="BE7" s="136" t="str">
        <f t="shared" si="7"/>
        <v/>
      </c>
      <c r="BF7" s="136" t="str">
        <f t="shared" si="7"/>
        <v/>
      </c>
      <c r="BG7" s="136" t="str">
        <f t="shared" si="7"/>
        <v/>
      </c>
      <c r="BH7" s="136" t="str">
        <f t="shared" si="7"/>
        <v/>
      </c>
      <c r="BI7" s="136" t="str">
        <f t="shared" si="7"/>
        <v/>
      </c>
      <c r="BJ7" s="136" t="str">
        <f t="shared" si="7"/>
        <v/>
      </c>
      <c r="BK7" s="136" t="str">
        <f t="shared" si="7"/>
        <v/>
      </c>
      <c r="BL7" s="136" t="str">
        <f t="shared" si="7"/>
        <v/>
      </c>
      <c r="BM7" s="136" t="str">
        <f t="shared" si="7"/>
        <v/>
      </c>
      <c r="BN7" s="136" t="str">
        <f t="shared" si="7"/>
        <v/>
      </c>
      <c r="BO7" s="136" t="str">
        <f t="shared" si="7"/>
        <v/>
      </c>
      <c r="BP7" s="136" t="str">
        <f t="shared" si="7"/>
        <v/>
      </c>
      <c r="BQ7" s="136" t="str">
        <f t="shared" si="7"/>
        <v/>
      </c>
      <c r="BR7" s="136" t="str">
        <f t="shared" si="7"/>
        <v/>
      </c>
    </row>
    <row r="8" spans="1:70">
      <c r="A8" s="133" t="str">
        <f>IFERROR(IF(IF(AND(ROW(A8)=ROW($A$6),$G$2&lt;DATEVALUE("28/07/2006")),$G$2+1,INDEX('Intereses moratorios'!$A$7:$A$299,MATCH($G$2,'Intereses moratorios'!$A$7:$A$299,1)+ROW(A8)-ROW($A$6)))=0,"",IF(AND(ROW(A8)=ROW($A$6),$G$2&lt;DATEVALUE("28/07/2006")),$G$2+1,INDEX('Intereses moratorios'!$A$7:$A$299,MATCH($G$2,'Intereses moratorios'!$A$7:$A$299,1)+ROW(A8)-ROW($A$6)))),"")</f>
        <v/>
      </c>
      <c r="B8" s="133" t="str">
        <f>IFERROR(INDEX('Intereses moratorios'!$B$7:$B$299,MATCH(A8,'Intereses moratorios'!$A$7:$A$299,0)),"")</f>
        <v/>
      </c>
      <c r="C8" s="134" t="str">
        <f>IF(A8="","",IFERROR(IF($G$1&gt;=DATEVALUE("22/11/2019"),$E$4,INDEX('Intereses moratorios'!$D$7:$D$299,MATCH(A8,'Intereses moratorios'!$A$7:$A$299,0))),""))</f>
        <v/>
      </c>
      <c r="D8" s="133" t="str">
        <f t="shared" ref="D8:D71" si="8">IF(AND(B8&gt;$G$2,A8&lt;=$G$1),IF(D7="",$G$2+1,A8),"")</f>
        <v/>
      </c>
      <c r="E8" s="133" t="str">
        <f t="shared" ref="E8:E71" si="9">IF(D8&lt;&gt;"",IF(E9="",MIN($G$1,B8),B8),"")</f>
        <v/>
      </c>
      <c r="F8" s="135" t="str">
        <f t="shared" si="4"/>
        <v/>
      </c>
      <c r="G8" s="136" t="str">
        <f t="shared" si="5"/>
        <v/>
      </c>
      <c r="H8" s="136" t="str">
        <f t="shared" ref="H8:AM8" si="10">IF(D8&lt;&gt;"",ROUND(H4*IF($G$1&gt;=DATEVALUE("22/11/2019"),$C$8/365)*$F$8,IF(FALSE,-3,2)),"")</f>
        <v/>
      </c>
      <c r="I8" s="136" t="str">
        <f t="shared" si="10"/>
        <v/>
      </c>
      <c r="J8" s="136" t="str">
        <f t="shared" si="10"/>
        <v/>
      </c>
      <c r="K8" s="136" t="str">
        <f t="shared" si="10"/>
        <v/>
      </c>
      <c r="L8" s="136" t="str">
        <f t="shared" si="10"/>
        <v/>
      </c>
      <c r="M8" s="136" t="str">
        <f t="shared" si="10"/>
        <v/>
      </c>
      <c r="N8" s="136" t="str">
        <f t="shared" si="10"/>
        <v/>
      </c>
      <c r="O8" s="136" t="str">
        <f t="shared" si="10"/>
        <v/>
      </c>
      <c r="P8" s="136" t="str">
        <f t="shared" si="10"/>
        <v/>
      </c>
      <c r="Q8" s="136" t="str">
        <f t="shared" si="10"/>
        <v/>
      </c>
      <c r="R8" s="136" t="str">
        <f t="shared" si="10"/>
        <v/>
      </c>
      <c r="S8" s="136" t="str">
        <f t="shared" si="10"/>
        <v/>
      </c>
      <c r="T8" s="136" t="str">
        <f t="shared" si="10"/>
        <v/>
      </c>
      <c r="U8" s="136" t="str">
        <f t="shared" si="10"/>
        <v/>
      </c>
      <c r="V8" s="136" t="str">
        <f t="shared" si="10"/>
        <v/>
      </c>
      <c r="W8" s="136" t="str">
        <f t="shared" si="10"/>
        <v/>
      </c>
      <c r="X8" s="136" t="str">
        <f t="shared" si="10"/>
        <v/>
      </c>
      <c r="Y8" s="136" t="str">
        <f t="shared" si="10"/>
        <v/>
      </c>
      <c r="Z8" s="136" t="str">
        <f t="shared" si="10"/>
        <v/>
      </c>
      <c r="AA8" s="136" t="str">
        <f t="shared" si="10"/>
        <v/>
      </c>
      <c r="AB8" s="136" t="str">
        <f t="shared" si="10"/>
        <v/>
      </c>
      <c r="AC8" s="136" t="str">
        <f t="shared" si="10"/>
        <v/>
      </c>
      <c r="AD8" s="136" t="str">
        <f t="shared" si="10"/>
        <v/>
      </c>
      <c r="AE8" s="136" t="str">
        <f t="shared" si="10"/>
        <v/>
      </c>
      <c r="AF8" s="136" t="str">
        <f t="shared" si="10"/>
        <v/>
      </c>
      <c r="AG8" s="136" t="str">
        <f t="shared" si="10"/>
        <v/>
      </c>
      <c r="AH8" s="136" t="str">
        <f t="shared" si="10"/>
        <v/>
      </c>
      <c r="AI8" s="136" t="str">
        <f t="shared" si="10"/>
        <v/>
      </c>
      <c r="AJ8" s="136" t="str">
        <f t="shared" si="10"/>
        <v/>
      </c>
      <c r="AK8" s="136" t="str">
        <f t="shared" si="10"/>
        <v/>
      </c>
      <c r="AL8" s="136" t="str">
        <f t="shared" si="10"/>
        <v/>
      </c>
      <c r="AM8" s="136" t="str">
        <f t="shared" si="10"/>
        <v/>
      </c>
      <c r="AN8" s="136" t="str">
        <f t="shared" ref="AN8:BR8" si="11">IF(AJ8&lt;&gt;"",ROUND(AN4*IF($G$1&gt;=DATEVALUE("22/11/2019"),$C$8/365)*$F$8,IF(FALSE,-3,2)),"")</f>
        <v/>
      </c>
      <c r="AO8" s="136" t="str">
        <f t="shared" si="11"/>
        <v/>
      </c>
      <c r="AP8" s="136" t="str">
        <f t="shared" si="11"/>
        <v/>
      </c>
      <c r="AQ8" s="136" t="str">
        <f t="shared" si="11"/>
        <v/>
      </c>
      <c r="AR8" s="136" t="str">
        <f t="shared" si="11"/>
        <v/>
      </c>
      <c r="AS8" s="136" t="str">
        <f t="shared" si="11"/>
        <v/>
      </c>
      <c r="AT8" s="136" t="str">
        <f t="shared" si="11"/>
        <v/>
      </c>
      <c r="AU8" s="136" t="str">
        <f t="shared" si="11"/>
        <v/>
      </c>
      <c r="AV8" s="136" t="str">
        <f t="shared" si="11"/>
        <v/>
      </c>
      <c r="AW8" s="136" t="str">
        <f t="shared" si="11"/>
        <v/>
      </c>
      <c r="AX8" s="136" t="str">
        <f t="shared" si="11"/>
        <v/>
      </c>
      <c r="AY8" s="136" t="str">
        <f t="shared" si="11"/>
        <v/>
      </c>
      <c r="AZ8" s="136" t="str">
        <f t="shared" si="11"/>
        <v/>
      </c>
      <c r="BA8" s="136" t="str">
        <f t="shared" si="11"/>
        <v/>
      </c>
      <c r="BB8" s="136" t="str">
        <f t="shared" si="11"/>
        <v/>
      </c>
      <c r="BC8" s="136" t="str">
        <f t="shared" si="11"/>
        <v/>
      </c>
      <c r="BD8" s="136" t="str">
        <f t="shared" si="11"/>
        <v/>
      </c>
      <c r="BE8" s="136" t="str">
        <f t="shared" si="11"/>
        <v/>
      </c>
      <c r="BF8" s="136" t="str">
        <f t="shared" si="11"/>
        <v/>
      </c>
      <c r="BG8" s="136" t="str">
        <f t="shared" si="11"/>
        <v/>
      </c>
      <c r="BH8" s="136" t="str">
        <f t="shared" si="11"/>
        <v/>
      </c>
      <c r="BI8" s="136" t="str">
        <f t="shared" si="11"/>
        <v/>
      </c>
      <c r="BJ8" s="136" t="str">
        <f t="shared" si="11"/>
        <v/>
      </c>
      <c r="BK8" s="136" t="str">
        <f t="shared" si="11"/>
        <v/>
      </c>
      <c r="BL8" s="136" t="str">
        <f t="shared" si="11"/>
        <v/>
      </c>
      <c r="BM8" s="136" t="str">
        <f t="shared" si="11"/>
        <v/>
      </c>
      <c r="BN8" s="136" t="str">
        <f t="shared" si="11"/>
        <v/>
      </c>
      <c r="BO8" s="136" t="str">
        <f t="shared" si="11"/>
        <v/>
      </c>
      <c r="BP8" s="136" t="str">
        <f t="shared" si="11"/>
        <v/>
      </c>
      <c r="BQ8" s="136" t="str">
        <f t="shared" si="11"/>
        <v/>
      </c>
      <c r="BR8" s="136" t="str">
        <f t="shared" si="11"/>
        <v/>
      </c>
    </row>
    <row r="9" spans="1:70">
      <c r="A9" s="133" t="str">
        <f>IFERROR(IF(IF(AND(ROW(A9)=ROW($A$6),$G$2&lt;DATEVALUE("28/07/2006")),$G$2+1,INDEX('Intereses moratorios'!$A$7:$A$299,MATCH($G$2,'Intereses moratorios'!$A$7:$A$299,1)+ROW(A9)-ROW($A$6)))=0,"",IF(AND(ROW(A9)=ROW($A$6),$G$2&lt;DATEVALUE("28/07/2006")),$G$2+1,INDEX('Intereses moratorios'!$A$7:$A$299,MATCH($G$2,'Intereses moratorios'!$A$7:$A$299,1)+ROW(A9)-ROW($A$6)))),"")</f>
        <v/>
      </c>
      <c r="B9" s="133" t="str">
        <f>IFERROR(INDEX('Intereses moratorios'!$B$7:$B$299,MATCH(A9,'Intereses moratorios'!$A$7:$A$299,0)),"")</f>
        <v/>
      </c>
      <c r="C9" s="134" t="str">
        <f>IF(A9="","",IFERROR(IF($G$1&gt;=DATEVALUE("22/11/2019"),$E$4,INDEX('Intereses moratorios'!$D$7:$D$299,MATCH(A9,'Intereses moratorios'!$A$7:$A$299,0))),""))</f>
        <v/>
      </c>
      <c r="D9" s="133" t="str">
        <f t="shared" si="8"/>
        <v/>
      </c>
      <c r="E9" s="133" t="str">
        <f t="shared" si="9"/>
        <v/>
      </c>
      <c r="F9" s="135" t="str">
        <f t="shared" si="4"/>
        <v/>
      </c>
      <c r="G9" s="136" t="str">
        <f t="shared" si="5"/>
        <v/>
      </c>
      <c r="H9" s="136" t="str">
        <f t="shared" ref="H9:AM9" si="12">IF(D9&lt;&gt;"",ROUND(H4*IF($G$1&gt;=DATEVALUE("22/11/2019"),$C$9/365)*$F$9,IF(FALSE,-3,2)),"")</f>
        <v/>
      </c>
      <c r="I9" s="136" t="str">
        <f t="shared" si="12"/>
        <v/>
      </c>
      <c r="J9" s="136" t="str">
        <f t="shared" si="12"/>
        <v/>
      </c>
      <c r="K9" s="136" t="str">
        <f t="shared" si="12"/>
        <v/>
      </c>
      <c r="L9" s="136" t="str">
        <f t="shared" si="12"/>
        <v/>
      </c>
      <c r="M9" s="136" t="str">
        <f t="shared" si="12"/>
        <v/>
      </c>
      <c r="N9" s="136" t="str">
        <f t="shared" si="12"/>
        <v/>
      </c>
      <c r="O9" s="136" t="str">
        <f t="shared" si="12"/>
        <v/>
      </c>
      <c r="P9" s="136" t="str">
        <f t="shared" si="12"/>
        <v/>
      </c>
      <c r="Q9" s="136" t="str">
        <f t="shared" si="12"/>
        <v/>
      </c>
      <c r="R9" s="136" t="str">
        <f t="shared" si="12"/>
        <v/>
      </c>
      <c r="S9" s="136" t="str">
        <f t="shared" si="12"/>
        <v/>
      </c>
      <c r="T9" s="136" t="str">
        <f t="shared" si="12"/>
        <v/>
      </c>
      <c r="U9" s="136" t="str">
        <f t="shared" si="12"/>
        <v/>
      </c>
      <c r="V9" s="136" t="str">
        <f t="shared" si="12"/>
        <v/>
      </c>
      <c r="W9" s="136" t="str">
        <f t="shared" si="12"/>
        <v/>
      </c>
      <c r="X9" s="136" t="str">
        <f t="shared" si="12"/>
        <v/>
      </c>
      <c r="Y9" s="136" t="str">
        <f t="shared" si="12"/>
        <v/>
      </c>
      <c r="Z9" s="136" t="str">
        <f t="shared" si="12"/>
        <v/>
      </c>
      <c r="AA9" s="136" t="str">
        <f t="shared" si="12"/>
        <v/>
      </c>
      <c r="AB9" s="136" t="str">
        <f t="shared" si="12"/>
        <v/>
      </c>
      <c r="AC9" s="136" t="str">
        <f t="shared" si="12"/>
        <v/>
      </c>
      <c r="AD9" s="136" t="str">
        <f t="shared" si="12"/>
        <v/>
      </c>
      <c r="AE9" s="136" t="str">
        <f t="shared" si="12"/>
        <v/>
      </c>
      <c r="AF9" s="136" t="str">
        <f t="shared" si="12"/>
        <v/>
      </c>
      <c r="AG9" s="136" t="str">
        <f t="shared" si="12"/>
        <v/>
      </c>
      <c r="AH9" s="136" t="str">
        <f t="shared" si="12"/>
        <v/>
      </c>
      <c r="AI9" s="136" t="str">
        <f t="shared" si="12"/>
        <v/>
      </c>
      <c r="AJ9" s="136" t="str">
        <f t="shared" si="12"/>
        <v/>
      </c>
      <c r="AK9" s="136" t="str">
        <f t="shared" si="12"/>
        <v/>
      </c>
      <c r="AL9" s="136" t="str">
        <f t="shared" si="12"/>
        <v/>
      </c>
      <c r="AM9" s="136" t="str">
        <f t="shared" si="12"/>
        <v/>
      </c>
      <c r="AN9" s="136" t="str">
        <f t="shared" ref="AN9:BR9" si="13">IF(AJ9&lt;&gt;"",ROUND(AN4*IF($G$1&gt;=DATEVALUE("22/11/2019"),$C$9/365)*$F$9,IF(FALSE,-3,2)),"")</f>
        <v/>
      </c>
      <c r="AO9" s="136" t="str">
        <f t="shared" si="13"/>
        <v/>
      </c>
      <c r="AP9" s="136" t="str">
        <f t="shared" si="13"/>
        <v/>
      </c>
      <c r="AQ9" s="136" t="str">
        <f t="shared" si="13"/>
        <v/>
      </c>
      <c r="AR9" s="136" t="str">
        <f t="shared" si="13"/>
        <v/>
      </c>
      <c r="AS9" s="136" t="str">
        <f t="shared" si="13"/>
        <v/>
      </c>
      <c r="AT9" s="136" t="str">
        <f t="shared" si="13"/>
        <v/>
      </c>
      <c r="AU9" s="136" t="str">
        <f t="shared" si="13"/>
        <v/>
      </c>
      <c r="AV9" s="136" t="str">
        <f t="shared" si="13"/>
        <v/>
      </c>
      <c r="AW9" s="136" t="str">
        <f t="shared" si="13"/>
        <v/>
      </c>
      <c r="AX9" s="136" t="str">
        <f t="shared" si="13"/>
        <v/>
      </c>
      <c r="AY9" s="136" t="str">
        <f t="shared" si="13"/>
        <v/>
      </c>
      <c r="AZ9" s="136" t="str">
        <f t="shared" si="13"/>
        <v/>
      </c>
      <c r="BA9" s="136" t="str">
        <f t="shared" si="13"/>
        <v/>
      </c>
      <c r="BB9" s="136" t="str">
        <f t="shared" si="13"/>
        <v/>
      </c>
      <c r="BC9" s="136" t="str">
        <f t="shared" si="13"/>
        <v/>
      </c>
      <c r="BD9" s="136" t="str">
        <f t="shared" si="13"/>
        <v/>
      </c>
      <c r="BE9" s="136" t="str">
        <f t="shared" si="13"/>
        <v/>
      </c>
      <c r="BF9" s="136" t="str">
        <f t="shared" si="13"/>
        <v/>
      </c>
      <c r="BG9" s="136" t="str">
        <f t="shared" si="13"/>
        <v/>
      </c>
      <c r="BH9" s="136" t="str">
        <f t="shared" si="13"/>
        <v/>
      </c>
      <c r="BI9" s="136" t="str">
        <f t="shared" si="13"/>
        <v/>
      </c>
      <c r="BJ9" s="136" t="str">
        <f t="shared" si="13"/>
        <v/>
      </c>
      <c r="BK9" s="136" t="str">
        <f t="shared" si="13"/>
        <v/>
      </c>
      <c r="BL9" s="136" t="str">
        <f t="shared" si="13"/>
        <v/>
      </c>
      <c r="BM9" s="136" t="str">
        <f t="shared" si="13"/>
        <v/>
      </c>
      <c r="BN9" s="136" t="str">
        <f t="shared" si="13"/>
        <v/>
      </c>
      <c r="BO9" s="136" t="str">
        <f t="shared" si="13"/>
        <v/>
      </c>
      <c r="BP9" s="136" t="str">
        <f t="shared" si="13"/>
        <v/>
      </c>
      <c r="BQ9" s="136" t="str">
        <f t="shared" si="13"/>
        <v/>
      </c>
      <c r="BR9" s="136" t="str">
        <f t="shared" si="13"/>
        <v/>
      </c>
    </row>
    <row r="10" spans="1:70">
      <c r="A10" s="133" t="str">
        <f>IFERROR(IF(IF(AND(ROW(A10)=ROW($A$6),$G$2&lt;DATEVALUE("28/07/2006")),$G$2+1,INDEX('Intereses moratorios'!$A$7:$A$299,MATCH($G$2,'Intereses moratorios'!$A$7:$A$299,1)+ROW(A10)-ROW($A$6)))=0,"",IF(AND(ROW(A10)=ROW($A$6),$G$2&lt;DATEVALUE("28/07/2006")),$G$2+1,INDEX('Intereses moratorios'!$A$7:$A$299,MATCH($G$2,'Intereses moratorios'!$A$7:$A$299,1)+ROW(A10)-ROW($A$6)))),"")</f>
        <v/>
      </c>
      <c r="B10" s="133" t="str">
        <f>IFERROR(INDEX('Intereses moratorios'!$B$7:$B$299,MATCH(A10,'Intereses moratorios'!$A$7:$A$299,0)),"")</f>
        <v/>
      </c>
      <c r="C10" s="134" t="str">
        <f>IF(A10="","",IFERROR(IF($G$1&gt;=DATEVALUE("22/11/2019"),$E$4,INDEX('Intereses moratorios'!$D$7:$D$299,MATCH(A10,'Intereses moratorios'!$A$7:$A$299,0))),""))</f>
        <v/>
      </c>
      <c r="D10" s="133" t="str">
        <f t="shared" si="8"/>
        <v/>
      </c>
      <c r="E10" s="133" t="str">
        <f t="shared" si="9"/>
        <v/>
      </c>
      <c r="F10" s="135" t="str">
        <f t="shared" si="4"/>
        <v/>
      </c>
      <c r="G10" s="136" t="str">
        <f t="shared" si="5"/>
        <v/>
      </c>
      <c r="H10" s="136" t="str">
        <f t="shared" ref="H10:AM10" si="14">IF(D10&lt;&gt;"",ROUND(H4*IF($G$1&gt;=DATEVALUE("22/11/2019"),$C$10/365)*$F$10,IF(FALSE,-3,2)),"")</f>
        <v/>
      </c>
      <c r="I10" s="136" t="str">
        <f t="shared" si="14"/>
        <v/>
      </c>
      <c r="J10" s="136" t="str">
        <f t="shared" si="14"/>
        <v/>
      </c>
      <c r="K10" s="136" t="str">
        <f t="shared" si="14"/>
        <v/>
      </c>
      <c r="L10" s="136" t="str">
        <f t="shared" si="14"/>
        <v/>
      </c>
      <c r="M10" s="136" t="str">
        <f t="shared" si="14"/>
        <v/>
      </c>
      <c r="N10" s="136" t="str">
        <f t="shared" si="14"/>
        <v/>
      </c>
      <c r="O10" s="136" t="str">
        <f t="shared" si="14"/>
        <v/>
      </c>
      <c r="P10" s="136" t="str">
        <f t="shared" si="14"/>
        <v/>
      </c>
      <c r="Q10" s="136" t="str">
        <f t="shared" si="14"/>
        <v/>
      </c>
      <c r="R10" s="136" t="str">
        <f t="shared" si="14"/>
        <v/>
      </c>
      <c r="S10" s="136" t="str">
        <f t="shared" si="14"/>
        <v/>
      </c>
      <c r="T10" s="136" t="str">
        <f t="shared" si="14"/>
        <v/>
      </c>
      <c r="U10" s="136" t="str">
        <f t="shared" si="14"/>
        <v/>
      </c>
      <c r="V10" s="136" t="str">
        <f t="shared" si="14"/>
        <v/>
      </c>
      <c r="W10" s="136" t="str">
        <f t="shared" si="14"/>
        <v/>
      </c>
      <c r="X10" s="136" t="str">
        <f t="shared" si="14"/>
        <v/>
      </c>
      <c r="Y10" s="136" t="str">
        <f t="shared" si="14"/>
        <v/>
      </c>
      <c r="Z10" s="136" t="str">
        <f t="shared" si="14"/>
        <v/>
      </c>
      <c r="AA10" s="136" t="str">
        <f t="shared" si="14"/>
        <v/>
      </c>
      <c r="AB10" s="136" t="str">
        <f t="shared" si="14"/>
        <v/>
      </c>
      <c r="AC10" s="136" t="str">
        <f t="shared" si="14"/>
        <v/>
      </c>
      <c r="AD10" s="136" t="str">
        <f t="shared" si="14"/>
        <v/>
      </c>
      <c r="AE10" s="136" t="str">
        <f t="shared" si="14"/>
        <v/>
      </c>
      <c r="AF10" s="136" t="str">
        <f t="shared" si="14"/>
        <v/>
      </c>
      <c r="AG10" s="136" t="str">
        <f t="shared" si="14"/>
        <v/>
      </c>
      <c r="AH10" s="136" t="str">
        <f t="shared" si="14"/>
        <v/>
      </c>
      <c r="AI10" s="136" t="str">
        <f t="shared" si="14"/>
        <v/>
      </c>
      <c r="AJ10" s="136" t="str">
        <f t="shared" si="14"/>
        <v/>
      </c>
      <c r="AK10" s="136" t="str">
        <f t="shared" si="14"/>
        <v/>
      </c>
      <c r="AL10" s="136" t="str">
        <f t="shared" si="14"/>
        <v/>
      </c>
      <c r="AM10" s="136" t="str">
        <f t="shared" si="14"/>
        <v/>
      </c>
      <c r="AN10" s="136" t="str">
        <f t="shared" ref="AN10:BR10" si="15">IF(AJ10&lt;&gt;"",ROUND(AN4*IF($G$1&gt;=DATEVALUE("22/11/2019"),$C$10/365)*$F$10,IF(FALSE,-3,2)),"")</f>
        <v/>
      </c>
      <c r="AO10" s="136" t="str">
        <f t="shared" si="15"/>
        <v/>
      </c>
      <c r="AP10" s="136" t="str">
        <f t="shared" si="15"/>
        <v/>
      </c>
      <c r="AQ10" s="136" t="str">
        <f t="shared" si="15"/>
        <v/>
      </c>
      <c r="AR10" s="136" t="str">
        <f t="shared" si="15"/>
        <v/>
      </c>
      <c r="AS10" s="136" t="str">
        <f t="shared" si="15"/>
        <v/>
      </c>
      <c r="AT10" s="136" t="str">
        <f t="shared" si="15"/>
        <v/>
      </c>
      <c r="AU10" s="136" t="str">
        <f t="shared" si="15"/>
        <v/>
      </c>
      <c r="AV10" s="136" t="str">
        <f t="shared" si="15"/>
        <v/>
      </c>
      <c r="AW10" s="136" t="str">
        <f t="shared" si="15"/>
        <v/>
      </c>
      <c r="AX10" s="136" t="str">
        <f t="shared" si="15"/>
        <v/>
      </c>
      <c r="AY10" s="136" t="str">
        <f t="shared" si="15"/>
        <v/>
      </c>
      <c r="AZ10" s="136" t="str">
        <f t="shared" si="15"/>
        <v/>
      </c>
      <c r="BA10" s="136" t="str">
        <f t="shared" si="15"/>
        <v/>
      </c>
      <c r="BB10" s="136" t="str">
        <f t="shared" si="15"/>
        <v/>
      </c>
      <c r="BC10" s="136" t="str">
        <f t="shared" si="15"/>
        <v/>
      </c>
      <c r="BD10" s="136" t="str">
        <f t="shared" si="15"/>
        <v/>
      </c>
      <c r="BE10" s="136" t="str">
        <f t="shared" si="15"/>
        <v/>
      </c>
      <c r="BF10" s="136" t="str">
        <f t="shared" si="15"/>
        <v/>
      </c>
      <c r="BG10" s="136" t="str">
        <f t="shared" si="15"/>
        <v/>
      </c>
      <c r="BH10" s="136" t="str">
        <f t="shared" si="15"/>
        <v/>
      </c>
      <c r="BI10" s="136" t="str">
        <f t="shared" si="15"/>
        <v/>
      </c>
      <c r="BJ10" s="136" t="str">
        <f t="shared" si="15"/>
        <v/>
      </c>
      <c r="BK10" s="136" t="str">
        <f t="shared" si="15"/>
        <v/>
      </c>
      <c r="BL10" s="136" t="str">
        <f t="shared" si="15"/>
        <v/>
      </c>
      <c r="BM10" s="136" t="str">
        <f t="shared" si="15"/>
        <v/>
      </c>
      <c r="BN10" s="136" t="str">
        <f t="shared" si="15"/>
        <v/>
      </c>
      <c r="BO10" s="136" t="str">
        <f t="shared" si="15"/>
        <v/>
      </c>
      <c r="BP10" s="136" t="str">
        <f t="shared" si="15"/>
        <v/>
      </c>
      <c r="BQ10" s="136" t="str">
        <f t="shared" si="15"/>
        <v/>
      </c>
      <c r="BR10" s="136" t="str">
        <f t="shared" si="15"/>
        <v/>
      </c>
    </row>
    <row r="11" spans="1:70">
      <c r="A11" s="133" t="str">
        <f>IFERROR(IF(IF(AND(ROW(A11)=ROW($A$6),$G$2&lt;DATEVALUE("28/07/2006")),$G$2+1,INDEX('Intereses moratorios'!$A$7:$A$299,MATCH($G$2,'Intereses moratorios'!$A$7:$A$299,1)+ROW(A11)-ROW($A$6)))=0,"",IF(AND(ROW(A11)=ROW($A$6),$G$2&lt;DATEVALUE("28/07/2006")),$G$2+1,INDEX('Intereses moratorios'!$A$7:$A$299,MATCH($G$2,'Intereses moratorios'!$A$7:$A$299,1)+ROW(A11)-ROW($A$6)))),"")</f>
        <v/>
      </c>
      <c r="B11" s="133" t="str">
        <f>IFERROR(INDEX('Intereses moratorios'!$B$7:$B$299,MATCH(A11,'Intereses moratorios'!$A$7:$A$299,0)),"")</f>
        <v/>
      </c>
      <c r="C11" s="134" t="str">
        <f>IF(A11="","",IFERROR(IF($G$1&gt;=DATEVALUE("22/11/2019"),$E$4,INDEX('Intereses moratorios'!$D$7:$D$299,MATCH(A11,'Intereses moratorios'!$A$7:$A$299,0))),""))</f>
        <v/>
      </c>
      <c r="D11" s="133" t="str">
        <f t="shared" si="8"/>
        <v/>
      </c>
      <c r="E11" s="133" t="str">
        <f t="shared" si="9"/>
        <v/>
      </c>
      <c r="F11" s="135" t="str">
        <f t="shared" si="4"/>
        <v/>
      </c>
      <c r="G11" s="136" t="str">
        <f t="shared" si="5"/>
        <v/>
      </c>
      <c r="H11" s="136" t="str">
        <f t="shared" ref="H11:AM11" si="16">IF(D11&lt;&gt;"",ROUND(H4*IF($G$1&gt;=DATEVALUE("22/11/2019"),$C$11/365)*$F$11,IF(FALSE,-3,2)),"")</f>
        <v/>
      </c>
      <c r="I11" s="136" t="str">
        <f t="shared" si="16"/>
        <v/>
      </c>
      <c r="J11" s="136" t="str">
        <f t="shared" si="16"/>
        <v/>
      </c>
      <c r="K11" s="136" t="str">
        <f t="shared" si="16"/>
        <v/>
      </c>
      <c r="L11" s="136" t="str">
        <f t="shared" si="16"/>
        <v/>
      </c>
      <c r="M11" s="136" t="str">
        <f t="shared" si="16"/>
        <v/>
      </c>
      <c r="N11" s="136" t="str">
        <f t="shared" si="16"/>
        <v/>
      </c>
      <c r="O11" s="136" t="str">
        <f t="shared" si="16"/>
        <v/>
      </c>
      <c r="P11" s="136" t="str">
        <f t="shared" si="16"/>
        <v/>
      </c>
      <c r="Q11" s="136" t="str">
        <f t="shared" si="16"/>
        <v/>
      </c>
      <c r="R11" s="136" t="str">
        <f t="shared" si="16"/>
        <v/>
      </c>
      <c r="S11" s="136" t="str">
        <f t="shared" si="16"/>
        <v/>
      </c>
      <c r="T11" s="136" t="str">
        <f t="shared" si="16"/>
        <v/>
      </c>
      <c r="U11" s="136" t="str">
        <f t="shared" si="16"/>
        <v/>
      </c>
      <c r="V11" s="136" t="str">
        <f t="shared" si="16"/>
        <v/>
      </c>
      <c r="W11" s="136" t="str">
        <f t="shared" si="16"/>
        <v/>
      </c>
      <c r="X11" s="136" t="str">
        <f t="shared" si="16"/>
        <v/>
      </c>
      <c r="Y11" s="136" t="str">
        <f t="shared" si="16"/>
        <v/>
      </c>
      <c r="Z11" s="136" t="str">
        <f t="shared" si="16"/>
        <v/>
      </c>
      <c r="AA11" s="136" t="str">
        <f t="shared" si="16"/>
        <v/>
      </c>
      <c r="AB11" s="136" t="str">
        <f t="shared" si="16"/>
        <v/>
      </c>
      <c r="AC11" s="136" t="str">
        <f t="shared" si="16"/>
        <v/>
      </c>
      <c r="AD11" s="136" t="str">
        <f t="shared" si="16"/>
        <v/>
      </c>
      <c r="AE11" s="136" t="str">
        <f t="shared" si="16"/>
        <v/>
      </c>
      <c r="AF11" s="136" t="str">
        <f t="shared" si="16"/>
        <v/>
      </c>
      <c r="AG11" s="136" t="str">
        <f t="shared" si="16"/>
        <v/>
      </c>
      <c r="AH11" s="136" t="str">
        <f t="shared" si="16"/>
        <v/>
      </c>
      <c r="AI11" s="136" t="str">
        <f t="shared" si="16"/>
        <v/>
      </c>
      <c r="AJ11" s="136" t="str">
        <f t="shared" si="16"/>
        <v/>
      </c>
      <c r="AK11" s="136" t="str">
        <f t="shared" si="16"/>
        <v/>
      </c>
      <c r="AL11" s="136" t="str">
        <f t="shared" si="16"/>
        <v/>
      </c>
      <c r="AM11" s="136" t="str">
        <f t="shared" si="16"/>
        <v/>
      </c>
      <c r="AN11" s="136" t="str">
        <f t="shared" ref="AN11:BR11" si="17">IF(AJ11&lt;&gt;"",ROUND(AN4*IF($G$1&gt;=DATEVALUE("22/11/2019"),$C$11/365)*$F$11,IF(FALSE,-3,2)),"")</f>
        <v/>
      </c>
      <c r="AO11" s="136" t="str">
        <f t="shared" si="17"/>
        <v/>
      </c>
      <c r="AP11" s="136" t="str">
        <f t="shared" si="17"/>
        <v/>
      </c>
      <c r="AQ11" s="136" t="str">
        <f t="shared" si="17"/>
        <v/>
      </c>
      <c r="AR11" s="136" t="str">
        <f t="shared" si="17"/>
        <v/>
      </c>
      <c r="AS11" s="136" t="str">
        <f t="shared" si="17"/>
        <v/>
      </c>
      <c r="AT11" s="136" t="str">
        <f t="shared" si="17"/>
        <v/>
      </c>
      <c r="AU11" s="136" t="str">
        <f t="shared" si="17"/>
        <v/>
      </c>
      <c r="AV11" s="136" t="str">
        <f t="shared" si="17"/>
        <v/>
      </c>
      <c r="AW11" s="136" t="str">
        <f t="shared" si="17"/>
        <v/>
      </c>
      <c r="AX11" s="136" t="str">
        <f t="shared" si="17"/>
        <v/>
      </c>
      <c r="AY11" s="136" t="str">
        <f t="shared" si="17"/>
        <v/>
      </c>
      <c r="AZ11" s="136" t="str">
        <f t="shared" si="17"/>
        <v/>
      </c>
      <c r="BA11" s="136" t="str">
        <f t="shared" si="17"/>
        <v/>
      </c>
      <c r="BB11" s="136" t="str">
        <f t="shared" si="17"/>
        <v/>
      </c>
      <c r="BC11" s="136" t="str">
        <f t="shared" si="17"/>
        <v/>
      </c>
      <c r="BD11" s="136" t="str">
        <f t="shared" si="17"/>
        <v/>
      </c>
      <c r="BE11" s="136" t="str">
        <f t="shared" si="17"/>
        <v/>
      </c>
      <c r="BF11" s="136" t="str">
        <f t="shared" si="17"/>
        <v/>
      </c>
      <c r="BG11" s="136" t="str">
        <f t="shared" si="17"/>
        <v/>
      </c>
      <c r="BH11" s="136" t="str">
        <f t="shared" si="17"/>
        <v/>
      </c>
      <c r="BI11" s="136" t="str">
        <f t="shared" si="17"/>
        <v/>
      </c>
      <c r="BJ11" s="136" t="str">
        <f t="shared" si="17"/>
        <v/>
      </c>
      <c r="BK11" s="136" t="str">
        <f t="shared" si="17"/>
        <v/>
      </c>
      <c r="BL11" s="136" t="str">
        <f t="shared" si="17"/>
        <v/>
      </c>
      <c r="BM11" s="136" t="str">
        <f t="shared" si="17"/>
        <v/>
      </c>
      <c r="BN11" s="136" t="str">
        <f t="shared" si="17"/>
        <v/>
      </c>
      <c r="BO11" s="136" t="str">
        <f t="shared" si="17"/>
        <v/>
      </c>
      <c r="BP11" s="136" t="str">
        <f t="shared" si="17"/>
        <v/>
      </c>
      <c r="BQ11" s="136" t="str">
        <f t="shared" si="17"/>
        <v/>
      </c>
      <c r="BR11" s="136" t="str">
        <f t="shared" si="17"/>
        <v/>
      </c>
    </row>
    <row r="12" spans="1:70">
      <c r="A12" s="133" t="str">
        <f>IFERROR(IF(IF(AND(ROW(A12)=ROW($A$6),$G$2&lt;DATEVALUE("28/07/2006")),$G$2+1,INDEX('Intereses moratorios'!$A$7:$A$299,MATCH($G$2,'Intereses moratorios'!$A$7:$A$299,1)+ROW(A12)-ROW($A$6)))=0,"",IF(AND(ROW(A12)=ROW($A$6),$G$2&lt;DATEVALUE("28/07/2006")),$G$2+1,INDEX('Intereses moratorios'!$A$7:$A$299,MATCH($G$2,'Intereses moratorios'!$A$7:$A$299,1)+ROW(A12)-ROW($A$6)))),"")</f>
        <v/>
      </c>
      <c r="B12" s="133" t="str">
        <f>IFERROR(INDEX('Intereses moratorios'!$B$7:$B$299,MATCH(A12,'Intereses moratorios'!$A$7:$A$299,0)),"")</f>
        <v/>
      </c>
      <c r="C12" s="134" t="str">
        <f>IF(A12="","",IFERROR(IF($G$1&gt;=DATEVALUE("22/11/2019"),$E$4,INDEX('Intereses moratorios'!$D$7:$D$299,MATCH(A12,'Intereses moratorios'!$A$7:$A$299,0))),""))</f>
        <v/>
      </c>
      <c r="D12" s="133" t="str">
        <f t="shared" si="8"/>
        <v/>
      </c>
      <c r="E12" s="133" t="str">
        <f t="shared" si="9"/>
        <v/>
      </c>
      <c r="F12" s="135" t="str">
        <f t="shared" si="4"/>
        <v/>
      </c>
      <c r="G12" s="136" t="str">
        <f t="shared" si="5"/>
        <v/>
      </c>
      <c r="H12" s="136" t="str">
        <f t="shared" ref="H12:AM12" si="18">IF(D12&lt;&gt;"",ROUND(H4*IF($G$1&gt;=DATEVALUE("22/11/2019"),$C$12/365)*$F$12,IF(FALSE,-3,2)),"")</f>
        <v/>
      </c>
      <c r="I12" s="136" t="str">
        <f t="shared" si="18"/>
        <v/>
      </c>
      <c r="J12" s="136" t="str">
        <f t="shared" si="18"/>
        <v/>
      </c>
      <c r="K12" s="136" t="str">
        <f t="shared" si="18"/>
        <v/>
      </c>
      <c r="L12" s="136" t="str">
        <f t="shared" si="18"/>
        <v/>
      </c>
      <c r="M12" s="136" t="str">
        <f t="shared" si="18"/>
        <v/>
      </c>
      <c r="N12" s="136" t="str">
        <f t="shared" si="18"/>
        <v/>
      </c>
      <c r="O12" s="136" t="str">
        <f t="shared" si="18"/>
        <v/>
      </c>
      <c r="P12" s="136" t="str">
        <f t="shared" si="18"/>
        <v/>
      </c>
      <c r="Q12" s="136" t="str">
        <f t="shared" si="18"/>
        <v/>
      </c>
      <c r="R12" s="136" t="str">
        <f t="shared" si="18"/>
        <v/>
      </c>
      <c r="S12" s="136" t="str">
        <f t="shared" si="18"/>
        <v/>
      </c>
      <c r="T12" s="136" t="str">
        <f t="shared" si="18"/>
        <v/>
      </c>
      <c r="U12" s="136" t="str">
        <f t="shared" si="18"/>
        <v/>
      </c>
      <c r="V12" s="136" t="str">
        <f t="shared" si="18"/>
        <v/>
      </c>
      <c r="W12" s="136" t="str">
        <f t="shared" si="18"/>
        <v/>
      </c>
      <c r="X12" s="136" t="str">
        <f t="shared" si="18"/>
        <v/>
      </c>
      <c r="Y12" s="136" t="str">
        <f t="shared" si="18"/>
        <v/>
      </c>
      <c r="Z12" s="136" t="str">
        <f t="shared" si="18"/>
        <v/>
      </c>
      <c r="AA12" s="136" t="str">
        <f t="shared" si="18"/>
        <v/>
      </c>
      <c r="AB12" s="136" t="str">
        <f t="shared" si="18"/>
        <v/>
      </c>
      <c r="AC12" s="136" t="str">
        <f t="shared" si="18"/>
        <v/>
      </c>
      <c r="AD12" s="136" t="str">
        <f t="shared" si="18"/>
        <v/>
      </c>
      <c r="AE12" s="136" t="str">
        <f t="shared" si="18"/>
        <v/>
      </c>
      <c r="AF12" s="136" t="str">
        <f t="shared" si="18"/>
        <v/>
      </c>
      <c r="AG12" s="136" t="str">
        <f t="shared" si="18"/>
        <v/>
      </c>
      <c r="AH12" s="136" t="str">
        <f t="shared" si="18"/>
        <v/>
      </c>
      <c r="AI12" s="136" t="str">
        <f t="shared" si="18"/>
        <v/>
      </c>
      <c r="AJ12" s="136" t="str">
        <f t="shared" si="18"/>
        <v/>
      </c>
      <c r="AK12" s="136" t="str">
        <f t="shared" si="18"/>
        <v/>
      </c>
      <c r="AL12" s="136" t="str">
        <f t="shared" si="18"/>
        <v/>
      </c>
      <c r="AM12" s="136" t="str">
        <f t="shared" si="18"/>
        <v/>
      </c>
      <c r="AN12" s="136" t="str">
        <f t="shared" ref="AN12:BR12" si="19">IF(AJ12&lt;&gt;"",ROUND(AN4*IF($G$1&gt;=DATEVALUE("22/11/2019"),$C$12/365)*$F$12,IF(FALSE,-3,2)),"")</f>
        <v/>
      </c>
      <c r="AO12" s="136" t="str">
        <f t="shared" si="19"/>
        <v/>
      </c>
      <c r="AP12" s="136" t="str">
        <f t="shared" si="19"/>
        <v/>
      </c>
      <c r="AQ12" s="136" t="str">
        <f t="shared" si="19"/>
        <v/>
      </c>
      <c r="AR12" s="136" t="str">
        <f t="shared" si="19"/>
        <v/>
      </c>
      <c r="AS12" s="136" t="str">
        <f t="shared" si="19"/>
        <v/>
      </c>
      <c r="AT12" s="136" t="str">
        <f t="shared" si="19"/>
        <v/>
      </c>
      <c r="AU12" s="136" t="str">
        <f t="shared" si="19"/>
        <v/>
      </c>
      <c r="AV12" s="136" t="str">
        <f t="shared" si="19"/>
        <v/>
      </c>
      <c r="AW12" s="136" t="str">
        <f t="shared" si="19"/>
        <v/>
      </c>
      <c r="AX12" s="136" t="str">
        <f t="shared" si="19"/>
        <v/>
      </c>
      <c r="AY12" s="136" t="str">
        <f t="shared" si="19"/>
        <v/>
      </c>
      <c r="AZ12" s="136" t="str">
        <f t="shared" si="19"/>
        <v/>
      </c>
      <c r="BA12" s="136" t="str">
        <f t="shared" si="19"/>
        <v/>
      </c>
      <c r="BB12" s="136" t="str">
        <f t="shared" si="19"/>
        <v/>
      </c>
      <c r="BC12" s="136" t="str">
        <f t="shared" si="19"/>
        <v/>
      </c>
      <c r="BD12" s="136" t="str">
        <f t="shared" si="19"/>
        <v/>
      </c>
      <c r="BE12" s="136" t="str">
        <f t="shared" si="19"/>
        <v/>
      </c>
      <c r="BF12" s="136" t="str">
        <f t="shared" si="19"/>
        <v/>
      </c>
      <c r="BG12" s="136" t="str">
        <f t="shared" si="19"/>
        <v/>
      </c>
      <c r="BH12" s="136" t="str">
        <f t="shared" si="19"/>
        <v/>
      </c>
      <c r="BI12" s="136" t="str">
        <f t="shared" si="19"/>
        <v/>
      </c>
      <c r="BJ12" s="136" t="str">
        <f t="shared" si="19"/>
        <v/>
      </c>
      <c r="BK12" s="136" t="str">
        <f t="shared" si="19"/>
        <v/>
      </c>
      <c r="BL12" s="136" t="str">
        <f t="shared" si="19"/>
        <v/>
      </c>
      <c r="BM12" s="136" t="str">
        <f t="shared" si="19"/>
        <v/>
      </c>
      <c r="BN12" s="136" t="str">
        <f t="shared" si="19"/>
        <v/>
      </c>
      <c r="BO12" s="136" t="str">
        <f t="shared" si="19"/>
        <v/>
      </c>
      <c r="BP12" s="136" t="str">
        <f t="shared" si="19"/>
        <v/>
      </c>
      <c r="BQ12" s="136" t="str">
        <f t="shared" si="19"/>
        <v/>
      </c>
      <c r="BR12" s="136" t="str">
        <f t="shared" si="19"/>
        <v/>
      </c>
    </row>
    <row r="13" spans="1:70">
      <c r="A13" s="133" t="str">
        <f>IFERROR(IF(IF(AND(ROW(A13)=ROW($A$6),$G$2&lt;DATEVALUE("28/07/2006")),$G$2+1,INDEX('Intereses moratorios'!$A$7:$A$299,MATCH($G$2,'Intereses moratorios'!$A$7:$A$299,1)+ROW(A13)-ROW($A$6)))=0,"",IF(AND(ROW(A13)=ROW($A$6),$G$2&lt;DATEVALUE("28/07/2006")),$G$2+1,INDEX('Intereses moratorios'!$A$7:$A$299,MATCH($G$2,'Intereses moratorios'!$A$7:$A$299,1)+ROW(A13)-ROW($A$6)))),"")</f>
        <v/>
      </c>
      <c r="B13" s="133" t="str">
        <f>IFERROR(INDEX('Intereses moratorios'!$B$7:$B$299,MATCH(A13,'Intereses moratorios'!$A$7:$A$299,0)),"")</f>
        <v/>
      </c>
      <c r="C13" s="134" t="str">
        <f>IF(A13="","",IFERROR(IF($G$1&gt;=DATEVALUE("22/11/2019"),$E$4,INDEX('Intereses moratorios'!$D$7:$D$299,MATCH(A13,'Intereses moratorios'!$A$7:$A$299,0))),""))</f>
        <v/>
      </c>
      <c r="D13" s="133" t="str">
        <f t="shared" si="8"/>
        <v/>
      </c>
      <c r="E13" s="133" t="str">
        <f t="shared" si="9"/>
        <v/>
      </c>
      <c r="F13" s="135" t="str">
        <f t="shared" si="4"/>
        <v/>
      </c>
      <c r="G13" s="136" t="str">
        <f t="shared" si="5"/>
        <v/>
      </c>
      <c r="H13" s="136" t="str">
        <f t="shared" ref="H13:AM13" si="20">IF(D13&lt;&gt;"",ROUND(H4*IF($G$1&gt;=DATEVALUE("22/11/2019"),$C$13/365)*$F$13,IF(FALSE,-3,2)),"")</f>
        <v/>
      </c>
      <c r="I13" s="136" t="str">
        <f t="shared" si="20"/>
        <v/>
      </c>
      <c r="J13" s="136" t="str">
        <f t="shared" si="20"/>
        <v/>
      </c>
      <c r="K13" s="136" t="str">
        <f t="shared" si="20"/>
        <v/>
      </c>
      <c r="L13" s="136" t="str">
        <f t="shared" si="20"/>
        <v/>
      </c>
      <c r="M13" s="136" t="str">
        <f t="shared" si="20"/>
        <v/>
      </c>
      <c r="N13" s="136" t="str">
        <f t="shared" si="20"/>
        <v/>
      </c>
      <c r="O13" s="136" t="str">
        <f t="shared" si="20"/>
        <v/>
      </c>
      <c r="P13" s="136" t="str">
        <f t="shared" si="20"/>
        <v/>
      </c>
      <c r="Q13" s="136" t="str">
        <f t="shared" si="20"/>
        <v/>
      </c>
      <c r="R13" s="136" t="str">
        <f t="shared" si="20"/>
        <v/>
      </c>
      <c r="S13" s="136" t="str">
        <f t="shared" si="20"/>
        <v/>
      </c>
      <c r="T13" s="136" t="str">
        <f t="shared" si="20"/>
        <v/>
      </c>
      <c r="U13" s="136" t="str">
        <f t="shared" si="20"/>
        <v/>
      </c>
      <c r="V13" s="136" t="str">
        <f t="shared" si="20"/>
        <v/>
      </c>
      <c r="W13" s="136" t="str">
        <f t="shared" si="20"/>
        <v/>
      </c>
      <c r="X13" s="136" t="str">
        <f t="shared" si="20"/>
        <v/>
      </c>
      <c r="Y13" s="136" t="str">
        <f t="shared" si="20"/>
        <v/>
      </c>
      <c r="Z13" s="136" t="str">
        <f t="shared" si="20"/>
        <v/>
      </c>
      <c r="AA13" s="136" t="str">
        <f t="shared" si="20"/>
        <v/>
      </c>
      <c r="AB13" s="136" t="str">
        <f t="shared" si="20"/>
        <v/>
      </c>
      <c r="AC13" s="136" t="str">
        <f t="shared" si="20"/>
        <v/>
      </c>
      <c r="AD13" s="136" t="str">
        <f t="shared" si="20"/>
        <v/>
      </c>
      <c r="AE13" s="136" t="str">
        <f t="shared" si="20"/>
        <v/>
      </c>
      <c r="AF13" s="136" t="str">
        <f t="shared" si="20"/>
        <v/>
      </c>
      <c r="AG13" s="136" t="str">
        <f t="shared" si="20"/>
        <v/>
      </c>
      <c r="AH13" s="136" t="str">
        <f t="shared" si="20"/>
        <v/>
      </c>
      <c r="AI13" s="136" t="str">
        <f t="shared" si="20"/>
        <v/>
      </c>
      <c r="AJ13" s="136" t="str">
        <f t="shared" si="20"/>
        <v/>
      </c>
      <c r="AK13" s="136" t="str">
        <f t="shared" si="20"/>
        <v/>
      </c>
      <c r="AL13" s="136" t="str">
        <f t="shared" si="20"/>
        <v/>
      </c>
      <c r="AM13" s="136" t="str">
        <f t="shared" si="20"/>
        <v/>
      </c>
      <c r="AN13" s="136" t="str">
        <f t="shared" ref="AN13:BR13" si="21">IF(AJ13&lt;&gt;"",ROUND(AN4*IF($G$1&gt;=DATEVALUE("22/11/2019"),$C$13/365)*$F$13,IF(FALSE,-3,2)),"")</f>
        <v/>
      </c>
      <c r="AO13" s="136" t="str">
        <f t="shared" si="21"/>
        <v/>
      </c>
      <c r="AP13" s="136" t="str">
        <f t="shared" si="21"/>
        <v/>
      </c>
      <c r="AQ13" s="136" t="str">
        <f t="shared" si="21"/>
        <v/>
      </c>
      <c r="AR13" s="136" t="str">
        <f t="shared" si="21"/>
        <v/>
      </c>
      <c r="AS13" s="136" t="str">
        <f t="shared" si="21"/>
        <v/>
      </c>
      <c r="AT13" s="136" t="str">
        <f t="shared" si="21"/>
        <v/>
      </c>
      <c r="AU13" s="136" t="str">
        <f t="shared" si="21"/>
        <v/>
      </c>
      <c r="AV13" s="136" t="str">
        <f t="shared" si="21"/>
        <v/>
      </c>
      <c r="AW13" s="136" t="str">
        <f t="shared" si="21"/>
        <v/>
      </c>
      <c r="AX13" s="136" t="str">
        <f t="shared" si="21"/>
        <v/>
      </c>
      <c r="AY13" s="136" t="str">
        <f t="shared" si="21"/>
        <v/>
      </c>
      <c r="AZ13" s="136" t="str">
        <f t="shared" si="21"/>
        <v/>
      </c>
      <c r="BA13" s="136" t="str">
        <f t="shared" si="21"/>
        <v/>
      </c>
      <c r="BB13" s="136" t="str">
        <f t="shared" si="21"/>
        <v/>
      </c>
      <c r="BC13" s="136" t="str">
        <f t="shared" si="21"/>
        <v/>
      </c>
      <c r="BD13" s="136" t="str">
        <f t="shared" si="21"/>
        <v/>
      </c>
      <c r="BE13" s="136" t="str">
        <f t="shared" si="21"/>
        <v/>
      </c>
      <c r="BF13" s="136" t="str">
        <f t="shared" si="21"/>
        <v/>
      </c>
      <c r="BG13" s="136" t="str">
        <f t="shared" si="21"/>
        <v/>
      </c>
      <c r="BH13" s="136" t="str">
        <f t="shared" si="21"/>
        <v/>
      </c>
      <c r="BI13" s="136" t="str">
        <f t="shared" si="21"/>
        <v/>
      </c>
      <c r="BJ13" s="136" t="str">
        <f t="shared" si="21"/>
        <v/>
      </c>
      <c r="BK13" s="136" t="str">
        <f t="shared" si="21"/>
        <v/>
      </c>
      <c r="BL13" s="136" t="str">
        <f t="shared" si="21"/>
        <v/>
      </c>
      <c r="BM13" s="136" t="str">
        <f t="shared" si="21"/>
        <v/>
      </c>
      <c r="BN13" s="136" t="str">
        <f t="shared" si="21"/>
        <v/>
      </c>
      <c r="BO13" s="136" t="str">
        <f t="shared" si="21"/>
        <v/>
      </c>
      <c r="BP13" s="136" t="str">
        <f t="shared" si="21"/>
        <v/>
      </c>
      <c r="BQ13" s="136" t="str">
        <f t="shared" si="21"/>
        <v/>
      </c>
      <c r="BR13" s="136" t="str">
        <f t="shared" si="21"/>
        <v/>
      </c>
    </row>
    <row r="14" spans="1:70">
      <c r="A14" s="133" t="str">
        <f>IFERROR(IF(IF(AND(ROW(A14)=ROW($A$6),$G$2&lt;DATEVALUE("28/07/2006")),$G$2+1,INDEX('Intereses moratorios'!$A$7:$A$299,MATCH($G$2,'Intereses moratorios'!$A$7:$A$299,1)+ROW(A14)-ROW($A$6)))=0,"",IF(AND(ROW(A14)=ROW($A$6),$G$2&lt;DATEVALUE("28/07/2006")),$G$2+1,INDEX('Intereses moratorios'!$A$7:$A$299,MATCH($G$2,'Intereses moratorios'!$A$7:$A$299,1)+ROW(A14)-ROW($A$6)))),"")</f>
        <v/>
      </c>
      <c r="B14" s="133" t="str">
        <f>IFERROR(INDEX('Intereses moratorios'!$B$7:$B$299,MATCH(A14,'Intereses moratorios'!$A$7:$A$299,0)),"")</f>
        <v/>
      </c>
      <c r="C14" s="134" t="str">
        <f>IF(A14="","",IFERROR(IF($G$1&gt;=DATEVALUE("22/11/2019"),$E$4,INDEX('Intereses moratorios'!$D$7:$D$299,MATCH(A14,'Intereses moratorios'!$A$7:$A$299,0))),""))</f>
        <v/>
      </c>
      <c r="D14" s="133" t="str">
        <f t="shared" si="8"/>
        <v/>
      </c>
      <c r="E14" s="133" t="str">
        <f t="shared" si="9"/>
        <v/>
      </c>
      <c r="F14" s="135" t="str">
        <f t="shared" si="4"/>
        <v/>
      </c>
      <c r="G14" s="136" t="str">
        <f t="shared" si="5"/>
        <v/>
      </c>
      <c r="H14" s="136" t="str">
        <f t="shared" ref="H14:AM14" si="22">IF(D14&lt;&gt;"",ROUND(H4*IF($G$1&gt;=DATEVALUE("22/11/2019"),$C$14/365)*$F$14,IF(FALSE,-3,2)),"")</f>
        <v/>
      </c>
      <c r="I14" s="136" t="str">
        <f t="shared" si="22"/>
        <v/>
      </c>
      <c r="J14" s="136" t="str">
        <f t="shared" si="22"/>
        <v/>
      </c>
      <c r="K14" s="136" t="str">
        <f t="shared" si="22"/>
        <v/>
      </c>
      <c r="L14" s="136" t="str">
        <f t="shared" si="22"/>
        <v/>
      </c>
      <c r="M14" s="136" t="str">
        <f t="shared" si="22"/>
        <v/>
      </c>
      <c r="N14" s="136" t="str">
        <f t="shared" si="22"/>
        <v/>
      </c>
      <c r="O14" s="136" t="str">
        <f t="shared" si="22"/>
        <v/>
      </c>
      <c r="P14" s="136" t="str">
        <f t="shared" si="22"/>
        <v/>
      </c>
      <c r="Q14" s="136" t="str">
        <f t="shared" si="22"/>
        <v/>
      </c>
      <c r="R14" s="136" t="str">
        <f t="shared" si="22"/>
        <v/>
      </c>
      <c r="S14" s="136" t="str">
        <f t="shared" si="22"/>
        <v/>
      </c>
      <c r="T14" s="136" t="str">
        <f t="shared" si="22"/>
        <v/>
      </c>
      <c r="U14" s="136" t="str">
        <f t="shared" si="22"/>
        <v/>
      </c>
      <c r="V14" s="136" t="str">
        <f t="shared" si="22"/>
        <v/>
      </c>
      <c r="W14" s="136" t="str">
        <f t="shared" si="22"/>
        <v/>
      </c>
      <c r="X14" s="136" t="str">
        <f t="shared" si="22"/>
        <v/>
      </c>
      <c r="Y14" s="136" t="str">
        <f t="shared" si="22"/>
        <v/>
      </c>
      <c r="Z14" s="136" t="str">
        <f t="shared" si="22"/>
        <v/>
      </c>
      <c r="AA14" s="136" t="str">
        <f t="shared" si="22"/>
        <v/>
      </c>
      <c r="AB14" s="136" t="str">
        <f t="shared" si="22"/>
        <v/>
      </c>
      <c r="AC14" s="136" t="str">
        <f t="shared" si="22"/>
        <v/>
      </c>
      <c r="AD14" s="136" t="str">
        <f t="shared" si="22"/>
        <v/>
      </c>
      <c r="AE14" s="136" t="str">
        <f t="shared" si="22"/>
        <v/>
      </c>
      <c r="AF14" s="136" t="str">
        <f t="shared" si="22"/>
        <v/>
      </c>
      <c r="AG14" s="136" t="str">
        <f t="shared" si="22"/>
        <v/>
      </c>
      <c r="AH14" s="136" t="str">
        <f t="shared" si="22"/>
        <v/>
      </c>
      <c r="AI14" s="136" t="str">
        <f t="shared" si="22"/>
        <v/>
      </c>
      <c r="AJ14" s="136" t="str">
        <f t="shared" si="22"/>
        <v/>
      </c>
      <c r="AK14" s="136" t="str">
        <f t="shared" si="22"/>
        <v/>
      </c>
      <c r="AL14" s="136" t="str">
        <f t="shared" si="22"/>
        <v/>
      </c>
      <c r="AM14" s="136" t="str">
        <f t="shared" si="22"/>
        <v/>
      </c>
      <c r="AN14" s="136" t="str">
        <f t="shared" ref="AN14:BR14" si="23">IF(AJ14&lt;&gt;"",ROUND(AN4*IF($G$1&gt;=DATEVALUE("22/11/2019"),$C$14/365)*$F$14,IF(FALSE,-3,2)),"")</f>
        <v/>
      </c>
      <c r="AO14" s="136" t="str">
        <f t="shared" si="23"/>
        <v/>
      </c>
      <c r="AP14" s="136" t="str">
        <f t="shared" si="23"/>
        <v/>
      </c>
      <c r="AQ14" s="136" t="str">
        <f t="shared" si="23"/>
        <v/>
      </c>
      <c r="AR14" s="136" t="str">
        <f t="shared" si="23"/>
        <v/>
      </c>
      <c r="AS14" s="136" t="str">
        <f t="shared" si="23"/>
        <v/>
      </c>
      <c r="AT14" s="136" t="str">
        <f t="shared" si="23"/>
        <v/>
      </c>
      <c r="AU14" s="136" t="str">
        <f t="shared" si="23"/>
        <v/>
      </c>
      <c r="AV14" s="136" t="str">
        <f t="shared" si="23"/>
        <v/>
      </c>
      <c r="AW14" s="136" t="str">
        <f t="shared" si="23"/>
        <v/>
      </c>
      <c r="AX14" s="136" t="str">
        <f t="shared" si="23"/>
        <v/>
      </c>
      <c r="AY14" s="136" t="str">
        <f t="shared" si="23"/>
        <v/>
      </c>
      <c r="AZ14" s="136" t="str">
        <f t="shared" si="23"/>
        <v/>
      </c>
      <c r="BA14" s="136" t="str">
        <f t="shared" si="23"/>
        <v/>
      </c>
      <c r="BB14" s="136" t="str">
        <f t="shared" si="23"/>
        <v/>
      </c>
      <c r="BC14" s="136" t="str">
        <f t="shared" si="23"/>
        <v/>
      </c>
      <c r="BD14" s="136" t="str">
        <f t="shared" si="23"/>
        <v/>
      </c>
      <c r="BE14" s="136" t="str">
        <f t="shared" si="23"/>
        <v/>
      </c>
      <c r="BF14" s="136" t="str">
        <f t="shared" si="23"/>
        <v/>
      </c>
      <c r="BG14" s="136" t="str">
        <f t="shared" si="23"/>
        <v/>
      </c>
      <c r="BH14" s="136" t="str">
        <f t="shared" si="23"/>
        <v/>
      </c>
      <c r="BI14" s="136" t="str">
        <f t="shared" si="23"/>
        <v/>
      </c>
      <c r="BJ14" s="136" t="str">
        <f t="shared" si="23"/>
        <v/>
      </c>
      <c r="BK14" s="136" t="str">
        <f t="shared" si="23"/>
        <v/>
      </c>
      <c r="BL14" s="136" t="str">
        <f t="shared" si="23"/>
        <v/>
      </c>
      <c r="BM14" s="136" t="str">
        <f t="shared" si="23"/>
        <v/>
      </c>
      <c r="BN14" s="136" t="str">
        <f t="shared" si="23"/>
        <v/>
      </c>
      <c r="BO14" s="136" t="str">
        <f t="shared" si="23"/>
        <v/>
      </c>
      <c r="BP14" s="136" t="str">
        <f t="shared" si="23"/>
        <v/>
      </c>
      <c r="BQ14" s="136" t="str">
        <f t="shared" si="23"/>
        <v/>
      </c>
      <c r="BR14" s="136" t="str">
        <f t="shared" si="23"/>
        <v/>
      </c>
    </row>
    <row r="15" spans="1:70">
      <c r="A15" s="133" t="str">
        <f>IFERROR(IF(IF(AND(ROW(A15)=ROW($A$6),$G$2&lt;DATEVALUE("28/07/2006")),$G$2+1,INDEX('Intereses moratorios'!$A$7:$A$299,MATCH($G$2,'Intereses moratorios'!$A$7:$A$299,1)+ROW(A15)-ROW($A$6)))=0,"",IF(AND(ROW(A15)=ROW($A$6),$G$2&lt;DATEVALUE("28/07/2006")),$G$2+1,INDEX('Intereses moratorios'!$A$7:$A$299,MATCH($G$2,'Intereses moratorios'!$A$7:$A$299,1)+ROW(A15)-ROW($A$6)))),"")</f>
        <v/>
      </c>
      <c r="B15" s="133" t="str">
        <f>IFERROR(INDEX('Intereses moratorios'!$B$7:$B$299,MATCH(A15,'Intereses moratorios'!$A$7:$A$299,0)),"")</f>
        <v/>
      </c>
      <c r="C15" s="134" t="str">
        <f>IF(A15="","",IFERROR(IF($G$1&gt;=DATEVALUE("22/11/2019"),$E$4,INDEX('Intereses moratorios'!$D$7:$D$299,MATCH(A15,'Intereses moratorios'!$A$7:$A$299,0))),""))</f>
        <v/>
      </c>
      <c r="D15" s="133" t="str">
        <f t="shared" si="8"/>
        <v/>
      </c>
      <c r="E15" s="133" t="str">
        <f t="shared" si="9"/>
        <v/>
      </c>
      <c r="F15" s="135" t="str">
        <f t="shared" si="4"/>
        <v/>
      </c>
      <c r="G15" s="136" t="str">
        <f t="shared" si="5"/>
        <v/>
      </c>
      <c r="H15" s="136" t="str">
        <f t="shared" ref="H15:AM15" si="24">IF(D15&lt;&gt;"",ROUND(H4*IF($G$1&gt;=DATEVALUE("22/11/2019"),$C$15/365)*$F$15,IF(FALSE,-3,2)),"")</f>
        <v/>
      </c>
      <c r="I15" s="136" t="str">
        <f t="shared" si="24"/>
        <v/>
      </c>
      <c r="J15" s="136" t="str">
        <f t="shared" si="24"/>
        <v/>
      </c>
      <c r="K15" s="136" t="str">
        <f t="shared" si="24"/>
        <v/>
      </c>
      <c r="L15" s="136" t="str">
        <f t="shared" si="24"/>
        <v/>
      </c>
      <c r="M15" s="136" t="str">
        <f t="shared" si="24"/>
        <v/>
      </c>
      <c r="N15" s="136" t="str">
        <f t="shared" si="24"/>
        <v/>
      </c>
      <c r="O15" s="136" t="str">
        <f t="shared" si="24"/>
        <v/>
      </c>
      <c r="P15" s="136" t="str">
        <f t="shared" si="24"/>
        <v/>
      </c>
      <c r="Q15" s="136" t="str">
        <f t="shared" si="24"/>
        <v/>
      </c>
      <c r="R15" s="136" t="str">
        <f t="shared" si="24"/>
        <v/>
      </c>
      <c r="S15" s="136" t="str">
        <f t="shared" si="24"/>
        <v/>
      </c>
      <c r="T15" s="136" t="str">
        <f t="shared" si="24"/>
        <v/>
      </c>
      <c r="U15" s="136" t="str">
        <f t="shared" si="24"/>
        <v/>
      </c>
      <c r="V15" s="136" t="str">
        <f t="shared" si="24"/>
        <v/>
      </c>
      <c r="W15" s="136" t="str">
        <f t="shared" si="24"/>
        <v/>
      </c>
      <c r="X15" s="136" t="str">
        <f t="shared" si="24"/>
        <v/>
      </c>
      <c r="Y15" s="136" t="str">
        <f t="shared" si="24"/>
        <v/>
      </c>
      <c r="Z15" s="136" t="str">
        <f t="shared" si="24"/>
        <v/>
      </c>
      <c r="AA15" s="136" t="str">
        <f t="shared" si="24"/>
        <v/>
      </c>
      <c r="AB15" s="136" t="str">
        <f t="shared" si="24"/>
        <v/>
      </c>
      <c r="AC15" s="136" t="str">
        <f t="shared" si="24"/>
        <v/>
      </c>
      <c r="AD15" s="136" t="str">
        <f t="shared" si="24"/>
        <v/>
      </c>
      <c r="AE15" s="136" t="str">
        <f t="shared" si="24"/>
        <v/>
      </c>
      <c r="AF15" s="136" t="str">
        <f t="shared" si="24"/>
        <v/>
      </c>
      <c r="AG15" s="136" t="str">
        <f t="shared" si="24"/>
        <v/>
      </c>
      <c r="AH15" s="136" t="str">
        <f t="shared" si="24"/>
        <v/>
      </c>
      <c r="AI15" s="136" t="str">
        <f t="shared" si="24"/>
        <v/>
      </c>
      <c r="AJ15" s="136" t="str">
        <f t="shared" si="24"/>
        <v/>
      </c>
      <c r="AK15" s="136" t="str">
        <f t="shared" si="24"/>
        <v/>
      </c>
      <c r="AL15" s="136" t="str">
        <f t="shared" si="24"/>
        <v/>
      </c>
      <c r="AM15" s="136" t="str">
        <f t="shared" si="24"/>
        <v/>
      </c>
      <c r="AN15" s="136" t="str">
        <f t="shared" ref="AN15:BR15" si="25">IF(AJ15&lt;&gt;"",ROUND(AN4*IF($G$1&gt;=DATEVALUE("22/11/2019"),$C$15/365)*$F$15,IF(FALSE,-3,2)),"")</f>
        <v/>
      </c>
      <c r="AO15" s="136" t="str">
        <f t="shared" si="25"/>
        <v/>
      </c>
      <c r="AP15" s="136" t="str">
        <f t="shared" si="25"/>
        <v/>
      </c>
      <c r="AQ15" s="136" t="str">
        <f t="shared" si="25"/>
        <v/>
      </c>
      <c r="AR15" s="136" t="str">
        <f t="shared" si="25"/>
        <v/>
      </c>
      <c r="AS15" s="136" t="str">
        <f t="shared" si="25"/>
        <v/>
      </c>
      <c r="AT15" s="136" t="str">
        <f t="shared" si="25"/>
        <v/>
      </c>
      <c r="AU15" s="136" t="str">
        <f t="shared" si="25"/>
        <v/>
      </c>
      <c r="AV15" s="136" t="str">
        <f t="shared" si="25"/>
        <v/>
      </c>
      <c r="AW15" s="136" t="str">
        <f t="shared" si="25"/>
        <v/>
      </c>
      <c r="AX15" s="136" t="str">
        <f t="shared" si="25"/>
        <v/>
      </c>
      <c r="AY15" s="136" t="str">
        <f t="shared" si="25"/>
        <v/>
      </c>
      <c r="AZ15" s="136" t="str">
        <f t="shared" si="25"/>
        <v/>
      </c>
      <c r="BA15" s="136" t="str">
        <f t="shared" si="25"/>
        <v/>
      </c>
      <c r="BB15" s="136" t="str">
        <f t="shared" si="25"/>
        <v/>
      </c>
      <c r="BC15" s="136" t="str">
        <f t="shared" si="25"/>
        <v/>
      </c>
      <c r="BD15" s="136" t="str">
        <f t="shared" si="25"/>
        <v/>
      </c>
      <c r="BE15" s="136" t="str">
        <f t="shared" si="25"/>
        <v/>
      </c>
      <c r="BF15" s="136" t="str">
        <f t="shared" si="25"/>
        <v/>
      </c>
      <c r="BG15" s="136" t="str">
        <f t="shared" si="25"/>
        <v/>
      </c>
      <c r="BH15" s="136" t="str">
        <f t="shared" si="25"/>
        <v/>
      </c>
      <c r="BI15" s="136" t="str">
        <f t="shared" si="25"/>
        <v/>
      </c>
      <c r="BJ15" s="136" t="str">
        <f t="shared" si="25"/>
        <v/>
      </c>
      <c r="BK15" s="136" t="str">
        <f t="shared" si="25"/>
        <v/>
      </c>
      <c r="BL15" s="136" t="str">
        <f t="shared" si="25"/>
        <v/>
      </c>
      <c r="BM15" s="136" t="str">
        <f t="shared" si="25"/>
        <v/>
      </c>
      <c r="BN15" s="136" t="str">
        <f t="shared" si="25"/>
        <v/>
      </c>
      <c r="BO15" s="136" t="str">
        <f t="shared" si="25"/>
        <v/>
      </c>
      <c r="BP15" s="136" t="str">
        <f t="shared" si="25"/>
        <v/>
      </c>
      <c r="BQ15" s="136" t="str">
        <f t="shared" si="25"/>
        <v/>
      </c>
      <c r="BR15" s="136" t="str">
        <f t="shared" si="25"/>
        <v/>
      </c>
    </row>
    <row r="16" spans="1:70">
      <c r="A16" s="133" t="str">
        <f>IFERROR(IF(IF(AND(ROW(A16)=ROW($A$6),$G$2&lt;DATEVALUE("28/07/2006")),$G$2+1,INDEX('Intereses moratorios'!$A$7:$A$299,MATCH($G$2,'Intereses moratorios'!$A$7:$A$299,1)+ROW(A16)-ROW($A$6)))=0,"",IF(AND(ROW(A16)=ROW($A$6),$G$2&lt;DATEVALUE("28/07/2006")),$G$2+1,INDEX('Intereses moratorios'!$A$7:$A$299,MATCH($G$2,'Intereses moratorios'!$A$7:$A$299,1)+ROW(A16)-ROW($A$6)))),"")</f>
        <v/>
      </c>
      <c r="B16" s="133" t="str">
        <f>IFERROR(INDEX('Intereses moratorios'!$B$7:$B$299,MATCH(A16,'Intereses moratorios'!$A$7:$A$299,0)),"")</f>
        <v/>
      </c>
      <c r="C16" s="134" t="str">
        <f>IF(A16="","",IFERROR(IF($G$1&gt;=DATEVALUE("22/11/2019"),$E$4,INDEX('Intereses moratorios'!$D$7:$D$299,MATCH(A16,'Intereses moratorios'!$A$7:$A$299,0))),""))</f>
        <v/>
      </c>
      <c r="D16" s="133" t="str">
        <f t="shared" si="8"/>
        <v/>
      </c>
      <c r="E16" s="133" t="str">
        <f t="shared" si="9"/>
        <v/>
      </c>
      <c r="F16" s="135" t="str">
        <f t="shared" si="4"/>
        <v/>
      </c>
      <c r="G16" s="136" t="str">
        <f t="shared" si="5"/>
        <v/>
      </c>
      <c r="H16" s="136" t="str">
        <f t="shared" ref="H16:AM16" si="26">IF(D16&lt;&gt;"",ROUND(H4*IF($G$1&gt;=DATEVALUE("22/11/2019"),$C$16/365)*$F$16,IF(FALSE,-3,2)),"")</f>
        <v/>
      </c>
      <c r="I16" s="136" t="str">
        <f t="shared" si="26"/>
        <v/>
      </c>
      <c r="J16" s="136" t="str">
        <f t="shared" si="26"/>
        <v/>
      </c>
      <c r="K16" s="136" t="str">
        <f t="shared" si="26"/>
        <v/>
      </c>
      <c r="L16" s="136" t="str">
        <f t="shared" si="26"/>
        <v/>
      </c>
      <c r="M16" s="136" t="str">
        <f t="shared" si="26"/>
        <v/>
      </c>
      <c r="N16" s="136" t="str">
        <f t="shared" si="26"/>
        <v/>
      </c>
      <c r="O16" s="136" t="str">
        <f t="shared" si="26"/>
        <v/>
      </c>
      <c r="P16" s="136" t="str">
        <f t="shared" si="26"/>
        <v/>
      </c>
      <c r="Q16" s="136" t="str">
        <f t="shared" si="26"/>
        <v/>
      </c>
      <c r="R16" s="136" t="str">
        <f t="shared" si="26"/>
        <v/>
      </c>
      <c r="S16" s="136" t="str">
        <f t="shared" si="26"/>
        <v/>
      </c>
      <c r="T16" s="136" t="str">
        <f t="shared" si="26"/>
        <v/>
      </c>
      <c r="U16" s="136" t="str">
        <f t="shared" si="26"/>
        <v/>
      </c>
      <c r="V16" s="136" t="str">
        <f t="shared" si="26"/>
        <v/>
      </c>
      <c r="W16" s="136" t="str">
        <f t="shared" si="26"/>
        <v/>
      </c>
      <c r="X16" s="136" t="str">
        <f t="shared" si="26"/>
        <v/>
      </c>
      <c r="Y16" s="136" t="str">
        <f t="shared" si="26"/>
        <v/>
      </c>
      <c r="Z16" s="136" t="str">
        <f t="shared" si="26"/>
        <v/>
      </c>
      <c r="AA16" s="136" t="str">
        <f t="shared" si="26"/>
        <v/>
      </c>
      <c r="AB16" s="136" t="str">
        <f t="shared" si="26"/>
        <v/>
      </c>
      <c r="AC16" s="136" t="str">
        <f t="shared" si="26"/>
        <v/>
      </c>
      <c r="AD16" s="136" t="str">
        <f t="shared" si="26"/>
        <v/>
      </c>
      <c r="AE16" s="136" t="str">
        <f t="shared" si="26"/>
        <v/>
      </c>
      <c r="AF16" s="136" t="str">
        <f t="shared" si="26"/>
        <v/>
      </c>
      <c r="AG16" s="136" t="str">
        <f t="shared" si="26"/>
        <v/>
      </c>
      <c r="AH16" s="136" t="str">
        <f t="shared" si="26"/>
        <v/>
      </c>
      <c r="AI16" s="136" t="str">
        <f t="shared" si="26"/>
        <v/>
      </c>
      <c r="AJ16" s="136" t="str">
        <f t="shared" si="26"/>
        <v/>
      </c>
      <c r="AK16" s="136" t="str">
        <f t="shared" si="26"/>
        <v/>
      </c>
      <c r="AL16" s="136" t="str">
        <f t="shared" si="26"/>
        <v/>
      </c>
      <c r="AM16" s="136" t="str">
        <f t="shared" si="26"/>
        <v/>
      </c>
      <c r="AN16" s="136" t="str">
        <f t="shared" ref="AN16:BR16" si="27">IF(AJ16&lt;&gt;"",ROUND(AN4*IF($G$1&gt;=DATEVALUE("22/11/2019"),$C$16/365)*$F$16,IF(FALSE,-3,2)),"")</f>
        <v/>
      </c>
      <c r="AO16" s="136" t="str">
        <f t="shared" si="27"/>
        <v/>
      </c>
      <c r="AP16" s="136" t="str">
        <f t="shared" si="27"/>
        <v/>
      </c>
      <c r="AQ16" s="136" t="str">
        <f t="shared" si="27"/>
        <v/>
      </c>
      <c r="AR16" s="136" t="str">
        <f t="shared" si="27"/>
        <v/>
      </c>
      <c r="AS16" s="136" t="str">
        <f t="shared" si="27"/>
        <v/>
      </c>
      <c r="AT16" s="136" t="str">
        <f t="shared" si="27"/>
        <v/>
      </c>
      <c r="AU16" s="136" t="str">
        <f t="shared" si="27"/>
        <v/>
      </c>
      <c r="AV16" s="136" t="str">
        <f t="shared" si="27"/>
        <v/>
      </c>
      <c r="AW16" s="136" t="str">
        <f t="shared" si="27"/>
        <v/>
      </c>
      <c r="AX16" s="136" t="str">
        <f t="shared" si="27"/>
        <v/>
      </c>
      <c r="AY16" s="136" t="str">
        <f t="shared" si="27"/>
        <v/>
      </c>
      <c r="AZ16" s="136" t="str">
        <f t="shared" si="27"/>
        <v/>
      </c>
      <c r="BA16" s="136" t="str">
        <f t="shared" si="27"/>
        <v/>
      </c>
      <c r="BB16" s="136" t="str">
        <f t="shared" si="27"/>
        <v/>
      </c>
      <c r="BC16" s="136" t="str">
        <f t="shared" si="27"/>
        <v/>
      </c>
      <c r="BD16" s="136" t="str">
        <f t="shared" si="27"/>
        <v/>
      </c>
      <c r="BE16" s="136" t="str">
        <f t="shared" si="27"/>
        <v/>
      </c>
      <c r="BF16" s="136" t="str">
        <f t="shared" si="27"/>
        <v/>
      </c>
      <c r="BG16" s="136" t="str">
        <f t="shared" si="27"/>
        <v/>
      </c>
      <c r="BH16" s="136" t="str">
        <f t="shared" si="27"/>
        <v/>
      </c>
      <c r="BI16" s="136" t="str">
        <f t="shared" si="27"/>
        <v/>
      </c>
      <c r="BJ16" s="136" t="str">
        <f t="shared" si="27"/>
        <v/>
      </c>
      <c r="BK16" s="136" t="str">
        <f t="shared" si="27"/>
        <v/>
      </c>
      <c r="BL16" s="136" t="str">
        <f t="shared" si="27"/>
        <v/>
      </c>
      <c r="BM16" s="136" t="str">
        <f t="shared" si="27"/>
        <v/>
      </c>
      <c r="BN16" s="136" t="str">
        <f t="shared" si="27"/>
        <v/>
      </c>
      <c r="BO16" s="136" t="str">
        <f t="shared" si="27"/>
        <v/>
      </c>
      <c r="BP16" s="136" t="str">
        <f t="shared" si="27"/>
        <v/>
      </c>
      <c r="BQ16" s="136" t="str">
        <f t="shared" si="27"/>
        <v/>
      </c>
      <c r="BR16" s="136" t="str">
        <f t="shared" si="27"/>
        <v/>
      </c>
    </row>
    <row r="17" spans="1:70">
      <c r="A17" s="133" t="str">
        <f>IFERROR(IF(IF(AND(ROW(A17)=ROW($A$6),$G$2&lt;DATEVALUE("28/07/2006")),$G$2+1,INDEX('Intereses moratorios'!$A$7:$A$299,MATCH($G$2,'Intereses moratorios'!$A$7:$A$299,1)+ROW(A17)-ROW($A$6)))=0,"",IF(AND(ROW(A17)=ROW($A$6),$G$2&lt;DATEVALUE("28/07/2006")),$G$2+1,INDEX('Intereses moratorios'!$A$7:$A$299,MATCH($G$2,'Intereses moratorios'!$A$7:$A$299,1)+ROW(A17)-ROW($A$6)))),"")</f>
        <v/>
      </c>
      <c r="B17" s="133" t="str">
        <f>IFERROR(INDEX('Intereses moratorios'!$B$7:$B$299,MATCH(A17,'Intereses moratorios'!$A$7:$A$299,0)),"")</f>
        <v/>
      </c>
      <c r="C17" s="134" t="str">
        <f>IF(A17="","",IFERROR(IF($G$1&gt;=DATEVALUE("22/11/2019"),$E$4,INDEX('Intereses moratorios'!$D$7:$D$299,MATCH(A17,'Intereses moratorios'!$A$7:$A$299,0))),""))</f>
        <v/>
      </c>
      <c r="D17" s="133" t="str">
        <f t="shared" si="8"/>
        <v/>
      </c>
      <c r="E17" s="133" t="str">
        <f t="shared" si="9"/>
        <v/>
      </c>
      <c r="F17" s="135" t="str">
        <f t="shared" si="4"/>
        <v/>
      </c>
      <c r="G17" s="136" t="str">
        <f t="shared" si="5"/>
        <v/>
      </c>
      <c r="H17" s="136" t="str">
        <f t="shared" ref="H17:AM17" si="28">IF(D17&lt;&gt;"",ROUND(H4*IF($G$1&gt;=DATEVALUE("22/11/2019"),$C$17/365)*$F$17,IF(FALSE,-3,2)),"")</f>
        <v/>
      </c>
      <c r="I17" s="136" t="str">
        <f t="shared" si="28"/>
        <v/>
      </c>
      <c r="J17" s="136" t="str">
        <f t="shared" si="28"/>
        <v/>
      </c>
      <c r="K17" s="136" t="str">
        <f t="shared" si="28"/>
        <v/>
      </c>
      <c r="L17" s="136" t="str">
        <f t="shared" si="28"/>
        <v/>
      </c>
      <c r="M17" s="136" t="str">
        <f t="shared" si="28"/>
        <v/>
      </c>
      <c r="N17" s="136" t="str">
        <f t="shared" si="28"/>
        <v/>
      </c>
      <c r="O17" s="136" t="str">
        <f t="shared" si="28"/>
        <v/>
      </c>
      <c r="P17" s="136" t="str">
        <f t="shared" si="28"/>
        <v/>
      </c>
      <c r="Q17" s="136" t="str">
        <f t="shared" si="28"/>
        <v/>
      </c>
      <c r="R17" s="136" t="str">
        <f t="shared" si="28"/>
        <v/>
      </c>
      <c r="S17" s="136" t="str">
        <f t="shared" si="28"/>
        <v/>
      </c>
      <c r="T17" s="136" t="str">
        <f t="shared" si="28"/>
        <v/>
      </c>
      <c r="U17" s="136" t="str">
        <f t="shared" si="28"/>
        <v/>
      </c>
      <c r="V17" s="136" t="str">
        <f t="shared" si="28"/>
        <v/>
      </c>
      <c r="W17" s="136" t="str">
        <f t="shared" si="28"/>
        <v/>
      </c>
      <c r="X17" s="136" t="str">
        <f t="shared" si="28"/>
        <v/>
      </c>
      <c r="Y17" s="136" t="str">
        <f t="shared" si="28"/>
        <v/>
      </c>
      <c r="Z17" s="136" t="str">
        <f t="shared" si="28"/>
        <v/>
      </c>
      <c r="AA17" s="136" t="str">
        <f t="shared" si="28"/>
        <v/>
      </c>
      <c r="AB17" s="136" t="str">
        <f t="shared" si="28"/>
        <v/>
      </c>
      <c r="AC17" s="136" t="str">
        <f t="shared" si="28"/>
        <v/>
      </c>
      <c r="AD17" s="136" t="str">
        <f t="shared" si="28"/>
        <v/>
      </c>
      <c r="AE17" s="136" t="str">
        <f t="shared" si="28"/>
        <v/>
      </c>
      <c r="AF17" s="136" t="str">
        <f t="shared" si="28"/>
        <v/>
      </c>
      <c r="AG17" s="136" t="str">
        <f t="shared" si="28"/>
        <v/>
      </c>
      <c r="AH17" s="136" t="str">
        <f t="shared" si="28"/>
        <v/>
      </c>
      <c r="AI17" s="136" t="str">
        <f t="shared" si="28"/>
        <v/>
      </c>
      <c r="AJ17" s="136" t="str">
        <f t="shared" si="28"/>
        <v/>
      </c>
      <c r="AK17" s="136" t="str">
        <f t="shared" si="28"/>
        <v/>
      </c>
      <c r="AL17" s="136" t="str">
        <f t="shared" si="28"/>
        <v/>
      </c>
      <c r="AM17" s="136" t="str">
        <f t="shared" si="28"/>
        <v/>
      </c>
      <c r="AN17" s="136" t="str">
        <f t="shared" ref="AN17:BR17" si="29">IF(AJ17&lt;&gt;"",ROUND(AN4*IF($G$1&gt;=DATEVALUE("22/11/2019"),$C$17/365)*$F$17,IF(FALSE,-3,2)),"")</f>
        <v/>
      </c>
      <c r="AO17" s="136" t="str">
        <f t="shared" si="29"/>
        <v/>
      </c>
      <c r="AP17" s="136" t="str">
        <f t="shared" si="29"/>
        <v/>
      </c>
      <c r="AQ17" s="136" t="str">
        <f t="shared" si="29"/>
        <v/>
      </c>
      <c r="AR17" s="136" t="str">
        <f t="shared" si="29"/>
        <v/>
      </c>
      <c r="AS17" s="136" t="str">
        <f t="shared" si="29"/>
        <v/>
      </c>
      <c r="AT17" s="136" t="str">
        <f t="shared" si="29"/>
        <v/>
      </c>
      <c r="AU17" s="136" t="str">
        <f t="shared" si="29"/>
        <v/>
      </c>
      <c r="AV17" s="136" t="str">
        <f t="shared" si="29"/>
        <v/>
      </c>
      <c r="AW17" s="136" t="str">
        <f t="shared" si="29"/>
        <v/>
      </c>
      <c r="AX17" s="136" t="str">
        <f t="shared" si="29"/>
        <v/>
      </c>
      <c r="AY17" s="136" t="str">
        <f t="shared" si="29"/>
        <v/>
      </c>
      <c r="AZ17" s="136" t="str">
        <f t="shared" si="29"/>
        <v/>
      </c>
      <c r="BA17" s="136" t="str">
        <f t="shared" si="29"/>
        <v/>
      </c>
      <c r="BB17" s="136" t="str">
        <f t="shared" si="29"/>
        <v/>
      </c>
      <c r="BC17" s="136" t="str">
        <f t="shared" si="29"/>
        <v/>
      </c>
      <c r="BD17" s="136" t="str">
        <f t="shared" si="29"/>
        <v/>
      </c>
      <c r="BE17" s="136" t="str">
        <f t="shared" si="29"/>
        <v/>
      </c>
      <c r="BF17" s="136" t="str">
        <f t="shared" si="29"/>
        <v/>
      </c>
      <c r="BG17" s="136" t="str">
        <f t="shared" si="29"/>
        <v/>
      </c>
      <c r="BH17" s="136" t="str">
        <f t="shared" si="29"/>
        <v/>
      </c>
      <c r="BI17" s="136" t="str">
        <f t="shared" si="29"/>
        <v/>
      </c>
      <c r="BJ17" s="136" t="str">
        <f t="shared" si="29"/>
        <v/>
      </c>
      <c r="BK17" s="136" t="str">
        <f t="shared" si="29"/>
        <v/>
      </c>
      <c r="BL17" s="136" t="str">
        <f t="shared" si="29"/>
        <v/>
      </c>
      <c r="BM17" s="136" t="str">
        <f t="shared" si="29"/>
        <v/>
      </c>
      <c r="BN17" s="136" t="str">
        <f t="shared" si="29"/>
        <v/>
      </c>
      <c r="BO17" s="136" t="str">
        <f t="shared" si="29"/>
        <v/>
      </c>
      <c r="BP17" s="136" t="str">
        <f t="shared" si="29"/>
        <v/>
      </c>
      <c r="BQ17" s="136" t="str">
        <f t="shared" si="29"/>
        <v/>
      </c>
      <c r="BR17" s="136" t="str">
        <f t="shared" si="29"/>
        <v/>
      </c>
    </row>
    <row r="18" spans="1:70">
      <c r="A18" s="133" t="str">
        <f>IFERROR(IF(IF(AND(ROW(A18)=ROW($A$6),$G$2&lt;DATEVALUE("28/07/2006")),$G$2+1,INDEX('Intereses moratorios'!$A$7:$A$299,MATCH($G$2,'Intereses moratorios'!$A$7:$A$299,1)+ROW(A18)-ROW($A$6)))=0,"",IF(AND(ROW(A18)=ROW($A$6),$G$2&lt;DATEVALUE("28/07/2006")),$G$2+1,INDEX('Intereses moratorios'!$A$7:$A$299,MATCH($G$2,'Intereses moratorios'!$A$7:$A$299,1)+ROW(A18)-ROW($A$6)))),"")</f>
        <v/>
      </c>
      <c r="B18" s="133" t="str">
        <f>IFERROR(INDEX('Intereses moratorios'!$B$7:$B$299,MATCH(A18,'Intereses moratorios'!$A$7:$A$299,0)),"")</f>
        <v/>
      </c>
      <c r="C18" s="134" t="str">
        <f>IF(A18="","",IFERROR(IF($G$1&gt;=DATEVALUE("22/11/2019"),$E$4,INDEX('Intereses moratorios'!$D$7:$D$299,MATCH(A18,'Intereses moratorios'!$A$7:$A$299,0))),""))</f>
        <v/>
      </c>
      <c r="D18" s="133" t="str">
        <f t="shared" si="8"/>
        <v/>
      </c>
      <c r="E18" s="133" t="str">
        <f t="shared" si="9"/>
        <v/>
      </c>
      <c r="F18" s="135" t="str">
        <f t="shared" si="4"/>
        <v/>
      </c>
      <c r="G18" s="136" t="str">
        <f t="shared" si="5"/>
        <v/>
      </c>
      <c r="H18" s="136" t="str">
        <f t="shared" ref="H18:AM18" si="30">IF(D18&lt;&gt;"",ROUND(H4*IF($G$1&gt;=DATEVALUE("22/11/2019"),$C$18/365)*$F$18,IF(FALSE,-3,2)),"")</f>
        <v/>
      </c>
      <c r="I18" s="136" t="str">
        <f t="shared" si="30"/>
        <v/>
      </c>
      <c r="J18" s="136" t="str">
        <f t="shared" si="30"/>
        <v/>
      </c>
      <c r="K18" s="136" t="str">
        <f t="shared" si="30"/>
        <v/>
      </c>
      <c r="L18" s="136" t="str">
        <f t="shared" si="30"/>
        <v/>
      </c>
      <c r="M18" s="136" t="str">
        <f t="shared" si="30"/>
        <v/>
      </c>
      <c r="N18" s="136" t="str">
        <f t="shared" si="30"/>
        <v/>
      </c>
      <c r="O18" s="136" t="str">
        <f t="shared" si="30"/>
        <v/>
      </c>
      <c r="P18" s="136" t="str">
        <f t="shared" si="30"/>
        <v/>
      </c>
      <c r="Q18" s="136" t="str">
        <f t="shared" si="30"/>
        <v/>
      </c>
      <c r="R18" s="136" t="str">
        <f t="shared" si="30"/>
        <v/>
      </c>
      <c r="S18" s="136" t="str">
        <f t="shared" si="30"/>
        <v/>
      </c>
      <c r="T18" s="136" t="str">
        <f t="shared" si="30"/>
        <v/>
      </c>
      <c r="U18" s="136" t="str">
        <f t="shared" si="30"/>
        <v/>
      </c>
      <c r="V18" s="136" t="str">
        <f t="shared" si="30"/>
        <v/>
      </c>
      <c r="W18" s="136" t="str">
        <f t="shared" si="30"/>
        <v/>
      </c>
      <c r="X18" s="136" t="str">
        <f t="shared" si="30"/>
        <v/>
      </c>
      <c r="Y18" s="136" t="str">
        <f t="shared" si="30"/>
        <v/>
      </c>
      <c r="Z18" s="136" t="str">
        <f t="shared" si="30"/>
        <v/>
      </c>
      <c r="AA18" s="136" t="str">
        <f t="shared" si="30"/>
        <v/>
      </c>
      <c r="AB18" s="136" t="str">
        <f t="shared" si="30"/>
        <v/>
      </c>
      <c r="AC18" s="136" t="str">
        <f t="shared" si="30"/>
        <v/>
      </c>
      <c r="AD18" s="136" t="str">
        <f t="shared" si="30"/>
        <v/>
      </c>
      <c r="AE18" s="136" t="str">
        <f t="shared" si="30"/>
        <v/>
      </c>
      <c r="AF18" s="136" t="str">
        <f t="shared" si="30"/>
        <v/>
      </c>
      <c r="AG18" s="136" t="str">
        <f t="shared" si="30"/>
        <v/>
      </c>
      <c r="AH18" s="136" t="str">
        <f t="shared" si="30"/>
        <v/>
      </c>
      <c r="AI18" s="136" t="str">
        <f t="shared" si="30"/>
        <v/>
      </c>
      <c r="AJ18" s="136" t="str">
        <f t="shared" si="30"/>
        <v/>
      </c>
      <c r="AK18" s="136" t="str">
        <f t="shared" si="30"/>
        <v/>
      </c>
      <c r="AL18" s="136" t="str">
        <f t="shared" si="30"/>
        <v/>
      </c>
      <c r="AM18" s="136" t="str">
        <f t="shared" si="30"/>
        <v/>
      </c>
      <c r="AN18" s="136" t="str">
        <f t="shared" ref="AN18:BR18" si="31">IF(AJ18&lt;&gt;"",ROUND(AN4*IF($G$1&gt;=DATEVALUE("22/11/2019"),$C$18/365)*$F$18,IF(FALSE,-3,2)),"")</f>
        <v/>
      </c>
      <c r="AO18" s="136" t="str">
        <f t="shared" si="31"/>
        <v/>
      </c>
      <c r="AP18" s="136" t="str">
        <f t="shared" si="31"/>
        <v/>
      </c>
      <c r="AQ18" s="136" t="str">
        <f t="shared" si="31"/>
        <v/>
      </c>
      <c r="AR18" s="136" t="str">
        <f t="shared" si="31"/>
        <v/>
      </c>
      <c r="AS18" s="136" t="str">
        <f t="shared" si="31"/>
        <v/>
      </c>
      <c r="AT18" s="136" t="str">
        <f t="shared" si="31"/>
        <v/>
      </c>
      <c r="AU18" s="136" t="str">
        <f t="shared" si="31"/>
        <v/>
      </c>
      <c r="AV18" s="136" t="str">
        <f t="shared" si="31"/>
        <v/>
      </c>
      <c r="AW18" s="136" t="str">
        <f t="shared" si="31"/>
        <v/>
      </c>
      <c r="AX18" s="136" t="str">
        <f t="shared" si="31"/>
        <v/>
      </c>
      <c r="AY18" s="136" t="str">
        <f t="shared" si="31"/>
        <v/>
      </c>
      <c r="AZ18" s="136" t="str">
        <f t="shared" si="31"/>
        <v/>
      </c>
      <c r="BA18" s="136" t="str">
        <f t="shared" si="31"/>
        <v/>
      </c>
      <c r="BB18" s="136" t="str">
        <f t="shared" si="31"/>
        <v/>
      </c>
      <c r="BC18" s="136" t="str">
        <f t="shared" si="31"/>
        <v/>
      </c>
      <c r="BD18" s="136" t="str">
        <f t="shared" si="31"/>
        <v/>
      </c>
      <c r="BE18" s="136" t="str">
        <f t="shared" si="31"/>
        <v/>
      </c>
      <c r="BF18" s="136" t="str">
        <f t="shared" si="31"/>
        <v/>
      </c>
      <c r="BG18" s="136" t="str">
        <f t="shared" si="31"/>
        <v/>
      </c>
      <c r="BH18" s="136" t="str">
        <f t="shared" si="31"/>
        <v/>
      </c>
      <c r="BI18" s="136" t="str">
        <f t="shared" si="31"/>
        <v/>
      </c>
      <c r="BJ18" s="136" t="str">
        <f t="shared" si="31"/>
        <v/>
      </c>
      <c r="BK18" s="136" t="str">
        <f t="shared" si="31"/>
        <v/>
      </c>
      <c r="BL18" s="136" t="str">
        <f t="shared" si="31"/>
        <v/>
      </c>
      <c r="BM18" s="136" t="str">
        <f t="shared" si="31"/>
        <v/>
      </c>
      <c r="BN18" s="136" t="str">
        <f t="shared" si="31"/>
        <v/>
      </c>
      <c r="BO18" s="136" t="str">
        <f t="shared" si="31"/>
        <v/>
      </c>
      <c r="BP18" s="136" t="str">
        <f t="shared" si="31"/>
        <v/>
      </c>
      <c r="BQ18" s="136" t="str">
        <f t="shared" si="31"/>
        <v/>
      </c>
      <c r="BR18" s="136" t="str">
        <f t="shared" si="31"/>
        <v/>
      </c>
    </row>
    <row r="19" spans="1:70">
      <c r="A19" s="133" t="str">
        <f>IFERROR(IF(IF(AND(ROW(A19)=ROW($A$6),$G$2&lt;DATEVALUE("28/07/2006")),$G$2+1,INDEX('Intereses moratorios'!$A$7:$A$299,MATCH($G$2,'Intereses moratorios'!$A$7:$A$299,1)+ROW(A19)-ROW($A$6)))=0,"",IF(AND(ROW(A19)=ROW($A$6),$G$2&lt;DATEVALUE("28/07/2006")),$G$2+1,INDEX('Intereses moratorios'!$A$7:$A$299,MATCH($G$2,'Intereses moratorios'!$A$7:$A$299,1)+ROW(A19)-ROW($A$6)))),"")</f>
        <v/>
      </c>
      <c r="B19" s="133" t="str">
        <f>IFERROR(INDEX('Intereses moratorios'!$B$7:$B$299,MATCH(A19,'Intereses moratorios'!$A$7:$A$299,0)),"")</f>
        <v/>
      </c>
      <c r="C19" s="134" t="str">
        <f>IF(A19="","",IFERROR(IF($G$1&gt;=DATEVALUE("22/11/2019"),$E$4,INDEX('Intereses moratorios'!$D$7:$D$299,MATCH(A19,'Intereses moratorios'!$A$7:$A$299,0))),""))</f>
        <v/>
      </c>
      <c r="D19" s="133" t="str">
        <f t="shared" si="8"/>
        <v/>
      </c>
      <c r="E19" s="133" t="str">
        <f t="shared" si="9"/>
        <v/>
      </c>
      <c r="F19" s="135" t="str">
        <f t="shared" si="4"/>
        <v/>
      </c>
      <c r="G19" s="136" t="str">
        <f t="shared" si="5"/>
        <v/>
      </c>
      <c r="H19" s="136" t="str">
        <f t="shared" ref="H19:AM19" si="32">IF(D19&lt;&gt;"",ROUND(H4*IF($G$1&gt;=DATEVALUE("22/11/2019"),$C$19/365)*$F$19,IF(FALSE,-3,2)),"")</f>
        <v/>
      </c>
      <c r="I19" s="136" t="str">
        <f t="shared" si="32"/>
        <v/>
      </c>
      <c r="J19" s="136" t="str">
        <f t="shared" si="32"/>
        <v/>
      </c>
      <c r="K19" s="136" t="str">
        <f t="shared" si="32"/>
        <v/>
      </c>
      <c r="L19" s="136" t="str">
        <f t="shared" si="32"/>
        <v/>
      </c>
      <c r="M19" s="136" t="str">
        <f t="shared" si="32"/>
        <v/>
      </c>
      <c r="N19" s="136" t="str">
        <f t="shared" si="32"/>
        <v/>
      </c>
      <c r="O19" s="136" t="str">
        <f t="shared" si="32"/>
        <v/>
      </c>
      <c r="P19" s="136" t="str">
        <f t="shared" si="32"/>
        <v/>
      </c>
      <c r="Q19" s="136" t="str">
        <f t="shared" si="32"/>
        <v/>
      </c>
      <c r="R19" s="136" t="str">
        <f t="shared" si="32"/>
        <v/>
      </c>
      <c r="S19" s="136" t="str">
        <f t="shared" si="32"/>
        <v/>
      </c>
      <c r="T19" s="136" t="str">
        <f t="shared" si="32"/>
        <v/>
      </c>
      <c r="U19" s="136" t="str">
        <f t="shared" si="32"/>
        <v/>
      </c>
      <c r="V19" s="136" t="str">
        <f t="shared" si="32"/>
        <v/>
      </c>
      <c r="W19" s="136" t="str">
        <f t="shared" si="32"/>
        <v/>
      </c>
      <c r="X19" s="136" t="str">
        <f t="shared" si="32"/>
        <v/>
      </c>
      <c r="Y19" s="136" t="str">
        <f t="shared" si="32"/>
        <v/>
      </c>
      <c r="Z19" s="136" t="str">
        <f t="shared" si="32"/>
        <v/>
      </c>
      <c r="AA19" s="136" t="str">
        <f t="shared" si="32"/>
        <v/>
      </c>
      <c r="AB19" s="136" t="str">
        <f t="shared" si="32"/>
        <v/>
      </c>
      <c r="AC19" s="136" t="str">
        <f t="shared" si="32"/>
        <v/>
      </c>
      <c r="AD19" s="136" t="str">
        <f t="shared" si="32"/>
        <v/>
      </c>
      <c r="AE19" s="136" t="str">
        <f t="shared" si="32"/>
        <v/>
      </c>
      <c r="AF19" s="136" t="str">
        <f t="shared" si="32"/>
        <v/>
      </c>
      <c r="AG19" s="136" t="str">
        <f t="shared" si="32"/>
        <v/>
      </c>
      <c r="AH19" s="136" t="str">
        <f t="shared" si="32"/>
        <v/>
      </c>
      <c r="AI19" s="136" t="str">
        <f t="shared" si="32"/>
        <v/>
      </c>
      <c r="AJ19" s="136" t="str">
        <f t="shared" si="32"/>
        <v/>
      </c>
      <c r="AK19" s="136" t="str">
        <f t="shared" si="32"/>
        <v/>
      </c>
      <c r="AL19" s="136" t="str">
        <f t="shared" si="32"/>
        <v/>
      </c>
      <c r="AM19" s="136" t="str">
        <f t="shared" si="32"/>
        <v/>
      </c>
      <c r="AN19" s="136" t="str">
        <f t="shared" ref="AN19:BR19" si="33">IF(AJ19&lt;&gt;"",ROUND(AN4*IF($G$1&gt;=DATEVALUE("22/11/2019"),$C$19/365)*$F$19,IF(FALSE,-3,2)),"")</f>
        <v/>
      </c>
      <c r="AO19" s="136" t="str">
        <f t="shared" si="33"/>
        <v/>
      </c>
      <c r="AP19" s="136" t="str">
        <f t="shared" si="33"/>
        <v/>
      </c>
      <c r="AQ19" s="136" t="str">
        <f t="shared" si="33"/>
        <v/>
      </c>
      <c r="AR19" s="136" t="str">
        <f t="shared" si="33"/>
        <v/>
      </c>
      <c r="AS19" s="136" t="str">
        <f t="shared" si="33"/>
        <v/>
      </c>
      <c r="AT19" s="136" t="str">
        <f t="shared" si="33"/>
        <v/>
      </c>
      <c r="AU19" s="136" t="str">
        <f t="shared" si="33"/>
        <v/>
      </c>
      <c r="AV19" s="136" t="str">
        <f t="shared" si="33"/>
        <v/>
      </c>
      <c r="AW19" s="136" t="str">
        <f t="shared" si="33"/>
        <v/>
      </c>
      <c r="AX19" s="136" t="str">
        <f t="shared" si="33"/>
        <v/>
      </c>
      <c r="AY19" s="136" t="str">
        <f t="shared" si="33"/>
        <v/>
      </c>
      <c r="AZ19" s="136" t="str">
        <f t="shared" si="33"/>
        <v/>
      </c>
      <c r="BA19" s="136" t="str">
        <f t="shared" si="33"/>
        <v/>
      </c>
      <c r="BB19" s="136" t="str">
        <f t="shared" si="33"/>
        <v/>
      </c>
      <c r="BC19" s="136" t="str">
        <f t="shared" si="33"/>
        <v/>
      </c>
      <c r="BD19" s="136" t="str">
        <f t="shared" si="33"/>
        <v/>
      </c>
      <c r="BE19" s="136" t="str">
        <f t="shared" si="33"/>
        <v/>
      </c>
      <c r="BF19" s="136" t="str">
        <f t="shared" si="33"/>
        <v/>
      </c>
      <c r="BG19" s="136" t="str">
        <f t="shared" si="33"/>
        <v/>
      </c>
      <c r="BH19" s="136" t="str">
        <f t="shared" si="33"/>
        <v/>
      </c>
      <c r="BI19" s="136" t="str">
        <f t="shared" si="33"/>
        <v/>
      </c>
      <c r="BJ19" s="136" t="str">
        <f t="shared" si="33"/>
        <v/>
      </c>
      <c r="BK19" s="136" t="str">
        <f t="shared" si="33"/>
        <v/>
      </c>
      <c r="BL19" s="136" t="str">
        <f t="shared" si="33"/>
        <v/>
      </c>
      <c r="BM19" s="136" t="str">
        <f t="shared" si="33"/>
        <v/>
      </c>
      <c r="BN19" s="136" t="str">
        <f t="shared" si="33"/>
        <v/>
      </c>
      <c r="BO19" s="136" t="str">
        <f t="shared" si="33"/>
        <v/>
      </c>
      <c r="BP19" s="136" t="str">
        <f t="shared" si="33"/>
        <v/>
      </c>
      <c r="BQ19" s="136" t="str">
        <f t="shared" si="33"/>
        <v/>
      </c>
      <c r="BR19" s="136" t="str">
        <f t="shared" si="33"/>
        <v/>
      </c>
    </row>
    <row r="20" spans="1:70">
      <c r="A20" s="133" t="str">
        <f>IFERROR(IF(IF(AND(ROW(A20)=ROW($A$6),$G$2&lt;DATEVALUE("28/07/2006")),$G$2+1,INDEX('Intereses moratorios'!$A$7:$A$299,MATCH($G$2,'Intereses moratorios'!$A$7:$A$299,1)+ROW(A20)-ROW($A$6)))=0,"",IF(AND(ROW(A20)=ROW($A$6),$G$2&lt;DATEVALUE("28/07/2006")),$G$2+1,INDEX('Intereses moratorios'!$A$7:$A$299,MATCH($G$2,'Intereses moratorios'!$A$7:$A$299,1)+ROW(A20)-ROW($A$6)))),"")</f>
        <v/>
      </c>
      <c r="B20" s="133" t="str">
        <f>IFERROR(INDEX('Intereses moratorios'!$B$7:$B$299,MATCH(A20,'Intereses moratorios'!$A$7:$A$299,0)),"")</f>
        <v/>
      </c>
      <c r="C20" s="134" t="str">
        <f>IF(A20="","",IFERROR(IF($G$1&gt;=DATEVALUE("22/11/2019"),$E$4,INDEX('Intereses moratorios'!$D$7:$D$299,MATCH(A20,'Intereses moratorios'!$A$7:$A$299,0))),""))</f>
        <v/>
      </c>
      <c r="D20" s="133" t="str">
        <f t="shared" si="8"/>
        <v/>
      </c>
      <c r="E20" s="133" t="str">
        <f t="shared" si="9"/>
        <v/>
      </c>
      <c r="F20" s="135" t="str">
        <f t="shared" si="4"/>
        <v/>
      </c>
      <c r="G20" s="136" t="str">
        <f t="shared" si="5"/>
        <v/>
      </c>
      <c r="H20" s="136" t="str">
        <f t="shared" ref="H20:AM20" si="34">IF(D20&lt;&gt;"",ROUND(H4*IF($G$1&gt;=DATEVALUE("22/11/2019"),$C$20/365)*$F$20,IF(FALSE,-3,2)),"")</f>
        <v/>
      </c>
      <c r="I20" s="136" t="str">
        <f t="shared" si="34"/>
        <v/>
      </c>
      <c r="J20" s="136" t="str">
        <f t="shared" si="34"/>
        <v/>
      </c>
      <c r="K20" s="136" t="str">
        <f t="shared" si="34"/>
        <v/>
      </c>
      <c r="L20" s="136" t="str">
        <f t="shared" si="34"/>
        <v/>
      </c>
      <c r="M20" s="136" t="str">
        <f t="shared" si="34"/>
        <v/>
      </c>
      <c r="N20" s="136" t="str">
        <f t="shared" si="34"/>
        <v/>
      </c>
      <c r="O20" s="136" t="str">
        <f t="shared" si="34"/>
        <v/>
      </c>
      <c r="P20" s="136" t="str">
        <f t="shared" si="34"/>
        <v/>
      </c>
      <c r="Q20" s="136" t="str">
        <f t="shared" si="34"/>
        <v/>
      </c>
      <c r="R20" s="136" t="str">
        <f t="shared" si="34"/>
        <v/>
      </c>
      <c r="S20" s="136" t="str">
        <f t="shared" si="34"/>
        <v/>
      </c>
      <c r="T20" s="136" t="str">
        <f t="shared" si="34"/>
        <v/>
      </c>
      <c r="U20" s="136" t="str">
        <f t="shared" si="34"/>
        <v/>
      </c>
      <c r="V20" s="136" t="str">
        <f t="shared" si="34"/>
        <v/>
      </c>
      <c r="W20" s="136" t="str">
        <f t="shared" si="34"/>
        <v/>
      </c>
      <c r="X20" s="136" t="str">
        <f t="shared" si="34"/>
        <v/>
      </c>
      <c r="Y20" s="136" t="str">
        <f t="shared" si="34"/>
        <v/>
      </c>
      <c r="Z20" s="136" t="str">
        <f t="shared" si="34"/>
        <v/>
      </c>
      <c r="AA20" s="136" t="str">
        <f t="shared" si="34"/>
        <v/>
      </c>
      <c r="AB20" s="136" t="str">
        <f t="shared" si="34"/>
        <v/>
      </c>
      <c r="AC20" s="136" t="str">
        <f t="shared" si="34"/>
        <v/>
      </c>
      <c r="AD20" s="136" t="str">
        <f t="shared" si="34"/>
        <v/>
      </c>
      <c r="AE20" s="136" t="str">
        <f t="shared" si="34"/>
        <v/>
      </c>
      <c r="AF20" s="136" t="str">
        <f t="shared" si="34"/>
        <v/>
      </c>
      <c r="AG20" s="136" t="str">
        <f t="shared" si="34"/>
        <v/>
      </c>
      <c r="AH20" s="136" t="str">
        <f t="shared" si="34"/>
        <v/>
      </c>
      <c r="AI20" s="136" t="str">
        <f t="shared" si="34"/>
        <v/>
      </c>
      <c r="AJ20" s="136" t="str">
        <f t="shared" si="34"/>
        <v/>
      </c>
      <c r="AK20" s="136" t="str">
        <f t="shared" si="34"/>
        <v/>
      </c>
      <c r="AL20" s="136" t="str">
        <f t="shared" si="34"/>
        <v/>
      </c>
      <c r="AM20" s="136" t="str">
        <f t="shared" si="34"/>
        <v/>
      </c>
      <c r="AN20" s="136" t="str">
        <f t="shared" ref="AN20:BR20" si="35">IF(AJ20&lt;&gt;"",ROUND(AN4*IF($G$1&gt;=DATEVALUE("22/11/2019"),$C$20/365)*$F$20,IF(FALSE,-3,2)),"")</f>
        <v/>
      </c>
      <c r="AO20" s="136" t="str">
        <f t="shared" si="35"/>
        <v/>
      </c>
      <c r="AP20" s="136" t="str">
        <f t="shared" si="35"/>
        <v/>
      </c>
      <c r="AQ20" s="136" t="str">
        <f t="shared" si="35"/>
        <v/>
      </c>
      <c r="AR20" s="136" t="str">
        <f t="shared" si="35"/>
        <v/>
      </c>
      <c r="AS20" s="136" t="str">
        <f t="shared" si="35"/>
        <v/>
      </c>
      <c r="AT20" s="136" t="str">
        <f t="shared" si="35"/>
        <v/>
      </c>
      <c r="AU20" s="136" t="str">
        <f t="shared" si="35"/>
        <v/>
      </c>
      <c r="AV20" s="136" t="str">
        <f t="shared" si="35"/>
        <v/>
      </c>
      <c r="AW20" s="136" t="str">
        <f t="shared" si="35"/>
        <v/>
      </c>
      <c r="AX20" s="136" t="str">
        <f t="shared" si="35"/>
        <v/>
      </c>
      <c r="AY20" s="136" t="str">
        <f t="shared" si="35"/>
        <v/>
      </c>
      <c r="AZ20" s="136" t="str">
        <f t="shared" si="35"/>
        <v/>
      </c>
      <c r="BA20" s="136" t="str">
        <f t="shared" si="35"/>
        <v/>
      </c>
      <c r="BB20" s="136" t="str">
        <f t="shared" si="35"/>
        <v/>
      </c>
      <c r="BC20" s="136" t="str">
        <f t="shared" si="35"/>
        <v/>
      </c>
      <c r="BD20" s="136" t="str">
        <f t="shared" si="35"/>
        <v/>
      </c>
      <c r="BE20" s="136" t="str">
        <f t="shared" si="35"/>
        <v/>
      </c>
      <c r="BF20" s="136" t="str">
        <f t="shared" si="35"/>
        <v/>
      </c>
      <c r="BG20" s="136" t="str">
        <f t="shared" si="35"/>
        <v/>
      </c>
      <c r="BH20" s="136" t="str">
        <f t="shared" si="35"/>
        <v/>
      </c>
      <c r="BI20" s="136" t="str">
        <f t="shared" si="35"/>
        <v/>
      </c>
      <c r="BJ20" s="136" t="str">
        <f t="shared" si="35"/>
        <v/>
      </c>
      <c r="BK20" s="136" t="str">
        <f t="shared" si="35"/>
        <v/>
      </c>
      <c r="BL20" s="136" t="str">
        <f t="shared" si="35"/>
        <v/>
      </c>
      <c r="BM20" s="136" t="str">
        <f t="shared" si="35"/>
        <v/>
      </c>
      <c r="BN20" s="136" t="str">
        <f t="shared" si="35"/>
        <v/>
      </c>
      <c r="BO20" s="136" t="str">
        <f t="shared" si="35"/>
        <v/>
      </c>
      <c r="BP20" s="136" t="str">
        <f t="shared" si="35"/>
        <v/>
      </c>
      <c r="BQ20" s="136" t="str">
        <f t="shared" si="35"/>
        <v/>
      </c>
      <c r="BR20" s="136" t="str">
        <f t="shared" si="35"/>
        <v/>
      </c>
    </row>
    <row r="21" spans="1:70">
      <c r="A21" s="133" t="str">
        <f>IFERROR(IF(IF(AND(ROW(A21)=ROW($A$6),$G$2&lt;DATEVALUE("28/07/2006")),$G$2+1,INDEX('Intereses moratorios'!$A$7:$A$299,MATCH($G$2,'Intereses moratorios'!$A$7:$A$299,1)+ROW(A21)-ROW($A$6)))=0,"",IF(AND(ROW(A21)=ROW($A$6),$G$2&lt;DATEVALUE("28/07/2006")),$G$2+1,INDEX('Intereses moratorios'!$A$7:$A$299,MATCH($G$2,'Intereses moratorios'!$A$7:$A$299,1)+ROW(A21)-ROW($A$6)))),"")</f>
        <v/>
      </c>
      <c r="B21" s="133" t="str">
        <f>IFERROR(INDEX('Intereses moratorios'!$B$7:$B$299,MATCH(A21,'Intereses moratorios'!$A$7:$A$299,0)),"")</f>
        <v/>
      </c>
      <c r="C21" s="134" t="str">
        <f>IF(A21="","",IFERROR(IF($G$1&gt;=DATEVALUE("22/11/2019"),$E$4,INDEX('Intereses moratorios'!$D$7:$D$299,MATCH(A21,'Intereses moratorios'!$A$7:$A$299,0))),""))</f>
        <v/>
      </c>
      <c r="D21" s="133" t="str">
        <f t="shared" si="8"/>
        <v/>
      </c>
      <c r="E21" s="133" t="str">
        <f t="shared" si="9"/>
        <v/>
      </c>
      <c r="F21" s="135" t="str">
        <f t="shared" si="4"/>
        <v/>
      </c>
      <c r="G21" s="136" t="str">
        <f t="shared" si="5"/>
        <v/>
      </c>
      <c r="H21" s="136" t="str">
        <f t="shared" ref="H21:AM21" si="36">IF(D21&lt;&gt;"",ROUND(H4*IF($G$1&gt;=DATEVALUE("22/11/2019"),$C$21/365)*$F$21,IF(FALSE,-3,2)),"")</f>
        <v/>
      </c>
      <c r="I21" s="136" t="str">
        <f t="shared" si="36"/>
        <v/>
      </c>
      <c r="J21" s="136" t="str">
        <f t="shared" si="36"/>
        <v/>
      </c>
      <c r="K21" s="136" t="str">
        <f t="shared" si="36"/>
        <v/>
      </c>
      <c r="L21" s="136" t="str">
        <f t="shared" si="36"/>
        <v/>
      </c>
      <c r="M21" s="136" t="str">
        <f t="shared" si="36"/>
        <v/>
      </c>
      <c r="N21" s="136" t="str">
        <f t="shared" si="36"/>
        <v/>
      </c>
      <c r="O21" s="136" t="str">
        <f t="shared" si="36"/>
        <v/>
      </c>
      <c r="P21" s="136" t="str">
        <f t="shared" si="36"/>
        <v/>
      </c>
      <c r="Q21" s="136" t="str">
        <f t="shared" si="36"/>
        <v/>
      </c>
      <c r="R21" s="136" t="str">
        <f t="shared" si="36"/>
        <v/>
      </c>
      <c r="S21" s="136" t="str">
        <f t="shared" si="36"/>
        <v/>
      </c>
      <c r="T21" s="136" t="str">
        <f t="shared" si="36"/>
        <v/>
      </c>
      <c r="U21" s="136" t="str">
        <f t="shared" si="36"/>
        <v/>
      </c>
      <c r="V21" s="136" t="str">
        <f t="shared" si="36"/>
        <v/>
      </c>
      <c r="W21" s="136" t="str">
        <f t="shared" si="36"/>
        <v/>
      </c>
      <c r="X21" s="136" t="str">
        <f t="shared" si="36"/>
        <v/>
      </c>
      <c r="Y21" s="136" t="str">
        <f t="shared" si="36"/>
        <v/>
      </c>
      <c r="Z21" s="136" t="str">
        <f t="shared" si="36"/>
        <v/>
      </c>
      <c r="AA21" s="136" t="str">
        <f t="shared" si="36"/>
        <v/>
      </c>
      <c r="AB21" s="136" t="str">
        <f t="shared" si="36"/>
        <v/>
      </c>
      <c r="AC21" s="136" t="str">
        <f t="shared" si="36"/>
        <v/>
      </c>
      <c r="AD21" s="136" t="str">
        <f t="shared" si="36"/>
        <v/>
      </c>
      <c r="AE21" s="136" t="str">
        <f t="shared" si="36"/>
        <v/>
      </c>
      <c r="AF21" s="136" t="str">
        <f t="shared" si="36"/>
        <v/>
      </c>
      <c r="AG21" s="136" t="str">
        <f t="shared" si="36"/>
        <v/>
      </c>
      <c r="AH21" s="136" t="str">
        <f t="shared" si="36"/>
        <v/>
      </c>
      <c r="AI21" s="136" t="str">
        <f t="shared" si="36"/>
        <v/>
      </c>
      <c r="AJ21" s="136" t="str">
        <f t="shared" si="36"/>
        <v/>
      </c>
      <c r="AK21" s="136" t="str">
        <f t="shared" si="36"/>
        <v/>
      </c>
      <c r="AL21" s="136" t="str">
        <f t="shared" si="36"/>
        <v/>
      </c>
      <c r="AM21" s="136" t="str">
        <f t="shared" si="36"/>
        <v/>
      </c>
      <c r="AN21" s="136" t="str">
        <f t="shared" ref="AN21:BR21" si="37">IF(AJ21&lt;&gt;"",ROUND(AN4*IF($G$1&gt;=DATEVALUE("22/11/2019"),$C$21/365)*$F$21,IF(FALSE,-3,2)),"")</f>
        <v/>
      </c>
      <c r="AO21" s="136" t="str">
        <f t="shared" si="37"/>
        <v/>
      </c>
      <c r="AP21" s="136" t="str">
        <f t="shared" si="37"/>
        <v/>
      </c>
      <c r="AQ21" s="136" t="str">
        <f t="shared" si="37"/>
        <v/>
      </c>
      <c r="AR21" s="136" t="str">
        <f t="shared" si="37"/>
        <v/>
      </c>
      <c r="AS21" s="136" t="str">
        <f t="shared" si="37"/>
        <v/>
      </c>
      <c r="AT21" s="136" t="str">
        <f t="shared" si="37"/>
        <v/>
      </c>
      <c r="AU21" s="136" t="str">
        <f t="shared" si="37"/>
        <v/>
      </c>
      <c r="AV21" s="136" t="str">
        <f t="shared" si="37"/>
        <v/>
      </c>
      <c r="AW21" s="136" t="str">
        <f t="shared" si="37"/>
        <v/>
      </c>
      <c r="AX21" s="136" t="str">
        <f t="shared" si="37"/>
        <v/>
      </c>
      <c r="AY21" s="136" t="str">
        <f t="shared" si="37"/>
        <v/>
      </c>
      <c r="AZ21" s="136" t="str">
        <f t="shared" si="37"/>
        <v/>
      </c>
      <c r="BA21" s="136" t="str">
        <f t="shared" si="37"/>
        <v/>
      </c>
      <c r="BB21" s="136" t="str">
        <f t="shared" si="37"/>
        <v/>
      </c>
      <c r="BC21" s="136" t="str">
        <f t="shared" si="37"/>
        <v/>
      </c>
      <c r="BD21" s="136" t="str">
        <f t="shared" si="37"/>
        <v/>
      </c>
      <c r="BE21" s="136" t="str">
        <f t="shared" si="37"/>
        <v/>
      </c>
      <c r="BF21" s="136" t="str">
        <f t="shared" si="37"/>
        <v/>
      </c>
      <c r="BG21" s="136" t="str">
        <f t="shared" si="37"/>
        <v/>
      </c>
      <c r="BH21" s="136" t="str">
        <f t="shared" si="37"/>
        <v/>
      </c>
      <c r="BI21" s="136" t="str">
        <f t="shared" si="37"/>
        <v/>
      </c>
      <c r="BJ21" s="136" t="str">
        <f t="shared" si="37"/>
        <v/>
      </c>
      <c r="BK21" s="136" t="str">
        <f t="shared" si="37"/>
        <v/>
      </c>
      <c r="BL21" s="136" t="str">
        <f t="shared" si="37"/>
        <v/>
      </c>
      <c r="BM21" s="136" t="str">
        <f t="shared" si="37"/>
        <v/>
      </c>
      <c r="BN21" s="136" t="str">
        <f t="shared" si="37"/>
        <v/>
      </c>
      <c r="BO21" s="136" t="str">
        <f t="shared" si="37"/>
        <v/>
      </c>
      <c r="BP21" s="136" t="str">
        <f t="shared" si="37"/>
        <v/>
      </c>
      <c r="BQ21" s="136" t="str">
        <f t="shared" si="37"/>
        <v/>
      </c>
      <c r="BR21" s="136" t="str">
        <f t="shared" si="37"/>
        <v/>
      </c>
    </row>
    <row r="22" spans="1:70">
      <c r="A22" s="133" t="str">
        <f>IFERROR(IF(IF(AND(ROW(A22)=ROW($A$6),$G$2&lt;DATEVALUE("28/07/2006")),$G$2+1,INDEX('Intereses moratorios'!$A$7:$A$299,MATCH($G$2,'Intereses moratorios'!$A$7:$A$299,1)+ROW(A22)-ROW($A$6)))=0,"",IF(AND(ROW(A22)=ROW($A$6),$G$2&lt;DATEVALUE("28/07/2006")),$G$2+1,INDEX('Intereses moratorios'!$A$7:$A$299,MATCH($G$2,'Intereses moratorios'!$A$7:$A$299,1)+ROW(A22)-ROW($A$6)))),"")</f>
        <v/>
      </c>
      <c r="B22" s="133" t="str">
        <f>IFERROR(INDEX('Intereses moratorios'!$B$7:$B$299,MATCH(A22,'Intereses moratorios'!$A$7:$A$299,0)),"")</f>
        <v/>
      </c>
      <c r="C22" s="134" t="str">
        <f>IF(A22="","",IFERROR(IF($G$1&gt;=DATEVALUE("22/11/2019"),$E$4,INDEX('Intereses moratorios'!$D$7:$D$299,MATCH(A22,'Intereses moratorios'!$A$7:$A$299,0))),""))</f>
        <v/>
      </c>
      <c r="D22" s="133" t="str">
        <f t="shared" si="8"/>
        <v/>
      </c>
      <c r="E22" s="133" t="str">
        <f t="shared" si="9"/>
        <v/>
      </c>
      <c r="F22" s="135" t="str">
        <f t="shared" si="4"/>
        <v/>
      </c>
      <c r="G22" s="136" t="str">
        <f t="shared" si="5"/>
        <v/>
      </c>
      <c r="H22" s="136" t="str">
        <f t="shared" ref="H22:AM22" si="38">IF(D22&lt;&gt;"",ROUND(H4*IF($G$1&gt;=DATEVALUE("22/11/2019"),$C$22/365)*$F$22,IF(FALSE,-3,2)),"")</f>
        <v/>
      </c>
      <c r="I22" s="136" t="str">
        <f t="shared" si="38"/>
        <v/>
      </c>
      <c r="J22" s="136" t="str">
        <f t="shared" si="38"/>
        <v/>
      </c>
      <c r="K22" s="136" t="str">
        <f t="shared" si="38"/>
        <v/>
      </c>
      <c r="L22" s="136" t="str">
        <f t="shared" si="38"/>
        <v/>
      </c>
      <c r="M22" s="136" t="str">
        <f t="shared" si="38"/>
        <v/>
      </c>
      <c r="N22" s="136" t="str">
        <f t="shared" si="38"/>
        <v/>
      </c>
      <c r="O22" s="136" t="str">
        <f t="shared" si="38"/>
        <v/>
      </c>
      <c r="P22" s="136" t="str">
        <f t="shared" si="38"/>
        <v/>
      </c>
      <c r="Q22" s="136" t="str">
        <f t="shared" si="38"/>
        <v/>
      </c>
      <c r="R22" s="136" t="str">
        <f t="shared" si="38"/>
        <v/>
      </c>
      <c r="S22" s="136" t="str">
        <f t="shared" si="38"/>
        <v/>
      </c>
      <c r="T22" s="136" t="str">
        <f t="shared" si="38"/>
        <v/>
      </c>
      <c r="U22" s="136" t="str">
        <f t="shared" si="38"/>
        <v/>
      </c>
      <c r="V22" s="136" t="str">
        <f t="shared" si="38"/>
        <v/>
      </c>
      <c r="W22" s="136" t="str">
        <f t="shared" si="38"/>
        <v/>
      </c>
      <c r="X22" s="136" t="str">
        <f t="shared" si="38"/>
        <v/>
      </c>
      <c r="Y22" s="136" t="str">
        <f t="shared" si="38"/>
        <v/>
      </c>
      <c r="Z22" s="136" t="str">
        <f t="shared" si="38"/>
        <v/>
      </c>
      <c r="AA22" s="136" t="str">
        <f t="shared" si="38"/>
        <v/>
      </c>
      <c r="AB22" s="136" t="str">
        <f t="shared" si="38"/>
        <v/>
      </c>
      <c r="AC22" s="136" t="str">
        <f t="shared" si="38"/>
        <v/>
      </c>
      <c r="AD22" s="136" t="str">
        <f t="shared" si="38"/>
        <v/>
      </c>
      <c r="AE22" s="136" t="str">
        <f t="shared" si="38"/>
        <v/>
      </c>
      <c r="AF22" s="136" t="str">
        <f t="shared" si="38"/>
        <v/>
      </c>
      <c r="AG22" s="136" t="str">
        <f t="shared" si="38"/>
        <v/>
      </c>
      <c r="AH22" s="136" t="str">
        <f t="shared" si="38"/>
        <v/>
      </c>
      <c r="AI22" s="136" t="str">
        <f t="shared" si="38"/>
        <v/>
      </c>
      <c r="AJ22" s="136" t="str">
        <f t="shared" si="38"/>
        <v/>
      </c>
      <c r="AK22" s="136" t="str">
        <f t="shared" si="38"/>
        <v/>
      </c>
      <c r="AL22" s="136" t="str">
        <f t="shared" si="38"/>
        <v/>
      </c>
      <c r="AM22" s="136" t="str">
        <f t="shared" si="38"/>
        <v/>
      </c>
      <c r="AN22" s="136" t="str">
        <f t="shared" ref="AN22:BR22" si="39">IF(AJ22&lt;&gt;"",ROUND(AN4*IF($G$1&gt;=DATEVALUE("22/11/2019"),$C$22/365)*$F$22,IF(FALSE,-3,2)),"")</f>
        <v/>
      </c>
      <c r="AO22" s="136" t="str">
        <f t="shared" si="39"/>
        <v/>
      </c>
      <c r="AP22" s="136" t="str">
        <f t="shared" si="39"/>
        <v/>
      </c>
      <c r="AQ22" s="136" t="str">
        <f t="shared" si="39"/>
        <v/>
      </c>
      <c r="AR22" s="136" t="str">
        <f t="shared" si="39"/>
        <v/>
      </c>
      <c r="AS22" s="136" t="str">
        <f t="shared" si="39"/>
        <v/>
      </c>
      <c r="AT22" s="136" t="str">
        <f t="shared" si="39"/>
        <v/>
      </c>
      <c r="AU22" s="136" t="str">
        <f t="shared" si="39"/>
        <v/>
      </c>
      <c r="AV22" s="136" t="str">
        <f t="shared" si="39"/>
        <v/>
      </c>
      <c r="AW22" s="136" t="str">
        <f t="shared" si="39"/>
        <v/>
      </c>
      <c r="AX22" s="136" t="str">
        <f t="shared" si="39"/>
        <v/>
      </c>
      <c r="AY22" s="136" t="str">
        <f t="shared" si="39"/>
        <v/>
      </c>
      <c r="AZ22" s="136" t="str">
        <f t="shared" si="39"/>
        <v/>
      </c>
      <c r="BA22" s="136" t="str">
        <f t="shared" si="39"/>
        <v/>
      </c>
      <c r="BB22" s="136" t="str">
        <f t="shared" si="39"/>
        <v/>
      </c>
      <c r="BC22" s="136" t="str">
        <f t="shared" si="39"/>
        <v/>
      </c>
      <c r="BD22" s="136" t="str">
        <f t="shared" si="39"/>
        <v/>
      </c>
      <c r="BE22" s="136" t="str">
        <f t="shared" si="39"/>
        <v/>
      </c>
      <c r="BF22" s="136" t="str">
        <f t="shared" si="39"/>
        <v/>
      </c>
      <c r="BG22" s="136" t="str">
        <f t="shared" si="39"/>
        <v/>
      </c>
      <c r="BH22" s="136" t="str">
        <f t="shared" si="39"/>
        <v/>
      </c>
      <c r="BI22" s="136" t="str">
        <f t="shared" si="39"/>
        <v/>
      </c>
      <c r="BJ22" s="136" t="str">
        <f t="shared" si="39"/>
        <v/>
      </c>
      <c r="BK22" s="136" t="str">
        <f t="shared" si="39"/>
        <v/>
      </c>
      <c r="BL22" s="136" t="str">
        <f t="shared" si="39"/>
        <v/>
      </c>
      <c r="BM22" s="136" t="str">
        <f t="shared" si="39"/>
        <v/>
      </c>
      <c r="BN22" s="136" t="str">
        <f t="shared" si="39"/>
        <v/>
      </c>
      <c r="BO22" s="136" t="str">
        <f t="shared" si="39"/>
        <v/>
      </c>
      <c r="BP22" s="136" t="str">
        <f t="shared" si="39"/>
        <v/>
      </c>
      <c r="BQ22" s="136" t="str">
        <f t="shared" si="39"/>
        <v/>
      </c>
      <c r="BR22" s="136" t="str">
        <f t="shared" si="39"/>
        <v/>
      </c>
    </row>
    <row r="23" spans="1:70">
      <c r="A23" s="133" t="str">
        <f>IFERROR(IF(IF(AND(ROW(A23)=ROW($A$6),$G$2&lt;DATEVALUE("28/07/2006")),$G$2+1,INDEX('Intereses moratorios'!$A$7:$A$299,MATCH($G$2,'Intereses moratorios'!$A$7:$A$299,1)+ROW(A23)-ROW($A$6)))=0,"",IF(AND(ROW(A23)=ROW($A$6),$G$2&lt;DATEVALUE("28/07/2006")),$G$2+1,INDEX('Intereses moratorios'!$A$7:$A$299,MATCH($G$2,'Intereses moratorios'!$A$7:$A$299,1)+ROW(A23)-ROW($A$6)))),"")</f>
        <v/>
      </c>
      <c r="B23" s="133" t="str">
        <f>IFERROR(INDEX('Intereses moratorios'!$B$7:$B$299,MATCH(A23,'Intereses moratorios'!$A$7:$A$299,0)),"")</f>
        <v/>
      </c>
      <c r="C23" s="134" t="str">
        <f>IF(A23="","",IFERROR(IF($G$1&gt;=DATEVALUE("22/11/2019"),$E$4,INDEX('Intereses moratorios'!$D$7:$D$299,MATCH(A23,'Intereses moratorios'!$A$7:$A$299,0))),""))</f>
        <v/>
      </c>
      <c r="D23" s="133" t="str">
        <f t="shared" si="8"/>
        <v/>
      </c>
      <c r="E23" s="133" t="str">
        <f t="shared" si="9"/>
        <v/>
      </c>
      <c r="F23" s="135" t="str">
        <f t="shared" si="4"/>
        <v/>
      </c>
      <c r="G23" s="136" t="str">
        <f t="shared" si="5"/>
        <v/>
      </c>
      <c r="H23" s="136" t="str">
        <f t="shared" ref="H23:AM23" si="40">IF(D23&lt;&gt;"",ROUND(H4*IF($G$1&gt;=DATEVALUE("22/11/2019"),$C$23/365)*$F$23,IF(FALSE,-3,2)),"")</f>
        <v/>
      </c>
      <c r="I23" s="136" t="str">
        <f t="shared" si="40"/>
        <v/>
      </c>
      <c r="J23" s="136" t="str">
        <f t="shared" si="40"/>
        <v/>
      </c>
      <c r="K23" s="136" t="str">
        <f t="shared" si="40"/>
        <v/>
      </c>
      <c r="L23" s="136" t="str">
        <f t="shared" si="40"/>
        <v/>
      </c>
      <c r="M23" s="136" t="str">
        <f t="shared" si="40"/>
        <v/>
      </c>
      <c r="N23" s="136" t="str">
        <f t="shared" si="40"/>
        <v/>
      </c>
      <c r="O23" s="136" t="str">
        <f t="shared" si="40"/>
        <v/>
      </c>
      <c r="P23" s="136" t="str">
        <f t="shared" si="40"/>
        <v/>
      </c>
      <c r="Q23" s="136" t="str">
        <f t="shared" si="40"/>
        <v/>
      </c>
      <c r="R23" s="136" t="str">
        <f t="shared" si="40"/>
        <v/>
      </c>
      <c r="S23" s="136" t="str">
        <f t="shared" si="40"/>
        <v/>
      </c>
      <c r="T23" s="136" t="str">
        <f t="shared" si="40"/>
        <v/>
      </c>
      <c r="U23" s="136" t="str">
        <f t="shared" si="40"/>
        <v/>
      </c>
      <c r="V23" s="136" t="str">
        <f t="shared" si="40"/>
        <v/>
      </c>
      <c r="W23" s="136" t="str">
        <f t="shared" si="40"/>
        <v/>
      </c>
      <c r="X23" s="136" t="str">
        <f t="shared" si="40"/>
        <v/>
      </c>
      <c r="Y23" s="136" t="str">
        <f t="shared" si="40"/>
        <v/>
      </c>
      <c r="Z23" s="136" t="str">
        <f t="shared" si="40"/>
        <v/>
      </c>
      <c r="AA23" s="136" t="str">
        <f t="shared" si="40"/>
        <v/>
      </c>
      <c r="AB23" s="136" t="str">
        <f t="shared" si="40"/>
        <v/>
      </c>
      <c r="AC23" s="136" t="str">
        <f t="shared" si="40"/>
        <v/>
      </c>
      <c r="AD23" s="136" t="str">
        <f t="shared" si="40"/>
        <v/>
      </c>
      <c r="AE23" s="136" t="str">
        <f t="shared" si="40"/>
        <v/>
      </c>
      <c r="AF23" s="136" t="str">
        <f t="shared" si="40"/>
        <v/>
      </c>
      <c r="AG23" s="136" t="str">
        <f t="shared" si="40"/>
        <v/>
      </c>
      <c r="AH23" s="136" t="str">
        <f t="shared" si="40"/>
        <v/>
      </c>
      <c r="AI23" s="136" t="str">
        <f t="shared" si="40"/>
        <v/>
      </c>
      <c r="AJ23" s="136" t="str">
        <f t="shared" si="40"/>
        <v/>
      </c>
      <c r="AK23" s="136" t="str">
        <f t="shared" si="40"/>
        <v/>
      </c>
      <c r="AL23" s="136" t="str">
        <f t="shared" si="40"/>
        <v/>
      </c>
      <c r="AM23" s="136" t="str">
        <f t="shared" si="40"/>
        <v/>
      </c>
      <c r="AN23" s="136" t="str">
        <f t="shared" ref="AN23:BR23" si="41">IF(AJ23&lt;&gt;"",ROUND(AN4*IF($G$1&gt;=DATEVALUE("22/11/2019"),$C$23/365)*$F$23,IF(FALSE,-3,2)),"")</f>
        <v/>
      </c>
      <c r="AO23" s="136" t="str">
        <f t="shared" si="41"/>
        <v/>
      </c>
      <c r="AP23" s="136" t="str">
        <f t="shared" si="41"/>
        <v/>
      </c>
      <c r="AQ23" s="136" t="str">
        <f t="shared" si="41"/>
        <v/>
      </c>
      <c r="AR23" s="136" t="str">
        <f t="shared" si="41"/>
        <v/>
      </c>
      <c r="AS23" s="136" t="str">
        <f t="shared" si="41"/>
        <v/>
      </c>
      <c r="AT23" s="136" t="str">
        <f t="shared" si="41"/>
        <v/>
      </c>
      <c r="AU23" s="136" t="str">
        <f t="shared" si="41"/>
        <v/>
      </c>
      <c r="AV23" s="136" t="str">
        <f t="shared" si="41"/>
        <v/>
      </c>
      <c r="AW23" s="136" t="str">
        <f t="shared" si="41"/>
        <v/>
      </c>
      <c r="AX23" s="136" t="str">
        <f t="shared" si="41"/>
        <v/>
      </c>
      <c r="AY23" s="136" t="str">
        <f t="shared" si="41"/>
        <v/>
      </c>
      <c r="AZ23" s="136" t="str">
        <f t="shared" si="41"/>
        <v/>
      </c>
      <c r="BA23" s="136" t="str">
        <f t="shared" si="41"/>
        <v/>
      </c>
      <c r="BB23" s="136" t="str">
        <f t="shared" si="41"/>
        <v/>
      </c>
      <c r="BC23" s="136" t="str">
        <f t="shared" si="41"/>
        <v/>
      </c>
      <c r="BD23" s="136" t="str">
        <f t="shared" si="41"/>
        <v/>
      </c>
      <c r="BE23" s="136" t="str">
        <f t="shared" si="41"/>
        <v/>
      </c>
      <c r="BF23" s="136" t="str">
        <f t="shared" si="41"/>
        <v/>
      </c>
      <c r="BG23" s="136" t="str">
        <f t="shared" si="41"/>
        <v/>
      </c>
      <c r="BH23" s="136" t="str">
        <f t="shared" si="41"/>
        <v/>
      </c>
      <c r="BI23" s="136" t="str">
        <f t="shared" si="41"/>
        <v/>
      </c>
      <c r="BJ23" s="136" t="str">
        <f t="shared" si="41"/>
        <v/>
      </c>
      <c r="BK23" s="136" t="str">
        <f t="shared" si="41"/>
        <v/>
      </c>
      <c r="BL23" s="136" t="str">
        <f t="shared" si="41"/>
        <v/>
      </c>
      <c r="BM23" s="136" t="str">
        <f t="shared" si="41"/>
        <v/>
      </c>
      <c r="BN23" s="136" t="str">
        <f t="shared" si="41"/>
        <v/>
      </c>
      <c r="BO23" s="136" t="str">
        <f t="shared" si="41"/>
        <v/>
      </c>
      <c r="BP23" s="136" t="str">
        <f t="shared" si="41"/>
        <v/>
      </c>
      <c r="BQ23" s="136" t="str">
        <f t="shared" si="41"/>
        <v/>
      </c>
      <c r="BR23" s="136" t="str">
        <f t="shared" si="41"/>
        <v/>
      </c>
    </row>
    <row r="24" spans="1:70">
      <c r="A24" s="133" t="str">
        <f>IFERROR(IF(IF(AND(ROW(A24)=ROW($A$6),$G$2&lt;DATEVALUE("28/07/2006")),$G$2+1,INDEX('Intereses moratorios'!$A$7:$A$299,MATCH($G$2,'Intereses moratorios'!$A$7:$A$299,1)+ROW(A24)-ROW($A$6)))=0,"",IF(AND(ROW(A24)=ROW($A$6),$G$2&lt;DATEVALUE("28/07/2006")),$G$2+1,INDEX('Intereses moratorios'!$A$7:$A$299,MATCH($G$2,'Intereses moratorios'!$A$7:$A$299,1)+ROW(A24)-ROW($A$6)))),"")</f>
        <v/>
      </c>
      <c r="B24" s="133" t="str">
        <f>IFERROR(INDEX('Intereses moratorios'!$B$7:$B$299,MATCH(A24,'Intereses moratorios'!$A$7:$A$299,0)),"")</f>
        <v/>
      </c>
      <c r="C24" s="134" t="str">
        <f>IF(A24="","",IFERROR(IF($G$1&gt;=DATEVALUE("22/11/2019"),$E$4,INDEX('Intereses moratorios'!$D$7:$D$299,MATCH(A24,'Intereses moratorios'!$A$7:$A$299,0))),""))</f>
        <v/>
      </c>
      <c r="D24" s="133" t="str">
        <f t="shared" si="8"/>
        <v/>
      </c>
      <c r="E24" s="133" t="str">
        <f t="shared" si="9"/>
        <v/>
      </c>
      <c r="F24" s="135" t="str">
        <f t="shared" si="4"/>
        <v/>
      </c>
      <c r="G24" s="136" t="str">
        <f t="shared" si="5"/>
        <v/>
      </c>
      <c r="H24" s="136" t="str">
        <f t="shared" ref="H24:AM24" si="42">IF(D24&lt;&gt;"",ROUND(H4*IF($G$1&gt;=DATEVALUE("22/11/2019"),$C$24/365)*$F$24,IF(FALSE,-3,2)),"")</f>
        <v/>
      </c>
      <c r="I24" s="136" t="str">
        <f t="shared" si="42"/>
        <v/>
      </c>
      <c r="J24" s="136" t="str">
        <f t="shared" si="42"/>
        <v/>
      </c>
      <c r="K24" s="136" t="str">
        <f t="shared" si="42"/>
        <v/>
      </c>
      <c r="L24" s="136" t="str">
        <f t="shared" si="42"/>
        <v/>
      </c>
      <c r="M24" s="136" t="str">
        <f t="shared" si="42"/>
        <v/>
      </c>
      <c r="N24" s="136" t="str">
        <f t="shared" si="42"/>
        <v/>
      </c>
      <c r="O24" s="136" t="str">
        <f t="shared" si="42"/>
        <v/>
      </c>
      <c r="P24" s="136" t="str">
        <f t="shared" si="42"/>
        <v/>
      </c>
      <c r="Q24" s="136" t="str">
        <f t="shared" si="42"/>
        <v/>
      </c>
      <c r="R24" s="136" t="str">
        <f t="shared" si="42"/>
        <v/>
      </c>
      <c r="S24" s="136" t="str">
        <f t="shared" si="42"/>
        <v/>
      </c>
      <c r="T24" s="136" t="str">
        <f t="shared" si="42"/>
        <v/>
      </c>
      <c r="U24" s="136" t="str">
        <f t="shared" si="42"/>
        <v/>
      </c>
      <c r="V24" s="136" t="str">
        <f t="shared" si="42"/>
        <v/>
      </c>
      <c r="W24" s="136" t="str">
        <f t="shared" si="42"/>
        <v/>
      </c>
      <c r="X24" s="136" t="str">
        <f t="shared" si="42"/>
        <v/>
      </c>
      <c r="Y24" s="136" t="str">
        <f t="shared" si="42"/>
        <v/>
      </c>
      <c r="Z24" s="136" t="str">
        <f t="shared" si="42"/>
        <v/>
      </c>
      <c r="AA24" s="136" t="str">
        <f t="shared" si="42"/>
        <v/>
      </c>
      <c r="AB24" s="136" t="str">
        <f t="shared" si="42"/>
        <v/>
      </c>
      <c r="AC24" s="136" t="str">
        <f t="shared" si="42"/>
        <v/>
      </c>
      <c r="AD24" s="136" t="str">
        <f t="shared" si="42"/>
        <v/>
      </c>
      <c r="AE24" s="136" t="str">
        <f t="shared" si="42"/>
        <v/>
      </c>
      <c r="AF24" s="136" t="str">
        <f t="shared" si="42"/>
        <v/>
      </c>
      <c r="AG24" s="136" t="str">
        <f t="shared" si="42"/>
        <v/>
      </c>
      <c r="AH24" s="136" t="str">
        <f t="shared" si="42"/>
        <v/>
      </c>
      <c r="AI24" s="136" t="str">
        <f t="shared" si="42"/>
        <v/>
      </c>
      <c r="AJ24" s="136" t="str">
        <f t="shared" si="42"/>
        <v/>
      </c>
      <c r="AK24" s="136" t="str">
        <f t="shared" si="42"/>
        <v/>
      </c>
      <c r="AL24" s="136" t="str">
        <f t="shared" si="42"/>
        <v/>
      </c>
      <c r="AM24" s="136" t="str">
        <f t="shared" si="42"/>
        <v/>
      </c>
      <c r="AN24" s="136" t="str">
        <f t="shared" ref="AN24:BR24" si="43">IF(AJ24&lt;&gt;"",ROUND(AN4*IF($G$1&gt;=DATEVALUE("22/11/2019"),$C$24/365)*$F$24,IF(FALSE,-3,2)),"")</f>
        <v/>
      </c>
      <c r="AO24" s="136" t="str">
        <f t="shared" si="43"/>
        <v/>
      </c>
      <c r="AP24" s="136" t="str">
        <f t="shared" si="43"/>
        <v/>
      </c>
      <c r="AQ24" s="136" t="str">
        <f t="shared" si="43"/>
        <v/>
      </c>
      <c r="AR24" s="136" t="str">
        <f t="shared" si="43"/>
        <v/>
      </c>
      <c r="AS24" s="136" t="str">
        <f t="shared" si="43"/>
        <v/>
      </c>
      <c r="AT24" s="136" t="str">
        <f t="shared" si="43"/>
        <v/>
      </c>
      <c r="AU24" s="136" t="str">
        <f t="shared" si="43"/>
        <v/>
      </c>
      <c r="AV24" s="136" t="str">
        <f t="shared" si="43"/>
        <v/>
      </c>
      <c r="AW24" s="136" t="str">
        <f t="shared" si="43"/>
        <v/>
      </c>
      <c r="AX24" s="136" t="str">
        <f t="shared" si="43"/>
        <v/>
      </c>
      <c r="AY24" s="136" t="str">
        <f t="shared" si="43"/>
        <v/>
      </c>
      <c r="AZ24" s="136" t="str">
        <f t="shared" si="43"/>
        <v/>
      </c>
      <c r="BA24" s="136" t="str">
        <f t="shared" si="43"/>
        <v/>
      </c>
      <c r="BB24" s="136" t="str">
        <f t="shared" si="43"/>
        <v/>
      </c>
      <c r="BC24" s="136" t="str">
        <f t="shared" si="43"/>
        <v/>
      </c>
      <c r="BD24" s="136" t="str">
        <f t="shared" si="43"/>
        <v/>
      </c>
      <c r="BE24" s="136" t="str">
        <f t="shared" si="43"/>
        <v/>
      </c>
      <c r="BF24" s="136" t="str">
        <f t="shared" si="43"/>
        <v/>
      </c>
      <c r="BG24" s="136" t="str">
        <f t="shared" si="43"/>
        <v/>
      </c>
      <c r="BH24" s="136" t="str">
        <f t="shared" si="43"/>
        <v/>
      </c>
      <c r="BI24" s="136" t="str">
        <f t="shared" si="43"/>
        <v/>
      </c>
      <c r="BJ24" s="136" t="str">
        <f t="shared" si="43"/>
        <v/>
      </c>
      <c r="BK24" s="136" t="str">
        <f t="shared" si="43"/>
        <v/>
      </c>
      <c r="BL24" s="136" t="str">
        <f t="shared" si="43"/>
        <v/>
      </c>
      <c r="BM24" s="136" t="str">
        <f t="shared" si="43"/>
        <v/>
      </c>
      <c r="BN24" s="136" t="str">
        <f t="shared" si="43"/>
        <v/>
      </c>
      <c r="BO24" s="136" t="str">
        <f t="shared" si="43"/>
        <v/>
      </c>
      <c r="BP24" s="136" t="str">
        <f t="shared" si="43"/>
        <v/>
      </c>
      <c r="BQ24" s="136" t="str">
        <f t="shared" si="43"/>
        <v/>
      </c>
      <c r="BR24" s="136" t="str">
        <f t="shared" si="43"/>
        <v/>
      </c>
    </row>
    <row r="25" spans="1:70">
      <c r="A25" s="133" t="str">
        <f>IFERROR(IF(IF(AND(ROW(A25)=ROW($A$6),$G$2&lt;DATEVALUE("28/07/2006")),$G$2+1,INDEX('Intereses moratorios'!$A$7:$A$299,MATCH($G$2,'Intereses moratorios'!$A$7:$A$299,1)+ROW(A25)-ROW($A$6)))=0,"",IF(AND(ROW(A25)=ROW($A$6),$G$2&lt;DATEVALUE("28/07/2006")),$G$2+1,INDEX('Intereses moratorios'!$A$7:$A$299,MATCH($G$2,'Intereses moratorios'!$A$7:$A$299,1)+ROW(A25)-ROW($A$6)))),"")</f>
        <v/>
      </c>
      <c r="B25" s="133" t="str">
        <f>IFERROR(INDEX('Intereses moratorios'!$B$7:$B$299,MATCH(A25,'Intereses moratorios'!$A$7:$A$299,0)),"")</f>
        <v/>
      </c>
      <c r="C25" s="134" t="str">
        <f>IF(A25="","",IFERROR(IF($G$1&gt;=DATEVALUE("22/11/2019"),$E$4,INDEX('Intereses moratorios'!$D$7:$D$299,MATCH(A25,'Intereses moratorios'!$A$7:$A$299,0))),""))</f>
        <v/>
      </c>
      <c r="D25" s="133" t="str">
        <f t="shared" si="8"/>
        <v/>
      </c>
      <c r="E25" s="133" t="str">
        <f t="shared" si="9"/>
        <v/>
      </c>
      <c r="F25" s="135" t="str">
        <f t="shared" si="4"/>
        <v/>
      </c>
      <c r="G25" s="136" t="str">
        <f t="shared" si="5"/>
        <v/>
      </c>
      <c r="H25" s="136" t="str">
        <f t="shared" ref="H25:AM25" si="44">IF(D25&lt;&gt;"",ROUND(H4*IF($G$1&gt;=DATEVALUE("22/11/2019"),$C$25/365)*$F$25,IF(FALSE,-3,2)),"")</f>
        <v/>
      </c>
      <c r="I25" s="136" t="str">
        <f t="shared" si="44"/>
        <v/>
      </c>
      <c r="J25" s="136" t="str">
        <f t="shared" si="44"/>
        <v/>
      </c>
      <c r="K25" s="136" t="str">
        <f t="shared" si="44"/>
        <v/>
      </c>
      <c r="L25" s="136" t="str">
        <f t="shared" si="44"/>
        <v/>
      </c>
      <c r="M25" s="136" t="str">
        <f t="shared" si="44"/>
        <v/>
      </c>
      <c r="N25" s="136" t="str">
        <f t="shared" si="44"/>
        <v/>
      </c>
      <c r="O25" s="136" t="str">
        <f t="shared" si="44"/>
        <v/>
      </c>
      <c r="P25" s="136" t="str">
        <f t="shared" si="44"/>
        <v/>
      </c>
      <c r="Q25" s="136" t="str">
        <f t="shared" si="44"/>
        <v/>
      </c>
      <c r="R25" s="136" t="str">
        <f t="shared" si="44"/>
        <v/>
      </c>
      <c r="S25" s="136" t="str">
        <f t="shared" si="44"/>
        <v/>
      </c>
      <c r="T25" s="136" t="str">
        <f t="shared" si="44"/>
        <v/>
      </c>
      <c r="U25" s="136" t="str">
        <f t="shared" si="44"/>
        <v/>
      </c>
      <c r="V25" s="136" t="str">
        <f t="shared" si="44"/>
        <v/>
      </c>
      <c r="W25" s="136" t="str">
        <f t="shared" si="44"/>
        <v/>
      </c>
      <c r="X25" s="136" t="str">
        <f t="shared" si="44"/>
        <v/>
      </c>
      <c r="Y25" s="136" t="str">
        <f t="shared" si="44"/>
        <v/>
      </c>
      <c r="Z25" s="136" t="str">
        <f t="shared" si="44"/>
        <v/>
      </c>
      <c r="AA25" s="136" t="str">
        <f t="shared" si="44"/>
        <v/>
      </c>
      <c r="AB25" s="136" t="str">
        <f t="shared" si="44"/>
        <v/>
      </c>
      <c r="AC25" s="136" t="str">
        <f t="shared" si="44"/>
        <v/>
      </c>
      <c r="AD25" s="136" t="str">
        <f t="shared" si="44"/>
        <v/>
      </c>
      <c r="AE25" s="136" t="str">
        <f t="shared" si="44"/>
        <v/>
      </c>
      <c r="AF25" s="136" t="str">
        <f t="shared" si="44"/>
        <v/>
      </c>
      <c r="AG25" s="136" t="str">
        <f t="shared" si="44"/>
        <v/>
      </c>
      <c r="AH25" s="136" t="str">
        <f t="shared" si="44"/>
        <v/>
      </c>
      <c r="AI25" s="136" t="str">
        <f t="shared" si="44"/>
        <v/>
      </c>
      <c r="AJ25" s="136" t="str">
        <f t="shared" si="44"/>
        <v/>
      </c>
      <c r="AK25" s="136" t="str">
        <f t="shared" si="44"/>
        <v/>
      </c>
      <c r="AL25" s="136" t="str">
        <f t="shared" si="44"/>
        <v/>
      </c>
      <c r="AM25" s="136" t="str">
        <f t="shared" si="44"/>
        <v/>
      </c>
      <c r="AN25" s="136" t="str">
        <f t="shared" ref="AN25:BR25" si="45">IF(AJ25&lt;&gt;"",ROUND(AN4*IF($G$1&gt;=DATEVALUE("22/11/2019"),$C$25/365)*$F$25,IF(FALSE,-3,2)),"")</f>
        <v/>
      </c>
      <c r="AO25" s="136" t="str">
        <f t="shared" si="45"/>
        <v/>
      </c>
      <c r="AP25" s="136" t="str">
        <f t="shared" si="45"/>
        <v/>
      </c>
      <c r="AQ25" s="136" t="str">
        <f t="shared" si="45"/>
        <v/>
      </c>
      <c r="AR25" s="136" t="str">
        <f t="shared" si="45"/>
        <v/>
      </c>
      <c r="AS25" s="136" t="str">
        <f t="shared" si="45"/>
        <v/>
      </c>
      <c r="AT25" s="136" t="str">
        <f t="shared" si="45"/>
        <v/>
      </c>
      <c r="AU25" s="136" t="str">
        <f t="shared" si="45"/>
        <v/>
      </c>
      <c r="AV25" s="136" t="str">
        <f t="shared" si="45"/>
        <v/>
      </c>
      <c r="AW25" s="136" t="str">
        <f t="shared" si="45"/>
        <v/>
      </c>
      <c r="AX25" s="136" t="str">
        <f t="shared" si="45"/>
        <v/>
      </c>
      <c r="AY25" s="136" t="str">
        <f t="shared" si="45"/>
        <v/>
      </c>
      <c r="AZ25" s="136" t="str">
        <f t="shared" si="45"/>
        <v/>
      </c>
      <c r="BA25" s="136" t="str">
        <f t="shared" si="45"/>
        <v/>
      </c>
      <c r="BB25" s="136" t="str">
        <f t="shared" si="45"/>
        <v/>
      </c>
      <c r="BC25" s="136" t="str">
        <f t="shared" si="45"/>
        <v/>
      </c>
      <c r="BD25" s="136" t="str">
        <f t="shared" si="45"/>
        <v/>
      </c>
      <c r="BE25" s="136" t="str">
        <f t="shared" si="45"/>
        <v/>
      </c>
      <c r="BF25" s="136" t="str">
        <f t="shared" si="45"/>
        <v/>
      </c>
      <c r="BG25" s="136" t="str">
        <f t="shared" si="45"/>
        <v/>
      </c>
      <c r="BH25" s="136" t="str">
        <f t="shared" si="45"/>
        <v/>
      </c>
      <c r="BI25" s="136" t="str">
        <f t="shared" si="45"/>
        <v/>
      </c>
      <c r="BJ25" s="136" t="str">
        <f t="shared" si="45"/>
        <v/>
      </c>
      <c r="BK25" s="136" t="str">
        <f t="shared" si="45"/>
        <v/>
      </c>
      <c r="BL25" s="136" t="str">
        <f t="shared" si="45"/>
        <v/>
      </c>
      <c r="BM25" s="136" t="str">
        <f t="shared" si="45"/>
        <v/>
      </c>
      <c r="BN25" s="136" t="str">
        <f t="shared" si="45"/>
        <v/>
      </c>
      <c r="BO25" s="136" t="str">
        <f t="shared" si="45"/>
        <v/>
      </c>
      <c r="BP25" s="136" t="str">
        <f t="shared" si="45"/>
        <v/>
      </c>
      <c r="BQ25" s="136" t="str">
        <f t="shared" si="45"/>
        <v/>
      </c>
      <c r="BR25" s="136" t="str">
        <f t="shared" si="45"/>
        <v/>
      </c>
    </row>
    <row r="26" spans="1:70">
      <c r="A26" s="133" t="str">
        <f>IFERROR(IF(IF(AND(ROW(A26)=ROW($A$6),$G$2&lt;DATEVALUE("28/07/2006")),$G$2+1,INDEX('Intereses moratorios'!$A$7:$A$299,MATCH($G$2,'Intereses moratorios'!$A$7:$A$299,1)+ROW(A26)-ROW($A$6)))=0,"",IF(AND(ROW(A26)=ROW($A$6),$G$2&lt;DATEVALUE("28/07/2006")),$G$2+1,INDEX('Intereses moratorios'!$A$7:$A$299,MATCH($G$2,'Intereses moratorios'!$A$7:$A$299,1)+ROW(A26)-ROW($A$6)))),"")</f>
        <v/>
      </c>
      <c r="B26" s="133" t="str">
        <f>IFERROR(INDEX('Intereses moratorios'!$B$7:$B$299,MATCH(A26,'Intereses moratorios'!$A$7:$A$299,0)),"")</f>
        <v/>
      </c>
      <c r="C26" s="134" t="str">
        <f>IF(A26="","",IFERROR(IF($G$1&gt;=DATEVALUE("22/11/2019"),$E$4,INDEX('Intereses moratorios'!$D$7:$D$299,MATCH(A26,'Intereses moratorios'!$A$7:$A$299,0))),""))</f>
        <v/>
      </c>
      <c r="D26" s="133" t="str">
        <f t="shared" si="8"/>
        <v/>
      </c>
      <c r="E26" s="133" t="str">
        <f t="shared" si="9"/>
        <v/>
      </c>
      <c r="F26" s="135" t="str">
        <f t="shared" si="4"/>
        <v/>
      </c>
      <c r="G26" s="136" t="str">
        <f t="shared" si="5"/>
        <v/>
      </c>
      <c r="H26" s="136" t="str">
        <f t="shared" ref="H26:AM26" si="46">IF(D26&lt;&gt;"",ROUND(H4*IF($G$1&gt;=DATEVALUE("22/11/2019"),$C$26/365)*$F$26,IF(FALSE,-3,2)),"")</f>
        <v/>
      </c>
      <c r="I26" s="136" t="str">
        <f t="shared" si="46"/>
        <v/>
      </c>
      <c r="J26" s="136" t="str">
        <f t="shared" si="46"/>
        <v/>
      </c>
      <c r="K26" s="136" t="str">
        <f t="shared" si="46"/>
        <v/>
      </c>
      <c r="L26" s="136" t="str">
        <f t="shared" si="46"/>
        <v/>
      </c>
      <c r="M26" s="136" t="str">
        <f t="shared" si="46"/>
        <v/>
      </c>
      <c r="N26" s="136" t="str">
        <f t="shared" si="46"/>
        <v/>
      </c>
      <c r="O26" s="136" t="str">
        <f t="shared" si="46"/>
        <v/>
      </c>
      <c r="P26" s="136" t="str">
        <f t="shared" si="46"/>
        <v/>
      </c>
      <c r="Q26" s="136" t="str">
        <f t="shared" si="46"/>
        <v/>
      </c>
      <c r="R26" s="136" t="str">
        <f t="shared" si="46"/>
        <v/>
      </c>
      <c r="S26" s="136" t="str">
        <f t="shared" si="46"/>
        <v/>
      </c>
      <c r="T26" s="136" t="str">
        <f t="shared" si="46"/>
        <v/>
      </c>
      <c r="U26" s="136" t="str">
        <f t="shared" si="46"/>
        <v/>
      </c>
      <c r="V26" s="136" t="str">
        <f t="shared" si="46"/>
        <v/>
      </c>
      <c r="W26" s="136" t="str">
        <f t="shared" si="46"/>
        <v/>
      </c>
      <c r="X26" s="136" t="str">
        <f t="shared" si="46"/>
        <v/>
      </c>
      <c r="Y26" s="136" t="str">
        <f t="shared" si="46"/>
        <v/>
      </c>
      <c r="Z26" s="136" t="str">
        <f t="shared" si="46"/>
        <v/>
      </c>
      <c r="AA26" s="136" t="str">
        <f t="shared" si="46"/>
        <v/>
      </c>
      <c r="AB26" s="136" t="str">
        <f t="shared" si="46"/>
        <v/>
      </c>
      <c r="AC26" s="136" t="str">
        <f t="shared" si="46"/>
        <v/>
      </c>
      <c r="AD26" s="136" t="str">
        <f t="shared" si="46"/>
        <v/>
      </c>
      <c r="AE26" s="136" t="str">
        <f t="shared" si="46"/>
        <v/>
      </c>
      <c r="AF26" s="136" t="str">
        <f t="shared" si="46"/>
        <v/>
      </c>
      <c r="AG26" s="136" t="str">
        <f t="shared" si="46"/>
        <v/>
      </c>
      <c r="AH26" s="136" t="str">
        <f t="shared" si="46"/>
        <v/>
      </c>
      <c r="AI26" s="136" t="str">
        <f t="shared" si="46"/>
        <v/>
      </c>
      <c r="AJ26" s="136" t="str">
        <f t="shared" si="46"/>
        <v/>
      </c>
      <c r="AK26" s="136" t="str">
        <f t="shared" si="46"/>
        <v/>
      </c>
      <c r="AL26" s="136" t="str">
        <f t="shared" si="46"/>
        <v/>
      </c>
      <c r="AM26" s="136" t="str">
        <f t="shared" si="46"/>
        <v/>
      </c>
      <c r="AN26" s="136" t="str">
        <f t="shared" ref="AN26:BR26" si="47">IF(AJ26&lt;&gt;"",ROUND(AN4*IF($G$1&gt;=DATEVALUE("22/11/2019"),$C$26/365)*$F$26,IF(FALSE,-3,2)),"")</f>
        <v/>
      </c>
      <c r="AO26" s="136" t="str">
        <f t="shared" si="47"/>
        <v/>
      </c>
      <c r="AP26" s="136" t="str">
        <f t="shared" si="47"/>
        <v/>
      </c>
      <c r="AQ26" s="136" t="str">
        <f t="shared" si="47"/>
        <v/>
      </c>
      <c r="AR26" s="136" t="str">
        <f t="shared" si="47"/>
        <v/>
      </c>
      <c r="AS26" s="136" t="str">
        <f t="shared" si="47"/>
        <v/>
      </c>
      <c r="AT26" s="136" t="str">
        <f t="shared" si="47"/>
        <v/>
      </c>
      <c r="AU26" s="136" t="str">
        <f t="shared" si="47"/>
        <v/>
      </c>
      <c r="AV26" s="136" t="str">
        <f t="shared" si="47"/>
        <v/>
      </c>
      <c r="AW26" s="136" t="str">
        <f t="shared" si="47"/>
        <v/>
      </c>
      <c r="AX26" s="136" t="str">
        <f t="shared" si="47"/>
        <v/>
      </c>
      <c r="AY26" s="136" t="str">
        <f t="shared" si="47"/>
        <v/>
      </c>
      <c r="AZ26" s="136" t="str">
        <f t="shared" si="47"/>
        <v/>
      </c>
      <c r="BA26" s="136" t="str">
        <f t="shared" si="47"/>
        <v/>
      </c>
      <c r="BB26" s="136" t="str">
        <f t="shared" si="47"/>
        <v/>
      </c>
      <c r="BC26" s="136" t="str">
        <f t="shared" si="47"/>
        <v/>
      </c>
      <c r="BD26" s="136" t="str">
        <f t="shared" si="47"/>
        <v/>
      </c>
      <c r="BE26" s="136" t="str">
        <f t="shared" si="47"/>
        <v/>
      </c>
      <c r="BF26" s="136" t="str">
        <f t="shared" si="47"/>
        <v/>
      </c>
      <c r="BG26" s="136" t="str">
        <f t="shared" si="47"/>
        <v/>
      </c>
      <c r="BH26" s="136" t="str">
        <f t="shared" si="47"/>
        <v/>
      </c>
      <c r="BI26" s="136" t="str">
        <f t="shared" si="47"/>
        <v/>
      </c>
      <c r="BJ26" s="136" t="str">
        <f t="shared" si="47"/>
        <v/>
      </c>
      <c r="BK26" s="136" t="str">
        <f t="shared" si="47"/>
        <v/>
      </c>
      <c r="BL26" s="136" t="str">
        <f t="shared" si="47"/>
        <v/>
      </c>
      <c r="BM26" s="136" t="str">
        <f t="shared" si="47"/>
        <v/>
      </c>
      <c r="BN26" s="136" t="str">
        <f t="shared" si="47"/>
        <v/>
      </c>
      <c r="BO26" s="136" t="str">
        <f t="shared" si="47"/>
        <v/>
      </c>
      <c r="BP26" s="136" t="str">
        <f t="shared" si="47"/>
        <v/>
      </c>
      <c r="BQ26" s="136" t="str">
        <f t="shared" si="47"/>
        <v/>
      </c>
      <c r="BR26" s="136" t="str">
        <f t="shared" si="47"/>
        <v/>
      </c>
    </row>
    <row r="27" spans="1:70">
      <c r="A27" s="133" t="str">
        <f>IFERROR(IF(IF(AND(ROW(A27)=ROW($A$6),$G$2&lt;DATEVALUE("28/07/2006")),$G$2+1,INDEX('Intereses moratorios'!$A$7:$A$299,MATCH($G$2,'Intereses moratorios'!$A$7:$A$299,1)+ROW(A27)-ROW($A$6)))=0,"",IF(AND(ROW(A27)=ROW($A$6),$G$2&lt;DATEVALUE("28/07/2006")),$G$2+1,INDEX('Intereses moratorios'!$A$7:$A$299,MATCH($G$2,'Intereses moratorios'!$A$7:$A$299,1)+ROW(A27)-ROW($A$6)))),"")</f>
        <v/>
      </c>
      <c r="B27" s="133" t="str">
        <f>IFERROR(INDEX('Intereses moratorios'!$B$7:$B$299,MATCH(A27,'Intereses moratorios'!$A$7:$A$299,0)),"")</f>
        <v/>
      </c>
      <c r="C27" s="134" t="str">
        <f>IF(A27="","",IFERROR(IF($G$1&gt;=DATEVALUE("22/11/2019"),$E$4,INDEX('Intereses moratorios'!$D$7:$D$299,MATCH(A27,'Intereses moratorios'!$A$7:$A$299,0))),""))</f>
        <v/>
      </c>
      <c r="D27" s="133" t="str">
        <f t="shared" si="8"/>
        <v/>
      </c>
      <c r="E27" s="133" t="str">
        <f t="shared" si="9"/>
        <v/>
      </c>
      <c r="F27" s="135" t="str">
        <f t="shared" si="4"/>
        <v/>
      </c>
      <c r="G27" s="136" t="str">
        <f t="shared" si="5"/>
        <v/>
      </c>
      <c r="H27" s="136" t="str">
        <f t="shared" ref="H27:AM27" si="48">IF(D27&lt;&gt;"",ROUND(H4*IF($G$1&gt;=DATEVALUE("22/11/2019"),$C$27/365)*$F$27,IF(FALSE,-3,2)),"")</f>
        <v/>
      </c>
      <c r="I27" s="136" t="str">
        <f t="shared" si="48"/>
        <v/>
      </c>
      <c r="J27" s="136" t="str">
        <f t="shared" si="48"/>
        <v/>
      </c>
      <c r="K27" s="136" t="str">
        <f t="shared" si="48"/>
        <v/>
      </c>
      <c r="L27" s="136" t="str">
        <f t="shared" si="48"/>
        <v/>
      </c>
      <c r="M27" s="136" t="str">
        <f t="shared" si="48"/>
        <v/>
      </c>
      <c r="N27" s="136" t="str">
        <f t="shared" si="48"/>
        <v/>
      </c>
      <c r="O27" s="136" t="str">
        <f t="shared" si="48"/>
        <v/>
      </c>
      <c r="P27" s="136" t="str">
        <f t="shared" si="48"/>
        <v/>
      </c>
      <c r="Q27" s="136" t="str">
        <f t="shared" si="48"/>
        <v/>
      </c>
      <c r="R27" s="136" t="str">
        <f t="shared" si="48"/>
        <v/>
      </c>
      <c r="S27" s="136" t="str">
        <f t="shared" si="48"/>
        <v/>
      </c>
      <c r="T27" s="136" t="str">
        <f t="shared" si="48"/>
        <v/>
      </c>
      <c r="U27" s="136" t="str">
        <f t="shared" si="48"/>
        <v/>
      </c>
      <c r="V27" s="136" t="str">
        <f t="shared" si="48"/>
        <v/>
      </c>
      <c r="W27" s="136" t="str">
        <f t="shared" si="48"/>
        <v/>
      </c>
      <c r="X27" s="136" t="str">
        <f t="shared" si="48"/>
        <v/>
      </c>
      <c r="Y27" s="136" t="str">
        <f t="shared" si="48"/>
        <v/>
      </c>
      <c r="Z27" s="136" t="str">
        <f t="shared" si="48"/>
        <v/>
      </c>
      <c r="AA27" s="136" t="str">
        <f t="shared" si="48"/>
        <v/>
      </c>
      <c r="AB27" s="136" t="str">
        <f t="shared" si="48"/>
        <v/>
      </c>
      <c r="AC27" s="136" t="str">
        <f t="shared" si="48"/>
        <v/>
      </c>
      <c r="AD27" s="136" t="str">
        <f t="shared" si="48"/>
        <v/>
      </c>
      <c r="AE27" s="136" t="str">
        <f t="shared" si="48"/>
        <v/>
      </c>
      <c r="AF27" s="136" t="str">
        <f t="shared" si="48"/>
        <v/>
      </c>
      <c r="AG27" s="136" t="str">
        <f t="shared" si="48"/>
        <v/>
      </c>
      <c r="AH27" s="136" t="str">
        <f t="shared" si="48"/>
        <v/>
      </c>
      <c r="AI27" s="136" t="str">
        <f t="shared" si="48"/>
        <v/>
      </c>
      <c r="AJ27" s="136" t="str">
        <f t="shared" si="48"/>
        <v/>
      </c>
      <c r="AK27" s="136" t="str">
        <f t="shared" si="48"/>
        <v/>
      </c>
      <c r="AL27" s="136" t="str">
        <f t="shared" si="48"/>
        <v/>
      </c>
      <c r="AM27" s="136" t="str">
        <f t="shared" si="48"/>
        <v/>
      </c>
      <c r="AN27" s="136" t="str">
        <f t="shared" ref="AN27:BR27" si="49">IF(AJ27&lt;&gt;"",ROUND(AN4*IF($G$1&gt;=DATEVALUE("22/11/2019"),$C$27/365)*$F$27,IF(FALSE,-3,2)),"")</f>
        <v/>
      </c>
      <c r="AO27" s="136" t="str">
        <f t="shared" si="49"/>
        <v/>
      </c>
      <c r="AP27" s="136" t="str">
        <f t="shared" si="49"/>
        <v/>
      </c>
      <c r="AQ27" s="136" t="str">
        <f t="shared" si="49"/>
        <v/>
      </c>
      <c r="AR27" s="136" t="str">
        <f t="shared" si="49"/>
        <v/>
      </c>
      <c r="AS27" s="136" t="str">
        <f t="shared" si="49"/>
        <v/>
      </c>
      <c r="AT27" s="136" t="str">
        <f t="shared" si="49"/>
        <v/>
      </c>
      <c r="AU27" s="136" t="str">
        <f t="shared" si="49"/>
        <v/>
      </c>
      <c r="AV27" s="136" t="str">
        <f t="shared" si="49"/>
        <v/>
      </c>
      <c r="AW27" s="136" t="str">
        <f t="shared" si="49"/>
        <v/>
      </c>
      <c r="AX27" s="136" t="str">
        <f t="shared" si="49"/>
        <v/>
      </c>
      <c r="AY27" s="136" t="str">
        <f t="shared" si="49"/>
        <v/>
      </c>
      <c r="AZ27" s="136" t="str">
        <f t="shared" si="49"/>
        <v/>
      </c>
      <c r="BA27" s="136" t="str">
        <f t="shared" si="49"/>
        <v/>
      </c>
      <c r="BB27" s="136" t="str">
        <f t="shared" si="49"/>
        <v/>
      </c>
      <c r="BC27" s="136" t="str">
        <f t="shared" si="49"/>
        <v/>
      </c>
      <c r="BD27" s="136" t="str">
        <f t="shared" si="49"/>
        <v/>
      </c>
      <c r="BE27" s="136" t="str">
        <f t="shared" si="49"/>
        <v/>
      </c>
      <c r="BF27" s="136" t="str">
        <f t="shared" si="49"/>
        <v/>
      </c>
      <c r="BG27" s="136" t="str">
        <f t="shared" si="49"/>
        <v/>
      </c>
      <c r="BH27" s="136" t="str">
        <f t="shared" si="49"/>
        <v/>
      </c>
      <c r="BI27" s="136" t="str">
        <f t="shared" si="49"/>
        <v/>
      </c>
      <c r="BJ27" s="136" t="str">
        <f t="shared" si="49"/>
        <v/>
      </c>
      <c r="BK27" s="136" t="str">
        <f t="shared" si="49"/>
        <v/>
      </c>
      <c r="BL27" s="136" t="str">
        <f t="shared" si="49"/>
        <v/>
      </c>
      <c r="BM27" s="136" t="str">
        <f t="shared" si="49"/>
        <v/>
      </c>
      <c r="BN27" s="136" t="str">
        <f t="shared" si="49"/>
        <v/>
      </c>
      <c r="BO27" s="136" t="str">
        <f t="shared" si="49"/>
        <v/>
      </c>
      <c r="BP27" s="136" t="str">
        <f t="shared" si="49"/>
        <v/>
      </c>
      <c r="BQ27" s="136" t="str">
        <f t="shared" si="49"/>
        <v/>
      </c>
      <c r="BR27" s="136" t="str">
        <f t="shared" si="49"/>
        <v/>
      </c>
    </row>
    <row r="28" spans="1:70">
      <c r="A28" s="133" t="str">
        <f>IFERROR(IF(IF(AND(ROW(A28)=ROW($A$6),$G$2&lt;DATEVALUE("28/07/2006")),$G$2+1,INDEX('Intereses moratorios'!$A$7:$A$299,MATCH($G$2,'Intereses moratorios'!$A$7:$A$299,1)+ROW(A28)-ROW($A$6)))=0,"",IF(AND(ROW(A28)=ROW($A$6),$G$2&lt;DATEVALUE("28/07/2006")),$G$2+1,INDEX('Intereses moratorios'!$A$7:$A$299,MATCH($G$2,'Intereses moratorios'!$A$7:$A$299,1)+ROW(A28)-ROW($A$6)))),"")</f>
        <v/>
      </c>
      <c r="B28" s="133" t="str">
        <f>IFERROR(INDEX('Intereses moratorios'!$B$7:$B$299,MATCH(A28,'Intereses moratorios'!$A$7:$A$299,0)),"")</f>
        <v/>
      </c>
      <c r="C28" s="134" t="str">
        <f>IF(A28="","",IFERROR(IF($G$1&gt;=DATEVALUE("22/11/2019"),$E$4,INDEX('Intereses moratorios'!$D$7:$D$299,MATCH(A28,'Intereses moratorios'!$A$7:$A$299,0))),""))</f>
        <v/>
      </c>
      <c r="D28" s="133" t="str">
        <f t="shared" si="8"/>
        <v/>
      </c>
      <c r="E28" s="133" t="str">
        <f t="shared" si="9"/>
        <v/>
      </c>
      <c r="F28" s="135" t="str">
        <f t="shared" si="4"/>
        <v/>
      </c>
      <c r="G28" s="136" t="str">
        <f t="shared" si="5"/>
        <v/>
      </c>
      <c r="H28" s="136" t="str">
        <f t="shared" ref="H28:AM28" si="50">IF(D28&lt;&gt;"",ROUND(H4*IF($G$1&gt;=DATEVALUE("22/11/2019"),$C$28/365)*$F$28,IF(FALSE,-3,2)),"")</f>
        <v/>
      </c>
      <c r="I28" s="136" t="str">
        <f t="shared" si="50"/>
        <v/>
      </c>
      <c r="J28" s="136" t="str">
        <f t="shared" si="50"/>
        <v/>
      </c>
      <c r="K28" s="136" t="str">
        <f t="shared" si="50"/>
        <v/>
      </c>
      <c r="L28" s="136" t="str">
        <f t="shared" si="50"/>
        <v/>
      </c>
      <c r="M28" s="136" t="str">
        <f t="shared" si="50"/>
        <v/>
      </c>
      <c r="N28" s="136" t="str">
        <f t="shared" si="50"/>
        <v/>
      </c>
      <c r="O28" s="136" t="str">
        <f t="shared" si="50"/>
        <v/>
      </c>
      <c r="P28" s="136" t="str">
        <f t="shared" si="50"/>
        <v/>
      </c>
      <c r="Q28" s="136" t="str">
        <f t="shared" si="50"/>
        <v/>
      </c>
      <c r="R28" s="136" t="str">
        <f t="shared" si="50"/>
        <v/>
      </c>
      <c r="S28" s="136" t="str">
        <f t="shared" si="50"/>
        <v/>
      </c>
      <c r="T28" s="136" t="str">
        <f t="shared" si="50"/>
        <v/>
      </c>
      <c r="U28" s="136" t="str">
        <f t="shared" si="50"/>
        <v/>
      </c>
      <c r="V28" s="136" t="str">
        <f t="shared" si="50"/>
        <v/>
      </c>
      <c r="W28" s="136" t="str">
        <f t="shared" si="50"/>
        <v/>
      </c>
      <c r="X28" s="136" t="str">
        <f t="shared" si="50"/>
        <v/>
      </c>
      <c r="Y28" s="136" t="str">
        <f t="shared" si="50"/>
        <v/>
      </c>
      <c r="Z28" s="136" t="str">
        <f t="shared" si="50"/>
        <v/>
      </c>
      <c r="AA28" s="136" t="str">
        <f t="shared" si="50"/>
        <v/>
      </c>
      <c r="AB28" s="136" t="str">
        <f t="shared" si="50"/>
        <v/>
      </c>
      <c r="AC28" s="136" t="str">
        <f t="shared" si="50"/>
        <v/>
      </c>
      <c r="AD28" s="136" t="str">
        <f t="shared" si="50"/>
        <v/>
      </c>
      <c r="AE28" s="136" t="str">
        <f t="shared" si="50"/>
        <v/>
      </c>
      <c r="AF28" s="136" t="str">
        <f t="shared" si="50"/>
        <v/>
      </c>
      <c r="AG28" s="136" t="str">
        <f t="shared" si="50"/>
        <v/>
      </c>
      <c r="AH28" s="136" t="str">
        <f t="shared" si="50"/>
        <v/>
      </c>
      <c r="AI28" s="136" t="str">
        <f t="shared" si="50"/>
        <v/>
      </c>
      <c r="AJ28" s="136" t="str">
        <f t="shared" si="50"/>
        <v/>
      </c>
      <c r="AK28" s="136" t="str">
        <f t="shared" si="50"/>
        <v/>
      </c>
      <c r="AL28" s="136" t="str">
        <f t="shared" si="50"/>
        <v/>
      </c>
      <c r="AM28" s="136" t="str">
        <f t="shared" si="50"/>
        <v/>
      </c>
      <c r="AN28" s="136" t="str">
        <f t="shared" ref="AN28:BR28" si="51">IF(AJ28&lt;&gt;"",ROUND(AN4*IF($G$1&gt;=DATEVALUE("22/11/2019"),$C$28/365)*$F$28,IF(FALSE,-3,2)),"")</f>
        <v/>
      </c>
      <c r="AO28" s="136" t="str">
        <f t="shared" si="51"/>
        <v/>
      </c>
      <c r="AP28" s="136" t="str">
        <f t="shared" si="51"/>
        <v/>
      </c>
      <c r="AQ28" s="136" t="str">
        <f t="shared" si="51"/>
        <v/>
      </c>
      <c r="AR28" s="136" t="str">
        <f t="shared" si="51"/>
        <v/>
      </c>
      <c r="AS28" s="136" t="str">
        <f t="shared" si="51"/>
        <v/>
      </c>
      <c r="AT28" s="136" t="str">
        <f t="shared" si="51"/>
        <v/>
      </c>
      <c r="AU28" s="136" t="str">
        <f t="shared" si="51"/>
        <v/>
      </c>
      <c r="AV28" s="136" t="str">
        <f t="shared" si="51"/>
        <v/>
      </c>
      <c r="AW28" s="136" t="str">
        <f t="shared" si="51"/>
        <v/>
      </c>
      <c r="AX28" s="136" t="str">
        <f t="shared" si="51"/>
        <v/>
      </c>
      <c r="AY28" s="136" t="str">
        <f t="shared" si="51"/>
        <v/>
      </c>
      <c r="AZ28" s="136" t="str">
        <f t="shared" si="51"/>
        <v/>
      </c>
      <c r="BA28" s="136" t="str">
        <f t="shared" si="51"/>
        <v/>
      </c>
      <c r="BB28" s="136" t="str">
        <f t="shared" si="51"/>
        <v/>
      </c>
      <c r="BC28" s="136" t="str">
        <f t="shared" si="51"/>
        <v/>
      </c>
      <c r="BD28" s="136" t="str">
        <f t="shared" si="51"/>
        <v/>
      </c>
      <c r="BE28" s="136" t="str">
        <f t="shared" si="51"/>
        <v/>
      </c>
      <c r="BF28" s="136" t="str">
        <f t="shared" si="51"/>
        <v/>
      </c>
      <c r="BG28" s="136" t="str">
        <f t="shared" si="51"/>
        <v/>
      </c>
      <c r="BH28" s="136" t="str">
        <f t="shared" si="51"/>
        <v/>
      </c>
      <c r="BI28" s="136" t="str">
        <f t="shared" si="51"/>
        <v/>
      </c>
      <c r="BJ28" s="136" t="str">
        <f t="shared" si="51"/>
        <v/>
      </c>
      <c r="BK28" s="136" t="str">
        <f t="shared" si="51"/>
        <v/>
      </c>
      <c r="BL28" s="136" t="str">
        <f t="shared" si="51"/>
        <v/>
      </c>
      <c r="BM28" s="136" t="str">
        <f t="shared" si="51"/>
        <v/>
      </c>
      <c r="BN28" s="136" t="str">
        <f t="shared" si="51"/>
        <v/>
      </c>
      <c r="BO28" s="136" t="str">
        <f t="shared" si="51"/>
        <v/>
      </c>
      <c r="BP28" s="136" t="str">
        <f t="shared" si="51"/>
        <v/>
      </c>
      <c r="BQ28" s="136" t="str">
        <f t="shared" si="51"/>
        <v/>
      </c>
      <c r="BR28" s="136" t="str">
        <f t="shared" si="51"/>
        <v/>
      </c>
    </row>
    <row r="29" spans="1:70">
      <c r="A29" s="133" t="str">
        <f>IFERROR(IF(IF(AND(ROW(A29)=ROW($A$6),$G$2&lt;DATEVALUE("28/07/2006")),$G$2+1,INDEX('Intereses moratorios'!$A$7:$A$299,MATCH($G$2,'Intereses moratorios'!$A$7:$A$299,1)+ROW(A29)-ROW($A$6)))=0,"",IF(AND(ROW(A29)=ROW($A$6),$G$2&lt;DATEVALUE("28/07/2006")),$G$2+1,INDEX('Intereses moratorios'!$A$7:$A$299,MATCH($G$2,'Intereses moratorios'!$A$7:$A$299,1)+ROW(A29)-ROW($A$6)))),"")</f>
        <v/>
      </c>
      <c r="B29" s="133" t="str">
        <f>IFERROR(INDEX('Intereses moratorios'!$B$7:$B$299,MATCH(A29,'Intereses moratorios'!$A$7:$A$299,0)),"")</f>
        <v/>
      </c>
      <c r="C29" s="134" t="str">
        <f>IF(A29="","",IFERROR(IF($G$1&gt;=DATEVALUE("22/11/2019"),$E$4,INDEX('Intereses moratorios'!$D$7:$D$299,MATCH(A29,'Intereses moratorios'!$A$7:$A$299,0))),""))</f>
        <v/>
      </c>
      <c r="D29" s="133" t="str">
        <f t="shared" si="8"/>
        <v/>
      </c>
      <c r="E29" s="133" t="str">
        <f t="shared" si="9"/>
        <v/>
      </c>
      <c r="F29" s="135" t="str">
        <f t="shared" si="4"/>
        <v/>
      </c>
      <c r="G29" s="136" t="str">
        <f t="shared" si="5"/>
        <v/>
      </c>
      <c r="H29" s="136" t="str">
        <f t="shared" ref="H29:AM29" si="52">IF(D29&lt;&gt;"",ROUND(H4*IF($G$1&gt;=DATEVALUE("22/11/2019"),$C$29/365)*$F$29,IF(FALSE,-3,2)),"")</f>
        <v/>
      </c>
      <c r="I29" s="136" t="str">
        <f t="shared" si="52"/>
        <v/>
      </c>
      <c r="J29" s="136" t="str">
        <f t="shared" si="52"/>
        <v/>
      </c>
      <c r="K29" s="136" t="str">
        <f t="shared" si="52"/>
        <v/>
      </c>
      <c r="L29" s="136" t="str">
        <f t="shared" si="52"/>
        <v/>
      </c>
      <c r="M29" s="136" t="str">
        <f t="shared" si="52"/>
        <v/>
      </c>
      <c r="N29" s="136" t="str">
        <f t="shared" si="52"/>
        <v/>
      </c>
      <c r="O29" s="136" t="str">
        <f t="shared" si="52"/>
        <v/>
      </c>
      <c r="P29" s="136" t="str">
        <f t="shared" si="52"/>
        <v/>
      </c>
      <c r="Q29" s="136" t="str">
        <f t="shared" si="52"/>
        <v/>
      </c>
      <c r="R29" s="136" t="str">
        <f t="shared" si="52"/>
        <v/>
      </c>
      <c r="S29" s="136" t="str">
        <f t="shared" si="52"/>
        <v/>
      </c>
      <c r="T29" s="136" t="str">
        <f t="shared" si="52"/>
        <v/>
      </c>
      <c r="U29" s="136" t="str">
        <f t="shared" si="52"/>
        <v/>
      </c>
      <c r="V29" s="136" t="str">
        <f t="shared" si="52"/>
        <v/>
      </c>
      <c r="W29" s="136" t="str">
        <f t="shared" si="52"/>
        <v/>
      </c>
      <c r="X29" s="136" t="str">
        <f t="shared" si="52"/>
        <v/>
      </c>
      <c r="Y29" s="136" t="str">
        <f t="shared" si="52"/>
        <v/>
      </c>
      <c r="Z29" s="136" t="str">
        <f t="shared" si="52"/>
        <v/>
      </c>
      <c r="AA29" s="136" t="str">
        <f t="shared" si="52"/>
        <v/>
      </c>
      <c r="AB29" s="136" t="str">
        <f t="shared" si="52"/>
        <v/>
      </c>
      <c r="AC29" s="136" t="str">
        <f t="shared" si="52"/>
        <v/>
      </c>
      <c r="AD29" s="136" t="str">
        <f t="shared" si="52"/>
        <v/>
      </c>
      <c r="AE29" s="136" t="str">
        <f t="shared" si="52"/>
        <v/>
      </c>
      <c r="AF29" s="136" t="str">
        <f t="shared" si="52"/>
        <v/>
      </c>
      <c r="AG29" s="136" t="str">
        <f t="shared" si="52"/>
        <v/>
      </c>
      <c r="AH29" s="136" t="str">
        <f t="shared" si="52"/>
        <v/>
      </c>
      <c r="AI29" s="136" t="str">
        <f t="shared" si="52"/>
        <v/>
      </c>
      <c r="AJ29" s="136" t="str">
        <f t="shared" si="52"/>
        <v/>
      </c>
      <c r="AK29" s="136" t="str">
        <f t="shared" si="52"/>
        <v/>
      </c>
      <c r="AL29" s="136" t="str">
        <f t="shared" si="52"/>
        <v/>
      </c>
      <c r="AM29" s="136" t="str">
        <f t="shared" si="52"/>
        <v/>
      </c>
      <c r="AN29" s="136" t="str">
        <f t="shared" ref="AN29:BR29" si="53">IF(AJ29&lt;&gt;"",ROUND(AN4*IF($G$1&gt;=DATEVALUE("22/11/2019"),$C$29/365)*$F$29,IF(FALSE,-3,2)),"")</f>
        <v/>
      </c>
      <c r="AO29" s="136" t="str">
        <f t="shared" si="53"/>
        <v/>
      </c>
      <c r="AP29" s="136" t="str">
        <f t="shared" si="53"/>
        <v/>
      </c>
      <c r="AQ29" s="136" t="str">
        <f t="shared" si="53"/>
        <v/>
      </c>
      <c r="AR29" s="136" t="str">
        <f t="shared" si="53"/>
        <v/>
      </c>
      <c r="AS29" s="136" t="str">
        <f t="shared" si="53"/>
        <v/>
      </c>
      <c r="AT29" s="136" t="str">
        <f t="shared" si="53"/>
        <v/>
      </c>
      <c r="AU29" s="136" t="str">
        <f t="shared" si="53"/>
        <v/>
      </c>
      <c r="AV29" s="136" t="str">
        <f t="shared" si="53"/>
        <v/>
      </c>
      <c r="AW29" s="136" t="str">
        <f t="shared" si="53"/>
        <v/>
      </c>
      <c r="AX29" s="136" t="str">
        <f t="shared" si="53"/>
        <v/>
      </c>
      <c r="AY29" s="136" t="str">
        <f t="shared" si="53"/>
        <v/>
      </c>
      <c r="AZ29" s="136" t="str">
        <f t="shared" si="53"/>
        <v/>
      </c>
      <c r="BA29" s="136" t="str">
        <f t="shared" si="53"/>
        <v/>
      </c>
      <c r="BB29" s="136" t="str">
        <f t="shared" si="53"/>
        <v/>
      </c>
      <c r="BC29" s="136" t="str">
        <f t="shared" si="53"/>
        <v/>
      </c>
      <c r="BD29" s="136" t="str">
        <f t="shared" si="53"/>
        <v/>
      </c>
      <c r="BE29" s="136" t="str">
        <f t="shared" si="53"/>
        <v/>
      </c>
      <c r="BF29" s="136" t="str">
        <f t="shared" si="53"/>
        <v/>
      </c>
      <c r="BG29" s="136" t="str">
        <f t="shared" si="53"/>
        <v/>
      </c>
      <c r="BH29" s="136" t="str">
        <f t="shared" si="53"/>
        <v/>
      </c>
      <c r="BI29" s="136" t="str">
        <f t="shared" si="53"/>
        <v/>
      </c>
      <c r="BJ29" s="136" t="str">
        <f t="shared" si="53"/>
        <v/>
      </c>
      <c r="BK29" s="136" t="str">
        <f t="shared" si="53"/>
        <v/>
      </c>
      <c r="BL29" s="136" t="str">
        <f t="shared" si="53"/>
        <v/>
      </c>
      <c r="BM29" s="136" t="str">
        <f t="shared" si="53"/>
        <v/>
      </c>
      <c r="BN29" s="136" t="str">
        <f t="shared" si="53"/>
        <v/>
      </c>
      <c r="BO29" s="136" t="str">
        <f t="shared" si="53"/>
        <v/>
      </c>
      <c r="BP29" s="136" t="str">
        <f t="shared" si="53"/>
        <v/>
      </c>
      <c r="BQ29" s="136" t="str">
        <f t="shared" si="53"/>
        <v/>
      </c>
      <c r="BR29" s="136" t="str">
        <f t="shared" si="53"/>
        <v/>
      </c>
    </row>
    <row r="30" spans="1:70">
      <c r="A30" s="133" t="str">
        <f>IFERROR(IF(IF(AND(ROW(A30)=ROW($A$6),$G$2&lt;DATEVALUE("28/07/2006")),$G$2+1,INDEX('Intereses moratorios'!$A$7:$A$299,MATCH($G$2,'Intereses moratorios'!$A$7:$A$299,1)+ROW(A30)-ROW($A$6)))=0,"",IF(AND(ROW(A30)=ROW($A$6),$G$2&lt;DATEVALUE("28/07/2006")),$G$2+1,INDEX('Intereses moratorios'!$A$7:$A$299,MATCH($G$2,'Intereses moratorios'!$A$7:$A$299,1)+ROW(A30)-ROW($A$6)))),"")</f>
        <v/>
      </c>
      <c r="B30" s="133" t="str">
        <f>IFERROR(INDEX('Intereses moratorios'!$B$7:$B$299,MATCH(A30,'Intereses moratorios'!$A$7:$A$299,0)),"")</f>
        <v/>
      </c>
      <c r="C30" s="134" t="str">
        <f>IF(A30="","",IFERROR(IF($G$1&gt;=DATEVALUE("22/11/2019"),$E$4,INDEX('Intereses moratorios'!$D$7:$D$299,MATCH(A30,'Intereses moratorios'!$A$7:$A$299,0))),""))</f>
        <v/>
      </c>
      <c r="D30" s="133" t="str">
        <f t="shared" si="8"/>
        <v/>
      </c>
      <c r="E30" s="133" t="str">
        <f t="shared" si="9"/>
        <v/>
      </c>
      <c r="F30" s="135" t="str">
        <f t="shared" si="4"/>
        <v/>
      </c>
      <c r="G30" s="136" t="str">
        <f t="shared" si="5"/>
        <v/>
      </c>
      <c r="H30" s="136" t="str">
        <f t="shared" ref="H30:AM30" si="54">IF(D30&lt;&gt;"",ROUND(H4*IF($G$1&gt;=DATEVALUE("22/11/2019"),$C$30/365)*$F$30,IF(FALSE,-3,2)),"")</f>
        <v/>
      </c>
      <c r="I30" s="136" t="str">
        <f t="shared" si="54"/>
        <v/>
      </c>
      <c r="J30" s="136" t="str">
        <f t="shared" si="54"/>
        <v/>
      </c>
      <c r="K30" s="136" t="str">
        <f t="shared" si="54"/>
        <v/>
      </c>
      <c r="L30" s="136" t="str">
        <f t="shared" si="54"/>
        <v/>
      </c>
      <c r="M30" s="136" t="str">
        <f t="shared" si="54"/>
        <v/>
      </c>
      <c r="N30" s="136" t="str">
        <f t="shared" si="54"/>
        <v/>
      </c>
      <c r="O30" s="136" t="str">
        <f t="shared" si="54"/>
        <v/>
      </c>
      <c r="P30" s="136" t="str">
        <f t="shared" si="54"/>
        <v/>
      </c>
      <c r="Q30" s="136" t="str">
        <f t="shared" si="54"/>
        <v/>
      </c>
      <c r="R30" s="136" t="str">
        <f t="shared" si="54"/>
        <v/>
      </c>
      <c r="S30" s="136" t="str">
        <f t="shared" si="54"/>
        <v/>
      </c>
      <c r="T30" s="136" t="str">
        <f t="shared" si="54"/>
        <v/>
      </c>
      <c r="U30" s="136" t="str">
        <f t="shared" si="54"/>
        <v/>
      </c>
      <c r="V30" s="136" t="str">
        <f t="shared" si="54"/>
        <v/>
      </c>
      <c r="W30" s="136" t="str">
        <f t="shared" si="54"/>
        <v/>
      </c>
      <c r="X30" s="136" t="str">
        <f t="shared" si="54"/>
        <v/>
      </c>
      <c r="Y30" s="136" t="str">
        <f t="shared" si="54"/>
        <v/>
      </c>
      <c r="Z30" s="136" t="str">
        <f t="shared" si="54"/>
        <v/>
      </c>
      <c r="AA30" s="136" t="str">
        <f t="shared" si="54"/>
        <v/>
      </c>
      <c r="AB30" s="136" t="str">
        <f t="shared" si="54"/>
        <v/>
      </c>
      <c r="AC30" s="136" t="str">
        <f t="shared" si="54"/>
        <v/>
      </c>
      <c r="AD30" s="136" t="str">
        <f t="shared" si="54"/>
        <v/>
      </c>
      <c r="AE30" s="136" t="str">
        <f t="shared" si="54"/>
        <v/>
      </c>
      <c r="AF30" s="136" t="str">
        <f t="shared" si="54"/>
        <v/>
      </c>
      <c r="AG30" s="136" t="str">
        <f t="shared" si="54"/>
        <v/>
      </c>
      <c r="AH30" s="136" t="str">
        <f t="shared" si="54"/>
        <v/>
      </c>
      <c r="AI30" s="136" t="str">
        <f t="shared" si="54"/>
        <v/>
      </c>
      <c r="AJ30" s="136" t="str">
        <f t="shared" si="54"/>
        <v/>
      </c>
      <c r="AK30" s="136" t="str">
        <f t="shared" si="54"/>
        <v/>
      </c>
      <c r="AL30" s="136" t="str">
        <f t="shared" si="54"/>
        <v/>
      </c>
      <c r="AM30" s="136" t="str">
        <f t="shared" si="54"/>
        <v/>
      </c>
      <c r="AN30" s="136" t="str">
        <f t="shared" ref="AN30:BR30" si="55">IF(AJ30&lt;&gt;"",ROUND(AN4*IF($G$1&gt;=DATEVALUE("22/11/2019"),$C$30/365)*$F$30,IF(FALSE,-3,2)),"")</f>
        <v/>
      </c>
      <c r="AO30" s="136" t="str">
        <f t="shared" si="55"/>
        <v/>
      </c>
      <c r="AP30" s="136" t="str">
        <f t="shared" si="55"/>
        <v/>
      </c>
      <c r="AQ30" s="136" t="str">
        <f t="shared" si="55"/>
        <v/>
      </c>
      <c r="AR30" s="136" t="str">
        <f t="shared" si="55"/>
        <v/>
      </c>
      <c r="AS30" s="136" t="str">
        <f t="shared" si="55"/>
        <v/>
      </c>
      <c r="AT30" s="136" t="str">
        <f t="shared" si="55"/>
        <v/>
      </c>
      <c r="AU30" s="136" t="str">
        <f t="shared" si="55"/>
        <v/>
      </c>
      <c r="AV30" s="136" t="str">
        <f t="shared" si="55"/>
        <v/>
      </c>
      <c r="AW30" s="136" t="str">
        <f t="shared" si="55"/>
        <v/>
      </c>
      <c r="AX30" s="136" t="str">
        <f t="shared" si="55"/>
        <v/>
      </c>
      <c r="AY30" s="136" t="str">
        <f t="shared" si="55"/>
        <v/>
      </c>
      <c r="AZ30" s="136" t="str">
        <f t="shared" si="55"/>
        <v/>
      </c>
      <c r="BA30" s="136" t="str">
        <f t="shared" si="55"/>
        <v/>
      </c>
      <c r="BB30" s="136" t="str">
        <f t="shared" si="55"/>
        <v/>
      </c>
      <c r="BC30" s="136" t="str">
        <f t="shared" si="55"/>
        <v/>
      </c>
      <c r="BD30" s="136" t="str">
        <f t="shared" si="55"/>
        <v/>
      </c>
      <c r="BE30" s="136" t="str">
        <f t="shared" si="55"/>
        <v/>
      </c>
      <c r="BF30" s="136" t="str">
        <f t="shared" si="55"/>
        <v/>
      </c>
      <c r="BG30" s="136" t="str">
        <f t="shared" si="55"/>
        <v/>
      </c>
      <c r="BH30" s="136" t="str">
        <f t="shared" si="55"/>
        <v/>
      </c>
      <c r="BI30" s="136" t="str">
        <f t="shared" si="55"/>
        <v/>
      </c>
      <c r="BJ30" s="136" t="str">
        <f t="shared" si="55"/>
        <v/>
      </c>
      <c r="BK30" s="136" t="str">
        <f t="shared" si="55"/>
        <v/>
      </c>
      <c r="BL30" s="136" t="str">
        <f t="shared" si="55"/>
        <v/>
      </c>
      <c r="BM30" s="136" t="str">
        <f t="shared" si="55"/>
        <v/>
      </c>
      <c r="BN30" s="136" t="str">
        <f t="shared" si="55"/>
        <v/>
      </c>
      <c r="BO30" s="136" t="str">
        <f t="shared" si="55"/>
        <v/>
      </c>
      <c r="BP30" s="136" t="str">
        <f t="shared" si="55"/>
        <v/>
      </c>
      <c r="BQ30" s="136" t="str">
        <f t="shared" si="55"/>
        <v/>
      </c>
      <c r="BR30" s="136" t="str">
        <f t="shared" si="55"/>
        <v/>
      </c>
    </row>
    <row r="31" spans="1:70">
      <c r="A31" s="133" t="str">
        <f>IFERROR(IF(IF(AND(ROW(A31)=ROW($A$6),$G$2&lt;DATEVALUE("28/07/2006")),$G$2+1,INDEX('Intereses moratorios'!$A$7:$A$299,MATCH($G$2,'Intereses moratorios'!$A$7:$A$299,1)+ROW(A31)-ROW($A$6)))=0,"",IF(AND(ROW(A31)=ROW($A$6),$G$2&lt;DATEVALUE("28/07/2006")),$G$2+1,INDEX('Intereses moratorios'!$A$7:$A$299,MATCH($G$2,'Intereses moratorios'!$A$7:$A$299,1)+ROW(A31)-ROW($A$6)))),"")</f>
        <v/>
      </c>
      <c r="B31" s="133" t="str">
        <f>IFERROR(INDEX('Intereses moratorios'!$B$7:$B$299,MATCH(A31,'Intereses moratorios'!$A$7:$A$299,0)),"")</f>
        <v/>
      </c>
      <c r="C31" s="134" t="str">
        <f>IF(A31="","",IFERROR(IF($G$1&gt;=DATEVALUE("22/11/2019"),$E$4,INDEX('Intereses moratorios'!$D$7:$D$299,MATCH(A31,'Intereses moratorios'!$A$7:$A$299,0))),""))</f>
        <v/>
      </c>
      <c r="D31" s="133" t="str">
        <f t="shared" si="8"/>
        <v/>
      </c>
      <c r="E31" s="133" t="str">
        <f t="shared" si="9"/>
        <v/>
      </c>
      <c r="F31" s="135" t="str">
        <f t="shared" si="4"/>
        <v/>
      </c>
      <c r="G31" s="136" t="str">
        <f t="shared" si="5"/>
        <v/>
      </c>
      <c r="H31" s="136" t="str">
        <f t="shared" ref="H31:AM31" si="56">IF(D31&lt;&gt;"",ROUND(H4*IF($G$1&gt;=DATEVALUE("22/11/2019"),$C$31/365)*$F$31,IF(FALSE,-3,2)),"")</f>
        <v/>
      </c>
      <c r="I31" s="136" t="str">
        <f t="shared" si="56"/>
        <v/>
      </c>
      <c r="J31" s="136" t="str">
        <f t="shared" si="56"/>
        <v/>
      </c>
      <c r="K31" s="136" t="str">
        <f t="shared" si="56"/>
        <v/>
      </c>
      <c r="L31" s="136" t="str">
        <f t="shared" si="56"/>
        <v/>
      </c>
      <c r="M31" s="136" t="str">
        <f t="shared" si="56"/>
        <v/>
      </c>
      <c r="N31" s="136" t="str">
        <f t="shared" si="56"/>
        <v/>
      </c>
      <c r="O31" s="136" t="str">
        <f t="shared" si="56"/>
        <v/>
      </c>
      <c r="P31" s="136" t="str">
        <f t="shared" si="56"/>
        <v/>
      </c>
      <c r="Q31" s="136" t="str">
        <f t="shared" si="56"/>
        <v/>
      </c>
      <c r="R31" s="136" t="str">
        <f t="shared" si="56"/>
        <v/>
      </c>
      <c r="S31" s="136" t="str">
        <f t="shared" si="56"/>
        <v/>
      </c>
      <c r="T31" s="136" t="str">
        <f t="shared" si="56"/>
        <v/>
      </c>
      <c r="U31" s="136" t="str">
        <f t="shared" si="56"/>
        <v/>
      </c>
      <c r="V31" s="136" t="str">
        <f t="shared" si="56"/>
        <v/>
      </c>
      <c r="W31" s="136" t="str">
        <f t="shared" si="56"/>
        <v/>
      </c>
      <c r="X31" s="136" t="str">
        <f t="shared" si="56"/>
        <v/>
      </c>
      <c r="Y31" s="136" t="str">
        <f t="shared" si="56"/>
        <v/>
      </c>
      <c r="Z31" s="136" t="str">
        <f t="shared" si="56"/>
        <v/>
      </c>
      <c r="AA31" s="136" t="str">
        <f t="shared" si="56"/>
        <v/>
      </c>
      <c r="AB31" s="136" t="str">
        <f t="shared" si="56"/>
        <v/>
      </c>
      <c r="AC31" s="136" t="str">
        <f t="shared" si="56"/>
        <v/>
      </c>
      <c r="AD31" s="136" t="str">
        <f t="shared" si="56"/>
        <v/>
      </c>
      <c r="AE31" s="136" t="str">
        <f t="shared" si="56"/>
        <v/>
      </c>
      <c r="AF31" s="136" t="str">
        <f t="shared" si="56"/>
        <v/>
      </c>
      <c r="AG31" s="136" t="str">
        <f t="shared" si="56"/>
        <v/>
      </c>
      <c r="AH31" s="136" t="str">
        <f t="shared" si="56"/>
        <v/>
      </c>
      <c r="AI31" s="136" t="str">
        <f t="shared" si="56"/>
        <v/>
      </c>
      <c r="AJ31" s="136" t="str">
        <f t="shared" si="56"/>
        <v/>
      </c>
      <c r="AK31" s="136" t="str">
        <f t="shared" si="56"/>
        <v/>
      </c>
      <c r="AL31" s="136" t="str">
        <f t="shared" si="56"/>
        <v/>
      </c>
      <c r="AM31" s="136" t="str">
        <f t="shared" si="56"/>
        <v/>
      </c>
      <c r="AN31" s="136" t="str">
        <f t="shared" ref="AN31:BR31" si="57">IF(AJ31&lt;&gt;"",ROUND(AN4*IF($G$1&gt;=DATEVALUE("22/11/2019"),$C$31/365)*$F$31,IF(FALSE,-3,2)),"")</f>
        <v/>
      </c>
      <c r="AO31" s="136" t="str">
        <f t="shared" si="57"/>
        <v/>
      </c>
      <c r="AP31" s="136" t="str">
        <f t="shared" si="57"/>
        <v/>
      </c>
      <c r="AQ31" s="136" t="str">
        <f t="shared" si="57"/>
        <v/>
      </c>
      <c r="AR31" s="136" t="str">
        <f t="shared" si="57"/>
        <v/>
      </c>
      <c r="AS31" s="136" t="str">
        <f t="shared" si="57"/>
        <v/>
      </c>
      <c r="AT31" s="136" t="str">
        <f t="shared" si="57"/>
        <v/>
      </c>
      <c r="AU31" s="136" t="str">
        <f t="shared" si="57"/>
        <v/>
      </c>
      <c r="AV31" s="136" t="str">
        <f t="shared" si="57"/>
        <v/>
      </c>
      <c r="AW31" s="136" t="str">
        <f t="shared" si="57"/>
        <v/>
      </c>
      <c r="AX31" s="136" t="str">
        <f t="shared" si="57"/>
        <v/>
      </c>
      <c r="AY31" s="136" t="str">
        <f t="shared" si="57"/>
        <v/>
      </c>
      <c r="AZ31" s="136" t="str">
        <f t="shared" si="57"/>
        <v/>
      </c>
      <c r="BA31" s="136" t="str">
        <f t="shared" si="57"/>
        <v/>
      </c>
      <c r="BB31" s="136" t="str">
        <f t="shared" si="57"/>
        <v/>
      </c>
      <c r="BC31" s="136" t="str">
        <f t="shared" si="57"/>
        <v/>
      </c>
      <c r="BD31" s="136" t="str">
        <f t="shared" si="57"/>
        <v/>
      </c>
      <c r="BE31" s="136" t="str">
        <f t="shared" si="57"/>
        <v/>
      </c>
      <c r="BF31" s="136" t="str">
        <f t="shared" si="57"/>
        <v/>
      </c>
      <c r="BG31" s="136" t="str">
        <f t="shared" si="57"/>
        <v/>
      </c>
      <c r="BH31" s="136" t="str">
        <f t="shared" si="57"/>
        <v/>
      </c>
      <c r="BI31" s="136" t="str">
        <f t="shared" si="57"/>
        <v/>
      </c>
      <c r="BJ31" s="136" t="str">
        <f t="shared" si="57"/>
        <v/>
      </c>
      <c r="BK31" s="136" t="str">
        <f t="shared" si="57"/>
        <v/>
      </c>
      <c r="BL31" s="136" t="str">
        <f t="shared" si="57"/>
        <v/>
      </c>
      <c r="BM31" s="136" t="str">
        <f t="shared" si="57"/>
        <v/>
      </c>
      <c r="BN31" s="136" t="str">
        <f t="shared" si="57"/>
        <v/>
      </c>
      <c r="BO31" s="136" t="str">
        <f t="shared" si="57"/>
        <v/>
      </c>
      <c r="BP31" s="136" t="str">
        <f t="shared" si="57"/>
        <v/>
      </c>
      <c r="BQ31" s="136" t="str">
        <f t="shared" si="57"/>
        <v/>
      </c>
      <c r="BR31" s="136" t="str">
        <f t="shared" si="57"/>
        <v/>
      </c>
    </row>
    <row r="32" spans="1:70">
      <c r="A32" s="133" t="str">
        <f>IFERROR(IF(IF(AND(ROW(A32)=ROW($A$6),$G$2&lt;DATEVALUE("28/07/2006")),$G$2+1,INDEX('Intereses moratorios'!$A$7:$A$299,MATCH($G$2,'Intereses moratorios'!$A$7:$A$299,1)+ROW(A32)-ROW($A$6)))=0,"",IF(AND(ROW(A32)=ROW($A$6),$G$2&lt;DATEVALUE("28/07/2006")),$G$2+1,INDEX('Intereses moratorios'!$A$7:$A$299,MATCH($G$2,'Intereses moratorios'!$A$7:$A$299,1)+ROW(A32)-ROW($A$6)))),"")</f>
        <v/>
      </c>
      <c r="B32" s="133" t="str">
        <f>IFERROR(INDEX('Intereses moratorios'!$B$7:$B$299,MATCH(A32,'Intereses moratorios'!$A$7:$A$299,0)),"")</f>
        <v/>
      </c>
      <c r="C32" s="134" t="str">
        <f>IF(A32="","",IFERROR(IF($G$1&gt;=DATEVALUE("22/11/2019"),$E$4,INDEX('Intereses moratorios'!$D$7:$D$299,MATCH(A32,'Intereses moratorios'!$A$7:$A$299,0))),""))</f>
        <v/>
      </c>
      <c r="D32" s="133" t="str">
        <f t="shared" si="8"/>
        <v/>
      </c>
      <c r="E32" s="133" t="str">
        <f t="shared" si="9"/>
        <v/>
      </c>
      <c r="F32" s="135" t="str">
        <f t="shared" si="4"/>
        <v/>
      </c>
      <c r="G32" s="136" t="str">
        <f t="shared" si="5"/>
        <v/>
      </c>
      <c r="H32" s="136" t="str">
        <f t="shared" ref="H32:AM32" si="58">IF(D32&lt;&gt;"",ROUND(H4*IF($G$1&gt;=DATEVALUE("22/11/2019"),$C$32/365)*$F$32,IF(FALSE,-3,2)),"")</f>
        <v/>
      </c>
      <c r="I32" s="136" t="str">
        <f t="shared" si="58"/>
        <v/>
      </c>
      <c r="J32" s="136" t="str">
        <f t="shared" si="58"/>
        <v/>
      </c>
      <c r="K32" s="136" t="str">
        <f t="shared" si="58"/>
        <v/>
      </c>
      <c r="L32" s="136" t="str">
        <f t="shared" si="58"/>
        <v/>
      </c>
      <c r="M32" s="136" t="str">
        <f t="shared" si="58"/>
        <v/>
      </c>
      <c r="N32" s="136" t="str">
        <f t="shared" si="58"/>
        <v/>
      </c>
      <c r="O32" s="136" t="str">
        <f t="shared" si="58"/>
        <v/>
      </c>
      <c r="P32" s="136" t="str">
        <f t="shared" si="58"/>
        <v/>
      </c>
      <c r="Q32" s="136" t="str">
        <f t="shared" si="58"/>
        <v/>
      </c>
      <c r="R32" s="136" t="str">
        <f t="shared" si="58"/>
        <v/>
      </c>
      <c r="S32" s="136" t="str">
        <f t="shared" si="58"/>
        <v/>
      </c>
      <c r="T32" s="136" t="str">
        <f t="shared" si="58"/>
        <v/>
      </c>
      <c r="U32" s="136" t="str">
        <f t="shared" si="58"/>
        <v/>
      </c>
      <c r="V32" s="136" t="str">
        <f t="shared" si="58"/>
        <v/>
      </c>
      <c r="W32" s="136" t="str">
        <f t="shared" si="58"/>
        <v/>
      </c>
      <c r="X32" s="136" t="str">
        <f t="shared" si="58"/>
        <v/>
      </c>
      <c r="Y32" s="136" t="str">
        <f t="shared" si="58"/>
        <v/>
      </c>
      <c r="Z32" s="136" t="str">
        <f t="shared" si="58"/>
        <v/>
      </c>
      <c r="AA32" s="136" t="str">
        <f t="shared" si="58"/>
        <v/>
      </c>
      <c r="AB32" s="136" t="str">
        <f t="shared" si="58"/>
        <v/>
      </c>
      <c r="AC32" s="136" t="str">
        <f t="shared" si="58"/>
        <v/>
      </c>
      <c r="AD32" s="136" t="str">
        <f t="shared" si="58"/>
        <v/>
      </c>
      <c r="AE32" s="136" t="str">
        <f t="shared" si="58"/>
        <v/>
      </c>
      <c r="AF32" s="136" t="str">
        <f t="shared" si="58"/>
        <v/>
      </c>
      <c r="AG32" s="136" t="str">
        <f t="shared" si="58"/>
        <v/>
      </c>
      <c r="AH32" s="136" t="str">
        <f t="shared" si="58"/>
        <v/>
      </c>
      <c r="AI32" s="136" t="str">
        <f t="shared" si="58"/>
        <v/>
      </c>
      <c r="AJ32" s="136" t="str">
        <f t="shared" si="58"/>
        <v/>
      </c>
      <c r="AK32" s="136" t="str">
        <f t="shared" si="58"/>
        <v/>
      </c>
      <c r="AL32" s="136" t="str">
        <f t="shared" si="58"/>
        <v/>
      </c>
      <c r="AM32" s="136" t="str">
        <f t="shared" si="58"/>
        <v/>
      </c>
      <c r="AN32" s="136" t="str">
        <f t="shared" ref="AN32:BR32" si="59">IF(AJ32&lt;&gt;"",ROUND(AN4*IF($G$1&gt;=DATEVALUE("22/11/2019"),$C$32/365)*$F$32,IF(FALSE,-3,2)),"")</f>
        <v/>
      </c>
      <c r="AO32" s="136" t="str">
        <f t="shared" si="59"/>
        <v/>
      </c>
      <c r="AP32" s="136" t="str">
        <f t="shared" si="59"/>
        <v/>
      </c>
      <c r="AQ32" s="136" t="str">
        <f t="shared" si="59"/>
        <v/>
      </c>
      <c r="AR32" s="136" t="str">
        <f t="shared" si="59"/>
        <v/>
      </c>
      <c r="AS32" s="136" t="str">
        <f t="shared" si="59"/>
        <v/>
      </c>
      <c r="AT32" s="136" t="str">
        <f t="shared" si="59"/>
        <v/>
      </c>
      <c r="AU32" s="136" t="str">
        <f t="shared" si="59"/>
        <v/>
      </c>
      <c r="AV32" s="136" t="str">
        <f t="shared" si="59"/>
        <v/>
      </c>
      <c r="AW32" s="136" t="str">
        <f t="shared" si="59"/>
        <v/>
      </c>
      <c r="AX32" s="136" t="str">
        <f t="shared" si="59"/>
        <v/>
      </c>
      <c r="AY32" s="136" t="str">
        <f t="shared" si="59"/>
        <v/>
      </c>
      <c r="AZ32" s="136" t="str">
        <f t="shared" si="59"/>
        <v/>
      </c>
      <c r="BA32" s="136" t="str">
        <f t="shared" si="59"/>
        <v/>
      </c>
      <c r="BB32" s="136" t="str">
        <f t="shared" si="59"/>
        <v/>
      </c>
      <c r="BC32" s="136" t="str">
        <f t="shared" si="59"/>
        <v/>
      </c>
      <c r="BD32" s="136" t="str">
        <f t="shared" si="59"/>
        <v/>
      </c>
      <c r="BE32" s="136" t="str">
        <f t="shared" si="59"/>
        <v/>
      </c>
      <c r="BF32" s="136" t="str">
        <f t="shared" si="59"/>
        <v/>
      </c>
      <c r="BG32" s="136" t="str">
        <f t="shared" si="59"/>
        <v/>
      </c>
      <c r="BH32" s="136" t="str">
        <f t="shared" si="59"/>
        <v/>
      </c>
      <c r="BI32" s="136" t="str">
        <f t="shared" si="59"/>
        <v/>
      </c>
      <c r="BJ32" s="136" t="str">
        <f t="shared" si="59"/>
        <v/>
      </c>
      <c r="BK32" s="136" t="str">
        <f t="shared" si="59"/>
        <v/>
      </c>
      <c r="BL32" s="136" t="str">
        <f t="shared" si="59"/>
        <v/>
      </c>
      <c r="BM32" s="136" t="str">
        <f t="shared" si="59"/>
        <v/>
      </c>
      <c r="BN32" s="136" t="str">
        <f t="shared" si="59"/>
        <v/>
      </c>
      <c r="BO32" s="136" t="str">
        <f t="shared" si="59"/>
        <v/>
      </c>
      <c r="BP32" s="136" t="str">
        <f t="shared" si="59"/>
        <v/>
      </c>
      <c r="BQ32" s="136" t="str">
        <f t="shared" si="59"/>
        <v/>
      </c>
      <c r="BR32" s="136" t="str">
        <f t="shared" si="59"/>
        <v/>
      </c>
    </row>
    <row r="33" spans="1:70">
      <c r="A33" s="133" t="str">
        <f>IFERROR(IF(IF(AND(ROW(A33)=ROW($A$6),$G$2&lt;DATEVALUE("28/07/2006")),$G$2+1,INDEX('Intereses moratorios'!$A$7:$A$299,MATCH($G$2,'Intereses moratorios'!$A$7:$A$299,1)+ROW(A33)-ROW($A$6)))=0,"",IF(AND(ROW(A33)=ROW($A$6),$G$2&lt;DATEVALUE("28/07/2006")),$G$2+1,INDEX('Intereses moratorios'!$A$7:$A$299,MATCH($G$2,'Intereses moratorios'!$A$7:$A$299,1)+ROW(A33)-ROW($A$6)))),"")</f>
        <v/>
      </c>
      <c r="B33" s="133" t="str">
        <f>IFERROR(INDEX('Intereses moratorios'!$B$7:$B$299,MATCH(A33,'Intereses moratorios'!$A$7:$A$299,0)),"")</f>
        <v/>
      </c>
      <c r="C33" s="134" t="str">
        <f>IF(A33="","",IFERROR(IF($G$1&gt;=DATEVALUE("22/11/2019"),$E$4,INDEX('Intereses moratorios'!$D$7:$D$299,MATCH(A33,'Intereses moratorios'!$A$7:$A$299,0))),""))</f>
        <v/>
      </c>
      <c r="D33" s="133" t="str">
        <f t="shared" si="8"/>
        <v/>
      </c>
      <c r="E33" s="133" t="str">
        <f t="shared" si="9"/>
        <v/>
      </c>
      <c r="F33" s="135" t="str">
        <f t="shared" si="4"/>
        <v/>
      </c>
      <c r="G33" s="136" t="str">
        <f t="shared" si="5"/>
        <v/>
      </c>
      <c r="H33" s="136" t="str">
        <f t="shared" ref="H33:AM33" si="60">IF(D33&lt;&gt;"",ROUND(H4*IF($G$1&gt;=DATEVALUE("22/11/2019"),$C$33/365)*$F$33,IF(FALSE,-3,2)),"")</f>
        <v/>
      </c>
      <c r="I33" s="136" t="str">
        <f t="shared" si="60"/>
        <v/>
      </c>
      <c r="J33" s="136" t="str">
        <f t="shared" si="60"/>
        <v/>
      </c>
      <c r="K33" s="136" t="str">
        <f t="shared" si="60"/>
        <v/>
      </c>
      <c r="L33" s="136" t="str">
        <f t="shared" si="60"/>
        <v/>
      </c>
      <c r="M33" s="136" t="str">
        <f t="shared" si="60"/>
        <v/>
      </c>
      <c r="N33" s="136" t="str">
        <f t="shared" si="60"/>
        <v/>
      </c>
      <c r="O33" s="136" t="str">
        <f t="shared" si="60"/>
        <v/>
      </c>
      <c r="P33" s="136" t="str">
        <f t="shared" si="60"/>
        <v/>
      </c>
      <c r="Q33" s="136" t="str">
        <f t="shared" si="60"/>
        <v/>
      </c>
      <c r="R33" s="136" t="str">
        <f t="shared" si="60"/>
        <v/>
      </c>
      <c r="S33" s="136" t="str">
        <f t="shared" si="60"/>
        <v/>
      </c>
      <c r="T33" s="136" t="str">
        <f t="shared" si="60"/>
        <v/>
      </c>
      <c r="U33" s="136" t="str">
        <f t="shared" si="60"/>
        <v/>
      </c>
      <c r="V33" s="136" t="str">
        <f t="shared" si="60"/>
        <v/>
      </c>
      <c r="W33" s="136" t="str">
        <f t="shared" si="60"/>
        <v/>
      </c>
      <c r="X33" s="136" t="str">
        <f t="shared" si="60"/>
        <v/>
      </c>
      <c r="Y33" s="136" t="str">
        <f t="shared" si="60"/>
        <v/>
      </c>
      <c r="Z33" s="136" t="str">
        <f t="shared" si="60"/>
        <v/>
      </c>
      <c r="AA33" s="136" t="str">
        <f t="shared" si="60"/>
        <v/>
      </c>
      <c r="AB33" s="136" t="str">
        <f t="shared" si="60"/>
        <v/>
      </c>
      <c r="AC33" s="136" t="str">
        <f t="shared" si="60"/>
        <v/>
      </c>
      <c r="AD33" s="136" t="str">
        <f t="shared" si="60"/>
        <v/>
      </c>
      <c r="AE33" s="136" t="str">
        <f t="shared" si="60"/>
        <v/>
      </c>
      <c r="AF33" s="136" t="str">
        <f t="shared" si="60"/>
        <v/>
      </c>
      <c r="AG33" s="136" t="str">
        <f t="shared" si="60"/>
        <v/>
      </c>
      <c r="AH33" s="136" t="str">
        <f t="shared" si="60"/>
        <v/>
      </c>
      <c r="AI33" s="136" t="str">
        <f t="shared" si="60"/>
        <v/>
      </c>
      <c r="AJ33" s="136" t="str">
        <f t="shared" si="60"/>
        <v/>
      </c>
      <c r="AK33" s="136" t="str">
        <f t="shared" si="60"/>
        <v/>
      </c>
      <c r="AL33" s="136" t="str">
        <f t="shared" si="60"/>
        <v/>
      </c>
      <c r="AM33" s="136" t="str">
        <f t="shared" si="60"/>
        <v/>
      </c>
      <c r="AN33" s="136" t="str">
        <f t="shared" ref="AN33:BR33" si="61">IF(AJ33&lt;&gt;"",ROUND(AN4*IF($G$1&gt;=DATEVALUE("22/11/2019"),$C$33/365)*$F$33,IF(FALSE,-3,2)),"")</f>
        <v/>
      </c>
      <c r="AO33" s="136" t="str">
        <f t="shared" si="61"/>
        <v/>
      </c>
      <c r="AP33" s="136" t="str">
        <f t="shared" si="61"/>
        <v/>
      </c>
      <c r="AQ33" s="136" t="str">
        <f t="shared" si="61"/>
        <v/>
      </c>
      <c r="AR33" s="136" t="str">
        <f t="shared" si="61"/>
        <v/>
      </c>
      <c r="AS33" s="136" t="str">
        <f t="shared" si="61"/>
        <v/>
      </c>
      <c r="AT33" s="136" t="str">
        <f t="shared" si="61"/>
        <v/>
      </c>
      <c r="AU33" s="136" t="str">
        <f t="shared" si="61"/>
        <v/>
      </c>
      <c r="AV33" s="136" t="str">
        <f t="shared" si="61"/>
        <v/>
      </c>
      <c r="AW33" s="136" t="str">
        <f t="shared" si="61"/>
        <v/>
      </c>
      <c r="AX33" s="136" t="str">
        <f t="shared" si="61"/>
        <v/>
      </c>
      <c r="AY33" s="136" t="str">
        <f t="shared" si="61"/>
        <v/>
      </c>
      <c r="AZ33" s="136" t="str">
        <f t="shared" si="61"/>
        <v/>
      </c>
      <c r="BA33" s="136" t="str">
        <f t="shared" si="61"/>
        <v/>
      </c>
      <c r="BB33" s="136" t="str">
        <f t="shared" si="61"/>
        <v/>
      </c>
      <c r="BC33" s="136" t="str">
        <f t="shared" si="61"/>
        <v/>
      </c>
      <c r="BD33" s="136" t="str">
        <f t="shared" si="61"/>
        <v/>
      </c>
      <c r="BE33" s="136" t="str">
        <f t="shared" si="61"/>
        <v/>
      </c>
      <c r="BF33" s="136" t="str">
        <f t="shared" si="61"/>
        <v/>
      </c>
      <c r="BG33" s="136" t="str">
        <f t="shared" si="61"/>
        <v/>
      </c>
      <c r="BH33" s="136" t="str">
        <f t="shared" si="61"/>
        <v/>
      </c>
      <c r="BI33" s="136" t="str">
        <f t="shared" si="61"/>
        <v/>
      </c>
      <c r="BJ33" s="136" t="str">
        <f t="shared" si="61"/>
        <v/>
      </c>
      <c r="BK33" s="136" t="str">
        <f t="shared" si="61"/>
        <v/>
      </c>
      <c r="BL33" s="136" t="str">
        <f t="shared" si="61"/>
        <v/>
      </c>
      <c r="BM33" s="136" t="str">
        <f t="shared" si="61"/>
        <v/>
      </c>
      <c r="BN33" s="136" t="str">
        <f t="shared" si="61"/>
        <v/>
      </c>
      <c r="BO33" s="136" t="str">
        <f t="shared" si="61"/>
        <v/>
      </c>
      <c r="BP33" s="136" t="str">
        <f t="shared" si="61"/>
        <v/>
      </c>
      <c r="BQ33" s="136" t="str">
        <f t="shared" si="61"/>
        <v/>
      </c>
      <c r="BR33" s="136" t="str">
        <f t="shared" si="61"/>
        <v/>
      </c>
    </row>
    <row r="34" spans="1:70">
      <c r="A34" s="133" t="str">
        <f>IFERROR(IF(IF(AND(ROW(A34)=ROW($A$6),$G$2&lt;DATEVALUE("28/07/2006")),$G$2+1,INDEX('Intereses moratorios'!$A$7:$A$299,MATCH($G$2,'Intereses moratorios'!$A$7:$A$299,1)+ROW(A34)-ROW($A$6)))=0,"",IF(AND(ROW(A34)=ROW($A$6),$G$2&lt;DATEVALUE("28/07/2006")),$G$2+1,INDEX('Intereses moratorios'!$A$7:$A$299,MATCH($G$2,'Intereses moratorios'!$A$7:$A$299,1)+ROW(A34)-ROW($A$6)))),"")</f>
        <v/>
      </c>
      <c r="B34" s="133" t="str">
        <f>IFERROR(INDEX('Intereses moratorios'!$B$7:$B$299,MATCH(A34,'Intereses moratorios'!$A$7:$A$299,0)),"")</f>
        <v/>
      </c>
      <c r="C34" s="134" t="str">
        <f>IF(A34="","",IFERROR(IF($G$1&gt;=DATEVALUE("22/11/2019"),$E$4,INDEX('Intereses moratorios'!$D$7:$D$299,MATCH(A34,'Intereses moratorios'!$A$7:$A$299,0))),""))</f>
        <v/>
      </c>
      <c r="D34" s="133" t="str">
        <f t="shared" si="8"/>
        <v/>
      </c>
      <c r="E34" s="133" t="str">
        <f t="shared" si="9"/>
        <v/>
      </c>
      <c r="F34" s="135" t="str">
        <f t="shared" si="4"/>
        <v/>
      </c>
      <c r="G34" s="136" t="str">
        <f t="shared" si="5"/>
        <v/>
      </c>
      <c r="H34" s="136" t="str">
        <f t="shared" ref="H34:AM34" si="62">IF(D34&lt;&gt;"",ROUND(H4*IF($G$1&gt;=DATEVALUE("22/11/2019"),$C$34/365)*$F$34,IF(FALSE,-3,2)),"")</f>
        <v/>
      </c>
      <c r="I34" s="136" t="str">
        <f t="shared" si="62"/>
        <v/>
      </c>
      <c r="J34" s="136" t="str">
        <f t="shared" si="62"/>
        <v/>
      </c>
      <c r="K34" s="136" t="str">
        <f t="shared" si="62"/>
        <v/>
      </c>
      <c r="L34" s="136" t="str">
        <f t="shared" si="62"/>
        <v/>
      </c>
      <c r="M34" s="136" t="str">
        <f t="shared" si="62"/>
        <v/>
      </c>
      <c r="N34" s="136" t="str">
        <f t="shared" si="62"/>
        <v/>
      </c>
      <c r="O34" s="136" t="str">
        <f t="shared" si="62"/>
        <v/>
      </c>
      <c r="P34" s="136" t="str">
        <f t="shared" si="62"/>
        <v/>
      </c>
      <c r="Q34" s="136" t="str">
        <f t="shared" si="62"/>
        <v/>
      </c>
      <c r="R34" s="136" t="str">
        <f t="shared" si="62"/>
        <v/>
      </c>
      <c r="S34" s="136" t="str">
        <f t="shared" si="62"/>
        <v/>
      </c>
      <c r="T34" s="136" t="str">
        <f t="shared" si="62"/>
        <v/>
      </c>
      <c r="U34" s="136" t="str">
        <f t="shared" si="62"/>
        <v/>
      </c>
      <c r="V34" s="136" t="str">
        <f t="shared" si="62"/>
        <v/>
      </c>
      <c r="W34" s="136" t="str">
        <f t="shared" si="62"/>
        <v/>
      </c>
      <c r="X34" s="136" t="str">
        <f t="shared" si="62"/>
        <v/>
      </c>
      <c r="Y34" s="136" t="str">
        <f t="shared" si="62"/>
        <v/>
      </c>
      <c r="Z34" s="136" t="str">
        <f t="shared" si="62"/>
        <v/>
      </c>
      <c r="AA34" s="136" t="str">
        <f t="shared" si="62"/>
        <v/>
      </c>
      <c r="AB34" s="136" t="str">
        <f t="shared" si="62"/>
        <v/>
      </c>
      <c r="AC34" s="136" t="str">
        <f t="shared" si="62"/>
        <v/>
      </c>
      <c r="AD34" s="136" t="str">
        <f t="shared" si="62"/>
        <v/>
      </c>
      <c r="AE34" s="136" t="str">
        <f t="shared" si="62"/>
        <v/>
      </c>
      <c r="AF34" s="136" t="str">
        <f t="shared" si="62"/>
        <v/>
      </c>
      <c r="AG34" s="136" t="str">
        <f t="shared" si="62"/>
        <v/>
      </c>
      <c r="AH34" s="136" t="str">
        <f t="shared" si="62"/>
        <v/>
      </c>
      <c r="AI34" s="136" t="str">
        <f t="shared" si="62"/>
        <v/>
      </c>
      <c r="AJ34" s="136" t="str">
        <f t="shared" si="62"/>
        <v/>
      </c>
      <c r="AK34" s="136" t="str">
        <f t="shared" si="62"/>
        <v/>
      </c>
      <c r="AL34" s="136" t="str">
        <f t="shared" si="62"/>
        <v/>
      </c>
      <c r="AM34" s="136" t="str">
        <f t="shared" si="62"/>
        <v/>
      </c>
      <c r="AN34" s="136" t="str">
        <f t="shared" ref="AN34:BR34" si="63">IF(AJ34&lt;&gt;"",ROUND(AN4*IF($G$1&gt;=DATEVALUE("22/11/2019"),$C$34/365)*$F$34,IF(FALSE,-3,2)),"")</f>
        <v/>
      </c>
      <c r="AO34" s="136" t="str">
        <f t="shared" si="63"/>
        <v/>
      </c>
      <c r="AP34" s="136" t="str">
        <f t="shared" si="63"/>
        <v/>
      </c>
      <c r="AQ34" s="136" t="str">
        <f t="shared" si="63"/>
        <v/>
      </c>
      <c r="AR34" s="136" t="str">
        <f t="shared" si="63"/>
        <v/>
      </c>
      <c r="AS34" s="136" t="str">
        <f t="shared" si="63"/>
        <v/>
      </c>
      <c r="AT34" s="136" t="str">
        <f t="shared" si="63"/>
        <v/>
      </c>
      <c r="AU34" s="136" t="str">
        <f t="shared" si="63"/>
        <v/>
      </c>
      <c r="AV34" s="136" t="str">
        <f t="shared" si="63"/>
        <v/>
      </c>
      <c r="AW34" s="136" t="str">
        <f t="shared" si="63"/>
        <v/>
      </c>
      <c r="AX34" s="136" t="str">
        <f t="shared" si="63"/>
        <v/>
      </c>
      <c r="AY34" s="136" t="str">
        <f t="shared" si="63"/>
        <v/>
      </c>
      <c r="AZ34" s="136" t="str">
        <f t="shared" si="63"/>
        <v/>
      </c>
      <c r="BA34" s="136" t="str">
        <f t="shared" si="63"/>
        <v/>
      </c>
      <c r="BB34" s="136" t="str">
        <f t="shared" si="63"/>
        <v/>
      </c>
      <c r="BC34" s="136" t="str">
        <f t="shared" si="63"/>
        <v/>
      </c>
      <c r="BD34" s="136" t="str">
        <f t="shared" si="63"/>
        <v/>
      </c>
      <c r="BE34" s="136" t="str">
        <f t="shared" si="63"/>
        <v/>
      </c>
      <c r="BF34" s="136" t="str">
        <f t="shared" si="63"/>
        <v/>
      </c>
      <c r="BG34" s="136" t="str">
        <f t="shared" si="63"/>
        <v/>
      </c>
      <c r="BH34" s="136" t="str">
        <f t="shared" si="63"/>
        <v/>
      </c>
      <c r="BI34" s="136" t="str">
        <f t="shared" si="63"/>
        <v/>
      </c>
      <c r="BJ34" s="136" t="str">
        <f t="shared" si="63"/>
        <v/>
      </c>
      <c r="BK34" s="136" t="str">
        <f t="shared" si="63"/>
        <v/>
      </c>
      <c r="BL34" s="136" t="str">
        <f t="shared" si="63"/>
        <v/>
      </c>
      <c r="BM34" s="136" t="str">
        <f t="shared" si="63"/>
        <v/>
      </c>
      <c r="BN34" s="136" t="str">
        <f t="shared" si="63"/>
        <v/>
      </c>
      <c r="BO34" s="136" t="str">
        <f t="shared" si="63"/>
        <v/>
      </c>
      <c r="BP34" s="136" t="str">
        <f t="shared" si="63"/>
        <v/>
      </c>
      <c r="BQ34" s="136" t="str">
        <f t="shared" si="63"/>
        <v/>
      </c>
      <c r="BR34" s="136" t="str">
        <f t="shared" si="63"/>
        <v/>
      </c>
    </row>
    <row r="35" spans="1:70">
      <c r="A35" s="133" t="str">
        <f>IFERROR(IF(IF(AND(ROW(A35)=ROW($A$6),$G$2&lt;DATEVALUE("28/07/2006")),$G$2+1,INDEX('Intereses moratorios'!$A$7:$A$299,MATCH($G$2,'Intereses moratorios'!$A$7:$A$299,1)+ROW(A35)-ROW($A$6)))=0,"",IF(AND(ROW(A35)=ROW($A$6),$G$2&lt;DATEVALUE("28/07/2006")),$G$2+1,INDEX('Intereses moratorios'!$A$7:$A$299,MATCH($G$2,'Intereses moratorios'!$A$7:$A$299,1)+ROW(A35)-ROW($A$6)))),"")</f>
        <v/>
      </c>
      <c r="B35" s="133" t="str">
        <f>IFERROR(INDEX('Intereses moratorios'!$B$7:$B$299,MATCH(A35,'Intereses moratorios'!$A$7:$A$299,0)),"")</f>
        <v/>
      </c>
      <c r="C35" s="134" t="str">
        <f>IF(A35="","",IFERROR(IF($G$1&gt;=DATEVALUE("22/11/2019"),$E$4,INDEX('Intereses moratorios'!$D$7:$D$299,MATCH(A35,'Intereses moratorios'!$A$7:$A$299,0))),""))</f>
        <v/>
      </c>
      <c r="D35" s="133" t="str">
        <f t="shared" si="8"/>
        <v/>
      </c>
      <c r="E35" s="133" t="str">
        <f t="shared" si="9"/>
        <v/>
      </c>
      <c r="F35" s="135" t="str">
        <f t="shared" si="4"/>
        <v/>
      </c>
      <c r="G35" s="136" t="str">
        <f t="shared" si="5"/>
        <v/>
      </c>
      <c r="H35" s="136" t="str">
        <f t="shared" ref="H35:AM35" si="64">IF(D35&lt;&gt;"",ROUND(H4*IF($G$1&gt;=DATEVALUE("22/11/2019"),$C$35/365)*$F$35,IF(FALSE,-3,2)),"")</f>
        <v/>
      </c>
      <c r="I35" s="136" t="str">
        <f t="shared" si="64"/>
        <v/>
      </c>
      <c r="J35" s="136" t="str">
        <f t="shared" si="64"/>
        <v/>
      </c>
      <c r="K35" s="136" t="str">
        <f t="shared" si="64"/>
        <v/>
      </c>
      <c r="L35" s="136" t="str">
        <f t="shared" si="64"/>
        <v/>
      </c>
      <c r="M35" s="136" t="str">
        <f t="shared" si="64"/>
        <v/>
      </c>
      <c r="N35" s="136" t="str">
        <f t="shared" si="64"/>
        <v/>
      </c>
      <c r="O35" s="136" t="str">
        <f t="shared" si="64"/>
        <v/>
      </c>
      <c r="P35" s="136" t="str">
        <f t="shared" si="64"/>
        <v/>
      </c>
      <c r="Q35" s="136" t="str">
        <f t="shared" si="64"/>
        <v/>
      </c>
      <c r="R35" s="136" t="str">
        <f t="shared" si="64"/>
        <v/>
      </c>
      <c r="S35" s="136" t="str">
        <f t="shared" si="64"/>
        <v/>
      </c>
      <c r="T35" s="136" t="str">
        <f t="shared" si="64"/>
        <v/>
      </c>
      <c r="U35" s="136" t="str">
        <f t="shared" si="64"/>
        <v/>
      </c>
      <c r="V35" s="136" t="str">
        <f t="shared" si="64"/>
        <v/>
      </c>
      <c r="W35" s="136" t="str">
        <f t="shared" si="64"/>
        <v/>
      </c>
      <c r="X35" s="136" t="str">
        <f t="shared" si="64"/>
        <v/>
      </c>
      <c r="Y35" s="136" t="str">
        <f t="shared" si="64"/>
        <v/>
      </c>
      <c r="Z35" s="136" t="str">
        <f t="shared" si="64"/>
        <v/>
      </c>
      <c r="AA35" s="136" t="str">
        <f t="shared" si="64"/>
        <v/>
      </c>
      <c r="AB35" s="136" t="str">
        <f t="shared" si="64"/>
        <v/>
      </c>
      <c r="AC35" s="136" t="str">
        <f t="shared" si="64"/>
        <v/>
      </c>
      <c r="AD35" s="136" t="str">
        <f t="shared" si="64"/>
        <v/>
      </c>
      <c r="AE35" s="136" t="str">
        <f t="shared" si="64"/>
        <v/>
      </c>
      <c r="AF35" s="136" t="str">
        <f t="shared" si="64"/>
        <v/>
      </c>
      <c r="AG35" s="136" t="str">
        <f t="shared" si="64"/>
        <v/>
      </c>
      <c r="AH35" s="136" t="str">
        <f t="shared" si="64"/>
        <v/>
      </c>
      <c r="AI35" s="136" t="str">
        <f t="shared" si="64"/>
        <v/>
      </c>
      <c r="AJ35" s="136" t="str">
        <f t="shared" si="64"/>
        <v/>
      </c>
      <c r="AK35" s="136" t="str">
        <f t="shared" si="64"/>
        <v/>
      </c>
      <c r="AL35" s="136" t="str">
        <f t="shared" si="64"/>
        <v/>
      </c>
      <c r="AM35" s="136" t="str">
        <f t="shared" si="64"/>
        <v/>
      </c>
      <c r="AN35" s="136" t="str">
        <f t="shared" ref="AN35:BR35" si="65">IF(AJ35&lt;&gt;"",ROUND(AN4*IF($G$1&gt;=DATEVALUE("22/11/2019"),$C$35/365)*$F$35,IF(FALSE,-3,2)),"")</f>
        <v/>
      </c>
      <c r="AO35" s="136" t="str">
        <f t="shared" si="65"/>
        <v/>
      </c>
      <c r="AP35" s="136" t="str">
        <f t="shared" si="65"/>
        <v/>
      </c>
      <c r="AQ35" s="136" t="str">
        <f t="shared" si="65"/>
        <v/>
      </c>
      <c r="AR35" s="136" t="str">
        <f t="shared" si="65"/>
        <v/>
      </c>
      <c r="AS35" s="136" t="str">
        <f t="shared" si="65"/>
        <v/>
      </c>
      <c r="AT35" s="136" t="str">
        <f t="shared" si="65"/>
        <v/>
      </c>
      <c r="AU35" s="136" t="str">
        <f t="shared" si="65"/>
        <v/>
      </c>
      <c r="AV35" s="136" t="str">
        <f t="shared" si="65"/>
        <v/>
      </c>
      <c r="AW35" s="136" t="str">
        <f t="shared" si="65"/>
        <v/>
      </c>
      <c r="AX35" s="136" t="str">
        <f t="shared" si="65"/>
        <v/>
      </c>
      <c r="AY35" s="136" t="str">
        <f t="shared" si="65"/>
        <v/>
      </c>
      <c r="AZ35" s="136" t="str">
        <f t="shared" si="65"/>
        <v/>
      </c>
      <c r="BA35" s="136" t="str">
        <f t="shared" si="65"/>
        <v/>
      </c>
      <c r="BB35" s="136" t="str">
        <f t="shared" si="65"/>
        <v/>
      </c>
      <c r="BC35" s="136" t="str">
        <f t="shared" si="65"/>
        <v/>
      </c>
      <c r="BD35" s="136" t="str">
        <f t="shared" si="65"/>
        <v/>
      </c>
      <c r="BE35" s="136" t="str">
        <f t="shared" si="65"/>
        <v/>
      </c>
      <c r="BF35" s="136" t="str">
        <f t="shared" si="65"/>
        <v/>
      </c>
      <c r="BG35" s="136" t="str">
        <f t="shared" si="65"/>
        <v/>
      </c>
      <c r="BH35" s="136" t="str">
        <f t="shared" si="65"/>
        <v/>
      </c>
      <c r="BI35" s="136" t="str">
        <f t="shared" si="65"/>
        <v/>
      </c>
      <c r="BJ35" s="136" t="str">
        <f t="shared" si="65"/>
        <v/>
      </c>
      <c r="BK35" s="136" t="str">
        <f t="shared" si="65"/>
        <v/>
      </c>
      <c r="BL35" s="136" t="str">
        <f t="shared" si="65"/>
        <v/>
      </c>
      <c r="BM35" s="136" t="str">
        <f t="shared" si="65"/>
        <v/>
      </c>
      <c r="BN35" s="136" t="str">
        <f t="shared" si="65"/>
        <v/>
      </c>
      <c r="BO35" s="136" t="str">
        <f t="shared" si="65"/>
        <v/>
      </c>
      <c r="BP35" s="136" t="str">
        <f t="shared" si="65"/>
        <v/>
      </c>
      <c r="BQ35" s="136" t="str">
        <f t="shared" si="65"/>
        <v/>
      </c>
      <c r="BR35" s="136" t="str">
        <f t="shared" si="65"/>
        <v/>
      </c>
    </row>
    <row r="36" spans="1:70">
      <c r="A36" s="133" t="str">
        <f>IFERROR(IF(IF(AND(ROW(A36)=ROW($A$6),$G$2&lt;DATEVALUE("28/07/2006")),$G$2+1,INDEX('Intereses moratorios'!$A$7:$A$299,MATCH($G$2,'Intereses moratorios'!$A$7:$A$299,1)+ROW(A36)-ROW($A$6)))=0,"",IF(AND(ROW(A36)=ROW($A$6),$G$2&lt;DATEVALUE("28/07/2006")),$G$2+1,INDEX('Intereses moratorios'!$A$7:$A$299,MATCH($G$2,'Intereses moratorios'!$A$7:$A$299,1)+ROW(A36)-ROW($A$6)))),"")</f>
        <v/>
      </c>
      <c r="B36" s="133" t="str">
        <f>IFERROR(INDEX('Intereses moratorios'!$B$7:$B$299,MATCH(A36,'Intereses moratorios'!$A$7:$A$299,0)),"")</f>
        <v/>
      </c>
      <c r="C36" s="134" t="str">
        <f>IF(A36="","",IFERROR(IF($G$1&gt;=DATEVALUE("22/11/2019"),$E$4,INDEX('Intereses moratorios'!$D$7:$D$299,MATCH(A36,'Intereses moratorios'!$A$7:$A$299,0))),""))</f>
        <v/>
      </c>
      <c r="D36" s="133" t="str">
        <f t="shared" si="8"/>
        <v/>
      </c>
      <c r="E36" s="133" t="str">
        <f t="shared" si="9"/>
        <v/>
      </c>
      <c r="F36" s="135" t="str">
        <f t="shared" si="4"/>
        <v/>
      </c>
      <c r="G36" s="136" t="str">
        <f t="shared" si="5"/>
        <v/>
      </c>
      <c r="H36" s="136" t="str">
        <f t="shared" ref="H36:AM36" si="66">IF(D36&lt;&gt;"",ROUND(H4*IF($G$1&gt;=DATEVALUE("22/11/2019"),$C$36/365)*$F$36,IF(FALSE,-3,2)),"")</f>
        <v/>
      </c>
      <c r="I36" s="136" t="str">
        <f t="shared" si="66"/>
        <v/>
      </c>
      <c r="J36" s="136" t="str">
        <f t="shared" si="66"/>
        <v/>
      </c>
      <c r="K36" s="136" t="str">
        <f t="shared" si="66"/>
        <v/>
      </c>
      <c r="L36" s="136" t="str">
        <f t="shared" si="66"/>
        <v/>
      </c>
      <c r="M36" s="136" t="str">
        <f t="shared" si="66"/>
        <v/>
      </c>
      <c r="N36" s="136" t="str">
        <f t="shared" si="66"/>
        <v/>
      </c>
      <c r="O36" s="136" t="str">
        <f t="shared" si="66"/>
        <v/>
      </c>
      <c r="P36" s="136" t="str">
        <f t="shared" si="66"/>
        <v/>
      </c>
      <c r="Q36" s="136" t="str">
        <f t="shared" si="66"/>
        <v/>
      </c>
      <c r="R36" s="136" t="str">
        <f t="shared" si="66"/>
        <v/>
      </c>
      <c r="S36" s="136" t="str">
        <f t="shared" si="66"/>
        <v/>
      </c>
      <c r="T36" s="136" t="str">
        <f t="shared" si="66"/>
        <v/>
      </c>
      <c r="U36" s="136" t="str">
        <f t="shared" si="66"/>
        <v/>
      </c>
      <c r="V36" s="136" t="str">
        <f t="shared" si="66"/>
        <v/>
      </c>
      <c r="W36" s="136" t="str">
        <f t="shared" si="66"/>
        <v/>
      </c>
      <c r="X36" s="136" t="str">
        <f t="shared" si="66"/>
        <v/>
      </c>
      <c r="Y36" s="136" t="str">
        <f t="shared" si="66"/>
        <v/>
      </c>
      <c r="Z36" s="136" t="str">
        <f t="shared" si="66"/>
        <v/>
      </c>
      <c r="AA36" s="136" t="str">
        <f t="shared" si="66"/>
        <v/>
      </c>
      <c r="AB36" s="136" t="str">
        <f t="shared" si="66"/>
        <v/>
      </c>
      <c r="AC36" s="136" t="str">
        <f t="shared" si="66"/>
        <v/>
      </c>
      <c r="AD36" s="136" t="str">
        <f t="shared" si="66"/>
        <v/>
      </c>
      <c r="AE36" s="136" t="str">
        <f t="shared" si="66"/>
        <v/>
      </c>
      <c r="AF36" s="136" t="str">
        <f t="shared" si="66"/>
        <v/>
      </c>
      <c r="AG36" s="136" t="str">
        <f t="shared" si="66"/>
        <v/>
      </c>
      <c r="AH36" s="136" t="str">
        <f t="shared" si="66"/>
        <v/>
      </c>
      <c r="AI36" s="136" t="str">
        <f t="shared" si="66"/>
        <v/>
      </c>
      <c r="AJ36" s="136" t="str">
        <f t="shared" si="66"/>
        <v/>
      </c>
      <c r="AK36" s="136" t="str">
        <f t="shared" si="66"/>
        <v/>
      </c>
      <c r="AL36" s="136" t="str">
        <f t="shared" si="66"/>
        <v/>
      </c>
      <c r="AM36" s="136" t="str">
        <f t="shared" si="66"/>
        <v/>
      </c>
      <c r="AN36" s="136" t="str">
        <f t="shared" ref="AN36:BR36" si="67">IF(AJ36&lt;&gt;"",ROUND(AN4*IF($G$1&gt;=DATEVALUE("22/11/2019"),$C$36/365)*$F$36,IF(FALSE,-3,2)),"")</f>
        <v/>
      </c>
      <c r="AO36" s="136" t="str">
        <f t="shared" si="67"/>
        <v/>
      </c>
      <c r="AP36" s="136" t="str">
        <f t="shared" si="67"/>
        <v/>
      </c>
      <c r="AQ36" s="136" t="str">
        <f t="shared" si="67"/>
        <v/>
      </c>
      <c r="AR36" s="136" t="str">
        <f t="shared" si="67"/>
        <v/>
      </c>
      <c r="AS36" s="136" t="str">
        <f t="shared" si="67"/>
        <v/>
      </c>
      <c r="AT36" s="136" t="str">
        <f t="shared" si="67"/>
        <v/>
      </c>
      <c r="AU36" s="136" t="str">
        <f t="shared" si="67"/>
        <v/>
      </c>
      <c r="AV36" s="136" t="str">
        <f t="shared" si="67"/>
        <v/>
      </c>
      <c r="AW36" s="136" t="str">
        <f t="shared" si="67"/>
        <v/>
      </c>
      <c r="AX36" s="136" t="str">
        <f t="shared" si="67"/>
        <v/>
      </c>
      <c r="AY36" s="136" t="str">
        <f t="shared" si="67"/>
        <v/>
      </c>
      <c r="AZ36" s="136" t="str">
        <f t="shared" si="67"/>
        <v/>
      </c>
      <c r="BA36" s="136" t="str">
        <f t="shared" si="67"/>
        <v/>
      </c>
      <c r="BB36" s="136" t="str">
        <f t="shared" si="67"/>
        <v/>
      </c>
      <c r="BC36" s="136" t="str">
        <f t="shared" si="67"/>
        <v/>
      </c>
      <c r="BD36" s="136" t="str">
        <f t="shared" si="67"/>
        <v/>
      </c>
      <c r="BE36" s="136" t="str">
        <f t="shared" si="67"/>
        <v/>
      </c>
      <c r="BF36" s="136" t="str">
        <f t="shared" si="67"/>
        <v/>
      </c>
      <c r="BG36" s="136" t="str">
        <f t="shared" si="67"/>
        <v/>
      </c>
      <c r="BH36" s="136" t="str">
        <f t="shared" si="67"/>
        <v/>
      </c>
      <c r="BI36" s="136" t="str">
        <f t="shared" si="67"/>
        <v/>
      </c>
      <c r="BJ36" s="136" t="str">
        <f t="shared" si="67"/>
        <v/>
      </c>
      <c r="BK36" s="136" t="str">
        <f t="shared" si="67"/>
        <v/>
      </c>
      <c r="BL36" s="136" t="str">
        <f t="shared" si="67"/>
        <v/>
      </c>
      <c r="BM36" s="136" t="str">
        <f t="shared" si="67"/>
        <v/>
      </c>
      <c r="BN36" s="136" t="str">
        <f t="shared" si="67"/>
        <v/>
      </c>
      <c r="BO36" s="136" t="str">
        <f t="shared" si="67"/>
        <v/>
      </c>
      <c r="BP36" s="136" t="str">
        <f t="shared" si="67"/>
        <v/>
      </c>
      <c r="BQ36" s="136" t="str">
        <f t="shared" si="67"/>
        <v/>
      </c>
      <c r="BR36" s="136" t="str">
        <f t="shared" si="67"/>
        <v/>
      </c>
    </row>
    <row r="37" spans="1:70">
      <c r="A37" s="133" t="str">
        <f>IFERROR(IF(IF(AND(ROW(A37)=ROW($A$6),$G$2&lt;DATEVALUE("28/07/2006")),$G$2+1,INDEX('Intereses moratorios'!$A$7:$A$299,MATCH($G$2,'Intereses moratorios'!$A$7:$A$299,1)+ROW(A37)-ROW($A$6)))=0,"",IF(AND(ROW(A37)=ROW($A$6),$G$2&lt;DATEVALUE("28/07/2006")),$G$2+1,INDEX('Intereses moratorios'!$A$7:$A$299,MATCH($G$2,'Intereses moratorios'!$A$7:$A$299,1)+ROW(A37)-ROW($A$6)))),"")</f>
        <v/>
      </c>
      <c r="B37" s="133" t="str">
        <f>IFERROR(INDEX('Intereses moratorios'!$B$7:$B$299,MATCH(A37,'Intereses moratorios'!$A$7:$A$299,0)),"")</f>
        <v/>
      </c>
      <c r="C37" s="134" t="str">
        <f>IF(A37="","",IFERROR(IF($G$1&gt;=DATEVALUE("22/11/2019"),$E$4,INDEX('Intereses moratorios'!$D$7:$D$299,MATCH(A37,'Intereses moratorios'!$A$7:$A$299,0))),""))</f>
        <v/>
      </c>
      <c r="D37" s="133" t="str">
        <f t="shared" si="8"/>
        <v/>
      </c>
      <c r="E37" s="133" t="str">
        <f t="shared" si="9"/>
        <v/>
      </c>
      <c r="F37" s="135" t="str">
        <f t="shared" si="4"/>
        <v/>
      </c>
      <c r="G37" s="136" t="str">
        <f t="shared" si="5"/>
        <v/>
      </c>
      <c r="H37" s="136" t="str">
        <f t="shared" ref="H37:AM37" si="68">IF(D37&lt;&gt;"",ROUND(H4*IF($G$1&gt;=DATEVALUE("22/11/2019"),$C$37/365)*$F$37,IF(FALSE,-3,2)),"")</f>
        <v/>
      </c>
      <c r="I37" s="136" t="str">
        <f t="shared" si="68"/>
        <v/>
      </c>
      <c r="J37" s="136" t="str">
        <f t="shared" si="68"/>
        <v/>
      </c>
      <c r="K37" s="136" t="str">
        <f t="shared" si="68"/>
        <v/>
      </c>
      <c r="L37" s="136" t="str">
        <f t="shared" si="68"/>
        <v/>
      </c>
      <c r="M37" s="136" t="str">
        <f t="shared" si="68"/>
        <v/>
      </c>
      <c r="N37" s="136" t="str">
        <f t="shared" si="68"/>
        <v/>
      </c>
      <c r="O37" s="136" t="str">
        <f t="shared" si="68"/>
        <v/>
      </c>
      <c r="P37" s="136" t="str">
        <f t="shared" si="68"/>
        <v/>
      </c>
      <c r="Q37" s="136" t="str">
        <f t="shared" si="68"/>
        <v/>
      </c>
      <c r="R37" s="136" t="str">
        <f t="shared" si="68"/>
        <v/>
      </c>
      <c r="S37" s="136" t="str">
        <f t="shared" si="68"/>
        <v/>
      </c>
      <c r="T37" s="136" t="str">
        <f t="shared" si="68"/>
        <v/>
      </c>
      <c r="U37" s="136" t="str">
        <f t="shared" si="68"/>
        <v/>
      </c>
      <c r="V37" s="136" t="str">
        <f t="shared" si="68"/>
        <v/>
      </c>
      <c r="W37" s="136" t="str">
        <f t="shared" si="68"/>
        <v/>
      </c>
      <c r="X37" s="136" t="str">
        <f t="shared" si="68"/>
        <v/>
      </c>
      <c r="Y37" s="136" t="str">
        <f t="shared" si="68"/>
        <v/>
      </c>
      <c r="Z37" s="136" t="str">
        <f t="shared" si="68"/>
        <v/>
      </c>
      <c r="AA37" s="136" t="str">
        <f t="shared" si="68"/>
        <v/>
      </c>
      <c r="AB37" s="136" t="str">
        <f t="shared" si="68"/>
        <v/>
      </c>
      <c r="AC37" s="136" t="str">
        <f t="shared" si="68"/>
        <v/>
      </c>
      <c r="AD37" s="136" t="str">
        <f t="shared" si="68"/>
        <v/>
      </c>
      <c r="AE37" s="136" t="str">
        <f t="shared" si="68"/>
        <v/>
      </c>
      <c r="AF37" s="136" t="str">
        <f t="shared" si="68"/>
        <v/>
      </c>
      <c r="AG37" s="136" t="str">
        <f t="shared" si="68"/>
        <v/>
      </c>
      <c r="AH37" s="136" t="str">
        <f t="shared" si="68"/>
        <v/>
      </c>
      <c r="AI37" s="136" t="str">
        <f t="shared" si="68"/>
        <v/>
      </c>
      <c r="AJ37" s="136" t="str">
        <f t="shared" si="68"/>
        <v/>
      </c>
      <c r="AK37" s="136" t="str">
        <f t="shared" si="68"/>
        <v/>
      </c>
      <c r="AL37" s="136" t="str">
        <f t="shared" si="68"/>
        <v/>
      </c>
      <c r="AM37" s="136" t="str">
        <f t="shared" si="68"/>
        <v/>
      </c>
      <c r="AN37" s="136" t="str">
        <f t="shared" ref="AN37:BR37" si="69">IF(AJ37&lt;&gt;"",ROUND(AN4*IF($G$1&gt;=DATEVALUE("22/11/2019"),$C$37/365)*$F$37,IF(FALSE,-3,2)),"")</f>
        <v/>
      </c>
      <c r="AO37" s="136" t="str">
        <f t="shared" si="69"/>
        <v/>
      </c>
      <c r="AP37" s="136" t="str">
        <f t="shared" si="69"/>
        <v/>
      </c>
      <c r="AQ37" s="136" t="str">
        <f t="shared" si="69"/>
        <v/>
      </c>
      <c r="AR37" s="136" t="str">
        <f t="shared" si="69"/>
        <v/>
      </c>
      <c r="AS37" s="136" t="str">
        <f t="shared" si="69"/>
        <v/>
      </c>
      <c r="AT37" s="136" t="str">
        <f t="shared" si="69"/>
        <v/>
      </c>
      <c r="AU37" s="136" t="str">
        <f t="shared" si="69"/>
        <v/>
      </c>
      <c r="AV37" s="136" t="str">
        <f t="shared" si="69"/>
        <v/>
      </c>
      <c r="AW37" s="136" t="str">
        <f t="shared" si="69"/>
        <v/>
      </c>
      <c r="AX37" s="136" t="str">
        <f t="shared" si="69"/>
        <v/>
      </c>
      <c r="AY37" s="136" t="str">
        <f t="shared" si="69"/>
        <v/>
      </c>
      <c r="AZ37" s="136" t="str">
        <f t="shared" si="69"/>
        <v/>
      </c>
      <c r="BA37" s="136" t="str">
        <f t="shared" si="69"/>
        <v/>
      </c>
      <c r="BB37" s="136" t="str">
        <f t="shared" si="69"/>
        <v/>
      </c>
      <c r="BC37" s="136" t="str">
        <f t="shared" si="69"/>
        <v/>
      </c>
      <c r="BD37" s="136" t="str">
        <f t="shared" si="69"/>
        <v/>
      </c>
      <c r="BE37" s="136" t="str">
        <f t="shared" si="69"/>
        <v/>
      </c>
      <c r="BF37" s="136" t="str">
        <f t="shared" si="69"/>
        <v/>
      </c>
      <c r="BG37" s="136" t="str">
        <f t="shared" si="69"/>
        <v/>
      </c>
      <c r="BH37" s="136" t="str">
        <f t="shared" si="69"/>
        <v/>
      </c>
      <c r="BI37" s="136" t="str">
        <f t="shared" si="69"/>
        <v/>
      </c>
      <c r="BJ37" s="136" t="str">
        <f t="shared" si="69"/>
        <v/>
      </c>
      <c r="BK37" s="136" t="str">
        <f t="shared" si="69"/>
        <v/>
      </c>
      <c r="BL37" s="136" t="str">
        <f t="shared" si="69"/>
        <v/>
      </c>
      <c r="BM37" s="136" t="str">
        <f t="shared" si="69"/>
        <v/>
      </c>
      <c r="BN37" s="136" t="str">
        <f t="shared" si="69"/>
        <v/>
      </c>
      <c r="BO37" s="136" t="str">
        <f t="shared" si="69"/>
        <v/>
      </c>
      <c r="BP37" s="136" t="str">
        <f t="shared" si="69"/>
        <v/>
      </c>
      <c r="BQ37" s="136" t="str">
        <f t="shared" si="69"/>
        <v/>
      </c>
      <c r="BR37" s="136" t="str">
        <f t="shared" si="69"/>
        <v/>
      </c>
    </row>
    <row r="38" spans="1:70">
      <c r="A38" s="133" t="str">
        <f>IFERROR(IF(IF(AND(ROW(A38)=ROW($A$6),$G$2&lt;DATEVALUE("28/07/2006")),$G$2+1,INDEX('Intereses moratorios'!$A$7:$A$299,MATCH($G$2,'Intereses moratorios'!$A$7:$A$299,1)+ROW(A38)-ROW($A$6)))=0,"",IF(AND(ROW(A38)=ROW($A$6),$G$2&lt;DATEVALUE("28/07/2006")),$G$2+1,INDEX('Intereses moratorios'!$A$7:$A$299,MATCH($G$2,'Intereses moratorios'!$A$7:$A$299,1)+ROW(A38)-ROW($A$6)))),"")</f>
        <v/>
      </c>
      <c r="B38" s="133" t="str">
        <f>IFERROR(INDEX('Intereses moratorios'!$B$7:$B$299,MATCH(A38,'Intereses moratorios'!$A$7:$A$299,0)),"")</f>
        <v/>
      </c>
      <c r="C38" s="134" t="str">
        <f>IF(A38="","",IFERROR(IF($G$1&gt;=DATEVALUE("22/11/2019"),$E$4,INDEX('Intereses moratorios'!$D$7:$D$299,MATCH(A38,'Intereses moratorios'!$A$7:$A$299,0))),""))</f>
        <v/>
      </c>
      <c r="D38" s="133" t="str">
        <f t="shared" si="8"/>
        <v/>
      </c>
      <c r="E38" s="133" t="str">
        <f t="shared" si="9"/>
        <v/>
      </c>
      <c r="F38" s="135" t="str">
        <f t="shared" si="4"/>
        <v/>
      </c>
      <c r="G38" s="136" t="str">
        <f t="shared" si="5"/>
        <v/>
      </c>
      <c r="H38" s="136" t="str">
        <f t="shared" ref="H38:AM38" si="70">IF(D38&lt;&gt;"",ROUND(H4*IF($G$1&gt;=DATEVALUE("22/11/2019"),$C$38/365)*$F$38,IF(FALSE,-3,2)),"")</f>
        <v/>
      </c>
      <c r="I38" s="136" t="str">
        <f t="shared" si="70"/>
        <v/>
      </c>
      <c r="J38" s="136" t="str">
        <f t="shared" si="70"/>
        <v/>
      </c>
      <c r="K38" s="136" t="str">
        <f t="shared" si="70"/>
        <v/>
      </c>
      <c r="L38" s="136" t="str">
        <f t="shared" si="70"/>
        <v/>
      </c>
      <c r="M38" s="136" t="str">
        <f t="shared" si="70"/>
        <v/>
      </c>
      <c r="N38" s="136" t="str">
        <f t="shared" si="70"/>
        <v/>
      </c>
      <c r="O38" s="136" t="str">
        <f t="shared" si="70"/>
        <v/>
      </c>
      <c r="P38" s="136" t="str">
        <f t="shared" si="70"/>
        <v/>
      </c>
      <c r="Q38" s="136" t="str">
        <f t="shared" si="70"/>
        <v/>
      </c>
      <c r="R38" s="136" t="str">
        <f t="shared" si="70"/>
        <v/>
      </c>
      <c r="S38" s="136" t="str">
        <f t="shared" si="70"/>
        <v/>
      </c>
      <c r="T38" s="136" t="str">
        <f t="shared" si="70"/>
        <v/>
      </c>
      <c r="U38" s="136" t="str">
        <f t="shared" si="70"/>
        <v/>
      </c>
      <c r="V38" s="136" t="str">
        <f t="shared" si="70"/>
        <v/>
      </c>
      <c r="W38" s="136" t="str">
        <f t="shared" si="70"/>
        <v/>
      </c>
      <c r="X38" s="136" t="str">
        <f t="shared" si="70"/>
        <v/>
      </c>
      <c r="Y38" s="136" t="str">
        <f t="shared" si="70"/>
        <v/>
      </c>
      <c r="Z38" s="136" t="str">
        <f t="shared" si="70"/>
        <v/>
      </c>
      <c r="AA38" s="136" t="str">
        <f t="shared" si="70"/>
        <v/>
      </c>
      <c r="AB38" s="136" t="str">
        <f t="shared" si="70"/>
        <v/>
      </c>
      <c r="AC38" s="136" t="str">
        <f t="shared" si="70"/>
        <v/>
      </c>
      <c r="AD38" s="136" t="str">
        <f t="shared" si="70"/>
        <v/>
      </c>
      <c r="AE38" s="136" t="str">
        <f t="shared" si="70"/>
        <v/>
      </c>
      <c r="AF38" s="136" t="str">
        <f t="shared" si="70"/>
        <v/>
      </c>
      <c r="AG38" s="136" t="str">
        <f t="shared" si="70"/>
        <v/>
      </c>
      <c r="AH38" s="136" t="str">
        <f t="shared" si="70"/>
        <v/>
      </c>
      <c r="AI38" s="136" t="str">
        <f t="shared" si="70"/>
        <v/>
      </c>
      <c r="AJ38" s="136" t="str">
        <f t="shared" si="70"/>
        <v/>
      </c>
      <c r="AK38" s="136" t="str">
        <f t="shared" si="70"/>
        <v/>
      </c>
      <c r="AL38" s="136" t="str">
        <f t="shared" si="70"/>
        <v/>
      </c>
      <c r="AM38" s="136" t="str">
        <f t="shared" si="70"/>
        <v/>
      </c>
      <c r="AN38" s="136" t="str">
        <f t="shared" ref="AN38:BR38" si="71">IF(AJ38&lt;&gt;"",ROUND(AN4*IF($G$1&gt;=DATEVALUE("22/11/2019"),$C$38/365)*$F$38,IF(FALSE,-3,2)),"")</f>
        <v/>
      </c>
      <c r="AO38" s="136" t="str">
        <f t="shared" si="71"/>
        <v/>
      </c>
      <c r="AP38" s="136" t="str">
        <f t="shared" si="71"/>
        <v/>
      </c>
      <c r="AQ38" s="136" t="str">
        <f t="shared" si="71"/>
        <v/>
      </c>
      <c r="AR38" s="136" t="str">
        <f t="shared" si="71"/>
        <v/>
      </c>
      <c r="AS38" s="136" t="str">
        <f t="shared" si="71"/>
        <v/>
      </c>
      <c r="AT38" s="136" t="str">
        <f t="shared" si="71"/>
        <v/>
      </c>
      <c r="AU38" s="136" t="str">
        <f t="shared" si="71"/>
        <v/>
      </c>
      <c r="AV38" s="136" t="str">
        <f t="shared" si="71"/>
        <v/>
      </c>
      <c r="AW38" s="136" t="str">
        <f t="shared" si="71"/>
        <v/>
      </c>
      <c r="AX38" s="136" t="str">
        <f t="shared" si="71"/>
        <v/>
      </c>
      <c r="AY38" s="136" t="str">
        <f t="shared" si="71"/>
        <v/>
      </c>
      <c r="AZ38" s="136" t="str">
        <f t="shared" si="71"/>
        <v/>
      </c>
      <c r="BA38" s="136" t="str">
        <f t="shared" si="71"/>
        <v/>
      </c>
      <c r="BB38" s="136" t="str">
        <f t="shared" si="71"/>
        <v/>
      </c>
      <c r="BC38" s="136" t="str">
        <f t="shared" si="71"/>
        <v/>
      </c>
      <c r="BD38" s="136" t="str">
        <f t="shared" si="71"/>
        <v/>
      </c>
      <c r="BE38" s="136" t="str">
        <f t="shared" si="71"/>
        <v/>
      </c>
      <c r="BF38" s="136" t="str">
        <f t="shared" si="71"/>
        <v/>
      </c>
      <c r="BG38" s="136" t="str">
        <f t="shared" si="71"/>
        <v/>
      </c>
      <c r="BH38" s="136" t="str">
        <f t="shared" si="71"/>
        <v/>
      </c>
      <c r="BI38" s="136" t="str">
        <f t="shared" si="71"/>
        <v/>
      </c>
      <c r="BJ38" s="136" t="str">
        <f t="shared" si="71"/>
        <v/>
      </c>
      <c r="BK38" s="136" t="str">
        <f t="shared" si="71"/>
        <v/>
      </c>
      <c r="BL38" s="136" t="str">
        <f t="shared" si="71"/>
        <v/>
      </c>
      <c r="BM38" s="136" t="str">
        <f t="shared" si="71"/>
        <v/>
      </c>
      <c r="BN38" s="136" t="str">
        <f t="shared" si="71"/>
        <v/>
      </c>
      <c r="BO38" s="136" t="str">
        <f t="shared" si="71"/>
        <v/>
      </c>
      <c r="BP38" s="136" t="str">
        <f t="shared" si="71"/>
        <v/>
      </c>
      <c r="BQ38" s="136" t="str">
        <f t="shared" si="71"/>
        <v/>
      </c>
      <c r="BR38" s="136" t="str">
        <f t="shared" si="71"/>
        <v/>
      </c>
    </row>
    <row r="39" spans="1:70">
      <c r="A39" s="133" t="str">
        <f>IFERROR(IF(IF(AND(ROW(A39)=ROW($A$6),$G$2&lt;DATEVALUE("28/07/2006")),$G$2+1,INDEX('Intereses moratorios'!$A$7:$A$299,MATCH($G$2,'Intereses moratorios'!$A$7:$A$299,1)+ROW(A39)-ROW($A$6)))=0,"",IF(AND(ROW(A39)=ROW($A$6),$G$2&lt;DATEVALUE("28/07/2006")),$G$2+1,INDEX('Intereses moratorios'!$A$7:$A$299,MATCH($G$2,'Intereses moratorios'!$A$7:$A$299,1)+ROW(A39)-ROW($A$6)))),"")</f>
        <v/>
      </c>
      <c r="B39" s="133" t="str">
        <f>IFERROR(INDEX('Intereses moratorios'!$B$7:$B$299,MATCH(A39,'Intereses moratorios'!$A$7:$A$299,0)),"")</f>
        <v/>
      </c>
      <c r="C39" s="134" t="str">
        <f>IF(A39="","",IFERROR(IF($G$1&gt;=DATEVALUE("22/11/2019"),$E$4,INDEX('Intereses moratorios'!$D$7:$D$299,MATCH(A39,'Intereses moratorios'!$A$7:$A$299,0))),""))</f>
        <v/>
      </c>
      <c r="D39" s="133" t="str">
        <f t="shared" si="8"/>
        <v/>
      </c>
      <c r="E39" s="133" t="str">
        <f t="shared" si="9"/>
        <v/>
      </c>
      <c r="F39" s="135" t="str">
        <f t="shared" si="4"/>
        <v/>
      </c>
      <c r="G39" s="136" t="str">
        <f t="shared" si="5"/>
        <v/>
      </c>
      <c r="H39" s="136" t="str">
        <f t="shared" ref="H39:AM39" si="72">IF(D39&lt;&gt;"",ROUND(H4*IF($G$1&gt;=DATEVALUE("22/11/2019"),$C$39/365)*$F$39,IF(FALSE,-3,2)),"")</f>
        <v/>
      </c>
      <c r="I39" s="136" t="str">
        <f t="shared" si="72"/>
        <v/>
      </c>
      <c r="J39" s="136" t="str">
        <f t="shared" si="72"/>
        <v/>
      </c>
      <c r="K39" s="136" t="str">
        <f t="shared" si="72"/>
        <v/>
      </c>
      <c r="L39" s="136" t="str">
        <f t="shared" si="72"/>
        <v/>
      </c>
      <c r="M39" s="136" t="str">
        <f t="shared" si="72"/>
        <v/>
      </c>
      <c r="N39" s="136" t="str">
        <f t="shared" si="72"/>
        <v/>
      </c>
      <c r="O39" s="136" t="str">
        <f t="shared" si="72"/>
        <v/>
      </c>
      <c r="P39" s="136" t="str">
        <f t="shared" si="72"/>
        <v/>
      </c>
      <c r="Q39" s="136" t="str">
        <f t="shared" si="72"/>
        <v/>
      </c>
      <c r="R39" s="136" t="str">
        <f t="shared" si="72"/>
        <v/>
      </c>
      <c r="S39" s="136" t="str">
        <f t="shared" si="72"/>
        <v/>
      </c>
      <c r="T39" s="136" t="str">
        <f t="shared" si="72"/>
        <v/>
      </c>
      <c r="U39" s="136" t="str">
        <f t="shared" si="72"/>
        <v/>
      </c>
      <c r="V39" s="136" t="str">
        <f t="shared" si="72"/>
        <v/>
      </c>
      <c r="W39" s="136" t="str">
        <f t="shared" si="72"/>
        <v/>
      </c>
      <c r="X39" s="136" t="str">
        <f t="shared" si="72"/>
        <v/>
      </c>
      <c r="Y39" s="136" t="str">
        <f t="shared" si="72"/>
        <v/>
      </c>
      <c r="Z39" s="136" t="str">
        <f t="shared" si="72"/>
        <v/>
      </c>
      <c r="AA39" s="136" t="str">
        <f t="shared" si="72"/>
        <v/>
      </c>
      <c r="AB39" s="136" t="str">
        <f t="shared" si="72"/>
        <v/>
      </c>
      <c r="AC39" s="136" t="str">
        <f t="shared" si="72"/>
        <v/>
      </c>
      <c r="AD39" s="136" t="str">
        <f t="shared" si="72"/>
        <v/>
      </c>
      <c r="AE39" s="136" t="str">
        <f t="shared" si="72"/>
        <v/>
      </c>
      <c r="AF39" s="136" t="str">
        <f t="shared" si="72"/>
        <v/>
      </c>
      <c r="AG39" s="136" t="str">
        <f t="shared" si="72"/>
        <v/>
      </c>
      <c r="AH39" s="136" t="str">
        <f t="shared" si="72"/>
        <v/>
      </c>
      <c r="AI39" s="136" t="str">
        <f t="shared" si="72"/>
        <v/>
      </c>
      <c r="AJ39" s="136" t="str">
        <f t="shared" si="72"/>
        <v/>
      </c>
      <c r="AK39" s="136" t="str">
        <f t="shared" si="72"/>
        <v/>
      </c>
      <c r="AL39" s="136" t="str">
        <f t="shared" si="72"/>
        <v/>
      </c>
      <c r="AM39" s="136" t="str">
        <f t="shared" si="72"/>
        <v/>
      </c>
      <c r="AN39" s="136" t="str">
        <f t="shared" ref="AN39:BR39" si="73">IF(AJ39&lt;&gt;"",ROUND(AN4*IF($G$1&gt;=DATEVALUE("22/11/2019"),$C$39/365)*$F$39,IF(FALSE,-3,2)),"")</f>
        <v/>
      </c>
      <c r="AO39" s="136" t="str">
        <f t="shared" si="73"/>
        <v/>
      </c>
      <c r="AP39" s="136" t="str">
        <f t="shared" si="73"/>
        <v/>
      </c>
      <c r="AQ39" s="136" t="str">
        <f t="shared" si="73"/>
        <v/>
      </c>
      <c r="AR39" s="136" t="str">
        <f t="shared" si="73"/>
        <v/>
      </c>
      <c r="AS39" s="136" t="str">
        <f t="shared" si="73"/>
        <v/>
      </c>
      <c r="AT39" s="136" t="str">
        <f t="shared" si="73"/>
        <v/>
      </c>
      <c r="AU39" s="136" t="str">
        <f t="shared" si="73"/>
        <v/>
      </c>
      <c r="AV39" s="136" t="str">
        <f t="shared" si="73"/>
        <v/>
      </c>
      <c r="AW39" s="136" t="str">
        <f t="shared" si="73"/>
        <v/>
      </c>
      <c r="AX39" s="136" t="str">
        <f t="shared" si="73"/>
        <v/>
      </c>
      <c r="AY39" s="136" t="str">
        <f t="shared" si="73"/>
        <v/>
      </c>
      <c r="AZ39" s="136" t="str">
        <f t="shared" si="73"/>
        <v/>
      </c>
      <c r="BA39" s="136" t="str">
        <f t="shared" si="73"/>
        <v/>
      </c>
      <c r="BB39" s="136" t="str">
        <f t="shared" si="73"/>
        <v/>
      </c>
      <c r="BC39" s="136" t="str">
        <f t="shared" si="73"/>
        <v/>
      </c>
      <c r="BD39" s="136" t="str">
        <f t="shared" si="73"/>
        <v/>
      </c>
      <c r="BE39" s="136" t="str">
        <f t="shared" si="73"/>
        <v/>
      </c>
      <c r="BF39" s="136" t="str">
        <f t="shared" si="73"/>
        <v/>
      </c>
      <c r="BG39" s="136" t="str">
        <f t="shared" si="73"/>
        <v/>
      </c>
      <c r="BH39" s="136" t="str">
        <f t="shared" si="73"/>
        <v/>
      </c>
      <c r="BI39" s="136" t="str">
        <f t="shared" si="73"/>
        <v/>
      </c>
      <c r="BJ39" s="136" t="str">
        <f t="shared" si="73"/>
        <v/>
      </c>
      <c r="BK39" s="136" t="str">
        <f t="shared" si="73"/>
        <v/>
      </c>
      <c r="BL39" s="136" t="str">
        <f t="shared" si="73"/>
        <v/>
      </c>
      <c r="BM39" s="136" t="str">
        <f t="shared" si="73"/>
        <v/>
      </c>
      <c r="BN39" s="136" t="str">
        <f t="shared" si="73"/>
        <v/>
      </c>
      <c r="BO39" s="136" t="str">
        <f t="shared" si="73"/>
        <v/>
      </c>
      <c r="BP39" s="136" t="str">
        <f t="shared" si="73"/>
        <v/>
      </c>
      <c r="BQ39" s="136" t="str">
        <f t="shared" si="73"/>
        <v/>
      </c>
      <c r="BR39" s="136" t="str">
        <f t="shared" si="73"/>
        <v/>
      </c>
    </row>
    <row r="40" spans="1:70">
      <c r="A40" s="133" t="str">
        <f>IFERROR(IF(IF(AND(ROW(A40)=ROW($A$6),$G$2&lt;DATEVALUE("28/07/2006")),$G$2+1,INDEX('Intereses moratorios'!$A$7:$A$299,MATCH($G$2,'Intereses moratorios'!$A$7:$A$299,1)+ROW(A40)-ROW($A$6)))=0,"",IF(AND(ROW(A40)=ROW($A$6),$G$2&lt;DATEVALUE("28/07/2006")),$G$2+1,INDEX('Intereses moratorios'!$A$7:$A$299,MATCH($G$2,'Intereses moratorios'!$A$7:$A$299,1)+ROW(A40)-ROW($A$6)))),"")</f>
        <v/>
      </c>
      <c r="B40" s="133" t="str">
        <f>IFERROR(INDEX('Intereses moratorios'!$B$7:$B$299,MATCH(A40,'Intereses moratorios'!$A$7:$A$299,0)),"")</f>
        <v/>
      </c>
      <c r="C40" s="134" t="str">
        <f>IF(A40="","",IFERROR(IF($G$1&gt;=DATEVALUE("22/11/2019"),$E$4,INDEX('Intereses moratorios'!$D$7:$D$299,MATCH(A40,'Intereses moratorios'!$A$7:$A$299,0))),""))</f>
        <v/>
      </c>
      <c r="D40" s="133" t="str">
        <f t="shared" si="8"/>
        <v/>
      </c>
      <c r="E40" s="133" t="str">
        <f t="shared" si="9"/>
        <v/>
      </c>
      <c r="F40" s="135" t="str">
        <f t="shared" si="4"/>
        <v/>
      </c>
      <c r="G40" s="136" t="str">
        <f t="shared" si="5"/>
        <v/>
      </c>
      <c r="H40" s="136" t="str">
        <f t="shared" ref="H40:AM40" si="74">IF(D40&lt;&gt;"",ROUND(H4*IF($G$1&gt;=DATEVALUE("22/11/2019"),$C$40/365)*$F$40,IF(FALSE,-3,2)),"")</f>
        <v/>
      </c>
      <c r="I40" s="136" t="str">
        <f t="shared" si="74"/>
        <v/>
      </c>
      <c r="J40" s="136" t="str">
        <f t="shared" si="74"/>
        <v/>
      </c>
      <c r="K40" s="136" t="str">
        <f t="shared" si="74"/>
        <v/>
      </c>
      <c r="L40" s="136" t="str">
        <f t="shared" si="74"/>
        <v/>
      </c>
      <c r="M40" s="136" t="str">
        <f t="shared" si="74"/>
        <v/>
      </c>
      <c r="N40" s="136" t="str">
        <f t="shared" si="74"/>
        <v/>
      </c>
      <c r="O40" s="136" t="str">
        <f t="shared" si="74"/>
        <v/>
      </c>
      <c r="P40" s="136" t="str">
        <f t="shared" si="74"/>
        <v/>
      </c>
      <c r="Q40" s="136" t="str">
        <f t="shared" si="74"/>
        <v/>
      </c>
      <c r="R40" s="136" t="str">
        <f t="shared" si="74"/>
        <v/>
      </c>
      <c r="S40" s="136" t="str">
        <f t="shared" si="74"/>
        <v/>
      </c>
      <c r="T40" s="136" t="str">
        <f t="shared" si="74"/>
        <v/>
      </c>
      <c r="U40" s="136" t="str">
        <f t="shared" si="74"/>
        <v/>
      </c>
      <c r="V40" s="136" t="str">
        <f t="shared" si="74"/>
        <v/>
      </c>
      <c r="W40" s="136" t="str">
        <f t="shared" si="74"/>
        <v/>
      </c>
      <c r="X40" s="136" t="str">
        <f t="shared" si="74"/>
        <v/>
      </c>
      <c r="Y40" s="136" t="str">
        <f t="shared" si="74"/>
        <v/>
      </c>
      <c r="Z40" s="136" t="str">
        <f t="shared" si="74"/>
        <v/>
      </c>
      <c r="AA40" s="136" t="str">
        <f t="shared" si="74"/>
        <v/>
      </c>
      <c r="AB40" s="136" t="str">
        <f t="shared" si="74"/>
        <v/>
      </c>
      <c r="AC40" s="136" t="str">
        <f t="shared" si="74"/>
        <v/>
      </c>
      <c r="AD40" s="136" t="str">
        <f t="shared" si="74"/>
        <v/>
      </c>
      <c r="AE40" s="136" t="str">
        <f t="shared" si="74"/>
        <v/>
      </c>
      <c r="AF40" s="136" t="str">
        <f t="shared" si="74"/>
        <v/>
      </c>
      <c r="AG40" s="136" t="str">
        <f t="shared" si="74"/>
        <v/>
      </c>
      <c r="AH40" s="136" t="str">
        <f t="shared" si="74"/>
        <v/>
      </c>
      <c r="AI40" s="136" t="str">
        <f t="shared" si="74"/>
        <v/>
      </c>
      <c r="AJ40" s="136" t="str">
        <f t="shared" si="74"/>
        <v/>
      </c>
      <c r="AK40" s="136" t="str">
        <f t="shared" si="74"/>
        <v/>
      </c>
      <c r="AL40" s="136" t="str">
        <f t="shared" si="74"/>
        <v/>
      </c>
      <c r="AM40" s="136" t="str">
        <f t="shared" si="74"/>
        <v/>
      </c>
      <c r="AN40" s="136" t="str">
        <f t="shared" ref="AN40:BR40" si="75">IF(AJ40&lt;&gt;"",ROUND(AN4*IF($G$1&gt;=DATEVALUE("22/11/2019"),$C$40/365)*$F$40,IF(FALSE,-3,2)),"")</f>
        <v/>
      </c>
      <c r="AO40" s="136" t="str">
        <f t="shared" si="75"/>
        <v/>
      </c>
      <c r="AP40" s="136" t="str">
        <f t="shared" si="75"/>
        <v/>
      </c>
      <c r="AQ40" s="136" t="str">
        <f t="shared" si="75"/>
        <v/>
      </c>
      <c r="AR40" s="136" t="str">
        <f t="shared" si="75"/>
        <v/>
      </c>
      <c r="AS40" s="136" t="str">
        <f t="shared" si="75"/>
        <v/>
      </c>
      <c r="AT40" s="136" t="str">
        <f t="shared" si="75"/>
        <v/>
      </c>
      <c r="AU40" s="136" t="str">
        <f t="shared" si="75"/>
        <v/>
      </c>
      <c r="AV40" s="136" t="str">
        <f t="shared" si="75"/>
        <v/>
      </c>
      <c r="AW40" s="136" t="str">
        <f t="shared" si="75"/>
        <v/>
      </c>
      <c r="AX40" s="136" t="str">
        <f t="shared" si="75"/>
        <v/>
      </c>
      <c r="AY40" s="136" t="str">
        <f t="shared" si="75"/>
        <v/>
      </c>
      <c r="AZ40" s="136" t="str">
        <f t="shared" si="75"/>
        <v/>
      </c>
      <c r="BA40" s="136" t="str">
        <f t="shared" si="75"/>
        <v/>
      </c>
      <c r="BB40" s="136" t="str">
        <f t="shared" si="75"/>
        <v/>
      </c>
      <c r="BC40" s="136" t="str">
        <f t="shared" si="75"/>
        <v/>
      </c>
      <c r="BD40" s="136" t="str">
        <f t="shared" si="75"/>
        <v/>
      </c>
      <c r="BE40" s="136" t="str">
        <f t="shared" si="75"/>
        <v/>
      </c>
      <c r="BF40" s="136" t="str">
        <f t="shared" si="75"/>
        <v/>
      </c>
      <c r="BG40" s="136" t="str">
        <f t="shared" si="75"/>
        <v/>
      </c>
      <c r="BH40" s="136" t="str">
        <f t="shared" si="75"/>
        <v/>
      </c>
      <c r="BI40" s="136" t="str">
        <f t="shared" si="75"/>
        <v/>
      </c>
      <c r="BJ40" s="136" t="str">
        <f t="shared" si="75"/>
        <v/>
      </c>
      <c r="BK40" s="136" t="str">
        <f t="shared" si="75"/>
        <v/>
      </c>
      <c r="BL40" s="136" t="str">
        <f t="shared" si="75"/>
        <v/>
      </c>
      <c r="BM40" s="136" t="str">
        <f t="shared" si="75"/>
        <v/>
      </c>
      <c r="BN40" s="136" t="str">
        <f t="shared" si="75"/>
        <v/>
      </c>
      <c r="BO40" s="136" t="str">
        <f t="shared" si="75"/>
        <v/>
      </c>
      <c r="BP40" s="136" t="str">
        <f t="shared" si="75"/>
        <v/>
      </c>
      <c r="BQ40" s="136" t="str">
        <f t="shared" si="75"/>
        <v/>
      </c>
      <c r="BR40" s="136" t="str">
        <f t="shared" si="75"/>
        <v/>
      </c>
    </row>
    <row r="41" spans="1:70">
      <c r="A41" s="133" t="str">
        <f>IFERROR(IF(IF(AND(ROW(A41)=ROW($A$6),$G$2&lt;DATEVALUE("28/07/2006")),$G$2+1,INDEX('Intereses moratorios'!$A$7:$A$299,MATCH($G$2,'Intereses moratorios'!$A$7:$A$299,1)+ROW(A41)-ROW($A$6)))=0,"",IF(AND(ROW(A41)=ROW($A$6),$G$2&lt;DATEVALUE("28/07/2006")),$G$2+1,INDEX('Intereses moratorios'!$A$7:$A$299,MATCH($G$2,'Intereses moratorios'!$A$7:$A$299,1)+ROW(A41)-ROW($A$6)))),"")</f>
        <v/>
      </c>
      <c r="B41" s="133" t="str">
        <f>IFERROR(INDEX('Intereses moratorios'!$B$7:$B$299,MATCH(A41,'Intereses moratorios'!$A$7:$A$299,0)),"")</f>
        <v/>
      </c>
      <c r="C41" s="134" t="str">
        <f>IF(A41="","",IFERROR(IF($G$1&gt;=DATEVALUE("22/11/2019"),$E$4,INDEX('Intereses moratorios'!$D$7:$D$299,MATCH(A41,'Intereses moratorios'!$A$7:$A$299,0))),""))</f>
        <v/>
      </c>
      <c r="D41" s="133" t="str">
        <f t="shared" si="8"/>
        <v/>
      </c>
      <c r="E41" s="133" t="str">
        <f t="shared" si="9"/>
        <v/>
      </c>
      <c r="F41" s="135" t="str">
        <f t="shared" si="4"/>
        <v/>
      </c>
      <c r="G41" s="136" t="str">
        <f t="shared" si="5"/>
        <v/>
      </c>
      <c r="H41" s="136" t="str">
        <f t="shared" ref="H41:AM41" si="76">IF(D41&lt;&gt;"",ROUND(H4*IF($G$1&gt;=DATEVALUE("22/11/2019"),$C$41/365)*$F$41,IF(FALSE,-3,2)),"")</f>
        <v/>
      </c>
      <c r="I41" s="136" t="str">
        <f t="shared" si="76"/>
        <v/>
      </c>
      <c r="J41" s="136" t="str">
        <f t="shared" si="76"/>
        <v/>
      </c>
      <c r="K41" s="136" t="str">
        <f t="shared" si="76"/>
        <v/>
      </c>
      <c r="L41" s="136" t="str">
        <f t="shared" si="76"/>
        <v/>
      </c>
      <c r="M41" s="136" t="str">
        <f t="shared" si="76"/>
        <v/>
      </c>
      <c r="N41" s="136" t="str">
        <f t="shared" si="76"/>
        <v/>
      </c>
      <c r="O41" s="136" t="str">
        <f t="shared" si="76"/>
        <v/>
      </c>
      <c r="P41" s="136" t="str">
        <f t="shared" si="76"/>
        <v/>
      </c>
      <c r="Q41" s="136" t="str">
        <f t="shared" si="76"/>
        <v/>
      </c>
      <c r="R41" s="136" t="str">
        <f t="shared" si="76"/>
        <v/>
      </c>
      <c r="S41" s="136" t="str">
        <f t="shared" si="76"/>
        <v/>
      </c>
      <c r="T41" s="136" t="str">
        <f t="shared" si="76"/>
        <v/>
      </c>
      <c r="U41" s="136" t="str">
        <f t="shared" si="76"/>
        <v/>
      </c>
      <c r="V41" s="136" t="str">
        <f t="shared" si="76"/>
        <v/>
      </c>
      <c r="W41" s="136" t="str">
        <f t="shared" si="76"/>
        <v/>
      </c>
      <c r="X41" s="136" t="str">
        <f t="shared" si="76"/>
        <v/>
      </c>
      <c r="Y41" s="136" t="str">
        <f t="shared" si="76"/>
        <v/>
      </c>
      <c r="Z41" s="136" t="str">
        <f t="shared" si="76"/>
        <v/>
      </c>
      <c r="AA41" s="136" t="str">
        <f t="shared" si="76"/>
        <v/>
      </c>
      <c r="AB41" s="136" t="str">
        <f t="shared" si="76"/>
        <v/>
      </c>
      <c r="AC41" s="136" t="str">
        <f t="shared" si="76"/>
        <v/>
      </c>
      <c r="AD41" s="136" t="str">
        <f t="shared" si="76"/>
        <v/>
      </c>
      <c r="AE41" s="136" t="str">
        <f t="shared" si="76"/>
        <v/>
      </c>
      <c r="AF41" s="136" t="str">
        <f t="shared" si="76"/>
        <v/>
      </c>
      <c r="AG41" s="136" t="str">
        <f t="shared" si="76"/>
        <v/>
      </c>
      <c r="AH41" s="136" t="str">
        <f t="shared" si="76"/>
        <v/>
      </c>
      <c r="AI41" s="136" t="str">
        <f t="shared" si="76"/>
        <v/>
      </c>
      <c r="AJ41" s="136" t="str">
        <f t="shared" si="76"/>
        <v/>
      </c>
      <c r="AK41" s="136" t="str">
        <f t="shared" si="76"/>
        <v/>
      </c>
      <c r="AL41" s="136" t="str">
        <f t="shared" si="76"/>
        <v/>
      </c>
      <c r="AM41" s="136" t="str">
        <f t="shared" si="76"/>
        <v/>
      </c>
      <c r="AN41" s="136" t="str">
        <f t="shared" ref="AN41:BR41" si="77">IF(AJ41&lt;&gt;"",ROUND(AN4*IF($G$1&gt;=DATEVALUE("22/11/2019"),$C$41/365)*$F$41,IF(FALSE,-3,2)),"")</f>
        <v/>
      </c>
      <c r="AO41" s="136" t="str">
        <f t="shared" si="77"/>
        <v/>
      </c>
      <c r="AP41" s="136" t="str">
        <f t="shared" si="77"/>
        <v/>
      </c>
      <c r="AQ41" s="136" t="str">
        <f t="shared" si="77"/>
        <v/>
      </c>
      <c r="AR41" s="136" t="str">
        <f t="shared" si="77"/>
        <v/>
      </c>
      <c r="AS41" s="136" t="str">
        <f t="shared" si="77"/>
        <v/>
      </c>
      <c r="AT41" s="136" t="str">
        <f t="shared" si="77"/>
        <v/>
      </c>
      <c r="AU41" s="136" t="str">
        <f t="shared" si="77"/>
        <v/>
      </c>
      <c r="AV41" s="136" t="str">
        <f t="shared" si="77"/>
        <v/>
      </c>
      <c r="AW41" s="136" t="str">
        <f t="shared" si="77"/>
        <v/>
      </c>
      <c r="AX41" s="136" t="str">
        <f t="shared" si="77"/>
        <v/>
      </c>
      <c r="AY41" s="136" t="str">
        <f t="shared" si="77"/>
        <v/>
      </c>
      <c r="AZ41" s="136" t="str">
        <f t="shared" si="77"/>
        <v/>
      </c>
      <c r="BA41" s="136" t="str">
        <f t="shared" si="77"/>
        <v/>
      </c>
      <c r="BB41" s="136" t="str">
        <f t="shared" si="77"/>
        <v/>
      </c>
      <c r="BC41" s="136" t="str">
        <f t="shared" si="77"/>
        <v/>
      </c>
      <c r="BD41" s="136" t="str">
        <f t="shared" si="77"/>
        <v/>
      </c>
      <c r="BE41" s="136" t="str">
        <f t="shared" si="77"/>
        <v/>
      </c>
      <c r="BF41" s="136" t="str">
        <f t="shared" si="77"/>
        <v/>
      </c>
      <c r="BG41" s="136" t="str">
        <f t="shared" si="77"/>
        <v/>
      </c>
      <c r="BH41" s="136" t="str">
        <f t="shared" si="77"/>
        <v/>
      </c>
      <c r="BI41" s="136" t="str">
        <f t="shared" si="77"/>
        <v/>
      </c>
      <c r="BJ41" s="136" t="str">
        <f t="shared" si="77"/>
        <v/>
      </c>
      <c r="BK41" s="136" t="str">
        <f t="shared" si="77"/>
        <v/>
      </c>
      <c r="BL41" s="136" t="str">
        <f t="shared" si="77"/>
        <v/>
      </c>
      <c r="BM41" s="136" t="str">
        <f t="shared" si="77"/>
        <v/>
      </c>
      <c r="BN41" s="136" t="str">
        <f t="shared" si="77"/>
        <v/>
      </c>
      <c r="BO41" s="136" t="str">
        <f t="shared" si="77"/>
        <v/>
      </c>
      <c r="BP41" s="136" t="str">
        <f t="shared" si="77"/>
        <v/>
      </c>
      <c r="BQ41" s="136" t="str">
        <f t="shared" si="77"/>
        <v/>
      </c>
      <c r="BR41" s="136" t="str">
        <f t="shared" si="77"/>
        <v/>
      </c>
    </row>
    <row r="42" spans="1:70">
      <c r="A42" s="133" t="str">
        <f>IFERROR(IF(IF(AND(ROW(A42)=ROW($A$6),$G$2&lt;DATEVALUE("28/07/2006")),$G$2+1,INDEX('Intereses moratorios'!$A$7:$A$299,MATCH($G$2,'Intereses moratorios'!$A$7:$A$299,1)+ROW(A42)-ROW($A$6)))=0,"",IF(AND(ROW(A42)=ROW($A$6),$G$2&lt;DATEVALUE("28/07/2006")),$G$2+1,INDEX('Intereses moratorios'!$A$7:$A$299,MATCH($G$2,'Intereses moratorios'!$A$7:$A$299,1)+ROW(A42)-ROW($A$6)))),"")</f>
        <v/>
      </c>
      <c r="B42" s="133" t="str">
        <f>IFERROR(INDEX('Intereses moratorios'!$B$7:$B$299,MATCH(A42,'Intereses moratorios'!$A$7:$A$299,0)),"")</f>
        <v/>
      </c>
      <c r="C42" s="134" t="str">
        <f>IF(A42="","",IFERROR(IF($G$1&gt;=DATEVALUE("22/11/2019"),$E$4,INDEX('Intereses moratorios'!$D$7:$D$299,MATCH(A42,'Intereses moratorios'!$A$7:$A$299,0))),""))</f>
        <v/>
      </c>
      <c r="D42" s="133" t="str">
        <f t="shared" si="8"/>
        <v/>
      </c>
      <c r="E42" s="133" t="str">
        <f t="shared" si="9"/>
        <v/>
      </c>
      <c r="F42" s="135" t="str">
        <f t="shared" si="4"/>
        <v/>
      </c>
      <c r="G42" s="136" t="str">
        <f t="shared" si="5"/>
        <v/>
      </c>
      <c r="H42" s="136" t="str">
        <f t="shared" ref="H42:AM42" si="78">IF(D42&lt;&gt;"",ROUND(H4*IF($G$1&gt;=DATEVALUE("22/11/2019"),$C$42/365)*$F$42,IF(FALSE,-3,2)),"")</f>
        <v/>
      </c>
      <c r="I42" s="136" t="str">
        <f t="shared" si="78"/>
        <v/>
      </c>
      <c r="J42" s="136" t="str">
        <f t="shared" si="78"/>
        <v/>
      </c>
      <c r="K42" s="136" t="str">
        <f t="shared" si="78"/>
        <v/>
      </c>
      <c r="L42" s="136" t="str">
        <f t="shared" si="78"/>
        <v/>
      </c>
      <c r="M42" s="136" t="str">
        <f t="shared" si="78"/>
        <v/>
      </c>
      <c r="N42" s="136" t="str">
        <f t="shared" si="78"/>
        <v/>
      </c>
      <c r="O42" s="136" t="str">
        <f t="shared" si="78"/>
        <v/>
      </c>
      <c r="P42" s="136" t="str">
        <f t="shared" si="78"/>
        <v/>
      </c>
      <c r="Q42" s="136" t="str">
        <f t="shared" si="78"/>
        <v/>
      </c>
      <c r="R42" s="136" t="str">
        <f t="shared" si="78"/>
        <v/>
      </c>
      <c r="S42" s="136" t="str">
        <f t="shared" si="78"/>
        <v/>
      </c>
      <c r="T42" s="136" t="str">
        <f t="shared" si="78"/>
        <v/>
      </c>
      <c r="U42" s="136" t="str">
        <f t="shared" si="78"/>
        <v/>
      </c>
      <c r="V42" s="136" t="str">
        <f t="shared" si="78"/>
        <v/>
      </c>
      <c r="W42" s="136" t="str">
        <f t="shared" si="78"/>
        <v/>
      </c>
      <c r="X42" s="136" t="str">
        <f t="shared" si="78"/>
        <v/>
      </c>
      <c r="Y42" s="136" t="str">
        <f t="shared" si="78"/>
        <v/>
      </c>
      <c r="Z42" s="136" t="str">
        <f t="shared" si="78"/>
        <v/>
      </c>
      <c r="AA42" s="136" t="str">
        <f t="shared" si="78"/>
        <v/>
      </c>
      <c r="AB42" s="136" t="str">
        <f t="shared" si="78"/>
        <v/>
      </c>
      <c r="AC42" s="136" t="str">
        <f t="shared" si="78"/>
        <v/>
      </c>
      <c r="AD42" s="136" t="str">
        <f t="shared" si="78"/>
        <v/>
      </c>
      <c r="AE42" s="136" t="str">
        <f t="shared" si="78"/>
        <v/>
      </c>
      <c r="AF42" s="136" t="str">
        <f t="shared" si="78"/>
        <v/>
      </c>
      <c r="AG42" s="136" t="str">
        <f t="shared" si="78"/>
        <v/>
      </c>
      <c r="AH42" s="136" t="str">
        <f t="shared" si="78"/>
        <v/>
      </c>
      <c r="AI42" s="136" t="str">
        <f t="shared" si="78"/>
        <v/>
      </c>
      <c r="AJ42" s="136" t="str">
        <f t="shared" si="78"/>
        <v/>
      </c>
      <c r="AK42" s="136" t="str">
        <f t="shared" si="78"/>
        <v/>
      </c>
      <c r="AL42" s="136" t="str">
        <f t="shared" si="78"/>
        <v/>
      </c>
      <c r="AM42" s="136" t="str">
        <f t="shared" si="78"/>
        <v/>
      </c>
      <c r="AN42" s="136" t="str">
        <f t="shared" ref="AN42:BR42" si="79">IF(AJ42&lt;&gt;"",ROUND(AN4*IF($G$1&gt;=DATEVALUE("22/11/2019"),$C$42/365)*$F$42,IF(FALSE,-3,2)),"")</f>
        <v/>
      </c>
      <c r="AO42" s="136" t="str">
        <f t="shared" si="79"/>
        <v/>
      </c>
      <c r="AP42" s="136" t="str">
        <f t="shared" si="79"/>
        <v/>
      </c>
      <c r="AQ42" s="136" t="str">
        <f t="shared" si="79"/>
        <v/>
      </c>
      <c r="AR42" s="136" t="str">
        <f t="shared" si="79"/>
        <v/>
      </c>
      <c r="AS42" s="136" t="str">
        <f t="shared" si="79"/>
        <v/>
      </c>
      <c r="AT42" s="136" t="str">
        <f t="shared" si="79"/>
        <v/>
      </c>
      <c r="AU42" s="136" t="str">
        <f t="shared" si="79"/>
        <v/>
      </c>
      <c r="AV42" s="136" t="str">
        <f t="shared" si="79"/>
        <v/>
      </c>
      <c r="AW42" s="136" t="str">
        <f t="shared" si="79"/>
        <v/>
      </c>
      <c r="AX42" s="136" t="str">
        <f t="shared" si="79"/>
        <v/>
      </c>
      <c r="AY42" s="136" t="str">
        <f t="shared" si="79"/>
        <v/>
      </c>
      <c r="AZ42" s="136" t="str">
        <f t="shared" si="79"/>
        <v/>
      </c>
      <c r="BA42" s="136" t="str">
        <f t="shared" si="79"/>
        <v/>
      </c>
      <c r="BB42" s="136" t="str">
        <f t="shared" si="79"/>
        <v/>
      </c>
      <c r="BC42" s="136" t="str">
        <f t="shared" si="79"/>
        <v/>
      </c>
      <c r="BD42" s="136" t="str">
        <f t="shared" si="79"/>
        <v/>
      </c>
      <c r="BE42" s="136" t="str">
        <f t="shared" si="79"/>
        <v/>
      </c>
      <c r="BF42" s="136" t="str">
        <f t="shared" si="79"/>
        <v/>
      </c>
      <c r="BG42" s="136" t="str">
        <f t="shared" si="79"/>
        <v/>
      </c>
      <c r="BH42" s="136" t="str">
        <f t="shared" si="79"/>
        <v/>
      </c>
      <c r="BI42" s="136" t="str">
        <f t="shared" si="79"/>
        <v/>
      </c>
      <c r="BJ42" s="136" t="str">
        <f t="shared" si="79"/>
        <v/>
      </c>
      <c r="BK42" s="136" t="str">
        <f t="shared" si="79"/>
        <v/>
      </c>
      <c r="BL42" s="136" t="str">
        <f t="shared" si="79"/>
        <v/>
      </c>
      <c r="BM42" s="136" t="str">
        <f t="shared" si="79"/>
        <v/>
      </c>
      <c r="BN42" s="136" t="str">
        <f t="shared" si="79"/>
        <v/>
      </c>
      <c r="BO42" s="136" t="str">
        <f t="shared" si="79"/>
        <v/>
      </c>
      <c r="BP42" s="136" t="str">
        <f t="shared" si="79"/>
        <v/>
      </c>
      <c r="BQ42" s="136" t="str">
        <f t="shared" si="79"/>
        <v/>
      </c>
      <c r="BR42" s="136" t="str">
        <f t="shared" si="79"/>
        <v/>
      </c>
    </row>
    <row r="43" spans="1:70">
      <c r="A43" s="133" t="str">
        <f>IFERROR(IF(IF(AND(ROW(A43)=ROW($A$6),$G$2&lt;DATEVALUE("28/07/2006")),$G$2+1,INDEX('Intereses moratorios'!$A$7:$A$299,MATCH($G$2,'Intereses moratorios'!$A$7:$A$299,1)+ROW(A43)-ROW($A$6)))=0,"",IF(AND(ROW(A43)=ROW($A$6),$G$2&lt;DATEVALUE("28/07/2006")),$G$2+1,INDEX('Intereses moratorios'!$A$7:$A$299,MATCH($G$2,'Intereses moratorios'!$A$7:$A$299,1)+ROW(A43)-ROW($A$6)))),"")</f>
        <v/>
      </c>
      <c r="B43" s="133" t="str">
        <f>IFERROR(INDEX('Intereses moratorios'!$B$7:$B$299,MATCH(A43,'Intereses moratorios'!$A$7:$A$299,0)),"")</f>
        <v/>
      </c>
      <c r="C43" s="134" t="str">
        <f>IF(A43="","",IFERROR(IF($G$1&gt;=DATEVALUE("22/11/2019"),$E$4,INDEX('Intereses moratorios'!$D$7:$D$299,MATCH(A43,'Intereses moratorios'!$A$7:$A$299,0))),""))</f>
        <v/>
      </c>
      <c r="D43" s="133" t="str">
        <f t="shared" si="8"/>
        <v/>
      </c>
      <c r="E43" s="133" t="str">
        <f t="shared" si="9"/>
        <v/>
      </c>
      <c r="F43" s="135" t="str">
        <f t="shared" si="4"/>
        <v/>
      </c>
      <c r="G43" s="136" t="str">
        <f t="shared" si="5"/>
        <v/>
      </c>
      <c r="H43" s="136" t="str">
        <f t="shared" ref="H43:AM43" si="80">IF(D43&lt;&gt;"",ROUND(H4*IF($G$1&gt;=DATEVALUE("22/11/2019"),$C$43/365)*$F$43,IF(FALSE,-3,2)),"")</f>
        <v/>
      </c>
      <c r="I43" s="136" t="str">
        <f t="shared" si="80"/>
        <v/>
      </c>
      <c r="J43" s="136" t="str">
        <f t="shared" si="80"/>
        <v/>
      </c>
      <c r="K43" s="136" t="str">
        <f t="shared" si="80"/>
        <v/>
      </c>
      <c r="L43" s="136" t="str">
        <f t="shared" si="80"/>
        <v/>
      </c>
      <c r="M43" s="136" t="str">
        <f t="shared" si="80"/>
        <v/>
      </c>
      <c r="N43" s="136" t="str">
        <f t="shared" si="80"/>
        <v/>
      </c>
      <c r="O43" s="136" t="str">
        <f t="shared" si="80"/>
        <v/>
      </c>
      <c r="P43" s="136" t="str">
        <f t="shared" si="80"/>
        <v/>
      </c>
      <c r="Q43" s="136" t="str">
        <f t="shared" si="80"/>
        <v/>
      </c>
      <c r="R43" s="136" t="str">
        <f t="shared" si="80"/>
        <v/>
      </c>
      <c r="S43" s="136" t="str">
        <f t="shared" si="80"/>
        <v/>
      </c>
      <c r="T43" s="136" t="str">
        <f t="shared" si="80"/>
        <v/>
      </c>
      <c r="U43" s="136" t="str">
        <f t="shared" si="80"/>
        <v/>
      </c>
      <c r="V43" s="136" t="str">
        <f t="shared" si="80"/>
        <v/>
      </c>
      <c r="W43" s="136" t="str">
        <f t="shared" si="80"/>
        <v/>
      </c>
      <c r="X43" s="136" t="str">
        <f t="shared" si="80"/>
        <v/>
      </c>
      <c r="Y43" s="136" t="str">
        <f t="shared" si="80"/>
        <v/>
      </c>
      <c r="Z43" s="136" t="str">
        <f t="shared" si="80"/>
        <v/>
      </c>
      <c r="AA43" s="136" t="str">
        <f t="shared" si="80"/>
        <v/>
      </c>
      <c r="AB43" s="136" t="str">
        <f t="shared" si="80"/>
        <v/>
      </c>
      <c r="AC43" s="136" t="str">
        <f t="shared" si="80"/>
        <v/>
      </c>
      <c r="AD43" s="136" t="str">
        <f t="shared" si="80"/>
        <v/>
      </c>
      <c r="AE43" s="136" t="str">
        <f t="shared" si="80"/>
        <v/>
      </c>
      <c r="AF43" s="136" t="str">
        <f t="shared" si="80"/>
        <v/>
      </c>
      <c r="AG43" s="136" t="str">
        <f t="shared" si="80"/>
        <v/>
      </c>
      <c r="AH43" s="136" t="str">
        <f t="shared" si="80"/>
        <v/>
      </c>
      <c r="AI43" s="136" t="str">
        <f t="shared" si="80"/>
        <v/>
      </c>
      <c r="AJ43" s="136" t="str">
        <f t="shared" si="80"/>
        <v/>
      </c>
      <c r="AK43" s="136" t="str">
        <f t="shared" si="80"/>
        <v/>
      </c>
      <c r="AL43" s="136" t="str">
        <f t="shared" si="80"/>
        <v/>
      </c>
      <c r="AM43" s="136" t="str">
        <f t="shared" si="80"/>
        <v/>
      </c>
      <c r="AN43" s="136" t="str">
        <f t="shared" ref="AN43:BR43" si="81">IF(AJ43&lt;&gt;"",ROUND(AN4*IF($G$1&gt;=DATEVALUE("22/11/2019"),$C$43/365)*$F$43,IF(FALSE,-3,2)),"")</f>
        <v/>
      </c>
      <c r="AO43" s="136" t="str">
        <f t="shared" si="81"/>
        <v/>
      </c>
      <c r="AP43" s="136" t="str">
        <f t="shared" si="81"/>
        <v/>
      </c>
      <c r="AQ43" s="136" t="str">
        <f t="shared" si="81"/>
        <v/>
      </c>
      <c r="AR43" s="136" t="str">
        <f t="shared" si="81"/>
        <v/>
      </c>
      <c r="AS43" s="136" t="str">
        <f t="shared" si="81"/>
        <v/>
      </c>
      <c r="AT43" s="136" t="str">
        <f t="shared" si="81"/>
        <v/>
      </c>
      <c r="AU43" s="136" t="str">
        <f t="shared" si="81"/>
        <v/>
      </c>
      <c r="AV43" s="136" t="str">
        <f t="shared" si="81"/>
        <v/>
      </c>
      <c r="AW43" s="136" t="str">
        <f t="shared" si="81"/>
        <v/>
      </c>
      <c r="AX43" s="136" t="str">
        <f t="shared" si="81"/>
        <v/>
      </c>
      <c r="AY43" s="136" t="str">
        <f t="shared" si="81"/>
        <v/>
      </c>
      <c r="AZ43" s="136" t="str">
        <f t="shared" si="81"/>
        <v/>
      </c>
      <c r="BA43" s="136" t="str">
        <f t="shared" si="81"/>
        <v/>
      </c>
      <c r="BB43" s="136" t="str">
        <f t="shared" si="81"/>
        <v/>
      </c>
      <c r="BC43" s="136" t="str">
        <f t="shared" si="81"/>
        <v/>
      </c>
      <c r="BD43" s="136" t="str">
        <f t="shared" si="81"/>
        <v/>
      </c>
      <c r="BE43" s="136" t="str">
        <f t="shared" si="81"/>
        <v/>
      </c>
      <c r="BF43" s="136" t="str">
        <f t="shared" si="81"/>
        <v/>
      </c>
      <c r="BG43" s="136" t="str">
        <f t="shared" si="81"/>
        <v/>
      </c>
      <c r="BH43" s="136" t="str">
        <f t="shared" si="81"/>
        <v/>
      </c>
      <c r="BI43" s="136" t="str">
        <f t="shared" si="81"/>
        <v/>
      </c>
      <c r="BJ43" s="136" t="str">
        <f t="shared" si="81"/>
        <v/>
      </c>
      <c r="BK43" s="136" t="str">
        <f t="shared" si="81"/>
        <v/>
      </c>
      <c r="BL43" s="136" t="str">
        <f t="shared" si="81"/>
        <v/>
      </c>
      <c r="BM43" s="136" t="str">
        <f t="shared" si="81"/>
        <v/>
      </c>
      <c r="BN43" s="136" t="str">
        <f t="shared" si="81"/>
        <v/>
      </c>
      <c r="BO43" s="136" t="str">
        <f t="shared" si="81"/>
        <v/>
      </c>
      <c r="BP43" s="136" t="str">
        <f t="shared" si="81"/>
        <v/>
      </c>
      <c r="BQ43" s="136" t="str">
        <f t="shared" si="81"/>
        <v/>
      </c>
      <c r="BR43" s="136" t="str">
        <f t="shared" si="81"/>
        <v/>
      </c>
    </row>
    <row r="44" spans="1:70">
      <c r="A44" s="133" t="str">
        <f>IFERROR(IF(IF(AND(ROW(A44)=ROW($A$6),$G$2&lt;DATEVALUE("28/07/2006")),$G$2+1,INDEX('Intereses moratorios'!$A$7:$A$299,MATCH($G$2,'Intereses moratorios'!$A$7:$A$299,1)+ROW(A44)-ROW($A$6)))=0,"",IF(AND(ROW(A44)=ROW($A$6),$G$2&lt;DATEVALUE("28/07/2006")),$G$2+1,INDEX('Intereses moratorios'!$A$7:$A$299,MATCH($G$2,'Intereses moratorios'!$A$7:$A$299,1)+ROW(A44)-ROW($A$6)))),"")</f>
        <v/>
      </c>
      <c r="B44" s="133" t="str">
        <f>IFERROR(INDEX('Intereses moratorios'!$B$7:$B$299,MATCH(A44,'Intereses moratorios'!$A$7:$A$299,0)),"")</f>
        <v/>
      </c>
      <c r="C44" s="134" t="str">
        <f>IF(A44="","",IFERROR(IF($G$1&gt;=DATEVALUE("22/11/2019"),$E$4,INDEX('Intereses moratorios'!$D$7:$D$299,MATCH(A44,'Intereses moratorios'!$A$7:$A$299,0))),""))</f>
        <v/>
      </c>
      <c r="D44" s="133" t="str">
        <f t="shared" si="8"/>
        <v/>
      </c>
      <c r="E44" s="133" t="str">
        <f t="shared" si="9"/>
        <v/>
      </c>
      <c r="F44" s="135" t="str">
        <f t="shared" si="4"/>
        <v/>
      </c>
      <c r="G44" s="136" t="str">
        <f t="shared" si="5"/>
        <v/>
      </c>
      <c r="H44" s="136" t="str">
        <f t="shared" ref="H44:AM44" si="82">IF(D44&lt;&gt;"",ROUND(H4*IF($G$1&gt;=DATEVALUE("22/11/2019"),$C$44/365)*$F$44,IF(FALSE,-3,2)),"")</f>
        <v/>
      </c>
      <c r="I44" s="136" t="str">
        <f t="shared" si="82"/>
        <v/>
      </c>
      <c r="J44" s="136" t="str">
        <f t="shared" si="82"/>
        <v/>
      </c>
      <c r="K44" s="136" t="str">
        <f t="shared" si="82"/>
        <v/>
      </c>
      <c r="L44" s="136" t="str">
        <f t="shared" si="82"/>
        <v/>
      </c>
      <c r="M44" s="136" t="str">
        <f t="shared" si="82"/>
        <v/>
      </c>
      <c r="N44" s="136" t="str">
        <f t="shared" si="82"/>
        <v/>
      </c>
      <c r="O44" s="136" t="str">
        <f t="shared" si="82"/>
        <v/>
      </c>
      <c r="P44" s="136" t="str">
        <f t="shared" si="82"/>
        <v/>
      </c>
      <c r="Q44" s="136" t="str">
        <f t="shared" si="82"/>
        <v/>
      </c>
      <c r="R44" s="136" t="str">
        <f t="shared" si="82"/>
        <v/>
      </c>
      <c r="S44" s="136" t="str">
        <f t="shared" si="82"/>
        <v/>
      </c>
      <c r="T44" s="136" t="str">
        <f t="shared" si="82"/>
        <v/>
      </c>
      <c r="U44" s="136" t="str">
        <f t="shared" si="82"/>
        <v/>
      </c>
      <c r="V44" s="136" t="str">
        <f t="shared" si="82"/>
        <v/>
      </c>
      <c r="W44" s="136" t="str">
        <f t="shared" si="82"/>
        <v/>
      </c>
      <c r="X44" s="136" t="str">
        <f t="shared" si="82"/>
        <v/>
      </c>
      <c r="Y44" s="136" t="str">
        <f t="shared" si="82"/>
        <v/>
      </c>
      <c r="Z44" s="136" t="str">
        <f t="shared" si="82"/>
        <v/>
      </c>
      <c r="AA44" s="136" t="str">
        <f t="shared" si="82"/>
        <v/>
      </c>
      <c r="AB44" s="136" t="str">
        <f t="shared" si="82"/>
        <v/>
      </c>
      <c r="AC44" s="136" t="str">
        <f t="shared" si="82"/>
        <v/>
      </c>
      <c r="AD44" s="136" t="str">
        <f t="shared" si="82"/>
        <v/>
      </c>
      <c r="AE44" s="136" t="str">
        <f t="shared" si="82"/>
        <v/>
      </c>
      <c r="AF44" s="136" t="str">
        <f t="shared" si="82"/>
        <v/>
      </c>
      <c r="AG44" s="136" t="str">
        <f t="shared" si="82"/>
        <v/>
      </c>
      <c r="AH44" s="136" t="str">
        <f t="shared" si="82"/>
        <v/>
      </c>
      <c r="AI44" s="136" t="str">
        <f t="shared" si="82"/>
        <v/>
      </c>
      <c r="AJ44" s="136" t="str">
        <f t="shared" si="82"/>
        <v/>
      </c>
      <c r="AK44" s="136" t="str">
        <f t="shared" si="82"/>
        <v/>
      </c>
      <c r="AL44" s="136" t="str">
        <f t="shared" si="82"/>
        <v/>
      </c>
      <c r="AM44" s="136" t="str">
        <f t="shared" si="82"/>
        <v/>
      </c>
      <c r="AN44" s="136" t="str">
        <f t="shared" ref="AN44:BR44" si="83">IF(AJ44&lt;&gt;"",ROUND(AN4*IF($G$1&gt;=DATEVALUE("22/11/2019"),$C$44/365)*$F$44,IF(FALSE,-3,2)),"")</f>
        <v/>
      </c>
      <c r="AO44" s="136" t="str">
        <f t="shared" si="83"/>
        <v/>
      </c>
      <c r="AP44" s="136" t="str">
        <f t="shared" si="83"/>
        <v/>
      </c>
      <c r="AQ44" s="136" t="str">
        <f t="shared" si="83"/>
        <v/>
      </c>
      <c r="AR44" s="136" t="str">
        <f t="shared" si="83"/>
        <v/>
      </c>
      <c r="AS44" s="136" t="str">
        <f t="shared" si="83"/>
        <v/>
      </c>
      <c r="AT44" s="136" t="str">
        <f t="shared" si="83"/>
        <v/>
      </c>
      <c r="AU44" s="136" t="str">
        <f t="shared" si="83"/>
        <v/>
      </c>
      <c r="AV44" s="136" t="str">
        <f t="shared" si="83"/>
        <v/>
      </c>
      <c r="AW44" s="136" t="str">
        <f t="shared" si="83"/>
        <v/>
      </c>
      <c r="AX44" s="136" t="str">
        <f t="shared" si="83"/>
        <v/>
      </c>
      <c r="AY44" s="136" t="str">
        <f t="shared" si="83"/>
        <v/>
      </c>
      <c r="AZ44" s="136" t="str">
        <f t="shared" si="83"/>
        <v/>
      </c>
      <c r="BA44" s="136" t="str">
        <f t="shared" si="83"/>
        <v/>
      </c>
      <c r="BB44" s="136" t="str">
        <f t="shared" si="83"/>
        <v/>
      </c>
      <c r="BC44" s="136" t="str">
        <f t="shared" si="83"/>
        <v/>
      </c>
      <c r="BD44" s="136" t="str">
        <f t="shared" si="83"/>
        <v/>
      </c>
      <c r="BE44" s="136" t="str">
        <f t="shared" si="83"/>
        <v/>
      </c>
      <c r="BF44" s="136" t="str">
        <f t="shared" si="83"/>
        <v/>
      </c>
      <c r="BG44" s="136" t="str">
        <f t="shared" si="83"/>
        <v/>
      </c>
      <c r="BH44" s="136" t="str">
        <f t="shared" si="83"/>
        <v/>
      </c>
      <c r="BI44" s="136" t="str">
        <f t="shared" si="83"/>
        <v/>
      </c>
      <c r="BJ44" s="136" t="str">
        <f t="shared" si="83"/>
        <v/>
      </c>
      <c r="BK44" s="136" t="str">
        <f t="shared" si="83"/>
        <v/>
      </c>
      <c r="BL44" s="136" t="str">
        <f t="shared" si="83"/>
        <v/>
      </c>
      <c r="BM44" s="136" t="str">
        <f t="shared" si="83"/>
        <v/>
      </c>
      <c r="BN44" s="136" t="str">
        <f t="shared" si="83"/>
        <v/>
      </c>
      <c r="BO44" s="136" t="str">
        <f t="shared" si="83"/>
        <v/>
      </c>
      <c r="BP44" s="136" t="str">
        <f t="shared" si="83"/>
        <v/>
      </c>
      <c r="BQ44" s="136" t="str">
        <f t="shared" si="83"/>
        <v/>
      </c>
      <c r="BR44" s="136" t="str">
        <f t="shared" si="83"/>
        <v/>
      </c>
    </row>
    <row r="45" spans="1:70">
      <c r="A45" s="133" t="str">
        <f>IFERROR(IF(IF(AND(ROW(A45)=ROW($A$6),$G$2&lt;DATEVALUE("28/07/2006")),$G$2+1,INDEX('Intereses moratorios'!$A$7:$A$299,MATCH($G$2,'Intereses moratorios'!$A$7:$A$299,1)+ROW(A45)-ROW($A$6)))=0,"",IF(AND(ROW(A45)=ROW($A$6),$G$2&lt;DATEVALUE("28/07/2006")),$G$2+1,INDEX('Intereses moratorios'!$A$7:$A$299,MATCH($G$2,'Intereses moratorios'!$A$7:$A$299,1)+ROW(A45)-ROW($A$6)))),"")</f>
        <v/>
      </c>
      <c r="B45" s="133" t="str">
        <f>IFERROR(INDEX('Intereses moratorios'!$B$7:$B$299,MATCH(A45,'Intereses moratorios'!$A$7:$A$299,0)),"")</f>
        <v/>
      </c>
      <c r="C45" s="134" t="str">
        <f>IF(A45="","",IFERROR(IF($G$1&gt;=DATEVALUE("22/11/2019"),$E$4,INDEX('Intereses moratorios'!$D$7:$D$299,MATCH(A45,'Intereses moratorios'!$A$7:$A$299,0))),""))</f>
        <v/>
      </c>
      <c r="D45" s="133" t="str">
        <f t="shared" si="8"/>
        <v/>
      </c>
      <c r="E45" s="133" t="str">
        <f t="shared" si="9"/>
        <v/>
      </c>
      <c r="F45" s="135" t="str">
        <f t="shared" si="4"/>
        <v/>
      </c>
      <c r="G45" s="136" t="str">
        <f t="shared" si="5"/>
        <v/>
      </c>
      <c r="H45" s="136" t="str">
        <f t="shared" ref="H45:AM45" si="84">IF(D45&lt;&gt;"",ROUND(H4*IF($G$1&gt;=DATEVALUE("22/11/2019"),$C$45/365)*$F$45,IF(FALSE,-3,2)),"")</f>
        <v/>
      </c>
      <c r="I45" s="136" t="str">
        <f t="shared" si="84"/>
        <v/>
      </c>
      <c r="J45" s="136" t="str">
        <f t="shared" si="84"/>
        <v/>
      </c>
      <c r="K45" s="136" t="str">
        <f t="shared" si="84"/>
        <v/>
      </c>
      <c r="L45" s="136" t="str">
        <f t="shared" si="84"/>
        <v/>
      </c>
      <c r="M45" s="136" t="str">
        <f t="shared" si="84"/>
        <v/>
      </c>
      <c r="N45" s="136" t="str">
        <f t="shared" si="84"/>
        <v/>
      </c>
      <c r="O45" s="136" t="str">
        <f t="shared" si="84"/>
        <v/>
      </c>
      <c r="P45" s="136" t="str">
        <f t="shared" si="84"/>
        <v/>
      </c>
      <c r="Q45" s="136" t="str">
        <f t="shared" si="84"/>
        <v/>
      </c>
      <c r="R45" s="136" t="str">
        <f t="shared" si="84"/>
        <v/>
      </c>
      <c r="S45" s="136" t="str">
        <f t="shared" si="84"/>
        <v/>
      </c>
      <c r="T45" s="136" t="str">
        <f t="shared" si="84"/>
        <v/>
      </c>
      <c r="U45" s="136" t="str">
        <f t="shared" si="84"/>
        <v/>
      </c>
      <c r="V45" s="136" t="str">
        <f t="shared" si="84"/>
        <v/>
      </c>
      <c r="W45" s="136" t="str">
        <f t="shared" si="84"/>
        <v/>
      </c>
      <c r="X45" s="136" t="str">
        <f t="shared" si="84"/>
        <v/>
      </c>
      <c r="Y45" s="136" t="str">
        <f t="shared" si="84"/>
        <v/>
      </c>
      <c r="Z45" s="136" t="str">
        <f t="shared" si="84"/>
        <v/>
      </c>
      <c r="AA45" s="136" t="str">
        <f t="shared" si="84"/>
        <v/>
      </c>
      <c r="AB45" s="136" t="str">
        <f t="shared" si="84"/>
        <v/>
      </c>
      <c r="AC45" s="136" t="str">
        <f t="shared" si="84"/>
        <v/>
      </c>
      <c r="AD45" s="136" t="str">
        <f t="shared" si="84"/>
        <v/>
      </c>
      <c r="AE45" s="136" t="str">
        <f t="shared" si="84"/>
        <v/>
      </c>
      <c r="AF45" s="136" t="str">
        <f t="shared" si="84"/>
        <v/>
      </c>
      <c r="AG45" s="136" t="str">
        <f t="shared" si="84"/>
        <v/>
      </c>
      <c r="AH45" s="136" t="str">
        <f t="shared" si="84"/>
        <v/>
      </c>
      <c r="AI45" s="136" t="str">
        <f t="shared" si="84"/>
        <v/>
      </c>
      <c r="AJ45" s="136" t="str">
        <f t="shared" si="84"/>
        <v/>
      </c>
      <c r="AK45" s="136" t="str">
        <f t="shared" si="84"/>
        <v/>
      </c>
      <c r="AL45" s="136" t="str">
        <f t="shared" si="84"/>
        <v/>
      </c>
      <c r="AM45" s="136" t="str">
        <f t="shared" si="84"/>
        <v/>
      </c>
      <c r="AN45" s="136" t="str">
        <f t="shared" ref="AN45:BR45" si="85">IF(AJ45&lt;&gt;"",ROUND(AN4*IF($G$1&gt;=DATEVALUE("22/11/2019"),$C$45/365)*$F$45,IF(FALSE,-3,2)),"")</f>
        <v/>
      </c>
      <c r="AO45" s="136" t="str">
        <f t="shared" si="85"/>
        <v/>
      </c>
      <c r="AP45" s="136" t="str">
        <f t="shared" si="85"/>
        <v/>
      </c>
      <c r="AQ45" s="136" t="str">
        <f t="shared" si="85"/>
        <v/>
      </c>
      <c r="AR45" s="136" t="str">
        <f t="shared" si="85"/>
        <v/>
      </c>
      <c r="AS45" s="136" t="str">
        <f t="shared" si="85"/>
        <v/>
      </c>
      <c r="AT45" s="136" t="str">
        <f t="shared" si="85"/>
        <v/>
      </c>
      <c r="AU45" s="136" t="str">
        <f t="shared" si="85"/>
        <v/>
      </c>
      <c r="AV45" s="136" t="str">
        <f t="shared" si="85"/>
        <v/>
      </c>
      <c r="AW45" s="136" t="str">
        <f t="shared" si="85"/>
        <v/>
      </c>
      <c r="AX45" s="136" t="str">
        <f t="shared" si="85"/>
        <v/>
      </c>
      <c r="AY45" s="136" t="str">
        <f t="shared" si="85"/>
        <v/>
      </c>
      <c r="AZ45" s="136" t="str">
        <f t="shared" si="85"/>
        <v/>
      </c>
      <c r="BA45" s="136" t="str">
        <f t="shared" si="85"/>
        <v/>
      </c>
      <c r="BB45" s="136" t="str">
        <f t="shared" si="85"/>
        <v/>
      </c>
      <c r="BC45" s="136" t="str">
        <f t="shared" si="85"/>
        <v/>
      </c>
      <c r="BD45" s="136" t="str">
        <f t="shared" si="85"/>
        <v/>
      </c>
      <c r="BE45" s="136" t="str">
        <f t="shared" si="85"/>
        <v/>
      </c>
      <c r="BF45" s="136" t="str">
        <f t="shared" si="85"/>
        <v/>
      </c>
      <c r="BG45" s="136" t="str">
        <f t="shared" si="85"/>
        <v/>
      </c>
      <c r="BH45" s="136" t="str">
        <f t="shared" si="85"/>
        <v/>
      </c>
      <c r="BI45" s="136" t="str">
        <f t="shared" si="85"/>
        <v/>
      </c>
      <c r="BJ45" s="136" t="str">
        <f t="shared" si="85"/>
        <v/>
      </c>
      <c r="BK45" s="136" t="str">
        <f t="shared" si="85"/>
        <v/>
      </c>
      <c r="BL45" s="136" t="str">
        <f t="shared" si="85"/>
        <v/>
      </c>
      <c r="BM45" s="136" t="str">
        <f t="shared" si="85"/>
        <v/>
      </c>
      <c r="BN45" s="136" t="str">
        <f t="shared" si="85"/>
        <v/>
      </c>
      <c r="BO45" s="136" t="str">
        <f t="shared" si="85"/>
        <v/>
      </c>
      <c r="BP45" s="136" t="str">
        <f t="shared" si="85"/>
        <v/>
      </c>
      <c r="BQ45" s="136" t="str">
        <f t="shared" si="85"/>
        <v/>
      </c>
      <c r="BR45" s="136" t="str">
        <f t="shared" si="85"/>
        <v/>
      </c>
    </row>
    <row r="46" spans="1:70">
      <c r="A46" s="133" t="str">
        <f>IFERROR(IF(IF(AND(ROW(A46)=ROW($A$6),$G$2&lt;DATEVALUE("28/07/2006")),$G$2+1,INDEX('Intereses moratorios'!$A$7:$A$299,MATCH($G$2,'Intereses moratorios'!$A$7:$A$299,1)+ROW(A46)-ROW($A$6)))=0,"",IF(AND(ROW(A46)=ROW($A$6),$G$2&lt;DATEVALUE("28/07/2006")),$G$2+1,INDEX('Intereses moratorios'!$A$7:$A$299,MATCH($G$2,'Intereses moratorios'!$A$7:$A$299,1)+ROW(A46)-ROW($A$6)))),"")</f>
        <v/>
      </c>
      <c r="B46" s="133" t="str">
        <f>IFERROR(INDEX('Intereses moratorios'!$B$7:$B$299,MATCH(A46,'Intereses moratorios'!$A$7:$A$299,0)),"")</f>
        <v/>
      </c>
      <c r="C46" s="134" t="str">
        <f>IF(A46="","",IFERROR(IF($G$1&gt;=DATEVALUE("22/11/2019"),$E$4,INDEX('Intereses moratorios'!$D$7:$D$299,MATCH(A46,'Intereses moratorios'!$A$7:$A$299,0))),""))</f>
        <v/>
      </c>
      <c r="D46" s="133" t="str">
        <f t="shared" si="8"/>
        <v/>
      </c>
      <c r="E46" s="133" t="str">
        <f t="shared" si="9"/>
        <v/>
      </c>
      <c r="F46" s="135" t="str">
        <f t="shared" si="4"/>
        <v/>
      </c>
      <c r="G46" s="136" t="str">
        <f t="shared" si="5"/>
        <v/>
      </c>
      <c r="H46" s="136" t="str">
        <f t="shared" ref="H46:AM46" si="86">IF(D46&lt;&gt;"",ROUND(H4*IF($G$1&gt;=DATEVALUE("22/11/2019"),$C$46/365)*$F$46,IF(FALSE,-3,2)),"")</f>
        <v/>
      </c>
      <c r="I46" s="136" t="str">
        <f t="shared" si="86"/>
        <v/>
      </c>
      <c r="J46" s="136" t="str">
        <f t="shared" si="86"/>
        <v/>
      </c>
      <c r="K46" s="136" t="str">
        <f t="shared" si="86"/>
        <v/>
      </c>
      <c r="L46" s="136" t="str">
        <f t="shared" si="86"/>
        <v/>
      </c>
      <c r="M46" s="136" t="str">
        <f t="shared" si="86"/>
        <v/>
      </c>
      <c r="N46" s="136" t="str">
        <f t="shared" si="86"/>
        <v/>
      </c>
      <c r="O46" s="136" t="str">
        <f t="shared" si="86"/>
        <v/>
      </c>
      <c r="P46" s="136" t="str">
        <f t="shared" si="86"/>
        <v/>
      </c>
      <c r="Q46" s="136" t="str">
        <f t="shared" si="86"/>
        <v/>
      </c>
      <c r="R46" s="136" t="str">
        <f t="shared" si="86"/>
        <v/>
      </c>
      <c r="S46" s="136" t="str">
        <f t="shared" si="86"/>
        <v/>
      </c>
      <c r="T46" s="136" t="str">
        <f t="shared" si="86"/>
        <v/>
      </c>
      <c r="U46" s="136" t="str">
        <f t="shared" si="86"/>
        <v/>
      </c>
      <c r="V46" s="136" t="str">
        <f t="shared" si="86"/>
        <v/>
      </c>
      <c r="W46" s="136" t="str">
        <f t="shared" si="86"/>
        <v/>
      </c>
      <c r="X46" s="136" t="str">
        <f t="shared" si="86"/>
        <v/>
      </c>
      <c r="Y46" s="136" t="str">
        <f t="shared" si="86"/>
        <v/>
      </c>
      <c r="Z46" s="136" t="str">
        <f t="shared" si="86"/>
        <v/>
      </c>
      <c r="AA46" s="136" t="str">
        <f t="shared" si="86"/>
        <v/>
      </c>
      <c r="AB46" s="136" t="str">
        <f t="shared" si="86"/>
        <v/>
      </c>
      <c r="AC46" s="136" t="str">
        <f t="shared" si="86"/>
        <v/>
      </c>
      <c r="AD46" s="136" t="str">
        <f t="shared" si="86"/>
        <v/>
      </c>
      <c r="AE46" s="136" t="str">
        <f t="shared" si="86"/>
        <v/>
      </c>
      <c r="AF46" s="136" t="str">
        <f t="shared" si="86"/>
        <v/>
      </c>
      <c r="AG46" s="136" t="str">
        <f t="shared" si="86"/>
        <v/>
      </c>
      <c r="AH46" s="136" t="str">
        <f t="shared" si="86"/>
        <v/>
      </c>
      <c r="AI46" s="136" t="str">
        <f t="shared" si="86"/>
        <v/>
      </c>
      <c r="AJ46" s="136" t="str">
        <f t="shared" si="86"/>
        <v/>
      </c>
      <c r="AK46" s="136" t="str">
        <f t="shared" si="86"/>
        <v/>
      </c>
      <c r="AL46" s="136" t="str">
        <f t="shared" si="86"/>
        <v/>
      </c>
      <c r="AM46" s="136" t="str">
        <f t="shared" si="86"/>
        <v/>
      </c>
      <c r="AN46" s="136" t="str">
        <f t="shared" ref="AN46:BR46" si="87">IF(AJ46&lt;&gt;"",ROUND(AN4*IF($G$1&gt;=DATEVALUE("22/11/2019"),$C$46/365)*$F$46,IF(FALSE,-3,2)),"")</f>
        <v/>
      </c>
      <c r="AO46" s="136" t="str">
        <f t="shared" si="87"/>
        <v/>
      </c>
      <c r="AP46" s="136" t="str">
        <f t="shared" si="87"/>
        <v/>
      </c>
      <c r="AQ46" s="136" t="str">
        <f t="shared" si="87"/>
        <v/>
      </c>
      <c r="AR46" s="136" t="str">
        <f t="shared" si="87"/>
        <v/>
      </c>
      <c r="AS46" s="136" t="str">
        <f t="shared" si="87"/>
        <v/>
      </c>
      <c r="AT46" s="136" t="str">
        <f t="shared" si="87"/>
        <v/>
      </c>
      <c r="AU46" s="136" t="str">
        <f t="shared" si="87"/>
        <v/>
      </c>
      <c r="AV46" s="136" t="str">
        <f t="shared" si="87"/>
        <v/>
      </c>
      <c r="AW46" s="136" t="str">
        <f t="shared" si="87"/>
        <v/>
      </c>
      <c r="AX46" s="136" t="str">
        <f t="shared" si="87"/>
        <v/>
      </c>
      <c r="AY46" s="136" t="str">
        <f t="shared" si="87"/>
        <v/>
      </c>
      <c r="AZ46" s="136" t="str">
        <f t="shared" si="87"/>
        <v/>
      </c>
      <c r="BA46" s="136" t="str">
        <f t="shared" si="87"/>
        <v/>
      </c>
      <c r="BB46" s="136" t="str">
        <f t="shared" si="87"/>
        <v/>
      </c>
      <c r="BC46" s="136" t="str">
        <f t="shared" si="87"/>
        <v/>
      </c>
      <c r="BD46" s="136" t="str">
        <f t="shared" si="87"/>
        <v/>
      </c>
      <c r="BE46" s="136" t="str">
        <f t="shared" si="87"/>
        <v/>
      </c>
      <c r="BF46" s="136" t="str">
        <f t="shared" si="87"/>
        <v/>
      </c>
      <c r="BG46" s="136" t="str">
        <f t="shared" si="87"/>
        <v/>
      </c>
      <c r="BH46" s="136" t="str">
        <f t="shared" si="87"/>
        <v/>
      </c>
      <c r="BI46" s="136" t="str">
        <f t="shared" si="87"/>
        <v/>
      </c>
      <c r="BJ46" s="136" t="str">
        <f t="shared" si="87"/>
        <v/>
      </c>
      <c r="BK46" s="136" t="str">
        <f t="shared" si="87"/>
        <v/>
      </c>
      <c r="BL46" s="136" t="str">
        <f t="shared" si="87"/>
        <v/>
      </c>
      <c r="BM46" s="136" t="str">
        <f t="shared" si="87"/>
        <v/>
      </c>
      <c r="BN46" s="136" t="str">
        <f t="shared" si="87"/>
        <v/>
      </c>
      <c r="BO46" s="136" t="str">
        <f t="shared" si="87"/>
        <v/>
      </c>
      <c r="BP46" s="136" t="str">
        <f t="shared" si="87"/>
        <v/>
      </c>
      <c r="BQ46" s="136" t="str">
        <f t="shared" si="87"/>
        <v/>
      </c>
      <c r="BR46" s="136" t="str">
        <f t="shared" si="87"/>
        <v/>
      </c>
    </row>
    <row r="47" spans="1:70">
      <c r="A47" s="133" t="str">
        <f>IFERROR(IF(IF(AND(ROW(A47)=ROW($A$6),$G$2&lt;DATEVALUE("28/07/2006")),$G$2+1,INDEX('Intereses moratorios'!$A$7:$A$299,MATCH($G$2,'Intereses moratorios'!$A$7:$A$299,1)+ROW(A47)-ROW($A$6)))=0,"",IF(AND(ROW(A47)=ROW($A$6),$G$2&lt;DATEVALUE("28/07/2006")),$G$2+1,INDEX('Intereses moratorios'!$A$7:$A$299,MATCH($G$2,'Intereses moratorios'!$A$7:$A$299,1)+ROW(A47)-ROW($A$6)))),"")</f>
        <v/>
      </c>
      <c r="B47" s="133" t="str">
        <f>IFERROR(INDEX('Intereses moratorios'!$B$7:$B$299,MATCH(A47,'Intereses moratorios'!$A$7:$A$299,0)),"")</f>
        <v/>
      </c>
      <c r="C47" s="134" t="str">
        <f>IF(A47="","",IFERROR(IF($G$1&gt;=DATEVALUE("22/11/2019"),$E$4,INDEX('Intereses moratorios'!$D$7:$D$299,MATCH(A47,'Intereses moratorios'!$A$7:$A$299,0))),""))</f>
        <v/>
      </c>
      <c r="D47" s="133" t="str">
        <f t="shared" si="8"/>
        <v/>
      </c>
      <c r="E47" s="133" t="str">
        <f t="shared" si="9"/>
        <v/>
      </c>
      <c r="F47" s="135" t="str">
        <f t="shared" si="4"/>
        <v/>
      </c>
      <c r="G47" s="136" t="str">
        <f t="shared" si="5"/>
        <v/>
      </c>
      <c r="H47" s="136" t="str">
        <f t="shared" ref="H47:AM47" si="88">IF(D47&lt;&gt;"",ROUND(H4*IF($G$1&gt;=DATEVALUE("22/11/2019"),$C$47/365)*$F$47,IF(FALSE,-3,2)),"")</f>
        <v/>
      </c>
      <c r="I47" s="136" t="str">
        <f t="shared" si="88"/>
        <v/>
      </c>
      <c r="J47" s="136" t="str">
        <f t="shared" si="88"/>
        <v/>
      </c>
      <c r="K47" s="136" t="str">
        <f t="shared" si="88"/>
        <v/>
      </c>
      <c r="L47" s="136" t="str">
        <f t="shared" si="88"/>
        <v/>
      </c>
      <c r="M47" s="136" t="str">
        <f t="shared" si="88"/>
        <v/>
      </c>
      <c r="N47" s="136" t="str">
        <f t="shared" si="88"/>
        <v/>
      </c>
      <c r="O47" s="136" t="str">
        <f t="shared" si="88"/>
        <v/>
      </c>
      <c r="P47" s="136" t="str">
        <f t="shared" si="88"/>
        <v/>
      </c>
      <c r="Q47" s="136" t="str">
        <f t="shared" si="88"/>
        <v/>
      </c>
      <c r="R47" s="136" t="str">
        <f t="shared" si="88"/>
        <v/>
      </c>
      <c r="S47" s="136" t="str">
        <f t="shared" si="88"/>
        <v/>
      </c>
      <c r="T47" s="136" t="str">
        <f t="shared" si="88"/>
        <v/>
      </c>
      <c r="U47" s="136" t="str">
        <f t="shared" si="88"/>
        <v/>
      </c>
      <c r="V47" s="136" t="str">
        <f t="shared" si="88"/>
        <v/>
      </c>
      <c r="W47" s="136" t="str">
        <f t="shared" si="88"/>
        <v/>
      </c>
      <c r="X47" s="136" t="str">
        <f t="shared" si="88"/>
        <v/>
      </c>
      <c r="Y47" s="136" t="str">
        <f t="shared" si="88"/>
        <v/>
      </c>
      <c r="Z47" s="136" t="str">
        <f t="shared" si="88"/>
        <v/>
      </c>
      <c r="AA47" s="136" t="str">
        <f t="shared" si="88"/>
        <v/>
      </c>
      <c r="AB47" s="136" t="str">
        <f t="shared" si="88"/>
        <v/>
      </c>
      <c r="AC47" s="136" t="str">
        <f t="shared" si="88"/>
        <v/>
      </c>
      <c r="AD47" s="136" t="str">
        <f t="shared" si="88"/>
        <v/>
      </c>
      <c r="AE47" s="136" t="str">
        <f t="shared" si="88"/>
        <v/>
      </c>
      <c r="AF47" s="136" t="str">
        <f t="shared" si="88"/>
        <v/>
      </c>
      <c r="AG47" s="136" t="str">
        <f t="shared" si="88"/>
        <v/>
      </c>
      <c r="AH47" s="136" t="str">
        <f t="shared" si="88"/>
        <v/>
      </c>
      <c r="AI47" s="136" t="str">
        <f t="shared" si="88"/>
        <v/>
      </c>
      <c r="AJ47" s="136" t="str">
        <f t="shared" si="88"/>
        <v/>
      </c>
      <c r="AK47" s="136" t="str">
        <f t="shared" si="88"/>
        <v/>
      </c>
      <c r="AL47" s="136" t="str">
        <f t="shared" si="88"/>
        <v/>
      </c>
      <c r="AM47" s="136" t="str">
        <f t="shared" si="88"/>
        <v/>
      </c>
      <c r="AN47" s="136" t="str">
        <f t="shared" ref="AN47:BR47" si="89">IF(AJ47&lt;&gt;"",ROUND(AN4*IF($G$1&gt;=DATEVALUE("22/11/2019"),$C$47/365)*$F$47,IF(FALSE,-3,2)),"")</f>
        <v/>
      </c>
      <c r="AO47" s="136" t="str">
        <f t="shared" si="89"/>
        <v/>
      </c>
      <c r="AP47" s="136" t="str">
        <f t="shared" si="89"/>
        <v/>
      </c>
      <c r="AQ47" s="136" t="str">
        <f t="shared" si="89"/>
        <v/>
      </c>
      <c r="AR47" s="136" t="str">
        <f t="shared" si="89"/>
        <v/>
      </c>
      <c r="AS47" s="136" t="str">
        <f t="shared" si="89"/>
        <v/>
      </c>
      <c r="AT47" s="136" t="str">
        <f t="shared" si="89"/>
        <v/>
      </c>
      <c r="AU47" s="136" t="str">
        <f t="shared" si="89"/>
        <v/>
      </c>
      <c r="AV47" s="136" t="str">
        <f t="shared" si="89"/>
        <v/>
      </c>
      <c r="AW47" s="136" t="str">
        <f t="shared" si="89"/>
        <v/>
      </c>
      <c r="AX47" s="136" t="str">
        <f t="shared" si="89"/>
        <v/>
      </c>
      <c r="AY47" s="136" t="str">
        <f t="shared" si="89"/>
        <v/>
      </c>
      <c r="AZ47" s="136" t="str">
        <f t="shared" si="89"/>
        <v/>
      </c>
      <c r="BA47" s="136" t="str">
        <f t="shared" si="89"/>
        <v/>
      </c>
      <c r="BB47" s="136" t="str">
        <f t="shared" si="89"/>
        <v/>
      </c>
      <c r="BC47" s="136" t="str">
        <f t="shared" si="89"/>
        <v/>
      </c>
      <c r="BD47" s="136" t="str">
        <f t="shared" si="89"/>
        <v/>
      </c>
      <c r="BE47" s="136" t="str">
        <f t="shared" si="89"/>
        <v/>
      </c>
      <c r="BF47" s="136" t="str">
        <f t="shared" si="89"/>
        <v/>
      </c>
      <c r="BG47" s="136" t="str">
        <f t="shared" si="89"/>
        <v/>
      </c>
      <c r="BH47" s="136" t="str">
        <f t="shared" si="89"/>
        <v/>
      </c>
      <c r="BI47" s="136" t="str">
        <f t="shared" si="89"/>
        <v/>
      </c>
      <c r="BJ47" s="136" t="str">
        <f t="shared" si="89"/>
        <v/>
      </c>
      <c r="BK47" s="136" t="str">
        <f t="shared" si="89"/>
        <v/>
      </c>
      <c r="BL47" s="136" t="str">
        <f t="shared" si="89"/>
        <v/>
      </c>
      <c r="BM47" s="136" t="str">
        <f t="shared" si="89"/>
        <v/>
      </c>
      <c r="BN47" s="136" t="str">
        <f t="shared" si="89"/>
        <v/>
      </c>
      <c r="BO47" s="136" t="str">
        <f t="shared" si="89"/>
        <v/>
      </c>
      <c r="BP47" s="136" t="str">
        <f t="shared" si="89"/>
        <v/>
      </c>
      <c r="BQ47" s="136" t="str">
        <f t="shared" si="89"/>
        <v/>
      </c>
      <c r="BR47" s="136" t="str">
        <f t="shared" si="89"/>
        <v/>
      </c>
    </row>
    <row r="48" spans="1:70">
      <c r="A48" s="133" t="str">
        <f>IFERROR(IF(IF(AND(ROW(A48)=ROW($A$6),$G$2&lt;DATEVALUE("28/07/2006")),$G$2+1,INDEX('Intereses moratorios'!$A$7:$A$299,MATCH($G$2,'Intereses moratorios'!$A$7:$A$299,1)+ROW(A48)-ROW($A$6)))=0,"",IF(AND(ROW(A48)=ROW($A$6),$G$2&lt;DATEVALUE("28/07/2006")),$G$2+1,INDEX('Intereses moratorios'!$A$7:$A$299,MATCH($G$2,'Intereses moratorios'!$A$7:$A$299,1)+ROW(A48)-ROW($A$6)))),"")</f>
        <v/>
      </c>
      <c r="B48" s="133" t="str">
        <f>IFERROR(INDEX('Intereses moratorios'!$B$7:$B$299,MATCH(A48,'Intereses moratorios'!$A$7:$A$299,0)),"")</f>
        <v/>
      </c>
      <c r="C48" s="134" t="str">
        <f>IF(A48="","",IFERROR(IF($G$1&gt;=DATEVALUE("22/11/2019"),$E$4,INDEX('Intereses moratorios'!$D$7:$D$299,MATCH(A48,'Intereses moratorios'!$A$7:$A$299,0))),""))</f>
        <v/>
      </c>
      <c r="D48" s="133" t="str">
        <f t="shared" si="8"/>
        <v/>
      </c>
      <c r="E48" s="133" t="str">
        <f t="shared" si="9"/>
        <v/>
      </c>
      <c r="F48" s="135" t="str">
        <f t="shared" si="4"/>
        <v/>
      </c>
      <c r="G48" s="136" t="str">
        <f t="shared" si="5"/>
        <v/>
      </c>
      <c r="H48" s="136" t="str">
        <f t="shared" ref="H48:AM48" si="90">IF(D48&lt;&gt;"",ROUND(H4*IF($G$1&gt;=DATEVALUE("22/11/2019"),$C$48/365)*$F$48,IF(FALSE,-3,2)),"")</f>
        <v/>
      </c>
      <c r="I48" s="136" t="str">
        <f t="shared" si="90"/>
        <v/>
      </c>
      <c r="J48" s="136" t="str">
        <f t="shared" si="90"/>
        <v/>
      </c>
      <c r="K48" s="136" t="str">
        <f t="shared" si="90"/>
        <v/>
      </c>
      <c r="L48" s="136" t="str">
        <f t="shared" si="90"/>
        <v/>
      </c>
      <c r="M48" s="136" t="str">
        <f t="shared" si="90"/>
        <v/>
      </c>
      <c r="N48" s="136" t="str">
        <f t="shared" si="90"/>
        <v/>
      </c>
      <c r="O48" s="136" t="str">
        <f t="shared" si="90"/>
        <v/>
      </c>
      <c r="P48" s="136" t="str">
        <f t="shared" si="90"/>
        <v/>
      </c>
      <c r="Q48" s="136" t="str">
        <f t="shared" si="90"/>
        <v/>
      </c>
      <c r="R48" s="136" t="str">
        <f t="shared" si="90"/>
        <v/>
      </c>
      <c r="S48" s="136" t="str">
        <f t="shared" si="90"/>
        <v/>
      </c>
      <c r="T48" s="136" t="str">
        <f t="shared" si="90"/>
        <v/>
      </c>
      <c r="U48" s="136" t="str">
        <f t="shared" si="90"/>
        <v/>
      </c>
      <c r="V48" s="136" t="str">
        <f t="shared" si="90"/>
        <v/>
      </c>
      <c r="W48" s="136" t="str">
        <f t="shared" si="90"/>
        <v/>
      </c>
      <c r="X48" s="136" t="str">
        <f t="shared" si="90"/>
        <v/>
      </c>
      <c r="Y48" s="136" t="str">
        <f t="shared" si="90"/>
        <v/>
      </c>
      <c r="Z48" s="136" t="str">
        <f t="shared" si="90"/>
        <v/>
      </c>
      <c r="AA48" s="136" t="str">
        <f t="shared" si="90"/>
        <v/>
      </c>
      <c r="AB48" s="136" t="str">
        <f t="shared" si="90"/>
        <v/>
      </c>
      <c r="AC48" s="136" t="str">
        <f t="shared" si="90"/>
        <v/>
      </c>
      <c r="AD48" s="136" t="str">
        <f t="shared" si="90"/>
        <v/>
      </c>
      <c r="AE48" s="136" t="str">
        <f t="shared" si="90"/>
        <v/>
      </c>
      <c r="AF48" s="136" t="str">
        <f t="shared" si="90"/>
        <v/>
      </c>
      <c r="AG48" s="136" t="str">
        <f t="shared" si="90"/>
        <v/>
      </c>
      <c r="AH48" s="136" t="str">
        <f t="shared" si="90"/>
        <v/>
      </c>
      <c r="AI48" s="136" t="str">
        <f t="shared" si="90"/>
        <v/>
      </c>
      <c r="AJ48" s="136" t="str">
        <f t="shared" si="90"/>
        <v/>
      </c>
      <c r="AK48" s="136" t="str">
        <f t="shared" si="90"/>
        <v/>
      </c>
      <c r="AL48" s="136" t="str">
        <f t="shared" si="90"/>
        <v/>
      </c>
      <c r="AM48" s="136" t="str">
        <f t="shared" si="90"/>
        <v/>
      </c>
      <c r="AN48" s="136" t="str">
        <f t="shared" ref="AN48:BR48" si="91">IF(AJ48&lt;&gt;"",ROUND(AN4*IF($G$1&gt;=DATEVALUE("22/11/2019"),$C$48/365)*$F$48,IF(FALSE,-3,2)),"")</f>
        <v/>
      </c>
      <c r="AO48" s="136" t="str">
        <f t="shared" si="91"/>
        <v/>
      </c>
      <c r="AP48" s="136" t="str">
        <f t="shared" si="91"/>
        <v/>
      </c>
      <c r="AQ48" s="136" t="str">
        <f t="shared" si="91"/>
        <v/>
      </c>
      <c r="AR48" s="136" t="str">
        <f t="shared" si="91"/>
        <v/>
      </c>
      <c r="AS48" s="136" t="str">
        <f t="shared" si="91"/>
        <v/>
      </c>
      <c r="AT48" s="136" t="str">
        <f t="shared" si="91"/>
        <v/>
      </c>
      <c r="AU48" s="136" t="str">
        <f t="shared" si="91"/>
        <v/>
      </c>
      <c r="AV48" s="136" t="str">
        <f t="shared" si="91"/>
        <v/>
      </c>
      <c r="AW48" s="136" t="str">
        <f t="shared" si="91"/>
        <v/>
      </c>
      <c r="AX48" s="136" t="str">
        <f t="shared" si="91"/>
        <v/>
      </c>
      <c r="AY48" s="136" t="str">
        <f t="shared" si="91"/>
        <v/>
      </c>
      <c r="AZ48" s="136" t="str">
        <f t="shared" si="91"/>
        <v/>
      </c>
      <c r="BA48" s="136" t="str">
        <f t="shared" si="91"/>
        <v/>
      </c>
      <c r="BB48" s="136" t="str">
        <f t="shared" si="91"/>
        <v/>
      </c>
      <c r="BC48" s="136" t="str">
        <f t="shared" si="91"/>
        <v/>
      </c>
      <c r="BD48" s="136" t="str">
        <f t="shared" si="91"/>
        <v/>
      </c>
      <c r="BE48" s="136" t="str">
        <f t="shared" si="91"/>
        <v/>
      </c>
      <c r="BF48" s="136" t="str">
        <f t="shared" si="91"/>
        <v/>
      </c>
      <c r="BG48" s="136" t="str">
        <f t="shared" si="91"/>
        <v/>
      </c>
      <c r="BH48" s="136" t="str">
        <f t="shared" si="91"/>
        <v/>
      </c>
      <c r="BI48" s="136" t="str">
        <f t="shared" si="91"/>
        <v/>
      </c>
      <c r="BJ48" s="136" t="str">
        <f t="shared" si="91"/>
        <v/>
      </c>
      <c r="BK48" s="136" t="str">
        <f t="shared" si="91"/>
        <v/>
      </c>
      <c r="BL48" s="136" t="str">
        <f t="shared" si="91"/>
        <v/>
      </c>
      <c r="BM48" s="136" t="str">
        <f t="shared" si="91"/>
        <v/>
      </c>
      <c r="BN48" s="136" t="str">
        <f t="shared" si="91"/>
        <v/>
      </c>
      <c r="BO48" s="136" t="str">
        <f t="shared" si="91"/>
        <v/>
      </c>
      <c r="BP48" s="136" t="str">
        <f t="shared" si="91"/>
        <v/>
      </c>
      <c r="BQ48" s="136" t="str">
        <f t="shared" si="91"/>
        <v/>
      </c>
      <c r="BR48" s="136" t="str">
        <f t="shared" si="91"/>
        <v/>
      </c>
    </row>
    <row r="49" spans="1:70">
      <c r="A49" s="133" t="str">
        <f>IFERROR(IF(IF(AND(ROW(A49)=ROW($A$6),$G$2&lt;DATEVALUE("28/07/2006")),$G$2+1,INDEX('Intereses moratorios'!$A$7:$A$299,MATCH($G$2,'Intereses moratorios'!$A$7:$A$299,1)+ROW(A49)-ROW($A$6)))=0,"",IF(AND(ROW(A49)=ROW($A$6),$G$2&lt;DATEVALUE("28/07/2006")),$G$2+1,INDEX('Intereses moratorios'!$A$7:$A$299,MATCH($G$2,'Intereses moratorios'!$A$7:$A$299,1)+ROW(A49)-ROW($A$6)))),"")</f>
        <v/>
      </c>
      <c r="B49" s="133" t="str">
        <f>IFERROR(INDEX('Intereses moratorios'!$B$7:$B$299,MATCH(A49,'Intereses moratorios'!$A$7:$A$299,0)),"")</f>
        <v/>
      </c>
      <c r="C49" s="134" t="str">
        <f>IF(A49="","",IFERROR(IF($G$1&gt;=DATEVALUE("22/11/2019"),$E$4,INDEX('Intereses moratorios'!$D$7:$D$299,MATCH(A49,'Intereses moratorios'!$A$7:$A$299,0))),""))</f>
        <v/>
      </c>
      <c r="D49" s="133" t="str">
        <f t="shared" si="8"/>
        <v/>
      </c>
      <c r="E49" s="133" t="str">
        <f t="shared" si="9"/>
        <v/>
      </c>
      <c r="F49" s="135" t="str">
        <f t="shared" si="4"/>
        <v/>
      </c>
      <c r="G49" s="136" t="str">
        <f t="shared" si="5"/>
        <v/>
      </c>
      <c r="H49" s="136" t="str">
        <f t="shared" ref="H49:AM49" si="92">IF(D49&lt;&gt;"",ROUND(H4*IF($G$1&gt;=DATEVALUE("22/11/2019"),$C$49/365)*$F$49,IF(FALSE,-3,2)),"")</f>
        <v/>
      </c>
      <c r="I49" s="136" t="str">
        <f t="shared" si="92"/>
        <v/>
      </c>
      <c r="J49" s="136" t="str">
        <f t="shared" si="92"/>
        <v/>
      </c>
      <c r="K49" s="136" t="str">
        <f t="shared" si="92"/>
        <v/>
      </c>
      <c r="L49" s="136" t="str">
        <f t="shared" si="92"/>
        <v/>
      </c>
      <c r="M49" s="136" t="str">
        <f t="shared" si="92"/>
        <v/>
      </c>
      <c r="N49" s="136" t="str">
        <f t="shared" si="92"/>
        <v/>
      </c>
      <c r="O49" s="136" t="str">
        <f t="shared" si="92"/>
        <v/>
      </c>
      <c r="P49" s="136" t="str">
        <f t="shared" si="92"/>
        <v/>
      </c>
      <c r="Q49" s="136" t="str">
        <f t="shared" si="92"/>
        <v/>
      </c>
      <c r="R49" s="136" t="str">
        <f t="shared" si="92"/>
        <v/>
      </c>
      <c r="S49" s="136" t="str">
        <f t="shared" si="92"/>
        <v/>
      </c>
      <c r="T49" s="136" t="str">
        <f t="shared" si="92"/>
        <v/>
      </c>
      <c r="U49" s="136" t="str">
        <f t="shared" si="92"/>
        <v/>
      </c>
      <c r="V49" s="136" t="str">
        <f t="shared" si="92"/>
        <v/>
      </c>
      <c r="W49" s="136" t="str">
        <f t="shared" si="92"/>
        <v/>
      </c>
      <c r="X49" s="136" t="str">
        <f t="shared" si="92"/>
        <v/>
      </c>
      <c r="Y49" s="136" t="str">
        <f t="shared" si="92"/>
        <v/>
      </c>
      <c r="Z49" s="136" t="str">
        <f t="shared" si="92"/>
        <v/>
      </c>
      <c r="AA49" s="136" t="str">
        <f t="shared" si="92"/>
        <v/>
      </c>
      <c r="AB49" s="136" t="str">
        <f t="shared" si="92"/>
        <v/>
      </c>
      <c r="AC49" s="136" t="str">
        <f t="shared" si="92"/>
        <v/>
      </c>
      <c r="AD49" s="136" t="str">
        <f t="shared" si="92"/>
        <v/>
      </c>
      <c r="AE49" s="136" t="str">
        <f t="shared" si="92"/>
        <v/>
      </c>
      <c r="AF49" s="136" t="str">
        <f t="shared" si="92"/>
        <v/>
      </c>
      <c r="AG49" s="136" t="str">
        <f t="shared" si="92"/>
        <v/>
      </c>
      <c r="AH49" s="136" t="str">
        <f t="shared" si="92"/>
        <v/>
      </c>
      <c r="AI49" s="136" t="str">
        <f t="shared" si="92"/>
        <v/>
      </c>
      <c r="AJ49" s="136" t="str">
        <f t="shared" si="92"/>
        <v/>
      </c>
      <c r="AK49" s="136" t="str">
        <f t="shared" si="92"/>
        <v/>
      </c>
      <c r="AL49" s="136" t="str">
        <f t="shared" si="92"/>
        <v/>
      </c>
      <c r="AM49" s="136" t="str">
        <f t="shared" si="92"/>
        <v/>
      </c>
      <c r="AN49" s="136" t="str">
        <f t="shared" ref="AN49:BR49" si="93">IF(AJ49&lt;&gt;"",ROUND(AN4*IF($G$1&gt;=DATEVALUE("22/11/2019"),$C$49/365)*$F$49,IF(FALSE,-3,2)),"")</f>
        <v/>
      </c>
      <c r="AO49" s="136" t="str">
        <f t="shared" si="93"/>
        <v/>
      </c>
      <c r="AP49" s="136" t="str">
        <f t="shared" si="93"/>
        <v/>
      </c>
      <c r="AQ49" s="136" t="str">
        <f t="shared" si="93"/>
        <v/>
      </c>
      <c r="AR49" s="136" t="str">
        <f t="shared" si="93"/>
        <v/>
      </c>
      <c r="AS49" s="136" t="str">
        <f t="shared" si="93"/>
        <v/>
      </c>
      <c r="AT49" s="136" t="str">
        <f t="shared" si="93"/>
        <v/>
      </c>
      <c r="AU49" s="136" t="str">
        <f t="shared" si="93"/>
        <v/>
      </c>
      <c r="AV49" s="136" t="str">
        <f t="shared" si="93"/>
        <v/>
      </c>
      <c r="AW49" s="136" t="str">
        <f t="shared" si="93"/>
        <v/>
      </c>
      <c r="AX49" s="136" t="str">
        <f t="shared" si="93"/>
        <v/>
      </c>
      <c r="AY49" s="136" t="str">
        <f t="shared" si="93"/>
        <v/>
      </c>
      <c r="AZ49" s="136" t="str">
        <f t="shared" si="93"/>
        <v/>
      </c>
      <c r="BA49" s="136" t="str">
        <f t="shared" si="93"/>
        <v/>
      </c>
      <c r="BB49" s="136" t="str">
        <f t="shared" si="93"/>
        <v/>
      </c>
      <c r="BC49" s="136" t="str">
        <f t="shared" si="93"/>
        <v/>
      </c>
      <c r="BD49" s="136" t="str">
        <f t="shared" si="93"/>
        <v/>
      </c>
      <c r="BE49" s="136" t="str">
        <f t="shared" si="93"/>
        <v/>
      </c>
      <c r="BF49" s="136" t="str">
        <f t="shared" si="93"/>
        <v/>
      </c>
      <c r="BG49" s="136" t="str">
        <f t="shared" si="93"/>
        <v/>
      </c>
      <c r="BH49" s="136" t="str">
        <f t="shared" si="93"/>
        <v/>
      </c>
      <c r="BI49" s="136" t="str">
        <f t="shared" si="93"/>
        <v/>
      </c>
      <c r="BJ49" s="136" t="str">
        <f t="shared" si="93"/>
        <v/>
      </c>
      <c r="BK49" s="136" t="str">
        <f t="shared" si="93"/>
        <v/>
      </c>
      <c r="BL49" s="136" t="str">
        <f t="shared" si="93"/>
        <v/>
      </c>
      <c r="BM49" s="136" t="str">
        <f t="shared" si="93"/>
        <v/>
      </c>
      <c r="BN49" s="136" t="str">
        <f t="shared" si="93"/>
        <v/>
      </c>
      <c r="BO49" s="136" t="str">
        <f t="shared" si="93"/>
        <v/>
      </c>
      <c r="BP49" s="136" t="str">
        <f t="shared" si="93"/>
        <v/>
      </c>
      <c r="BQ49" s="136" t="str">
        <f t="shared" si="93"/>
        <v/>
      </c>
      <c r="BR49" s="136" t="str">
        <f t="shared" si="93"/>
        <v/>
      </c>
    </row>
    <row r="50" spans="1:70">
      <c r="A50" s="133" t="str">
        <f>IFERROR(IF(IF(AND(ROW(A50)=ROW($A$6),$G$2&lt;DATEVALUE("28/07/2006")),$G$2+1,INDEX('Intereses moratorios'!$A$7:$A$299,MATCH($G$2,'Intereses moratorios'!$A$7:$A$299,1)+ROW(A50)-ROW($A$6)))=0,"",IF(AND(ROW(A50)=ROW($A$6),$G$2&lt;DATEVALUE("28/07/2006")),$G$2+1,INDEX('Intereses moratorios'!$A$7:$A$299,MATCH($G$2,'Intereses moratorios'!$A$7:$A$299,1)+ROW(A50)-ROW($A$6)))),"")</f>
        <v/>
      </c>
      <c r="B50" s="133" t="str">
        <f>IFERROR(INDEX('Intereses moratorios'!$B$7:$B$299,MATCH(A50,'Intereses moratorios'!$A$7:$A$299,0)),"")</f>
        <v/>
      </c>
      <c r="C50" s="134" t="str">
        <f>IF(A50="","",IFERROR(IF($G$1&gt;=DATEVALUE("22/11/2019"),$E$4,INDEX('Intereses moratorios'!$D$7:$D$299,MATCH(A50,'Intereses moratorios'!$A$7:$A$299,0))),""))</f>
        <v/>
      </c>
      <c r="D50" s="133" t="str">
        <f t="shared" si="8"/>
        <v/>
      </c>
      <c r="E50" s="133" t="str">
        <f t="shared" si="9"/>
        <v/>
      </c>
      <c r="F50" s="135" t="str">
        <f t="shared" si="4"/>
        <v/>
      </c>
      <c r="G50" s="136" t="str">
        <f t="shared" si="5"/>
        <v/>
      </c>
      <c r="H50" s="136" t="str">
        <f t="shared" ref="H50:AM50" si="94">IF(D50&lt;&gt;"",ROUND(H4*IF($G$1&gt;=DATEVALUE("22/11/2019"),$C$50/365)*$F$50,IF(FALSE,-3,2)),"")</f>
        <v/>
      </c>
      <c r="I50" s="136" t="str">
        <f t="shared" si="94"/>
        <v/>
      </c>
      <c r="J50" s="136" t="str">
        <f t="shared" si="94"/>
        <v/>
      </c>
      <c r="K50" s="136" t="str">
        <f t="shared" si="94"/>
        <v/>
      </c>
      <c r="L50" s="136" t="str">
        <f t="shared" si="94"/>
        <v/>
      </c>
      <c r="M50" s="136" t="str">
        <f t="shared" si="94"/>
        <v/>
      </c>
      <c r="N50" s="136" t="str">
        <f t="shared" si="94"/>
        <v/>
      </c>
      <c r="O50" s="136" t="str">
        <f t="shared" si="94"/>
        <v/>
      </c>
      <c r="P50" s="136" t="str">
        <f t="shared" si="94"/>
        <v/>
      </c>
      <c r="Q50" s="136" t="str">
        <f t="shared" si="94"/>
        <v/>
      </c>
      <c r="R50" s="136" t="str">
        <f t="shared" si="94"/>
        <v/>
      </c>
      <c r="S50" s="136" t="str">
        <f t="shared" si="94"/>
        <v/>
      </c>
      <c r="T50" s="136" t="str">
        <f t="shared" si="94"/>
        <v/>
      </c>
      <c r="U50" s="136" t="str">
        <f t="shared" si="94"/>
        <v/>
      </c>
      <c r="V50" s="136" t="str">
        <f t="shared" si="94"/>
        <v/>
      </c>
      <c r="W50" s="136" t="str">
        <f t="shared" si="94"/>
        <v/>
      </c>
      <c r="X50" s="136" t="str">
        <f t="shared" si="94"/>
        <v/>
      </c>
      <c r="Y50" s="136" t="str">
        <f t="shared" si="94"/>
        <v/>
      </c>
      <c r="Z50" s="136" t="str">
        <f t="shared" si="94"/>
        <v/>
      </c>
      <c r="AA50" s="136" t="str">
        <f t="shared" si="94"/>
        <v/>
      </c>
      <c r="AB50" s="136" t="str">
        <f t="shared" si="94"/>
        <v/>
      </c>
      <c r="AC50" s="136" t="str">
        <f t="shared" si="94"/>
        <v/>
      </c>
      <c r="AD50" s="136" t="str">
        <f t="shared" si="94"/>
        <v/>
      </c>
      <c r="AE50" s="136" t="str">
        <f t="shared" si="94"/>
        <v/>
      </c>
      <c r="AF50" s="136" t="str">
        <f t="shared" si="94"/>
        <v/>
      </c>
      <c r="AG50" s="136" t="str">
        <f t="shared" si="94"/>
        <v/>
      </c>
      <c r="AH50" s="136" t="str">
        <f t="shared" si="94"/>
        <v/>
      </c>
      <c r="AI50" s="136" t="str">
        <f t="shared" si="94"/>
        <v/>
      </c>
      <c r="AJ50" s="136" t="str">
        <f t="shared" si="94"/>
        <v/>
      </c>
      <c r="AK50" s="136" t="str">
        <f t="shared" si="94"/>
        <v/>
      </c>
      <c r="AL50" s="136" t="str">
        <f t="shared" si="94"/>
        <v/>
      </c>
      <c r="AM50" s="136" t="str">
        <f t="shared" si="94"/>
        <v/>
      </c>
      <c r="AN50" s="136" t="str">
        <f t="shared" ref="AN50:BR50" si="95">IF(AJ50&lt;&gt;"",ROUND(AN4*IF($G$1&gt;=DATEVALUE("22/11/2019"),$C$50/365)*$F$50,IF(FALSE,-3,2)),"")</f>
        <v/>
      </c>
      <c r="AO50" s="136" t="str">
        <f t="shared" si="95"/>
        <v/>
      </c>
      <c r="AP50" s="136" t="str">
        <f t="shared" si="95"/>
        <v/>
      </c>
      <c r="AQ50" s="136" t="str">
        <f t="shared" si="95"/>
        <v/>
      </c>
      <c r="AR50" s="136" t="str">
        <f t="shared" si="95"/>
        <v/>
      </c>
      <c r="AS50" s="136" t="str">
        <f t="shared" si="95"/>
        <v/>
      </c>
      <c r="AT50" s="136" t="str">
        <f t="shared" si="95"/>
        <v/>
      </c>
      <c r="AU50" s="136" t="str">
        <f t="shared" si="95"/>
        <v/>
      </c>
      <c r="AV50" s="136" t="str">
        <f t="shared" si="95"/>
        <v/>
      </c>
      <c r="AW50" s="136" t="str">
        <f t="shared" si="95"/>
        <v/>
      </c>
      <c r="AX50" s="136" t="str">
        <f t="shared" si="95"/>
        <v/>
      </c>
      <c r="AY50" s="136" t="str">
        <f t="shared" si="95"/>
        <v/>
      </c>
      <c r="AZ50" s="136" t="str">
        <f t="shared" si="95"/>
        <v/>
      </c>
      <c r="BA50" s="136" t="str">
        <f t="shared" si="95"/>
        <v/>
      </c>
      <c r="BB50" s="136" t="str">
        <f t="shared" si="95"/>
        <v/>
      </c>
      <c r="BC50" s="136" t="str">
        <f t="shared" si="95"/>
        <v/>
      </c>
      <c r="BD50" s="136" t="str">
        <f t="shared" si="95"/>
        <v/>
      </c>
      <c r="BE50" s="136" t="str">
        <f t="shared" si="95"/>
        <v/>
      </c>
      <c r="BF50" s="136" t="str">
        <f t="shared" si="95"/>
        <v/>
      </c>
      <c r="BG50" s="136" t="str">
        <f t="shared" si="95"/>
        <v/>
      </c>
      <c r="BH50" s="136" t="str">
        <f t="shared" si="95"/>
        <v/>
      </c>
      <c r="BI50" s="136" t="str">
        <f t="shared" si="95"/>
        <v/>
      </c>
      <c r="BJ50" s="136" t="str">
        <f t="shared" si="95"/>
        <v/>
      </c>
      <c r="BK50" s="136" t="str">
        <f t="shared" si="95"/>
        <v/>
      </c>
      <c r="BL50" s="136" t="str">
        <f t="shared" si="95"/>
        <v/>
      </c>
      <c r="BM50" s="136" t="str">
        <f t="shared" si="95"/>
        <v/>
      </c>
      <c r="BN50" s="136" t="str">
        <f t="shared" si="95"/>
        <v/>
      </c>
      <c r="BO50" s="136" t="str">
        <f t="shared" si="95"/>
        <v/>
      </c>
      <c r="BP50" s="136" t="str">
        <f t="shared" si="95"/>
        <v/>
      </c>
      <c r="BQ50" s="136" t="str">
        <f t="shared" si="95"/>
        <v/>
      </c>
      <c r="BR50" s="136" t="str">
        <f t="shared" si="95"/>
        <v/>
      </c>
    </row>
    <row r="51" spans="1:70">
      <c r="A51" s="133" t="str">
        <f>IFERROR(IF(IF(AND(ROW(A51)=ROW($A$6),$G$2&lt;DATEVALUE("28/07/2006")),$G$2+1,INDEX('Intereses moratorios'!$A$7:$A$299,MATCH($G$2,'Intereses moratorios'!$A$7:$A$299,1)+ROW(A51)-ROW($A$6)))=0,"",IF(AND(ROW(A51)=ROW($A$6),$G$2&lt;DATEVALUE("28/07/2006")),$G$2+1,INDEX('Intereses moratorios'!$A$7:$A$299,MATCH($G$2,'Intereses moratorios'!$A$7:$A$299,1)+ROW(A51)-ROW($A$6)))),"")</f>
        <v/>
      </c>
      <c r="B51" s="133" t="str">
        <f>IFERROR(INDEX('Intereses moratorios'!$B$7:$B$299,MATCH(A51,'Intereses moratorios'!$A$7:$A$299,0)),"")</f>
        <v/>
      </c>
      <c r="C51" s="134" t="str">
        <f>IF(A51="","",IFERROR(IF($G$1&gt;=DATEVALUE("22/11/2019"),$E$4,INDEX('Intereses moratorios'!$D$7:$D$299,MATCH(A51,'Intereses moratorios'!$A$7:$A$299,0))),""))</f>
        <v/>
      </c>
      <c r="D51" s="133" t="str">
        <f t="shared" si="8"/>
        <v/>
      </c>
      <c r="E51" s="133" t="str">
        <f t="shared" si="9"/>
        <v/>
      </c>
      <c r="F51" s="135" t="str">
        <f t="shared" si="4"/>
        <v/>
      </c>
      <c r="G51" s="136" t="str">
        <f t="shared" si="5"/>
        <v/>
      </c>
      <c r="H51" s="136" t="str">
        <f t="shared" ref="H51:AM51" si="96">IF(D51&lt;&gt;"",ROUND(H4*IF($G$1&gt;=DATEVALUE("22/11/2019"),$C$51/365)*$F$51,IF(FALSE,-3,2)),"")</f>
        <v/>
      </c>
      <c r="I51" s="136" t="str">
        <f t="shared" si="96"/>
        <v/>
      </c>
      <c r="J51" s="136" t="str">
        <f t="shared" si="96"/>
        <v/>
      </c>
      <c r="K51" s="136" t="str">
        <f t="shared" si="96"/>
        <v/>
      </c>
      <c r="L51" s="136" t="str">
        <f t="shared" si="96"/>
        <v/>
      </c>
      <c r="M51" s="136" t="str">
        <f t="shared" si="96"/>
        <v/>
      </c>
      <c r="N51" s="136" t="str">
        <f t="shared" si="96"/>
        <v/>
      </c>
      <c r="O51" s="136" t="str">
        <f t="shared" si="96"/>
        <v/>
      </c>
      <c r="P51" s="136" t="str">
        <f t="shared" si="96"/>
        <v/>
      </c>
      <c r="Q51" s="136" t="str">
        <f t="shared" si="96"/>
        <v/>
      </c>
      <c r="R51" s="136" t="str">
        <f t="shared" si="96"/>
        <v/>
      </c>
      <c r="S51" s="136" t="str">
        <f t="shared" si="96"/>
        <v/>
      </c>
      <c r="T51" s="136" t="str">
        <f t="shared" si="96"/>
        <v/>
      </c>
      <c r="U51" s="136" t="str">
        <f t="shared" si="96"/>
        <v/>
      </c>
      <c r="V51" s="136" t="str">
        <f t="shared" si="96"/>
        <v/>
      </c>
      <c r="W51" s="136" t="str">
        <f t="shared" si="96"/>
        <v/>
      </c>
      <c r="X51" s="136" t="str">
        <f t="shared" si="96"/>
        <v/>
      </c>
      <c r="Y51" s="136" t="str">
        <f t="shared" si="96"/>
        <v/>
      </c>
      <c r="Z51" s="136" t="str">
        <f t="shared" si="96"/>
        <v/>
      </c>
      <c r="AA51" s="136" t="str">
        <f t="shared" si="96"/>
        <v/>
      </c>
      <c r="AB51" s="136" t="str">
        <f t="shared" si="96"/>
        <v/>
      </c>
      <c r="AC51" s="136" t="str">
        <f t="shared" si="96"/>
        <v/>
      </c>
      <c r="AD51" s="136" t="str">
        <f t="shared" si="96"/>
        <v/>
      </c>
      <c r="AE51" s="136" t="str">
        <f t="shared" si="96"/>
        <v/>
      </c>
      <c r="AF51" s="136" t="str">
        <f t="shared" si="96"/>
        <v/>
      </c>
      <c r="AG51" s="136" t="str">
        <f t="shared" si="96"/>
        <v/>
      </c>
      <c r="AH51" s="136" t="str">
        <f t="shared" si="96"/>
        <v/>
      </c>
      <c r="AI51" s="136" t="str">
        <f t="shared" si="96"/>
        <v/>
      </c>
      <c r="AJ51" s="136" t="str">
        <f t="shared" si="96"/>
        <v/>
      </c>
      <c r="AK51" s="136" t="str">
        <f t="shared" si="96"/>
        <v/>
      </c>
      <c r="AL51" s="136" t="str">
        <f t="shared" si="96"/>
        <v/>
      </c>
      <c r="AM51" s="136" t="str">
        <f t="shared" si="96"/>
        <v/>
      </c>
      <c r="AN51" s="136" t="str">
        <f t="shared" ref="AN51:BR51" si="97">IF(AJ51&lt;&gt;"",ROUND(AN4*IF($G$1&gt;=DATEVALUE("22/11/2019"),$C$51/365)*$F$51,IF(FALSE,-3,2)),"")</f>
        <v/>
      </c>
      <c r="AO51" s="136" t="str">
        <f t="shared" si="97"/>
        <v/>
      </c>
      <c r="AP51" s="136" t="str">
        <f t="shared" si="97"/>
        <v/>
      </c>
      <c r="AQ51" s="136" t="str">
        <f t="shared" si="97"/>
        <v/>
      </c>
      <c r="AR51" s="136" t="str">
        <f t="shared" si="97"/>
        <v/>
      </c>
      <c r="AS51" s="136" t="str">
        <f t="shared" si="97"/>
        <v/>
      </c>
      <c r="AT51" s="136" t="str">
        <f t="shared" si="97"/>
        <v/>
      </c>
      <c r="AU51" s="136" t="str">
        <f t="shared" si="97"/>
        <v/>
      </c>
      <c r="AV51" s="136" t="str">
        <f t="shared" si="97"/>
        <v/>
      </c>
      <c r="AW51" s="136" t="str">
        <f t="shared" si="97"/>
        <v/>
      </c>
      <c r="AX51" s="136" t="str">
        <f t="shared" si="97"/>
        <v/>
      </c>
      <c r="AY51" s="136" t="str">
        <f t="shared" si="97"/>
        <v/>
      </c>
      <c r="AZ51" s="136" t="str">
        <f t="shared" si="97"/>
        <v/>
      </c>
      <c r="BA51" s="136" t="str">
        <f t="shared" si="97"/>
        <v/>
      </c>
      <c r="BB51" s="136" t="str">
        <f t="shared" si="97"/>
        <v/>
      </c>
      <c r="BC51" s="136" t="str">
        <f t="shared" si="97"/>
        <v/>
      </c>
      <c r="BD51" s="136" t="str">
        <f t="shared" si="97"/>
        <v/>
      </c>
      <c r="BE51" s="136" t="str">
        <f t="shared" si="97"/>
        <v/>
      </c>
      <c r="BF51" s="136" t="str">
        <f t="shared" si="97"/>
        <v/>
      </c>
      <c r="BG51" s="136" t="str">
        <f t="shared" si="97"/>
        <v/>
      </c>
      <c r="BH51" s="136" t="str">
        <f t="shared" si="97"/>
        <v/>
      </c>
      <c r="BI51" s="136" t="str">
        <f t="shared" si="97"/>
        <v/>
      </c>
      <c r="BJ51" s="136" t="str">
        <f t="shared" si="97"/>
        <v/>
      </c>
      <c r="BK51" s="136" t="str">
        <f t="shared" si="97"/>
        <v/>
      </c>
      <c r="BL51" s="136" t="str">
        <f t="shared" si="97"/>
        <v/>
      </c>
      <c r="BM51" s="136" t="str">
        <f t="shared" si="97"/>
        <v/>
      </c>
      <c r="BN51" s="136" t="str">
        <f t="shared" si="97"/>
        <v/>
      </c>
      <c r="BO51" s="136" t="str">
        <f t="shared" si="97"/>
        <v/>
      </c>
      <c r="BP51" s="136" t="str">
        <f t="shared" si="97"/>
        <v/>
      </c>
      <c r="BQ51" s="136" t="str">
        <f t="shared" si="97"/>
        <v/>
      </c>
      <c r="BR51" s="136" t="str">
        <f t="shared" si="97"/>
        <v/>
      </c>
    </row>
    <row r="52" spans="1:70">
      <c r="A52" s="133" t="str">
        <f>IFERROR(IF(IF(AND(ROW(A52)=ROW($A$6),$G$2&lt;DATEVALUE("28/07/2006")),$G$2+1,INDEX('Intereses moratorios'!$A$7:$A$299,MATCH($G$2,'Intereses moratorios'!$A$7:$A$299,1)+ROW(A52)-ROW($A$6)))=0,"",IF(AND(ROW(A52)=ROW($A$6),$G$2&lt;DATEVALUE("28/07/2006")),$G$2+1,INDEX('Intereses moratorios'!$A$7:$A$299,MATCH($G$2,'Intereses moratorios'!$A$7:$A$299,1)+ROW(A52)-ROW($A$6)))),"")</f>
        <v/>
      </c>
      <c r="B52" s="133" t="str">
        <f>IFERROR(INDEX('Intereses moratorios'!$B$7:$B$299,MATCH(A52,'Intereses moratorios'!$A$7:$A$299,0)),"")</f>
        <v/>
      </c>
      <c r="C52" s="134" t="str">
        <f>IF(A52="","",IFERROR(IF($G$1&gt;=DATEVALUE("22/11/2019"),$E$4,INDEX('Intereses moratorios'!$D$7:$D$299,MATCH(A52,'Intereses moratorios'!$A$7:$A$299,0))),""))</f>
        <v/>
      </c>
      <c r="D52" s="133" t="str">
        <f t="shared" si="8"/>
        <v/>
      </c>
      <c r="E52" s="133" t="str">
        <f t="shared" si="9"/>
        <v/>
      </c>
      <c r="F52" s="135" t="str">
        <f t="shared" si="4"/>
        <v/>
      </c>
      <c r="G52" s="136" t="str">
        <f t="shared" si="5"/>
        <v/>
      </c>
      <c r="H52" s="136" t="str">
        <f t="shared" ref="H52:AM52" si="98">IF(D52&lt;&gt;"",ROUND(H4*IF($G$1&gt;=DATEVALUE("22/11/2019"),$C$52/365)*$F$52,IF(FALSE,-3,2)),"")</f>
        <v/>
      </c>
      <c r="I52" s="136" t="str">
        <f t="shared" si="98"/>
        <v/>
      </c>
      <c r="J52" s="136" t="str">
        <f t="shared" si="98"/>
        <v/>
      </c>
      <c r="K52" s="136" t="str">
        <f t="shared" si="98"/>
        <v/>
      </c>
      <c r="L52" s="136" t="str">
        <f t="shared" si="98"/>
        <v/>
      </c>
      <c r="M52" s="136" t="str">
        <f t="shared" si="98"/>
        <v/>
      </c>
      <c r="N52" s="136" t="str">
        <f t="shared" si="98"/>
        <v/>
      </c>
      <c r="O52" s="136" t="str">
        <f t="shared" si="98"/>
        <v/>
      </c>
      <c r="P52" s="136" t="str">
        <f t="shared" si="98"/>
        <v/>
      </c>
      <c r="Q52" s="136" t="str">
        <f t="shared" si="98"/>
        <v/>
      </c>
      <c r="R52" s="136" t="str">
        <f t="shared" si="98"/>
        <v/>
      </c>
      <c r="S52" s="136" t="str">
        <f t="shared" si="98"/>
        <v/>
      </c>
      <c r="T52" s="136" t="str">
        <f t="shared" si="98"/>
        <v/>
      </c>
      <c r="U52" s="136" t="str">
        <f t="shared" si="98"/>
        <v/>
      </c>
      <c r="V52" s="136" t="str">
        <f t="shared" si="98"/>
        <v/>
      </c>
      <c r="W52" s="136" t="str">
        <f t="shared" si="98"/>
        <v/>
      </c>
      <c r="X52" s="136" t="str">
        <f t="shared" si="98"/>
        <v/>
      </c>
      <c r="Y52" s="136" t="str">
        <f t="shared" si="98"/>
        <v/>
      </c>
      <c r="Z52" s="136" t="str">
        <f t="shared" si="98"/>
        <v/>
      </c>
      <c r="AA52" s="136" t="str">
        <f t="shared" si="98"/>
        <v/>
      </c>
      <c r="AB52" s="136" t="str">
        <f t="shared" si="98"/>
        <v/>
      </c>
      <c r="AC52" s="136" t="str">
        <f t="shared" si="98"/>
        <v/>
      </c>
      <c r="AD52" s="136" t="str">
        <f t="shared" si="98"/>
        <v/>
      </c>
      <c r="AE52" s="136" t="str">
        <f t="shared" si="98"/>
        <v/>
      </c>
      <c r="AF52" s="136" t="str">
        <f t="shared" si="98"/>
        <v/>
      </c>
      <c r="AG52" s="136" t="str">
        <f t="shared" si="98"/>
        <v/>
      </c>
      <c r="AH52" s="136" t="str">
        <f t="shared" si="98"/>
        <v/>
      </c>
      <c r="AI52" s="136" t="str">
        <f t="shared" si="98"/>
        <v/>
      </c>
      <c r="AJ52" s="136" t="str">
        <f t="shared" si="98"/>
        <v/>
      </c>
      <c r="AK52" s="136" t="str">
        <f t="shared" si="98"/>
        <v/>
      </c>
      <c r="AL52" s="136" t="str">
        <f t="shared" si="98"/>
        <v/>
      </c>
      <c r="AM52" s="136" t="str">
        <f t="shared" si="98"/>
        <v/>
      </c>
      <c r="AN52" s="136" t="str">
        <f t="shared" ref="AN52:BR52" si="99">IF(AJ52&lt;&gt;"",ROUND(AN4*IF($G$1&gt;=DATEVALUE("22/11/2019"),$C$52/365)*$F$52,IF(FALSE,-3,2)),"")</f>
        <v/>
      </c>
      <c r="AO52" s="136" t="str">
        <f t="shared" si="99"/>
        <v/>
      </c>
      <c r="AP52" s="136" t="str">
        <f t="shared" si="99"/>
        <v/>
      </c>
      <c r="AQ52" s="136" t="str">
        <f t="shared" si="99"/>
        <v/>
      </c>
      <c r="AR52" s="136" t="str">
        <f t="shared" si="99"/>
        <v/>
      </c>
      <c r="AS52" s="136" t="str">
        <f t="shared" si="99"/>
        <v/>
      </c>
      <c r="AT52" s="136" t="str">
        <f t="shared" si="99"/>
        <v/>
      </c>
      <c r="AU52" s="136" t="str">
        <f t="shared" si="99"/>
        <v/>
      </c>
      <c r="AV52" s="136" t="str">
        <f t="shared" si="99"/>
        <v/>
      </c>
      <c r="AW52" s="136" t="str">
        <f t="shared" si="99"/>
        <v/>
      </c>
      <c r="AX52" s="136" t="str">
        <f t="shared" si="99"/>
        <v/>
      </c>
      <c r="AY52" s="136" t="str">
        <f t="shared" si="99"/>
        <v/>
      </c>
      <c r="AZ52" s="136" t="str">
        <f t="shared" si="99"/>
        <v/>
      </c>
      <c r="BA52" s="136" t="str">
        <f t="shared" si="99"/>
        <v/>
      </c>
      <c r="BB52" s="136" t="str">
        <f t="shared" si="99"/>
        <v/>
      </c>
      <c r="BC52" s="136" t="str">
        <f t="shared" si="99"/>
        <v/>
      </c>
      <c r="BD52" s="136" t="str">
        <f t="shared" si="99"/>
        <v/>
      </c>
      <c r="BE52" s="136" t="str">
        <f t="shared" si="99"/>
        <v/>
      </c>
      <c r="BF52" s="136" t="str">
        <f t="shared" si="99"/>
        <v/>
      </c>
      <c r="BG52" s="136" t="str">
        <f t="shared" si="99"/>
        <v/>
      </c>
      <c r="BH52" s="136" t="str">
        <f t="shared" si="99"/>
        <v/>
      </c>
      <c r="BI52" s="136" t="str">
        <f t="shared" si="99"/>
        <v/>
      </c>
      <c r="BJ52" s="136" t="str">
        <f t="shared" si="99"/>
        <v/>
      </c>
      <c r="BK52" s="136" t="str">
        <f t="shared" si="99"/>
        <v/>
      </c>
      <c r="BL52" s="136" t="str">
        <f t="shared" si="99"/>
        <v/>
      </c>
      <c r="BM52" s="136" t="str">
        <f t="shared" si="99"/>
        <v/>
      </c>
      <c r="BN52" s="136" t="str">
        <f t="shared" si="99"/>
        <v/>
      </c>
      <c r="BO52" s="136" t="str">
        <f t="shared" si="99"/>
        <v/>
      </c>
      <c r="BP52" s="136" t="str">
        <f t="shared" si="99"/>
        <v/>
      </c>
      <c r="BQ52" s="136" t="str">
        <f t="shared" si="99"/>
        <v/>
      </c>
      <c r="BR52" s="136" t="str">
        <f t="shared" si="99"/>
        <v/>
      </c>
    </row>
    <row r="53" spans="1:70">
      <c r="A53" s="133" t="str">
        <f>IFERROR(IF(IF(AND(ROW(A53)=ROW($A$6),$G$2&lt;DATEVALUE("28/07/2006")),$G$2+1,INDEX('Intereses moratorios'!$A$7:$A$299,MATCH($G$2,'Intereses moratorios'!$A$7:$A$299,1)+ROW(A53)-ROW($A$6)))=0,"",IF(AND(ROW(A53)=ROW($A$6),$G$2&lt;DATEVALUE("28/07/2006")),$G$2+1,INDEX('Intereses moratorios'!$A$7:$A$299,MATCH($G$2,'Intereses moratorios'!$A$7:$A$299,1)+ROW(A53)-ROW($A$6)))),"")</f>
        <v/>
      </c>
      <c r="B53" s="133" t="str">
        <f>IFERROR(INDEX('Intereses moratorios'!$B$7:$B$299,MATCH(A53,'Intereses moratorios'!$A$7:$A$299,0)),"")</f>
        <v/>
      </c>
      <c r="C53" s="134" t="str">
        <f>IF(A53="","",IFERROR(IF($G$1&gt;=DATEVALUE("22/11/2019"),$E$4,INDEX('Intereses moratorios'!$D$7:$D$299,MATCH(A53,'Intereses moratorios'!$A$7:$A$299,0))),""))</f>
        <v/>
      </c>
      <c r="D53" s="133" t="str">
        <f t="shared" si="8"/>
        <v/>
      </c>
      <c r="E53" s="133" t="str">
        <f t="shared" si="9"/>
        <v/>
      </c>
      <c r="F53" s="135" t="str">
        <f t="shared" si="4"/>
        <v/>
      </c>
      <c r="G53" s="136" t="str">
        <f t="shared" si="5"/>
        <v/>
      </c>
      <c r="H53" s="136" t="str">
        <f t="shared" ref="H53:AM53" si="100">IF(D53&lt;&gt;"",ROUND(H4*IF($G$1&gt;=DATEVALUE("22/11/2019"),$C$53/365)*$F$53,IF(FALSE,-3,2)),"")</f>
        <v/>
      </c>
      <c r="I53" s="136" t="str">
        <f t="shared" si="100"/>
        <v/>
      </c>
      <c r="J53" s="136" t="str">
        <f t="shared" si="100"/>
        <v/>
      </c>
      <c r="K53" s="136" t="str">
        <f t="shared" si="100"/>
        <v/>
      </c>
      <c r="L53" s="136" t="str">
        <f t="shared" si="100"/>
        <v/>
      </c>
      <c r="M53" s="136" t="str">
        <f t="shared" si="100"/>
        <v/>
      </c>
      <c r="N53" s="136" t="str">
        <f t="shared" si="100"/>
        <v/>
      </c>
      <c r="O53" s="136" t="str">
        <f t="shared" si="100"/>
        <v/>
      </c>
      <c r="P53" s="136" t="str">
        <f t="shared" si="100"/>
        <v/>
      </c>
      <c r="Q53" s="136" t="str">
        <f t="shared" si="100"/>
        <v/>
      </c>
      <c r="R53" s="136" t="str">
        <f t="shared" si="100"/>
        <v/>
      </c>
      <c r="S53" s="136" t="str">
        <f t="shared" si="100"/>
        <v/>
      </c>
      <c r="T53" s="136" t="str">
        <f t="shared" si="100"/>
        <v/>
      </c>
      <c r="U53" s="136" t="str">
        <f t="shared" si="100"/>
        <v/>
      </c>
      <c r="V53" s="136" t="str">
        <f t="shared" si="100"/>
        <v/>
      </c>
      <c r="W53" s="136" t="str">
        <f t="shared" si="100"/>
        <v/>
      </c>
      <c r="X53" s="136" t="str">
        <f t="shared" si="100"/>
        <v/>
      </c>
      <c r="Y53" s="136" t="str">
        <f t="shared" si="100"/>
        <v/>
      </c>
      <c r="Z53" s="136" t="str">
        <f t="shared" si="100"/>
        <v/>
      </c>
      <c r="AA53" s="136" t="str">
        <f t="shared" si="100"/>
        <v/>
      </c>
      <c r="AB53" s="136" t="str">
        <f t="shared" si="100"/>
        <v/>
      </c>
      <c r="AC53" s="136" t="str">
        <f t="shared" si="100"/>
        <v/>
      </c>
      <c r="AD53" s="136" t="str">
        <f t="shared" si="100"/>
        <v/>
      </c>
      <c r="AE53" s="136" t="str">
        <f t="shared" si="100"/>
        <v/>
      </c>
      <c r="AF53" s="136" t="str">
        <f t="shared" si="100"/>
        <v/>
      </c>
      <c r="AG53" s="136" t="str">
        <f t="shared" si="100"/>
        <v/>
      </c>
      <c r="AH53" s="136" t="str">
        <f t="shared" si="100"/>
        <v/>
      </c>
      <c r="AI53" s="136" t="str">
        <f t="shared" si="100"/>
        <v/>
      </c>
      <c r="AJ53" s="136" t="str">
        <f t="shared" si="100"/>
        <v/>
      </c>
      <c r="AK53" s="136" t="str">
        <f t="shared" si="100"/>
        <v/>
      </c>
      <c r="AL53" s="136" t="str">
        <f t="shared" si="100"/>
        <v/>
      </c>
      <c r="AM53" s="136" t="str">
        <f t="shared" si="100"/>
        <v/>
      </c>
      <c r="AN53" s="136" t="str">
        <f t="shared" ref="AN53:BR53" si="101">IF(AJ53&lt;&gt;"",ROUND(AN4*IF($G$1&gt;=DATEVALUE("22/11/2019"),$C$53/365)*$F$53,IF(FALSE,-3,2)),"")</f>
        <v/>
      </c>
      <c r="AO53" s="136" t="str">
        <f t="shared" si="101"/>
        <v/>
      </c>
      <c r="AP53" s="136" t="str">
        <f t="shared" si="101"/>
        <v/>
      </c>
      <c r="AQ53" s="136" t="str">
        <f t="shared" si="101"/>
        <v/>
      </c>
      <c r="AR53" s="136" t="str">
        <f t="shared" si="101"/>
        <v/>
      </c>
      <c r="AS53" s="136" t="str">
        <f t="shared" si="101"/>
        <v/>
      </c>
      <c r="AT53" s="136" t="str">
        <f t="shared" si="101"/>
        <v/>
      </c>
      <c r="AU53" s="136" t="str">
        <f t="shared" si="101"/>
        <v/>
      </c>
      <c r="AV53" s="136" t="str">
        <f t="shared" si="101"/>
        <v/>
      </c>
      <c r="AW53" s="136" t="str">
        <f t="shared" si="101"/>
        <v/>
      </c>
      <c r="AX53" s="136" t="str">
        <f t="shared" si="101"/>
        <v/>
      </c>
      <c r="AY53" s="136" t="str">
        <f t="shared" si="101"/>
        <v/>
      </c>
      <c r="AZ53" s="136" t="str">
        <f t="shared" si="101"/>
        <v/>
      </c>
      <c r="BA53" s="136" t="str">
        <f t="shared" si="101"/>
        <v/>
      </c>
      <c r="BB53" s="136" t="str">
        <f t="shared" si="101"/>
        <v/>
      </c>
      <c r="BC53" s="136" t="str">
        <f t="shared" si="101"/>
        <v/>
      </c>
      <c r="BD53" s="136" t="str">
        <f t="shared" si="101"/>
        <v/>
      </c>
      <c r="BE53" s="136" t="str">
        <f t="shared" si="101"/>
        <v/>
      </c>
      <c r="BF53" s="136" t="str">
        <f t="shared" si="101"/>
        <v/>
      </c>
      <c r="BG53" s="136" t="str">
        <f t="shared" si="101"/>
        <v/>
      </c>
      <c r="BH53" s="136" t="str">
        <f t="shared" si="101"/>
        <v/>
      </c>
      <c r="BI53" s="136" t="str">
        <f t="shared" si="101"/>
        <v/>
      </c>
      <c r="BJ53" s="136" t="str">
        <f t="shared" si="101"/>
        <v/>
      </c>
      <c r="BK53" s="136" t="str">
        <f t="shared" si="101"/>
        <v/>
      </c>
      <c r="BL53" s="136" t="str">
        <f t="shared" si="101"/>
        <v/>
      </c>
      <c r="BM53" s="136" t="str">
        <f t="shared" si="101"/>
        <v/>
      </c>
      <c r="BN53" s="136" t="str">
        <f t="shared" si="101"/>
        <v/>
      </c>
      <c r="BO53" s="136" t="str">
        <f t="shared" si="101"/>
        <v/>
      </c>
      <c r="BP53" s="136" t="str">
        <f t="shared" si="101"/>
        <v/>
      </c>
      <c r="BQ53" s="136" t="str">
        <f t="shared" si="101"/>
        <v/>
      </c>
      <c r="BR53" s="136" t="str">
        <f t="shared" si="101"/>
        <v/>
      </c>
    </row>
    <row r="54" spans="1:70">
      <c r="A54" s="133" t="str">
        <f>IFERROR(IF(IF(AND(ROW(A54)=ROW($A$6),$G$2&lt;DATEVALUE("28/07/2006")),$G$2+1,INDEX('Intereses moratorios'!$A$7:$A$299,MATCH($G$2,'Intereses moratorios'!$A$7:$A$299,1)+ROW(A54)-ROW($A$6)))=0,"",IF(AND(ROW(A54)=ROW($A$6),$G$2&lt;DATEVALUE("28/07/2006")),$G$2+1,INDEX('Intereses moratorios'!$A$7:$A$299,MATCH($G$2,'Intereses moratorios'!$A$7:$A$299,1)+ROW(A54)-ROW($A$6)))),"")</f>
        <v/>
      </c>
      <c r="B54" s="133" t="str">
        <f>IFERROR(INDEX('Intereses moratorios'!$B$7:$B$299,MATCH(A54,'Intereses moratorios'!$A$7:$A$299,0)),"")</f>
        <v/>
      </c>
      <c r="C54" s="134" t="str">
        <f>IF(A54="","",IFERROR(IF($G$1&gt;=DATEVALUE("22/11/2019"),$E$4,INDEX('Intereses moratorios'!$D$7:$D$299,MATCH(A54,'Intereses moratorios'!$A$7:$A$299,0))),""))</f>
        <v/>
      </c>
      <c r="D54" s="133" t="str">
        <f t="shared" si="8"/>
        <v/>
      </c>
      <c r="E54" s="133" t="str">
        <f t="shared" si="9"/>
        <v/>
      </c>
      <c r="F54" s="135" t="str">
        <f t="shared" si="4"/>
        <v/>
      </c>
      <c r="G54" s="136" t="str">
        <f t="shared" si="5"/>
        <v/>
      </c>
      <c r="H54" s="136" t="str">
        <f t="shared" ref="H54:AM54" si="102">IF(D54&lt;&gt;"",ROUND(H4*IF($G$1&gt;=DATEVALUE("22/11/2019"),$C$54/365)*$F$54,IF(FALSE,-3,2)),"")</f>
        <v/>
      </c>
      <c r="I54" s="136" t="str">
        <f t="shared" si="102"/>
        <v/>
      </c>
      <c r="J54" s="136" t="str">
        <f t="shared" si="102"/>
        <v/>
      </c>
      <c r="K54" s="136" t="str">
        <f t="shared" si="102"/>
        <v/>
      </c>
      <c r="L54" s="136" t="str">
        <f t="shared" si="102"/>
        <v/>
      </c>
      <c r="M54" s="136" t="str">
        <f t="shared" si="102"/>
        <v/>
      </c>
      <c r="N54" s="136" t="str">
        <f t="shared" si="102"/>
        <v/>
      </c>
      <c r="O54" s="136" t="str">
        <f t="shared" si="102"/>
        <v/>
      </c>
      <c r="P54" s="136" t="str">
        <f t="shared" si="102"/>
        <v/>
      </c>
      <c r="Q54" s="136" t="str">
        <f t="shared" si="102"/>
        <v/>
      </c>
      <c r="R54" s="136" t="str">
        <f t="shared" si="102"/>
        <v/>
      </c>
      <c r="S54" s="136" t="str">
        <f t="shared" si="102"/>
        <v/>
      </c>
      <c r="T54" s="136" t="str">
        <f t="shared" si="102"/>
        <v/>
      </c>
      <c r="U54" s="136" t="str">
        <f t="shared" si="102"/>
        <v/>
      </c>
      <c r="V54" s="136" t="str">
        <f t="shared" si="102"/>
        <v/>
      </c>
      <c r="W54" s="136" t="str">
        <f t="shared" si="102"/>
        <v/>
      </c>
      <c r="X54" s="136" t="str">
        <f t="shared" si="102"/>
        <v/>
      </c>
      <c r="Y54" s="136" t="str">
        <f t="shared" si="102"/>
        <v/>
      </c>
      <c r="Z54" s="136" t="str">
        <f t="shared" si="102"/>
        <v/>
      </c>
      <c r="AA54" s="136" t="str">
        <f t="shared" si="102"/>
        <v/>
      </c>
      <c r="AB54" s="136" t="str">
        <f t="shared" si="102"/>
        <v/>
      </c>
      <c r="AC54" s="136" t="str">
        <f t="shared" si="102"/>
        <v/>
      </c>
      <c r="AD54" s="136" t="str">
        <f t="shared" si="102"/>
        <v/>
      </c>
      <c r="AE54" s="136" t="str">
        <f t="shared" si="102"/>
        <v/>
      </c>
      <c r="AF54" s="136" t="str">
        <f t="shared" si="102"/>
        <v/>
      </c>
      <c r="AG54" s="136" t="str">
        <f t="shared" si="102"/>
        <v/>
      </c>
      <c r="AH54" s="136" t="str">
        <f t="shared" si="102"/>
        <v/>
      </c>
      <c r="AI54" s="136" t="str">
        <f t="shared" si="102"/>
        <v/>
      </c>
      <c r="AJ54" s="136" t="str">
        <f t="shared" si="102"/>
        <v/>
      </c>
      <c r="AK54" s="136" t="str">
        <f t="shared" si="102"/>
        <v/>
      </c>
      <c r="AL54" s="136" t="str">
        <f t="shared" si="102"/>
        <v/>
      </c>
      <c r="AM54" s="136" t="str">
        <f t="shared" si="102"/>
        <v/>
      </c>
      <c r="AN54" s="136" t="str">
        <f t="shared" ref="AN54:BR54" si="103">IF(AJ54&lt;&gt;"",ROUND(AN4*IF($G$1&gt;=DATEVALUE("22/11/2019"),$C$54/365)*$F$54,IF(FALSE,-3,2)),"")</f>
        <v/>
      </c>
      <c r="AO54" s="136" t="str">
        <f t="shared" si="103"/>
        <v/>
      </c>
      <c r="AP54" s="136" t="str">
        <f t="shared" si="103"/>
        <v/>
      </c>
      <c r="AQ54" s="136" t="str">
        <f t="shared" si="103"/>
        <v/>
      </c>
      <c r="AR54" s="136" t="str">
        <f t="shared" si="103"/>
        <v/>
      </c>
      <c r="AS54" s="136" t="str">
        <f t="shared" si="103"/>
        <v/>
      </c>
      <c r="AT54" s="136" t="str">
        <f t="shared" si="103"/>
        <v/>
      </c>
      <c r="AU54" s="136" t="str">
        <f t="shared" si="103"/>
        <v/>
      </c>
      <c r="AV54" s="136" t="str">
        <f t="shared" si="103"/>
        <v/>
      </c>
      <c r="AW54" s="136" t="str">
        <f t="shared" si="103"/>
        <v/>
      </c>
      <c r="AX54" s="136" t="str">
        <f t="shared" si="103"/>
        <v/>
      </c>
      <c r="AY54" s="136" t="str">
        <f t="shared" si="103"/>
        <v/>
      </c>
      <c r="AZ54" s="136" t="str">
        <f t="shared" si="103"/>
        <v/>
      </c>
      <c r="BA54" s="136" t="str">
        <f t="shared" si="103"/>
        <v/>
      </c>
      <c r="BB54" s="136" t="str">
        <f t="shared" si="103"/>
        <v/>
      </c>
      <c r="BC54" s="136" t="str">
        <f t="shared" si="103"/>
        <v/>
      </c>
      <c r="BD54" s="136" t="str">
        <f t="shared" si="103"/>
        <v/>
      </c>
      <c r="BE54" s="136" t="str">
        <f t="shared" si="103"/>
        <v/>
      </c>
      <c r="BF54" s="136" t="str">
        <f t="shared" si="103"/>
        <v/>
      </c>
      <c r="BG54" s="136" t="str">
        <f t="shared" si="103"/>
        <v/>
      </c>
      <c r="BH54" s="136" t="str">
        <f t="shared" si="103"/>
        <v/>
      </c>
      <c r="BI54" s="136" t="str">
        <f t="shared" si="103"/>
        <v/>
      </c>
      <c r="BJ54" s="136" t="str">
        <f t="shared" si="103"/>
        <v/>
      </c>
      <c r="BK54" s="136" t="str">
        <f t="shared" si="103"/>
        <v/>
      </c>
      <c r="BL54" s="136" t="str">
        <f t="shared" si="103"/>
        <v/>
      </c>
      <c r="BM54" s="136" t="str">
        <f t="shared" si="103"/>
        <v/>
      </c>
      <c r="BN54" s="136" t="str">
        <f t="shared" si="103"/>
        <v/>
      </c>
      <c r="BO54" s="136" t="str">
        <f t="shared" si="103"/>
        <v/>
      </c>
      <c r="BP54" s="136" t="str">
        <f t="shared" si="103"/>
        <v/>
      </c>
      <c r="BQ54" s="136" t="str">
        <f t="shared" si="103"/>
        <v/>
      </c>
      <c r="BR54" s="136" t="str">
        <f t="shared" si="103"/>
        <v/>
      </c>
    </row>
    <row r="55" spans="1:70">
      <c r="A55" s="133" t="str">
        <f>IFERROR(IF(IF(AND(ROW(A55)=ROW($A$6),$G$2&lt;DATEVALUE("28/07/2006")),$G$2+1,INDEX('Intereses moratorios'!$A$7:$A$299,MATCH($G$2,'Intereses moratorios'!$A$7:$A$299,1)+ROW(A55)-ROW($A$6)))=0,"",IF(AND(ROW(A55)=ROW($A$6),$G$2&lt;DATEVALUE("28/07/2006")),$G$2+1,INDEX('Intereses moratorios'!$A$7:$A$299,MATCH($G$2,'Intereses moratorios'!$A$7:$A$299,1)+ROW(A55)-ROW($A$6)))),"")</f>
        <v/>
      </c>
      <c r="B55" s="133" t="str">
        <f>IFERROR(INDEX('Intereses moratorios'!$B$7:$B$299,MATCH(A55,'Intereses moratorios'!$A$7:$A$299,0)),"")</f>
        <v/>
      </c>
      <c r="C55" s="134" t="str">
        <f>IF(A55="","",IFERROR(IF($G$1&gt;=DATEVALUE("22/11/2019"),$E$4,INDEX('Intereses moratorios'!$D$7:$D$299,MATCH(A55,'Intereses moratorios'!$A$7:$A$299,0))),""))</f>
        <v/>
      </c>
      <c r="D55" s="133" t="str">
        <f t="shared" si="8"/>
        <v/>
      </c>
      <c r="E55" s="133" t="str">
        <f t="shared" si="9"/>
        <v/>
      </c>
      <c r="F55" s="135" t="str">
        <f t="shared" si="4"/>
        <v/>
      </c>
      <c r="G55" s="136" t="str">
        <f t="shared" si="5"/>
        <v/>
      </c>
      <c r="H55" s="136" t="str">
        <f t="shared" ref="H55:AM55" si="104">IF(D55&lt;&gt;"",ROUND(H4*IF($G$1&gt;=DATEVALUE("22/11/2019"),$C$55/365)*$F$55,IF(FALSE,-3,2)),"")</f>
        <v/>
      </c>
      <c r="I55" s="136" t="str">
        <f t="shared" si="104"/>
        <v/>
      </c>
      <c r="J55" s="136" t="str">
        <f t="shared" si="104"/>
        <v/>
      </c>
      <c r="K55" s="136" t="str">
        <f t="shared" si="104"/>
        <v/>
      </c>
      <c r="L55" s="136" t="str">
        <f t="shared" si="104"/>
        <v/>
      </c>
      <c r="M55" s="136" t="str">
        <f t="shared" si="104"/>
        <v/>
      </c>
      <c r="N55" s="136" t="str">
        <f t="shared" si="104"/>
        <v/>
      </c>
      <c r="O55" s="136" t="str">
        <f t="shared" si="104"/>
        <v/>
      </c>
      <c r="P55" s="136" t="str">
        <f t="shared" si="104"/>
        <v/>
      </c>
      <c r="Q55" s="136" t="str">
        <f t="shared" si="104"/>
        <v/>
      </c>
      <c r="R55" s="136" t="str">
        <f t="shared" si="104"/>
        <v/>
      </c>
      <c r="S55" s="136" t="str">
        <f t="shared" si="104"/>
        <v/>
      </c>
      <c r="T55" s="136" t="str">
        <f t="shared" si="104"/>
        <v/>
      </c>
      <c r="U55" s="136" t="str">
        <f t="shared" si="104"/>
        <v/>
      </c>
      <c r="V55" s="136" t="str">
        <f t="shared" si="104"/>
        <v/>
      </c>
      <c r="W55" s="136" t="str">
        <f t="shared" si="104"/>
        <v/>
      </c>
      <c r="X55" s="136" t="str">
        <f t="shared" si="104"/>
        <v/>
      </c>
      <c r="Y55" s="136" t="str">
        <f t="shared" si="104"/>
        <v/>
      </c>
      <c r="Z55" s="136" t="str">
        <f t="shared" si="104"/>
        <v/>
      </c>
      <c r="AA55" s="136" t="str">
        <f t="shared" si="104"/>
        <v/>
      </c>
      <c r="AB55" s="136" t="str">
        <f t="shared" si="104"/>
        <v/>
      </c>
      <c r="AC55" s="136" t="str">
        <f t="shared" si="104"/>
        <v/>
      </c>
      <c r="AD55" s="136" t="str">
        <f t="shared" si="104"/>
        <v/>
      </c>
      <c r="AE55" s="136" t="str">
        <f t="shared" si="104"/>
        <v/>
      </c>
      <c r="AF55" s="136" t="str">
        <f t="shared" si="104"/>
        <v/>
      </c>
      <c r="AG55" s="136" t="str">
        <f t="shared" si="104"/>
        <v/>
      </c>
      <c r="AH55" s="136" t="str">
        <f t="shared" si="104"/>
        <v/>
      </c>
      <c r="AI55" s="136" t="str">
        <f t="shared" si="104"/>
        <v/>
      </c>
      <c r="AJ55" s="136" t="str">
        <f t="shared" si="104"/>
        <v/>
      </c>
      <c r="AK55" s="136" t="str">
        <f t="shared" si="104"/>
        <v/>
      </c>
      <c r="AL55" s="136" t="str">
        <f t="shared" si="104"/>
        <v/>
      </c>
      <c r="AM55" s="136" t="str">
        <f t="shared" si="104"/>
        <v/>
      </c>
      <c r="AN55" s="136" t="str">
        <f t="shared" ref="AN55:BR55" si="105">IF(AJ55&lt;&gt;"",ROUND(AN4*IF($G$1&gt;=DATEVALUE("22/11/2019"),$C$55/365)*$F$55,IF(FALSE,-3,2)),"")</f>
        <v/>
      </c>
      <c r="AO55" s="136" t="str">
        <f t="shared" si="105"/>
        <v/>
      </c>
      <c r="AP55" s="136" t="str">
        <f t="shared" si="105"/>
        <v/>
      </c>
      <c r="AQ55" s="136" t="str">
        <f t="shared" si="105"/>
        <v/>
      </c>
      <c r="AR55" s="136" t="str">
        <f t="shared" si="105"/>
        <v/>
      </c>
      <c r="AS55" s="136" t="str">
        <f t="shared" si="105"/>
        <v/>
      </c>
      <c r="AT55" s="136" t="str">
        <f t="shared" si="105"/>
        <v/>
      </c>
      <c r="AU55" s="136" t="str">
        <f t="shared" si="105"/>
        <v/>
      </c>
      <c r="AV55" s="136" t="str">
        <f t="shared" si="105"/>
        <v/>
      </c>
      <c r="AW55" s="136" t="str">
        <f t="shared" si="105"/>
        <v/>
      </c>
      <c r="AX55" s="136" t="str">
        <f t="shared" si="105"/>
        <v/>
      </c>
      <c r="AY55" s="136" t="str">
        <f t="shared" si="105"/>
        <v/>
      </c>
      <c r="AZ55" s="136" t="str">
        <f t="shared" si="105"/>
        <v/>
      </c>
      <c r="BA55" s="136" t="str">
        <f t="shared" si="105"/>
        <v/>
      </c>
      <c r="BB55" s="136" t="str">
        <f t="shared" si="105"/>
        <v/>
      </c>
      <c r="BC55" s="136" t="str">
        <f t="shared" si="105"/>
        <v/>
      </c>
      <c r="BD55" s="136" t="str">
        <f t="shared" si="105"/>
        <v/>
      </c>
      <c r="BE55" s="136" t="str">
        <f t="shared" si="105"/>
        <v/>
      </c>
      <c r="BF55" s="136" t="str">
        <f t="shared" si="105"/>
        <v/>
      </c>
      <c r="BG55" s="136" t="str">
        <f t="shared" si="105"/>
        <v/>
      </c>
      <c r="BH55" s="136" t="str">
        <f t="shared" si="105"/>
        <v/>
      </c>
      <c r="BI55" s="136" t="str">
        <f t="shared" si="105"/>
        <v/>
      </c>
      <c r="BJ55" s="136" t="str">
        <f t="shared" si="105"/>
        <v/>
      </c>
      <c r="BK55" s="136" t="str">
        <f t="shared" si="105"/>
        <v/>
      </c>
      <c r="BL55" s="136" t="str">
        <f t="shared" si="105"/>
        <v/>
      </c>
      <c r="BM55" s="136" t="str">
        <f t="shared" si="105"/>
        <v/>
      </c>
      <c r="BN55" s="136" t="str">
        <f t="shared" si="105"/>
        <v/>
      </c>
      <c r="BO55" s="136" t="str">
        <f t="shared" si="105"/>
        <v/>
      </c>
      <c r="BP55" s="136" t="str">
        <f t="shared" si="105"/>
        <v/>
      </c>
      <c r="BQ55" s="136" t="str">
        <f t="shared" si="105"/>
        <v/>
      </c>
      <c r="BR55" s="136" t="str">
        <f t="shared" si="105"/>
        <v/>
      </c>
    </row>
    <row r="56" spans="1:70">
      <c r="A56" s="133" t="str">
        <f>IFERROR(IF(IF(AND(ROW(A56)=ROW($A$6),$G$2&lt;DATEVALUE("28/07/2006")),$G$2+1,INDEX('Intereses moratorios'!$A$7:$A$299,MATCH($G$2,'Intereses moratorios'!$A$7:$A$299,1)+ROW(A56)-ROW($A$6)))=0,"",IF(AND(ROW(A56)=ROW($A$6),$G$2&lt;DATEVALUE("28/07/2006")),$G$2+1,INDEX('Intereses moratorios'!$A$7:$A$299,MATCH($G$2,'Intereses moratorios'!$A$7:$A$299,1)+ROW(A56)-ROW($A$6)))),"")</f>
        <v/>
      </c>
      <c r="B56" s="133" t="str">
        <f>IFERROR(INDEX('Intereses moratorios'!$B$7:$B$299,MATCH(A56,'Intereses moratorios'!$A$7:$A$299,0)),"")</f>
        <v/>
      </c>
      <c r="C56" s="134" t="str">
        <f>IF(A56="","",IFERROR(IF($G$1&gt;=DATEVALUE("22/11/2019"),$E$4,INDEX('Intereses moratorios'!$D$7:$D$299,MATCH(A56,'Intereses moratorios'!$A$7:$A$299,0))),""))</f>
        <v/>
      </c>
      <c r="D56" s="133" t="str">
        <f t="shared" si="8"/>
        <v/>
      </c>
      <c r="E56" s="133" t="str">
        <f t="shared" si="9"/>
        <v/>
      </c>
      <c r="F56" s="135" t="str">
        <f t="shared" si="4"/>
        <v/>
      </c>
      <c r="G56" s="136" t="str">
        <f t="shared" si="5"/>
        <v/>
      </c>
      <c r="H56" s="136" t="str">
        <f t="shared" ref="H56:AM56" si="106">IF(D56&lt;&gt;"",ROUND(H4*IF($G$1&gt;=DATEVALUE("22/11/2019"),$C$56/365)*$F$56,IF(FALSE,-3,2)),"")</f>
        <v/>
      </c>
      <c r="I56" s="136" t="str">
        <f t="shared" si="106"/>
        <v/>
      </c>
      <c r="J56" s="136" t="str">
        <f t="shared" si="106"/>
        <v/>
      </c>
      <c r="K56" s="136" t="str">
        <f t="shared" si="106"/>
        <v/>
      </c>
      <c r="L56" s="136" t="str">
        <f t="shared" si="106"/>
        <v/>
      </c>
      <c r="M56" s="136" t="str">
        <f t="shared" si="106"/>
        <v/>
      </c>
      <c r="N56" s="136" t="str">
        <f t="shared" si="106"/>
        <v/>
      </c>
      <c r="O56" s="136" t="str">
        <f t="shared" si="106"/>
        <v/>
      </c>
      <c r="P56" s="136" t="str">
        <f t="shared" si="106"/>
        <v/>
      </c>
      <c r="Q56" s="136" t="str">
        <f t="shared" si="106"/>
        <v/>
      </c>
      <c r="R56" s="136" t="str">
        <f t="shared" si="106"/>
        <v/>
      </c>
      <c r="S56" s="136" t="str">
        <f t="shared" si="106"/>
        <v/>
      </c>
      <c r="T56" s="136" t="str">
        <f t="shared" si="106"/>
        <v/>
      </c>
      <c r="U56" s="136" t="str">
        <f t="shared" si="106"/>
        <v/>
      </c>
      <c r="V56" s="136" t="str">
        <f t="shared" si="106"/>
        <v/>
      </c>
      <c r="W56" s="136" t="str">
        <f t="shared" si="106"/>
        <v/>
      </c>
      <c r="X56" s="136" t="str">
        <f t="shared" si="106"/>
        <v/>
      </c>
      <c r="Y56" s="136" t="str">
        <f t="shared" si="106"/>
        <v/>
      </c>
      <c r="Z56" s="136" t="str">
        <f t="shared" si="106"/>
        <v/>
      </c>
      <c r="AA56" s="136" t="str">
        <f t="shared" si="106"/>
        <v/>
      </c>
      <c r="AB56" s="136" t="str">
        <f t="shared" si="106"/>
        <v/>
      </c>
      <c r="AC56" s="136" t="str">
        <f t="shared" si="106"/>
        <v/>
      </c>
      <c r="AD56" s="136" t="str">
        <f t="shared" si="106"/>
        <v/>
      </c>
      <c r="AE56" s="136" t="str">
        <f t="shared" si="106"/>
        <v/>
      </c>
      <c r="AF56" s="136" t="str">
        <f t="shared" si="106"/>
        <v/>
      </c>
      <c r="AG56" s="136" t="str">
        <f t="shared" si="106"/>
        <v/>
      </c>
      <c r="AH56" s="136" t="str">
        <f t="shared" si="106"/>
        <v/>
      </c>
      <c r="AI56" s="136" t="str">
        <f t="shared" si="106"/>
        <v/>
      </c>
      <c r="AJ56" s="136" t="str">
        <f t="shared" si="106"/>
        <v/>
      </c>
      <c r="AK56" s="136" t="str">
        <f t="shared" si="106"/>
        <v/>
      </c>
      <c r="AL56" s="136" t="str">
        <f t="shared" si="106"/>
        <v/>
      </c>
      <c r="AM56" s="136" t="str">
        <f t="shared" si="106"/>
        <v/>
      </c>
      <c r="AN56" s="136" t="str">
        <f t="shared" ref="AN56:BR56" si="107">IF(AJ56&lt;&gt;"",ROUND(AN4*IF($G$1&gt;=DATEVALUE("22/11/2019"),$C$56/365)*$F$56,IF(FALSE,-3,2)),"")</f>
        <v/>
      </c>
      <c r="AO56" s="136" t="str">
        <f t="shared" si="107"/>
        <v/>
      </c>
      <c r="AP56" s="136" t="str">
        <f t="shared" si="107"/>
        <v/>
      </c>
      <c r="AQ56" s="136" t="str">
        <f t="shared" si="107"/>
        <v/>
      </c>
      <c r="AR56" s="136" t="str">
        <f t="shared" si="107"/>
        <v/>
      </c>
      <c r="AS56" s="136" t="str">
        <f t="shared" si="107"/>
        <v/>
      </c>
      <c r="AT56" s="136" t="str">
        <f t="shared" si="107"/>
        <v/>
      </c>
      <c r="AU56" s="136" t="str">
        <f t="shared" si="107"/>
        <v/>
      </c>
      <c r="AV56" s="136" t="str">
        <f t="shared" si="107"/>
        <v/>
      </c>
      <c r="AW56" s="136" t="str">
        <f t="shared" si="107"/>
        <v/>
      </c>
      <c r="AX56" s="136" t="str">
        <f t="shared" si="107"/>
        <v/>
      </c>
      <c r="AY56" s="136" t="str">
        <f t="shared" si="107"/>
        <v/>
      </c>
      <c r="AZ56" s="136" t="str">
        <f t="shared" si="107"/>
        <v/>
      </c>
      <c r="BA56" s="136" t="str">
        <f t="shared" si="107"/>
        <v/>
      </c>
      <c r="BB56" s="136" t="str">
        <f t="shared" si="107"/>
        <v/>
      </c>
      <c r="BC56" s="136" t="str">
        <f t="shared" si="107"/>
        <v/>
      </c>
      <c r="BD56" s="136" t="str">
        <f t="shared" si="107"/>
        <v/>
      </c>
      <c r="BE56" s="136" t="str">
        <f t="shared" si="107"/>
        <v/>
      </c>
      <c r="BF56" s="136" t="str">
        <f t="shared" si="107"/>
        <v/>
      </c>
      <c r="BG56" s="136" t="str">
        <f t="shared" si="107"/>
        <v/>
      </c>
      <c r="BH56" s="136" t="str">
        <f t="shared" si="107"/>
        <v/>
      </c>
      <c r="BI56" s="136" t="str">
        <f t="shared" si="107"/>
        <v/>
      </c>
      <c r="BJ56" s="136" t="str">
        <f t="shared" si="107"/>
        <v/>
      </c>
      <c r="BK56" s="136" t="str">
        <f t="shared" si="107"/>
        <v/>
      </c>
      <c r="BL56" s="136" t="str">
        <f t="shared" si="107"/>
        <v/>
      </c>
      <c r="BM56" s="136" t="str">
        <f t="shared" si="107"/>
        <v/>
      </c>
      <c r="BN56" s="136" t="str">
        <f t="shared" si="107"/>
        <v/>
      </c>
      <c r="BO56" s="136" t="str">
        <f t="shared" si="107"/>
        <v/>
      </c>
      <c r="BP56" s="136" t="str">
        <f t="shared" si="107"/>
        <v/>
      </c>
      <c r="BQ56" s="136" t="str">
        <f t="shared" si="107"/>
        <v/>
      </c>
      <c r="BR56" s="136" t="str">
        <f t="shared" si="107"/>
        <v/>
      </c>
    </row>
    <row r="57" spans="1:70">
      <c r="A57" s="133" t="str">
        <f>IFERROR(IF(IF(AND(ROW(A57)=ROW($A$6),$G$2&lt;DATEVALUE("28/07/2006")),$G$2+1,INDEX('Intereses moratorios'!$A$7:$A$299,MATCH($G$2,'Intereses moratorios'!$A$7:$A$299,1)+ROW(A57)-ROW($A$6)))=0,"",IF(AND(ROW(A57)=ROW($A$6),$G$2&lt;DATEVALUE("28/07/2006")),$G$2+1,INDEX('Intereses moratorios'!$A$7:$A$299,MATCH($G$2,'Intereses moratorios'!$A$7:$A$299,1)+ROW(A57)-ROW($A$6)))),"")</f>
        <v/>
      </c>
      <c r="B57" s="133" t="str">
        <f>IFERROR(INDEX('Intereses moratorios'!$B$7:$B$299,MATCH(A57,'Intereses moratorios'!$A$7:$A$299,0)),"")</f>
        <v/>
      </c>
      <c r="C57" s="134" t="str">
        <f>IF(A57="","",IFERROR(IF($G$1&gt;=DATEVALUE("22/11/2019"),$E$4,INDEX('Intereses moratorios'!$D$7:$D$299,MATCH(A57,'Intereses moratorios'!$A$7:$A$299,0))),""))</f>
        <v/>
      </c>
      <c r="D57" s="133" t="str">
        <f t="shared" si="8"/>
        <v/>
      </c>
      <c r="E57" s="133" t="str">
        <f t="shared" si="9"/>
        <v/>
      </c>
      <c r="F57" s="135" t="str">
        <f t="shared" si="4"/>
        <v/>
      </c>
      <c r="G57" s="136" t="str">
        <f t="shared" si="5"/>
        <v/>
      </c>
      <c r="H57" s="136" t="str">
        <f t="shared" ref="H57:AM57" si="108">IF(D57&lt;&gt;"",ROUND(H4*IF($G$1&gt;=DATEVALUE("22/11/2019"),$C$57/365)*$F$57,IF(FALSE,-3,2)),"")</f>
        <v/>
      </c>
      <c r="I57" s="136" t="str">
        <f t="shared" si="108"/>
        <v/>
      </c>
      <c r="J57" s="136" t="str">
        <f t="shared" si="108"/>
        <v/>
      </c>
      <c r="K57" s="136" t="str">
        <f t="shared" si="108"/>
        <v/>
      </c>
      <c r="L57" s="136" t="str">
        <f t="shared" si="108"/>
        <v/>
      </c>
      <c r="M57" s="136" t="str">
        <f t="shared" si="108"/>
        <v/>
      </c>
      <c r="N57" s="136" t="str">
        <f t="shared" si="108"/>
        <v/>
      </c>
      <c r="O57" s="136" t="str">
        <f t="shared" si="108"/>
        <v/>
      </c>
      <c r="P57" s="136" t="str">
        <f t="shared" si="108"/>
        <v/>
      </c>
      <c r="Q57" s="136" t="str">
        <f t="shared" si="108"/>
        <v/>
      </c>
      <c r="R57" s="136" t="str">
        <f t="shared" si="108"/>
        <v/>
      </c>
      <c r="S57" s="136" t="str">
        <f t="shared" si="108"/>
        <v/>
      </c>
      <c r="T57" s="136" t="str">
        <f t="shared" si="108"/>
        <v/>
      </c>
      <c r="U57" s="136" t="str">
        <f t="shared" si="108"/>
        <v/>
      </c>
      <c r="V57" s="136" t="str">
        <f t="shared" si="108"/>
        <v/>
      </c>
      <c r="W57" s="136" t="str">
        <f t="shared" si="108"/>
        <v/>
      </c>
      <c r="X57" s="136" t="str">
        <f t="shared" si="108"/>
        <v/>
      </c>
      <c r="Y57" s="136" t="str">
        <f t="shared" si="108"/>
        <v/>
      </c>
      <c r="Z57" s="136" t="str">
        <f t="shared" si="108"/>
        <v/>
      </c>
      <c r="AA57" s="136" t="str">
        <f t="shared" si="108"/>
        <v/>
      </c>
      <c r="AB57" s="136" t="str">
        <f t="shared" si="108"/>
        <v/>
      </c>
      <c r="AC57" s="136" t="str">
        <f t="shared" si="108"/>
        <v/>
      </c>
      <c r="AD57" s="136" t="str">
        <f t="shared" si="108"/>
        <v/>
      </c>
      <c r="AE57" s="136" t="str">
        <f t="shared" si="108"/>
        <v/>
      </c>
      <c r="AF57" s="136" t="str">
        <f t="shared" si="108"/>
        <v/>
      </c>
      <c r="AG57" s="136" t="str">
        <f t="shared" si="108"/>
        <v/>
      </c>
      <c r="AH57" s="136" t="str">
        <f t="shared" si="108"/>
        <v/>
      </c>
      <c r="AI57" s="136" t="str">
        <f t="shared" si="108"/>
        <v/>
      </c>
      <c r="AJ57" s="136" t="str">
        <f t="shared" si="108"/>
        <v/>
      </c>
      <c r="AK57" s="136" t="str">
        <f t="shared" si="108"/>
        <v/>
      </c>
      <c r="AL57" s="136" t="str">
        <f t="shared" si="108"/>
        <v/>
      </c>
      <c r="AM57" s="136" t="str">
        <f t="shared" si="108"/>
        <v/>
      </c>
      <c r="AN57" s="136" t="str">
        <f t="shared" ref="AN57:BR57" si="109">IF(AJ57&lt;&gt;"",ROUND(AN4*IF($G$1&gt;=DATEVALUE("22/11/2019"),$C$57/365)*$F$57,IF(FALSE,-3,2)),"")</f>
        <v/>
      </c>
      <c r="AO57" s="136" t="str">
        <f t="shared" si="109"/>
        <v/>
      </c>
      <c r="AP57" s="136" t="str">
        <f t="shared" si="109"/>
        <v/>
      </c>
      <c r="AQ57" s="136" t="str">
        <f t="shared" si="109"/>
        <v/>
      </c>
      <c r="AR57" s="136" t="str">
        <f t="shared" si="109"/>
        <v/>
      </c>
      <c r="AS57" s="136" t="str">
        <f t="shared" si="109"/>
        <v/>
      </c>
      <c r="AT57" s="136" t="str">
        <f t="shared" si="109"/>
        <v/>
      </c>
      <c r="AU57" s="136" t="str">
        <f t="shared" si="109"/>
        <v/>
      </c>
      <c r="AV57" s="136" t="str">
        <f t="shared" si="109"/>
        <v/>
      </c>
      <c r="AW57" s="136" t="str">
        <f t="shared" si="109"/>
        <v/>
      </c>
      <c r="AX57" s="136" t="str">
        <f t="shared" si="109"/>
        <v/>
      </c>
      <c r="AY57" s="136" t="str">
        <f t="shared" si="109"/>
        <v/>
      </c>
      <c r="AZ57" s="136" t="str">
        <f t="shared" si="109"/>
        <v/>
      </c>
      <c r="BA57" s="136" t="str">
        <f t="shared" si="109"/>
        <v/>
      </c>
      <c r="BB57" s="136" t="str">
        <f t="shared" si="109"/>
        <v/>
      </c>
      <c r="BC57" s="136" t="str">
        <f t="shared" si="109"/>
        <v/>
      </c>
      <c r="BD57" s="136" t="str">
        <f t="shared" si="109"/>
        <v/>
      </c>
      <c r="BE57" s="136" t="str">
        <f t="shared" si="109"/>
        <v/>
      </c>
      <c r="BF57" s="136" t="str">
        <f t="shared" si="109"/>
        <v/>
      </c>
      <c r="BG57" s="136" t="str">
        <f t="shared" si="109"/>
        <v/>
      </c>
      <c r="BH57" s="136" t="str">
        <f t="shared" si="109"/>
        <v/>
      </c>
      <c r="BI57" s="136" t="str">
        <f t="shared" si="109"/>
        <v/>
      </c>
      <c r="BJ57" s="136" t="str">
        <f t="shared" si="109"/>
        <v/>
      </c>
      <c r="BK57" s="136" t="str">
        <f t="shared" si="109"/>
        <v/>
      </c>
      <c r="BL57" s="136" t="str">
        <f t="shared" si="109"/>
        <v/>
      </c>
      <c r="BM57" s="136" t="str">
        <f t="shared" si="109"/>
        <v/>
      </c>
      <c r="BN57" s="136" t="str">
        <f t="shared" si="109"/>
        <v/>
      </c>
      <c r="BO57" s="136" t="str">
        <f t="shared" si="109"/>
        <v/>
      </c>
      <c r="BP57" s="136" t="str">
        <f t="shared" si="109"/>
        <v/>
      </c>
      <c r="BQ57" s="136" t="str">
        <f t="shared" si="109"/>
        <v/>
      </c>
      <c r="BR57" s="136" t="str">
        <f t="shared" si="109"/>
        <v/>
      </c>
    </row>
    <row r="58" spans="1:70">
      <c r="A58" s="133" t="str">
        <f>IFERROR(IF(IF(AND(ROW(A58)=ROW($A$6),$G$2&lt;DATEVALUE("28/07/2006")),$G$2+1,INDEX('Intereses moratorios'!$A$7:$A$299,MATCH($G$2,'Intereses moratorios'!$A$7:$A$299,1)+ROW(A58)-ROW($A$6)))=0,"",IF(AND(ROW(A58)=ROW($A$6),$G$2&lt;DATEVALUE("28/07/2006")),$G$2+1,INDEX('Intereses moratorios'!$A$7:$A$299,MATCH($G$2,'Intereses moratorios'!$A$7:$A$299,1)+ROW(A58)-ROW($A$6)))),"")</f>
        <v/>
      </c>
      <c r="B58" s="133" t="str">
        <f>IFERROR(INDEX('Intereses moratorios'!$B$7:$B$299,MATCH(A58,'Intereses moratorios'!$A$7:$A$299,0)),"")</f>
        <v/>
      </c>
      <c r="C58" s="134" t="str">
        <f>IF(A58="","",IFERROR(IF($G$1&gt;=DATEVALUE("22/11/2019"),$E$4,INDEX('Intereses moratorios'!$D$7:$D$299,MATCH(A58,'Intereses moratorios'!$A$7:$A$299,0))),""))</f>
        <v/>
      </c>
      <c r="D58" s="133" t="str">
        <f t="shared" si="8"/>
        <v/>
      </c>
      <c r="E58" s="133" t="str">
        <f t="shared" si="9"/>
        <v/>
      </c>
      <c r="F58" s="135" t="str">
        <f t="shared" si="4"/>
        <v/>
      </c>
      <c r="G58" s="136" t="str">
        <f t="shared" si="5"/>
        <v/>
      </c>
      <c r="H58" s="136" t="str">
        <f t="shared" ref="H58:AM58" si="110">IF(D58&lt;&gt;"",ROUND(H4*IF($G$1&gt;=DATEVALUE("22/11/2019"),$C$58/365)*$F$58,IF(FALSE,-3,2)),"")</f>
        <v/>
      </c>
      <c r="I58" s="136" t="str">
        <f t="shared" si="110"/>
        <v/>
      </c>
      <c r="J58" s="136" t="str">
        <f t="shared" si="110"/>
        <v/>
      </c>
      <c r="K58" s="136" t="str">
        <f t="shared" si="110"/>
        <v/>
      </c>
      <c r="L58" s="136" t="str">
        <f t="shared" si="110"/>
        <v/>
      </c>
      <c r="M58" s="136" t="str">
        <f t="shared" si="110"/>
        <v/>
      </c>
      <c r="N58" s="136" t="str">
        <f t="shared" si="110"/>
        <v/>
      </c>
      <c r="O58" s="136" t="str">
        <f t="shared" si="110"/>
        <v/>
      </c>
      <c r="P58" s="136" t="str">
        <f t="shared" si="110"/>
        <v/>
      </c>
      <c r="Q58" s="136" t="str">
        <f t="shared" si="110"/>
        <v/>
      </c>
      <c r="R58" s="136" t="str">
        <f t="shared" si="110"/>
        <v/>
      </c>
      <c r="S58" s="136" t="str">
        <f t="shared" si="110"/>
        <v/>
      </c>
      <c r="T58" s="136" t="str">
        <f t="shared" si="110"/>
        <v/>
      </c>
      <c r="U58" s="136" t="str">
        <f t="shared" si="110"/>
        <v/>
      </c>
      <c r="V58" s="136" t="str">
        <f t="shared" si="110"/>
        <v/>
      </c>
      <c r="W58" s="136" t="str">
        <f t="shared" si="110"/>
        <v/>
      </c>
      <c r="X58" s="136" t="str">
        <f t="shared" si="110"/>
        <v/>
      </c>
      <c r="Y58" s="136" t="str">
        <f t="shared" si="110"/>
        <v/>
      </c>
      <c r="Z58" s="136" t="str">
        <f t="shared" si="110"/>
        <v/>
      </c>
      <c r="AA58" s="136" t="str">
        <f t="shared" si="110"/>
        <v/>
      </c>
      <c r="AB58" s="136" t="str">
        <f t="shared" si="110"/>
        <v/>
      </c>
      <c r="AC58" s="136" t="str">
        <f t="shared" si="110"/>
        <v/>
      </c>
      <c r="AD58" s="136" t="str">
        <f t="shared" si="110"/>
        <v/>
      </c>
      <c r="AE58" s="136" t="str">
        <f t="shared" si="110"/>
        <v/>
      </c>
      <c r="AF58" s="136" t="str">
        <f t="shared" si="110"/>
        <v/>
      </c>
      <c r="AG58" s="136" t="str">
        <f t="shared" si="110"/>
        <v/>
      </c>
      <c r="AH58" s="136" t="str">
        <f t="shared" si="110"/>
        <v/>
      </c>
      <c r="AI58" s="136" t="str">
        <f t="shared" si="110"/>
        <v/>
      </c>
      <c r="AJ58" s="136" t="str">
        <f t="shared" si="110"/>
        <v/>
      </c>
      <c r="AK58" s="136" t="str">
        <f t="shared" si="110"/>
        <v/>
      </c>
      <c r="AL58" s="136" t="str">
        <f t="shared" si="110"/>
        <v/>
      </c>
      <c r="AM58" s="136" t="str">
        <f t="shared" si="110"/>
        <v/>
      </c>
      <c r="AN58" s="136" t="str">
        <f t="shared" ref="AN58:BR58" si="111">IF(AJ58&lt;&gt;"",ROUND(AN4*IF($G$1&gt;=DATEVALUE("22/11/2019"),$C$58/365)*$F$58,IF(FALSE,-3,2)),"")</f>
        <v/>
      </c>
      <c r="AO58" s="136" t="str">
        <f t="shared" si="111"/>
        <v/>
      </c>
      <c r="AP58" s="136" t="str">
        <f t="shared" si="111"/>
        <v/>
      </c>
      <c r="AQ58" s="136" t="str">
        <f t="shared" si="111"/>
        <v/>
      </c>
      <c r="AR58" s="136" t="str">
        <f t="shared" si="111"/>
        <v/>
      </c>
      <c r="AS58" s="136" t="str">
        <f t="shared" si="111"/>
        <v/>
      </c>
      <c r="AT58" s="136" t="str">
        <f t="shared" si="111"/>
        <v/>
      </c>
      <c r="AU58" s="136" t="str">
        <f t="shared" si="111"/>
        <v/>
      </c>
      <c r="AV58" s="136" t="str">
        <f t="shared" si="111"/>
        <v/>
      </c>
      <c r="AW58" s="136" t="str">
        <f t="shared" si="111"/>
        <v/>
      </c>
      <c r="AX58" s="136" t="str">
        <f t="shared" si="111"/>
        <v/>
      </c>
      <c r="AY58" s="136" t="str">
        <f t="shared" si="111"/>
        <v/>
      </c>
      <c r="AZ58" s="136" t="str">
        <f t="shared" si="111"/>
        <v/>
      </c>
      <c r="BA58" s="136" t="str">
        <f t="shared" si="111"/>
        <v/>
      </c>
      <c r="BB58" s="136" t="str">
        <f t="shared" si="111"/>
        <v/>
      </c>
      <c r="BC58" s="136" t="str">
        <f t="shared" si="111"/>
        <v/>
      </c>
      <c r="BD58" s="136" t="str">
        <f t="shared" si="111"/>
        <v/>
      </c>
      <c r="BE58" s="136" t="str">
        <f t="shared" si="111"/>
        <v/>
      </c>
      <c r="BF58" s="136" t="str">
        <f t="shared" si="111"/>
        <v/>
      </c>
      <c r="BG58" s="136" t="str">
        <f t="shared" si="111"/>
        <v/>
      </c>
      <c r="BH58" s="136" t="str">
        <f t="shared" si="111"/>
        <v/>
      </c>
      <c r="BI58" s="136" t="str">
        <f t="shared" si="111"/>
        <v/>
      </c>
      <c r="BJ58" s="136" t="str">
        <f t="shared" si="111"/>
        <v/>
      </c>
      <c r="BK58" s="136" t="str">
        <f t="shared" si="111"/>
        <v/>
      </c>
      <c r="BL58" s="136" t="str">
        <f t="shared" si="111"/>
        <v/>
      </c>
      <c r="BM58" s="136" t="str">
        <f t="shared" si="111"/>
        <v/>
      </c>
      <c r="BN58" s="136" t="str">
        <f t="shared" si="111"/>
        <v/>
      </c>
      <c r="BO58" s="136" t="str">
        <f t="shared" si="111"/>
        <v/>
      </c>
      <c r="BP58" s="136" t="str">
        <f t="shared" si="111"/>
        <v/>
      </c>
      <c r="BQ58" s="136" t="str">
        <f t="shared" si="111"/>
        <v/>
      </c>
      <c r="BR58" s="136" t="str">
        <f t="shared" si="111"/>
        <v/>
      </c>
    </row>
    <row r="59" spans="1:70">
      <c r="A59" s="133" t="str">
        <f>IFERROR(IF(IF(AND(ROW(A59)=ROW($A$6),$G$2&lt;DATEVALUE("28/07/2006")),$G$2+1,INDEX('Intereses moratorios'!$A$7:$A$299,MATCH($G$2,'Intereses moratorios'!$A$7:$A$299,1)+ROW(A59)-ROW($A$6)))=0,"",IF(AND(ROW(A59)=ROW($A$6),$G$2&lt;DATEVALUE("28/07/2006")),$G$2+1,INDEX('Intereses moratorios'!$A$7:$A$299,MATCH($G$2,'Intereses moratorios'!$A$7:$A$299,1)+ROW(A59)-ROW($A$6)))),"")</f>
        <v/>
      </c>
      <c r="B59" s="133" t="str">
        <f>IFERROR(INDEX('Intereses moratorios'!$B$7:$B$299,MATCH(A59,'Intereses moratorios'!$A$7:$A$299,0)),"")</f>
        <v/>
      </c>
      <c r="C59" s="134" t="str">
        <f>IF(A59="","",IFERROR(IF($G$1&gt;=DATEVALUE("22/11/2019"),$E$4,INDEX('Intereses moratorios'!$D$7:$D$299,MATCH(A59,'Intereses moratorios'!$A$7:$A$299,0))),""))</f>
        <v/>
      </c>
      <c r="D59" s="133" t="str">
        <f t="shared" si="8"/>
        <v/>
      </c>
      <c r="E59" s="133" t="str">
        <f t="shared" si="9"/>
        <v/>
      </c>
      <c r="F59" s="135" t="str">
        <f t="shared" si="4"/>
        <v/>
      </c>
      <c r="G59" s="136" t="str">
        <f t="shared" si="5"/>
        <v/>
      </c>
      <c r="H59" s="136" t="str">
        <f t="shared" ref="H59:AM59" si="112">IF(D59&lt;&gt;"",ROUND(H4*IF($G$1&gt;=DATEVALUE("22/11/2019"),$C$59/365)*$F$59,IF(FALSE,-3,2)),"")</f>
        <v/>
      </c>
      <c r="I59" s="136" t="str">
        <f t="shared" si="112"/>
        <v/>
      </c>
      <c r="J59" s="136" t="str">
        <f t="shared" si="112"/>
        <v/>
      </c>
      <c r="K59" s="136" t="str">
        <f t="shared" si="112"/>
        <v/>
      </c>
      <c r="L59" s="136" t="str">
        <f t="shared" si="112"/>
        <v/>
      </c>
      <c r="M59" s="136" t="str">
        <f t="shared" si="112"/>
        <v/>
      </c>
      <c r="N59" s="136" t="str">
        <f t="shared" si="112"/>
        <v/>
      </c>
      <c r="O59" s="136" t="str">
        <f t="shared" si="112"/>
        <v/>
      </c>
      <c r="P59" s="136" t="str">
        <f t="shared" si="112"/>
        <v/>
      </c>
      <c r="Q59" s="136" t="str">
        <f t="shared" si="112"/>
        <v/>
      </c>
      <c r="R59" s="136" t="str">
        <f t="shared" si="112"/>
        <v/>
      </c>
      <c r="S59" s="136" t="str">
        <f t="shared" si="112"/>
        <v/>
      </c>
      <c r="T59" s="136" t="str">
        <f t="shared" si="112"/>
        <v/>
      </c>
      <c r="U59" s="136" t="str">
        <f t="shared" si="112"/>
        <v/>
      </c>
      <c r="V59" s="136" t="str">
        <f t="shared" si="112"/>
        <v/>
      </c>
      <c r="W59" s="136" t="str">
        <f t="shared" si="112"/>
        <v/>
      </c>
      <c r="X59" s="136" t="str">
        <f t="shared" si="112"/>
        <v/>
      </c>
      <c r="Y59" s="136" t="str">
        <f t="shared" si="112"/>
        <v/>
      </c>
      <c r="Z59" s="136" t="str">
        <f t="shared" si="112"/>
        <v/>
      </c>
      <c r="AA59" s="136" t="str">
        <f t="shared" si="112"/>
        <v/>
      </c>
      <c r="AB59" s="136" t="str">
        <f t="shared" si="112"/>
        <v/>
      </c>
      <c r="AC59" s="136" t="str">
        <f t="shared" si="112"/>
        <v/>
      </c>
      <c r="AD59" s="136" t="str">
        <f t="shared" si="112"/>
        <v/>
      </c>
      <c r="AE59" s="136" t="str">
        <f t="shared" si="112"/>
        <v/>
      </c>
      <c r="AF59" s="136" t="str">
        <f t="shared" si="112"/>
        <v/>
      </c>
      <c r="AG59" s="136" t="str">
        <f t="shared" si="112"/>
        <v/>
      </c>
      <c r="AH59" s="136" t="str">
        <f t="shared" si="112"/>
        <v/>
      </c>
      <c r="AI59" s="136" t="str">
        <f t="shared" si="112"/>
        <v/>
      </c>
      <c r="AJ59" s="136" t="str">
        <f t="shared" si="112"/>
        <v/>
      </c>
      <c r="AK59" s="136" t="str">
        <f t="shared" si="112"/>
        <v/>
      </c>
      <c r="AL59" s="136" t="str">
        <f t="shared" si="112"/>
        <v/>
      </c>
      <c r="AM59" s="136" t="str">
        <f t="shared" si="112"/>
        <v/>
      </c>
      <c r="AN59" s="136" t="str">
        <f t="shared" ref="AN59:BR59" si="113">IF(AJ59&lt;&gt;"",ROUND(AN4*IF($G$1&gt;=DATEVALUE("22/11/2019"),$C$59/365)*$F$59,IF(FALSE,-3,2)),"")</f>
        <v/>
      </c>
      <c r="AO59" s="136" t="str">
        <f t="shared" si="113"/>
        <v/>
      </c>
      <c r="AP59" s="136" t="str">
        <f t="shared" si="113"/>
        <v/>
      </c>
      <c r="AQ59" s="136" t="str">
        <f t="shared" si="113"/>
        <v/>
      </c>
      <c r="AR59" s="136" t="str">
        <f t="shared" si="113"/>
        <v/>
      </c>
      <c r="AS59" s="136" t="str">
        <f t="shared" si="113"/>
        <v/>
      </c>
      <c r="AT59" s="136" t="str">
        <f t="shared" si="113"/>
        <v/>
      </c>
      <c r="AU59" s="136" t="str">
        <f t="shared" si="113"/>
        <v/>
      </c>
      <c r="AV59" s="136" t="str">
        <f t="shared" si="113"/>
        <v/>
      </c>
      <c r="AW59" s="136" t="str">
        <f t="shared" si="113"/>
        <v/>
      </c>
      <c r="AX59" s="136" t="str">
        <f t="shared" si="113"/>
        <v/>
      </c>
      <c r="AY59" s="136" t="str">
        <f t="shared" si="113"/>
        <v/>
      </c>
      <c r="AZ59" s="136" t="str">
        <f t="shared" si="113"/>
        <v/>
      </c>
      <c r="BA59" s="136" t="str">
        <f t="shared" si="113"/>
        <v/>
      </c>
      <c r="BB59" s="136" t="str">
        <f t="shared" si="113"/>
        <v/>
      </c>
      <c r="BC59" s="136" t="str">
        <f t="shared" si="113"/>
        <v/>
      </c>
      <c r="BD59" s="136" t="str">
        <f t="shared" si="113"/>
        <v/>
      </c>
      <c r="BE59" s="136" t="str">
        <f t="shared" si="113"/>
        <v/>
      </c>
      <c r="BF59" s="136" t="str">
        <f t="shared" si="113"/>
        <v/>
      </c>
      <c r="BG59" s="136" t="str">
        <f t="shared" si="113"/>
        <v/>
      </c>
      <c r="BH59" s="136" t="str">
        <f t="shared" si="113"/>
        <v/>
      </c>
      <c r="BI59" s="136" t="str">
        <f t="shared" si="113"/>
        <v/>
      </c>
      <c r="BJ59" s="136" t="str">
        <f t="shared" si="113"/>
        <v/>
      </c>
      <c r="BK59" s="136" t="str">
        <f t="shared" si="113"/>
        <v/>
      </c>
      <c r="BL59" s="136" t="str">
        <f t="shared" si="113"/>
        <v/>
      </c>
      <c r="BM59" s="136" t="str">
        <f t="shared" si="113"/>
        <v/>
      </c>
      <c r="BN59" s="136" t="str">
        <f t="shared" si="113"/>
        <v/>
      </c>
      <c r="BO59" s="136" t="str">
        <f t="shared" si="113"/>
        <v/>
      </c>
      <c r="BP59" s="136" t="str">
        <f t="shared" si="113"/>
        <v/>
      </c>
      <c r="BQ59" s="136" t="str">
        <f t="shared" si="113"/>
        <v/>
      </c>
      <c r="BR59" s="136" t="str">
        <f t="shared" si="113"/>
        <v/>
      </c>
    </row>
    <row r="60" spans="1:70">
      <c r="A60" s="133" t="str">
        <f>IFERROR(IF(IF(AND(ROW(A60)=ROW($A$6),$G$2&lt;DATEVALUE("28/07/2006")),$G$2+1,INDEX('Intereses moratorios'!$A$7:$A$299,MATCH($G$2,'Intereses moratorios'!$A$7:$A$299,1)+ROW(A60)-ROW($A$6)))=0,"",IF(AND(ROW(A60)=ROW($A$6),$G$2&lt;DATEVALUE("28/07/2006")),$G$2+1,INDEX('Intereses moratorios'!$A$7:$A$299,MATCH($G$2,'Intereses moratorios'!$A$7:$A$299,1)+ROW(A60)-ROW($A$6)))),"")</f>
        <v/>
      </c>
      <c r="B60" s="133" t="str">
        <f>IFERROR(INDEX('Intereses moratorios'!$B$7:$B$299,MATCH(A60,'Intereses moratorios'!$A$7:$A$299,0)),"")</f>
        <v/>
      </c>
      <c r="C60" s="134" t="str">
        <f>IF(A60="","",IFERROR(IF($G$1&gt;=DATEVALUE("22/11/2019"),$E$4,INDEX('Intereses moratorios'!$D$7:$D$299,MATCH(A60,'Intereses moratorios'!$A$7:$A$299,0))),""))</f>
        <v/>
      </c>
      <c r="D60" s="133" t="str">
        <f t="shared" si="8"/>
        <v/>
      </c>
      <c r="E60" s="133" t="str">
        <f t="shared" si="9"/>
        <v/>
      </c>
      <c r="F60" s="135" t="str">
        <f t="shared" si="4"/>
        <v/>
      </c>
      <c r="G60" s="136" t="str">
        <f t="shared" si="5"/>
        <v/>
      </c>
      <c r="H60" s="136" t="str">
        <f t="shared" ref="H60:AM60" si="114">IF(D60&lt;&gt;"",ROUND(H4*IF($G$1&gt;=DATEVALUE("22/11/2019"),$C$60/365)*$F$60,IF(FALSE,-3,2)),"")</f>
        <v/>
      </c>
      <c r="I60" s="136" t="str">
        <f t="shared" si="114"/>
        <v/>
      </c>
      <c r="J60" s="136" t="str">
        <f t="shared" si="114"/>
        <v/>
      </c>
      <c r="K60" s="136" t="str">
        <f t="shared" si="114"/>
        <v/>
      </c>
      <c r="L60" s="136" t="str">
        <f t="shared" si="114"/>
        <v/>
      </c>
      <c r="M60" s="136" t="str">
        <f t="shared" si="114"/>
        <v/>
      </c>
      <c r="N60" s="136" t="str">
        <f t="shared" si="114"/>
        <v/>
      </c>
      <c r="O60" s="136" t="str">
        <f t="shared" si="114"/>
        <v/>
      </c>
      <c r="P60" s="136" t="str">
        <f t="shared" si="114"/>
        <v/>
      </c>
      <c r="Q60" s="136" t="str">
        <f t="shared" si="114"/>
        <v/>
      </c>
      <c r="R60" s="136" t="str">
        <f t="shared" si="114"/>
        <v/>
      </c>
      <c r="S60" s="136" t="str">
        <f t="shared" si="114"/>
        <v/>
      </c>
      <c r="T60" s="136" t="str">
        <f t="shared" si="114"/>
        <v/>
      </c>
      <c r="U60" s="136" t="str">
        <f t="shared" si="114"/>
        <v/>
      </c>
      <c r="V60" s="136" t="str">
        <f t="shared" si="114"/>
        <v/>
      </c>
      <c r="W60" s="136" t="str">
        <f t="shared" si="114"/>
        <v/>
      </c>
      <c r="X60" s="136" t="str">
        <f t="shared" si="114"/>
        <v/>
      </c>
      <c r="Y60" s="136" t="str">
        <f t="shared" si="114"/>
        <v/>
      </c>
      <c r="Z60" s="136" t="str">
        <f t="shared" si="114"/>
        <v/>
      </c>
      <c r="AA60" s="136" t="str">
        <f t="shared" si="114"/>
        <v/>
      </c>
      <c r="AB60" s="136" t="str">
        <f t="shared" si="114"/>
        <v/>
      </c>
      <c r="AC60" s="136" t="str">
        <f t="shared" si="114"/>
        <v/>
      </c>
      <c r="AD60" s="136" t="str">
        <f t="shared" si="114"/>
        <v/>
      </c>
      <c r="AE60" s="136" t="str">
        <f t="shared" si="114"/>
        <v/>
      </c>
      <c r="AF60" s="136" t="str">
        <f t="shared" si="114"/>
        <v/>
      </c>
      <c r="AG60" s="136" t="str">
        <f t="shared" si="114"/>
        <v/>
      </c>
      <c r="AH60" s="136" t="str">
        <f t="shared" si="114"/>
        <v/>
      </c>
      <c r="AI60" s="136" t="str">
        <f t="shared" si="114"/>
        <v/>
      </c>
      <c r="AJ60" s="136" t="str">
        <f t="shared" si="114"/>
        <v/>
      </c>
      <c r="AK60" s="136" t="str">
        <f t="shared" si="114"/>
        <v/>
      </c>
      <c r="AL60" s="136" t="str">
        <f t="shared" si="114"/>
        <v/>
      </c>
      <c r="AM60" s="136" t="str">
        <f t="shared" si="114"/>
        <v/>
      </c>
      <c r="AN60" s="136" t="str">
        <f t="shared" ref="AN60:BR60" si="115">IF(AJ60&lt;&gt;"",ROUND(AN4*IF($G$1&gt;=DATEVALUE("22/11/2019"),$C$60/365)*$F$60,IF(FALSE,-3,2)),"")</f>
        <v/>
      </c>
      <c r="AO60" s="136" t="str">
        <f t="shared" si="115"/>
        <v/>
      </c>
      <c r="AP60" s="136" t="str">
        <f t="shared" si="115"/>
        <v/>
      </c>
      <c r="AQ60" s="136" t="str">
        <f t="shared" si="115"/>
        <v/>
      </c>
      <c r="AR60" s="136" t="str">
        <f t="shared" si="115"/>
        <v/>
      </c>
      <c r="AS60" s="136" t="str">
        <f t="shared" si="115"/>
        <v/>
      </c>
      <c r="AT60" s="136" t="str">
        <f t="shared" si="115"/>
        <v/>
      </c>
      <c r="AU60" s="136" t="str">
        <f t="shared" si="115"/>
        <v/>
      </c>
      <c r="AV60" s="136" t="str">
        <f t="shared" si="115"/>
        <v/>
      </c>
      <c r="AW60" s="136" t="str">
        <f t="shared" si="115"/>
        <v/>
      </c>
      <c r="AX60" s="136" t="str">
        <f t="shared" si="115"/>
        <v/>
      </c>
      <c r="AY60" s="136" t="str">
        <f t="shared" si="115"/>
        <v/>
      </c>
      <c r="AZ60" s="136" t="str">
        <f t="shared" si="115"/>
        <v/>
      </c>
      <c r="BA60" s="136" t="str">
        <f t="shared" si="115"/>
        <v/>
      </c>
      <c r="BB60" s="136" t="str">
        <f t="shared" si="115"/>
        <v/>
      </c>
      <c r="BC60" s="136" t="str">
        <f t="shared" si="115"/>
        <v/>
      </c>
      <c r="BD60" s="136" t="str">
        <f t="shared" si="115"/>
        <v/>
      </c>
      <c r="BE60" s="136" t="str">
        <f t="shared" si="115"/>
        <v/>
      </c>
      <c r="BF60" s="136" t="str">
        <f t="shared" si="115"/>
        <v/>
      </c>
      <c r="BG60" s="136" t="str">
        <f t="shared" si="115"/>
        <v/>
      </c>
      <c r="BH60" s="136" t="str">
        <f t="shared" si="115"/>
        <v/>
      </c>
      <c r="BI60" s="136" t="str">
        <f t="shared" si="115"/>
        <v/>
      </c>
      <c r="BJ60" s="136" t="str">
        <f t="shared" si="115"/>
        <v/>
      </c>
      <c r="BK60" s="136" t="str">
        <f t="shared" si="115"/>
        <v/>
      </c>
      <c r="BL60" s="136" t="str">
        <f t="shared" si="115"/>
        <v/>
      </c>
      <c r="BM60" s="136" t="str">
        <f t="shared" si="115"/>
        <v/>
      </c>
      <c r="BN60" s="136" t="str">
        <f t="shared" si="115"/>
        <v/>
      </c>
      <c r="BO60" s="136" t="str">
        <f t="shared" si="115"/>
        <v/>
      </c>
      <c r="BP60" s="136" t="str">
        <f t="shared" si="115"/>
        <v/>
      </c>
      <c r="BQ60" s="136" t="str">
        <f t="shared" si="115"/>
        <v/>
      </c>
      <c r="BR60" s="136" t="str">
        <f t="shared" si="115"/>
        <v/>
      </c>
    </row>
    <row r="61" spans="1:70">
      <c r="A61" s="133" t="str">
        <f>IFERROR(IF(IF(AND(ROW(A61)=ROW($A$6),$G$2&lt;DATEVALUE("28/07/2006")),$G$2+1,INDEX('Intereses moratorios'!$A$7:$A$299,MATCH($G$2,'Intereses moratorios'!$A$7:$A$299,1)+ROW(A61)-ROW($A$6)))=0,"",IF(AND(ROW(A61)=ROW($A$6),$G$2&lt;DATEVALUE("28/07/2006")),$G$2+1,INDEX('Intereses moratorios'!$A$7:$A$299,MATCH($G$2,'Intereses moratorios'!$A$7:$A$299,1)+ROW(A61)-ROW($A$6)))),"")</f>
        <v/>
      </c>
      <c r="B61" s="133" t="str">
        <f>IFERROR(INDEX('Intereses moratorios'!$B$7:$B$299,MATCH(A61,'Intereses moratorios'!$A$7:$A$299,0)),"")</f>
        <v/>
      </c>
      <c r="C61" s="134" t="str">
        <f>IF(A61="","",IFERROR(IF($G$1&gt;=DATEVALUE("22/11/2019"),$E$4,INDEX('Intereses moratorios'!$D$7:$D$299,MATCH(A61,'Intereses moratorios'!$A$7:$A$299,0))),""))</f>
        <v/>
      </c>
      <c r="D61" s="133" t="str">
        <f t="shared" si="8"/>
        <v/>
      </c>
      <c r="E61" s="133" t="str">
        <f t="shared" si="9"/>
        <v/>
      </c>
      <c r="F61" s="135" t="str">
        <f t="shared" si="4"/>
        <v/>
      </c>
      <c r="G61" s="136" t="str">
        <f t="shared" si="5"/>
        <v/>
      </c>
      <c r="H61" s="136" t="str">
        <f t="shared" ref="H61:AM61" si="116">IF(D61&lt;&gt;"",ROUND(H4*IF($G$1&gt;=DATEVALUE("22/11/2019"),$C$61/365)*$F$61,IF(FALSE,-3,2)),"")</f>
        <v/>
      </c>
      <c r="I61" s="136" t="str">
        <f t="shared" si="116"/>
        <v/>
      </c>
      <c r="J61" s="136" t="str">
        <f t="shared" si="116"/>
        <v/>
      </c>
      <c r="K61" s="136" t="str">
        <f t="shared" si="116"/>
        <v/>
      </c>
      <c r="L61" s="136" t="str">
        <f t="shared" si="116"/>
        <v/>
      </c>
      <c r="M61" s="136" t="str">
        <f t="shared" si="116"/>
        <v/>
      </c>
      <c r="N61" s="136" t="str">
        <f t="shared" si="116"/>
        <v/>
      </c>
      <c r="O61" s="136" t="str">
        <f t="shared" si="116"/>
        <v/>
      </c>
      <c r="P61" s="136" t="str">
        <f t="shared" si="116"/>
        <v/>
      </c>
      <c r="Q61" s="136" t="str">
        <f t="shared" si="116"/>
        <v/>
      </c>
      <c r="R61" s="136" t="str">
        <f t="shared" si="116"/>
        <v/>
      </c>
      <c r="S61" s="136" t="str">
        <f t="shared" si="116"/>
        <v/>
      </c>
      <c r="T61" s="136" t="str">
        <f t="shared" si="116"/>
        <v/>
      </c>
      <c r="U61" s="136" t="str">
        <f t="shared" si="116"/>
        <v/>
      </c>
      <c r="V61" s="136" t="str">
        <f t="shared" si="116"/>
        <v/>
      </c>
      <c r="W61" s="136" t="str">
        <f t="shared" si="116"/>
        <v/>
      </c>
      <c r="X61" s="136" t="str">
        <f t="shared" si="116"/>
        <v/>
      </c>
      <c r="Y61" s="136" t="str">
        <f t="shared" si="116"/>
        <v/>
      </c>
      <c r="Z61" s="136" t="str">
        <f t="shared" si="116"/>
        <v/>
      </c>
      <c r="AA61" s="136" t="str">
        <f t="shared" si="116"/>
        <v/>
      </c>
      <c r="AB61" s="136" t="str">
        <f t="shared" si="116"/>
        <v/>
      </c>
      <c r="AC61" s="136" t="str">
        <f t="shared" si="116"/>
        <v/>
      </c>
      <c r="AD61" s="136" t="str">
        <f t="shared" si="116"/>
        <v/>
      </c>
      <c r="AE61" s="136" t="str">
        <f t="shared" si="116"/>
        <v/>
      </c>
      <c r="AF61" s="136" t="str">
        <f t="shared" si="116"/>
        <v/>
      </c>
      <c r="AG61" s="136" t="str">
        <f t="shared" si="116"/>
        <v/>
      </c>
      <c r="AH61" s="136" t="str">
        <f t="shared" si="116"/>
        <v/>
      </c>
      <c r="AI61" s="136" t="str">
        <f t="shared" si="116"/>
        <v/>
      </c>
      <c r="AJ61" s="136" t="str">
        <f t="shared" si="116"/>
        <v/>
      </c>
      <c r="AK61" s="136" t="str">
        <f t="shared" si="116"/>
        <v/>
      </c>
      <c r="AL61" s="136" t="str">
        <f t="shared" si="116"/>
        <v/>
      </c>
      <c r="AM61" s="136" t="str">
        <f t="shared" si="116"/>
        <v/>
      </c>
      <c r="AN61" s="136" t="str">
        <f t="shared" ref="AN61:BR61" si="117">IF(AJ61&lt;&gt;"",ROUND(AN4*IF($G$1&gt;=DATEVALUE("22/11/2019"),$C$61/365)*$F$61,IF(FALSE,-3,2)),"")</f>
        <v/>
      </c>
      <c r="AO61" s="136" t="str">
        <f t="shared" si="117"/>
        <v/>
      </c>
      <c r="AP61" s="136" t="str">
        <f t="shared" si="117"/>
        <v/>
      </c>
      <c r="AQ61" s="136" t="str">
        <f t="shared" si="117"/>
        <v/>
      </c>
      <c r="AR61" s="136" t="str">
        <f t="shared" si="117"/>
        <v/>
      </c>
      <c r="AS61" s="136" t="str">
        <f t="shared" si="117"/>
        <v/>
      </c>
      <c r="AT61" s="136" t="str">
        <f t="shared" si="117"/>
        <v/>
      </c>
      <c r="AU61" s="136" t="str">
        <f t="shared" si="117"/>
        <v/>
      </c>
      <c r="AV61" s="136" t="str">
        <f t="shared" si="117"/>
        <v/>
      </c>
      <c r="AW61" s="136" t="str">
        <f t="shared" si="117"/>
        <v/>
      </c>
      <c r="AX61" s="136" t="str">
        <f t="shared" si="117"/>
        <v/>
      </c>
      <c r="AY61" s="136" t="str">
        <f t="shared" si="117"/>
        <v/>
      </c>
      <c r="AZ61" s="136" t="str">
        <f t="shared" si="117"/>
        <v/>
      </c>
      <c r="BA61" s="136" t="str">
        <f t="shared" si="117"/>
        <v/>
      </c>
      <c r="BB61" s="136" t="str">
        <f t="shared" si="117"/>
        <v/>
      </c>
      <c r="BC61" s="136" t="str">
        <f t="shared" si="117"/>
        <v/>
      </c>
      <c r="BD61" s="136" t="str">
        <f t="shared" si="117"/>
        <v/>
      </c>
      <c r="BE61" s="136" t="str">
        <f t="shared" si="117"/>
        <v/>
      </c>
      <c r="BF61" s="136" t="str">
        <f t="shared" si="117"/>
        <v/>
      </c>
      <c r="BG61" s="136" t="str">
        <f t="shared" si="117"/>
        <v/>
      </c>
      <c r="BH61" s="136" t="str">
        <f t="shared" si="117"/>
        <v/>
      </c>
      <c r="BI61" s="136" t="str">
        <f t="shared" si="117"/>
        <v/>
      </c>
      <c r="BJ61" s="136" t="str">
        <f t="shared" si="117"/>
        <v/>
      </c>
      <c r="BK61" s="136" t="str">
        <f t="shared" si="117"/>
        <v/>
      </c>
      <c r="BL61" s="136" t="str">
        <f t="shared" si="117"/>
        <v/>
      </c>
      <c r="BM61" s="136" t="str">
        <f t="shared" si="117"/>
        <v/>
      </c>
      <c r="BN61" s="136" t="str">
        <f t="shared" si="117"/>
        <v/>
      </c>
      <c r="BO61" s="136" t="str">
        <f t="shared" si="117"/>
        <v/>
      </c>
      <c r="BP61" s="136" t="str">
        <f t="shared" si="117"/>
        <v/>
      </c>
      <c r="BQ61" s="136" t="str">
        <f t="shared" si="117"/>
        <v/>
      </c>
      <c r="BR61" s="136" t="str">
        <f t="shared" si="117"/>
        <v/>
      </c>
    </row>
    <row r="62" spans="1:70">
      <c r="A62" s="133" t="str">
        <f>IFERROR(IF(IF(AND(ROW(A62)=ROW($A$6),$G$2&lt;DATEVALUE("28/07/2006")),$G$2+1,INDEX('Intereses moratorios'!$A$7:$A$299,MATCH($G$2,'Intereses moratorios'!$A$7:$A$299,1)+ROW(A62)-ROW($A$6)))=0,"",IF(AND(ROW(A62)=ROW($A$6),$G$2&lt;DATEVALUE("28/07/2006")),$G$2+1,INDEX('Intereses moratorios'!$A$7:$A$299,MATCH($G$2,'Intereses moratorios'!$A$7:$A$299,1)+ROW(A62)-ROW($A$6)))),"")</f>
        <v/>
      </c>
      <c r="B62" s="133" t="str">
        <f>IFERROR(INDEX('Intereses moratorios'!$B$7:$B$299,MATCH(A62,'Intereses moratorios'!$A$7:$A$299,0)),"")</f>
        <v/>
      </c>
      <c r="C62" s="134" t="str">
        <f>IF(A62="","",IFERROR(IF($G$1&gt;=DATEVALUE("22/11/2019"),$E$4,INDEX('Intereses moratorios'!$D$7:$D$299,MATCH(A62,'Intereses moratorios'!$A$7:$A$299,0))),""))</f>
        <v/>
      </c>
      <c r="D62" s="133" t="str">
        <f t="shared" si="8"/>
        <v/>
      </c>
      <c r="E62" s="133" t="str">
        <f t="shared" si="9"/>
        <v/>
      </c>
      <c r="F62" s="135" t="str">
        <f t="shared" si="4"/>
        <v/>
      </c>
      <c r="G62" s="136" t="str">
        <f t="shared" si="5"/>
        <v/>
      </c>
      <c r="H62" s="136" t="str">
        <f t="shared" ref="H62:AM62" si="118">IF(D62&lt;&gt;"",ROUND(H4*IF($G$1&gt;=DATEVALUE("22/11/2019"),$C$62/365)*$F$62,IF(FALSE,-3,2)),"")</f>
        <v/>
      </c>
      <c r="I62" s="136" t="str">
        <f t="shared" si="118"/>
        <v/>
      </c>
      <c r="J62" s="136" t="str">
        <f t="shared" si="118"/>
        <v/>
      </c>
      <c r="K62" s="136" t="str">
        <f t="shared" si="118"/>
        <v/>
      </c>
      <c r="L62" s="136" t="str">
        <f t="shared" si="118"/>
        <v/>
      </c>
      <c r="M62" s="136" t="str">
        <f t="shared" si="118"/>
        <v/>
      </c>
      <c r="N62" s="136" t="str">
        <f t="shared" si="118"/>
        <v/>
      </c>
      <c r="O62" s="136" t="str">
        <f t="shared" si="118"/>
        <v/>
      </c>
      <c r="P62" s="136" t="str">
        <f t="shared" si="118"/>
        <v/>
      </c>
      <c r="Q62" s="136" t="str">
        <f t="shared" si="118"/>
        <v/>
      </c>
      <c r="R62" s="136" t="str">
        <f t="shared" si="118"/>
        <v/>
      </c>
      <c r="S62" s="136" t="str">
        <f t="shared" si="118"/>
        <v/>
      </c>
      <c r="T62" s="136" t="str">
        <f t="shared" si="118"/>
        <v/>
      </c>
      <c r="U62" s="136" t="str">
        <f t="shared" si="118"/>
        <v/>
      </c>
      <c r="V62" s="136" t="str">
        <f t="shared" si="118"/>
        <v/>
      </c>
      <c r="W62" s="136" t="str">
        <f t="shared" si="118"/>
        <v/>
      </c>
      <c r="X62" s="136" t="str">
        <f t="shared" si="118"/>
        <v/>
      </c>
      <c r="Y62" s="136" t="str">
        <f t="shared" si="118"/>
        <v/>
      </c>
      <c r="Z62" s="136" t="str">
        <f t="shared" si="118"/>
        <v/>
      </c>
      <c r="AA62" s="136" t="str">
        <f t="shared" si="118"/>
        <v/>
      </c>
      <c r="AB62" s="136" t="str">
        <f t="shared" si="118"/>
        <v/>
      </c>
      <c r="AC62" s="136" t="str">
        <f t="shared" si="118"/>
        <v/>
      </c>
      <c r="AD62" s="136" t="str">
        <f t="shared" si="118"/>
        <v/>
      </c>
      <c r="AE62" s="136" t="str">
        <f t="shared" si="118"/>
        <v/>
      </c>
      <c r="AF62" s="136" t="str">
        <f t="shared" si="118"/>
        <v/>
      </c>
      <c r="AG62" s="136" t="str">
        <f t="shared" si="118"/>
        <v/>
      </c>
      <c r="AH62" s="136" t="str">
        <f t="shared" si="118"/>
        <v/>
      </c>
      <c r="AI62" s="136" t="str">
        <f t="shared" si="118"/>
        <v/>
      </c>
      <c r="AJ62" s="136" t="str">
        <f t="shared" si="118"/>
        <v/>
      </c>
      <c r="AK62" s="136" t="str">
        <f t="shared" si="118"/>
        <v/>
      </c>
      <c r="AL62" s="136" t="str">
        <f t="shared" si="118"/>
        <v/>
      </c>
      <c r="AM62" s="136" t="str">
        <f t="shared" si="118"/>
        <v/>
      </c>
      <c r="AN62" s="136" t="str">
        <f t="shared" ref="AN62:BR62" si="119">IF(AJ62&lt;&gt;"",ROUND(AN4*IF($G$1&gt;=DATEVALUE("22/11/2019"),$C$62/365)*$F$62,IF(FALSE,-3,2)),"")</f>
        <v/>
      </c>
      <c r="AO62" s="136" t="str">
        <f t="shared" si="119"/>
        <v/>
      </c>
      <c r="AP62" s="136" t="str">
        <f t="shared" si="119"/>
        <v/>
      </c>
      <c r="AQ62" s="136" t="str">
        <f t="shared" si="119"/>
        <v/>
      </c>
      <c r="AR62" s="136" t="str">
        <f t="shared" si="119"/>
        <v/>
      </c>
      <c r="AS62" s="136" t="str">
        <f t="shared" si="119"/>
        <v/>
      </c>
      <c r="AT62" s="136" t="str">
        <f t="shared" si="119"/>
        <v/>
      </c>
      <c r="AU62" s="136" t="str">
        <f t="shared" si="119"/>
        <v/>
      </c>
      <c r="AV62" s="136" t="str">
        <f t="shared" si="119"/>
        <v/>
      </c>
      <c r="AW62" s="136" t="str">
        <f t="shared" si="119"/>
        <v/>
      </c>
      <c r="AX62" s="136" t="str">
        <f t="shared" si="119"/>
        <v/>
      </c>
      <c r="AY62" s="136" t="str">
        <f t="shared" si="119"/>
        <v/>
      </c>
      <c r="AZ62" s="136" t="str">
        <f t="shared" si="119"/>
        <v/>
      </c>
      <c r="BA62" s="136" t="str">
        <f t="shared" si="119"/>
        <v/>
      </c>
      <c r="BB62" s="136" t="str">
        <f t="shared" si="119"/>
        <v/>
      </c>
      <c r="BC62" s="136" t="str">
        <f t="shared" si="119"/>
        <v/>
      </c>
      <c r="BD62" s="136" t="str">
        <f t="shared" si="119"/>
        <v/>
      </c>
      <c r="BE62" s="136" t="str">
        <f t="shared" si="119"/>
        <v/>
      </c>
      <c r="BF62" s="136" t="str">
        <f t="shared" si="119"/>
        <v/>
      </c>
      <c r="BG62" s="136" t="str">
        <f t="shared" si="119"/>
        <v/>
      </c>
      <c r="BH62" s="136" t="str">
        <f t="shared" si="119"/>
        <v/>
      </c>
      <c r="BI62" s="136" t="str">
        <f t="shared" si="119"/>
        <v/>
      </c>
      <c r="BJ62" s="136" t="str">
        <f t="shared" si="119"/>
        <v/>
      </c>
      <c r="BK62" s="136" t="str">
        <f t="shared" si="119"/>
        <v/>
      </c>
      <c r="BL62" s="136" t="str">
        <f t="shared" si="119"/>
        <v/>
      </c>
      <c r="BM62" s="136" t="str">
        <f t="shared" si="119"/>
        <v/>
      </c>
      <c r="BN62" s="136" t="str">
        <f t="shared" si="119"/>
        <v/>
      </c>
      <c r="BO62" s="136" t="str">
        <f t="shared" si="119"/>
        <v/>
      </c>
      <c r="BP62" s="136" t="str">
        <f t="shared" si="119"/>
        <v/>
      </c>
      <c r="BQ62" s="136" t="str">
        <f t="shared" si="119"/>
        <v/>
      </c>
      <c r="BR62" s="136" t="str">
        <f t="shared" si="119"/>
        <v/>
      </c>
    </row>
    <row r="63" spans="1:70">
      <c r="A63" s="133" t="str">
        <f>IFERROR(IF(IF(AND(ROW(A63)=ROW($A$6),$G$2&lt;DATEVALUE("28/07/2006")),$G$2+1,INDEX('Intereses moratorios'!$A$7:$A$299,MATCH($G$2,'Intereses moratorios'!$A$7:$A$299,1)+ROW(A63)-ROW($A$6)))=0,"",IF(AND(ROW(A63)=ROW($A$6),$G$2&lt;DATEVALUE("28/07/2006")),$G$2+1,INDEX('Intereses moratorios'!$A$7:$A$299,MATCH($G$2,'Intereses moratorios'!$A$7:$A$299,1)+ROW(A63)-ROW($A$6)))),"")</f>
        <v/>
      </c>
      <c r="B63" s="133" t="str">
        <f>IFERROR(INDEX('Intereses moratorios'!$B$7:$B$299,MATCH(A63,'Intereses moratorios'!$A$7:$A$299,0)),"")</f>
        <v/>
      </c>
      <c r="C63" s="134" t="str">
        <f>IF(A63="","",IFERROR(IF($G$1&gt;=DATEVALUE("22/11/2019"),$E$4,INDEX('Intereses moratorios'!$D$7:$D$299,MATCH(A63,'Intereses moratorios'!$A$7:$A$299,0))),""))</f>
        <v/>
      </c>
      <c r="D63" s="133" t="str">
        <f t="shared" si="8"/>
        <v/>
      </c>
      <c r="E63" s="133" t="str">
        <f t="shared" si="9"/>
        <v/>
      </c>
      <c r="F63" s="135" t="str">
        <f t="shared" si="4"/>
        <v/>
      </c>
      <c r="G63" s="136" t="str">
        <f t="shared" si="5"/>
        <v/>
      </c>
      <c r="H63" s="136" t="str">
        <f t="shared" ref="H63:AM63" si="120">IF(D63&lt;&gt;"",ROUND(H4*IF($G$1&gt;=DATEVALUE("22/11/2019"),$C$63/365)*$F$63,IF(FALSE,-3,2)),"")</f>
        <v/>
      </c>
      <c r="I63" s="136" t="str">
        <f t="shared" si="120"/>
        <v/>
      </c>
      <c r="J63" s="136" t="str">
        <f t="shared" si="120"/>
        <v/>
      </c>
      <c r="K63" s="136" t="str">
        <f t="shared" si="120"/>
        <v/>
      </c>
      <c r="L63" s="136" t="str">
        <f t="shared" si="120"/>
        <v/>
      </c>
      <c r="M63" s="136" t="str">
        <f t="shared" si="120"/>
        <v/>
      </c>
      <c r="N63" s="136" t="str">
        <f t="shared" si="120"/>
        <v/>
      </c>
      <c r="O63" s="136" t="str">
        <f t="shared" si="120"/>
        <v/>
      </c>
      <c r="P63" s="136" t="str">
        <f t="shared" si="120"/>
        <v/>
      </c>
      <c r="Q63" s="136" t="str">
        <f t="shared" si="120"/>
        <v/>
      </c>
      <c r="R63" s="136" t="str">
        <f t="shared" si="120"/>
        <v/>
      </c>
      <c r="S63" s="136" t="str">
        <f t="shared" si="120"/>
        <v/>
      </c>
      <c r="T63" s="136" t="str">
        <f t="shared" si="120"/>
        <v/>
      </c>
      <c r="U63" s="136" t="str">
        <f t="shared" si="120"/>
        <v/>
      </c>
      <c r="V63" s="136" t="str">
        <f t="shared" si="120"/>
        <v/>
      </c>
      <c r="W63" s="136" t="str">
        <f t="shared" si="120"/>
        <v/>
      </c>
      <c r="X63" s="136" t="str">
        <f t="shared" si="120"/>
        <v/>
      </c>
      <c r="Y63" s="136" t="str">
        <f t="shared" si="120"/>
        <v/>
      </c>
      <c r="Z63" s="136" t="str">
        <f t="shared" si="120"/>
        <v/>
      </c>
      <c r="AA63" s="136" t="str">
        <f t="shared" si="120"/>
        <v/>
      </c>
      <c r="AB63" s="136" t="str">
        <f t="shared" si="120"/>
        <v/>
      </c>
      <c r="AC63" s="136" t="str">
        <f t="shared" si="120"/>
        <v/>
      </c>
      <c r="AD63" s="136" t="str">
        <f t="shared" si="120"/>
        <v/>
      </c>
      <c r="AE63" s="136" t="str">
        <f t="shared" si="120"/>
        <v/>
      </c>
      <c r="AF63" s="136" t="str">
        <f t="shared" si="120"/>
        <v/>
      </c>
      <c r="AG63" s="136" t="str">
        <f t="shared" si="120"/>
        <v/>
      </c>
      <c r="AH63" s="136" t="str">
        <f t="shared" si="120"/>
        <v/>
      </c>
      <c r="AI63" s="136" t="str">
        <f t="shared" si="120"/>
        <v/>
      </c>
      <c r="AJ63" s="136" t="str">
        <f t="shared" si="120"/>
        <v/>
      </c>
      <c r="AK63" s="136" t="str">
        <f t="shared" si="120"/>
        <v/>
      </c>
      <c r="AL63" s="136" t="str">
        <f t="shared" si="120"/>
        <v/>
      </c>
      <c r="AM63" s="136" t="str">
        <f t="shared" si="120"/>
        <v/>
      </c>
      <c r="AN63" s="136" t="str">
        <f t="shared" ref="AN63:BR63" si="121">IF(AJ63&lt;&gt;"",ROUND(AN4*IF($G$1&gt;=DATEVALUE("22/11/2019"),$C$63/365)*$F$63,IF(FALSE,-3,2)),"")</f>
        <v/>
      </c>
      <c r="AO63" s="136" t="str">
        <f t="shared" si="121"/>
        <v/>
      </c>
      <c r="AP63" s="136" t="str">
        <f t="shared" si="121"/>
        <v/>
      </c>
      <c r="AQ63" s="136" t="str">
        <f t="shared" si="121"/>
        <v/>
      </c>
      <c r="AR63" s="136" t="str">
        <f t="shared" si="121"/>
        <v/>
      </c>
      <c r="AS63" s="136" t="str">
        <f t="shared" si="121"/>
        <v/>
      </c>
      <c r="AT63" s="136" t="str">
        <f t="shared" si="121"/>
        <v/>
      </c>
      <c r="AU63" s="136" t="str">
        <f t="shared" si="121"/>
        <v/>
      </c>
      <c r="AV63" s="136" t="str">
        <f t="shared" si="121"/>
        <v/>
      </c>
      <c r="AW63" s="136" t="str">
        <f t="shared" si="121"/>
        <v/>
      </c>
      <c r="AX63" s="136" t="str">
        <f t="shared" si="121"/>
        <v/>
      </c>
      <c r="AY63" s="136" t="str">
        <f t="shared" si="121"/>
        <v/>
      </c>
      <c r="AZ63" s="136" t="str">
        <f t="shared" si="121"/>
        <v/>
      </c>
      <c r="BA63" s="136" t="str">
        <f t="shared" si="121"/>
        <v/>
      </c>
      <c r="BB63" s="136" t="str">
        <f t="shared" si="121"/>
        <v/>
      </c>
      <c r="BC63" s="136" t="str">
        <f t="shared" si="121"/>
        <v/>
      </c>
      <c r="BD63" s="136" t="str">
        <f t="shared" si="121"/>
        <v/>
      </c>
      <c r="BE63" s="136" t="str">
        <f t="shared" si="121"/>
        <v/>
      </c>
      <c r="BF63" s="136" t="str">
        <f t="shared" si="121"/>
        <v/>
      </c>
      <c r="BG63" s="136" t="str">
        <f t="shared" si="121"/>
        <v/>
      </c>
      <c r="BH63" s="136" t="str">
        <f t="shared" si="121"/>
        <v/>
      </c>
      <c r="BI63" s="136" t="str">
        <f t="shared" si="121"/>
        <v/>
      </c>
      <c r="BJ63" s="136" t="str">
        <f t="shared" si="121"/>
        <v/>
      </c>
      <c r="BK63" s="136" t="str">
        <f t="shared" si="121"/>
        <v/>
      </c>
      <c r="BL63" s="136" t="str">
        <f t="shared" si="121"/>
        <v/>
      </c>
      <c r="BM63" s="136" t="str">
        <f t="shared" si="121"/>
        <v/>
      </c>
      <c r="BN63" s="136" t="str">
        <f t="shared" si="121"/>
        <v/>
      </c>
      <c r="BO63" s="136" t="str">
        <f t="shared" si="121"/>
        <v/>
      </c>
      <c r="BP63" s="136" t="str">
        <f t="shared" si="121"/>
        <v/>
      </c>
      <c r="BQ63" s="136" t="str">
        <f t="shared" si="121"/>
        <v/>
      </c>
      <c r="BR63" s="136" t="str">
        <f t="shared" si="121"/>
        <v/>
      </c>
    </row>
    <row r="64" spans="1:70">
      <c r="A64" s="133" t="str">
        <f>IFERROR(IF(IF(AND(ROW(A64)=ROW($A$6),$G$2&lt;DATEVALUE("28/07/2006")),$G$2+1,INDEX('Intereses moratorios'!$A$7:$A$299,MATCH($G$2,'Intereses moratorios'!$A$7:$A$299,1)+ROW(A64)-ROW($A$6)))=0,"",IF(AND(ROW(A64)=ROW($A$6),$G$2&lt;DATEVALUE("28/07/2006")),$G$2+1,INDEX('Intereses moratorios'!$A$7:$A$299,MATCH($G$2,'Intereses moratorios'!$A$7:$A$299,1)+ROW(A64)-ROW($A$6)))),"")</f>
        <v/>
      </c>
      <c r="B64" s="133" t="str">
        <f>IFERROR(INDEX('Intereses moratorios'!$B$7:$B$299,MATCH(A64,'Intereses moratorios'!$A$7:$A$299,0)),"")</f>
        <v/>
      </c>
      <c r="C64" s="134" t="str">
        <f>IF(A64="","",IFERROR(IF($G$1&gt;=DATEVALUE("22/11/2019"),$E$4,INDEX('Intereses moratorios'!$D$7:$D$299,MATCH(A64,'Intereses moratorios'!$A$7:$A$299,0))),""))</f>
        <v/>
      </c>
      <c r="D64" s="133" t="str">
        <f t="shared" si="8"/>
        <v/>
      </c>
      <c r="E64" s="133" t="str">
        <f t="shared" si="9"/>
        <v/>
      </c>
      <c r="F64" s="135" t="str">
        <f t="shared" si="4"/>
        <v/>
      </c>
      <c r="G64" s="136" t="str">
        <f t="shared" si="5"/>
        <v/>
      </c>
      <c r="H64" s="136" t="str">
        <f t="shared" ref="H64:AM64" si="122">IF(D64&lt;&gt;"",ROUND(H4*IF($G$1&gt;=DATEVALUE("22/11/2019"),$C$64/365)*$F$64,IF(FALSE,-3,2)),"")</f>
        <v/>
      </c>
      <c r="I64" s="136" t="str">
        <f t="shared" si="122"/>
        <v/>
      </c>
      <c r="J64" s="136" t="str">
        <f t="shared" si="122"/>
        <v/>
      </c>
      <c r="K64" s="136" t="str">
        <f t="shared" si="122"/>
        <v/>
      </c>
      <c r="L64" s="136" t="str">
        <f t="shared" si="122"/>
        <v/>
      </c>
      <c r="M64" s="136" t="str">
        <f t="shared" si="122"/>
        <v/>
      </c>
      <c r="N64" s="136" t="str">
        <f t="shared" si="122"/>
        <v/>
      </c>
      <c r="O64" s="136" t="str">
        <f t="shared" si="122"/>
        <v/>
      </c>
      <c r="P64" s="136" t="str">
        <f t="shared" si="122"/>
        <v/>
      </c>
      <c r="Q64" s="136" t="str">
        <f t="shared" si="122"/>
        <v/>
      </c>
      <c r="R64" s="136" t="str">
        <f t="shared" si="122"/>
        <v/>
      </c>
      <c r="S64" s="136" t="str">
        <f t="shared" si="122"/>
        <v/>
      </c>
      <c r="T64" s="136" t="str">
        <f t="shared" si="122"/>
        <v/>
      </c>
      <c r="U64" s="136" t="str">
        <f t="shared" si="122"/>
        <v/>
      </c>
      <c r="V64" s="136" t="str">
        <f t="shared" si="122"/>
        <v/>
      </c>
      <c r="W64" s="136" t="str">
        <f t="shared" si="122"/>
        <v/>
      </c>
      <c r="X64" s="136" t="str">
        <f t="shared" si="122"/>
        <v/>
      </c>
      <c r="Y64" s="136" t="str">
        <f t="shared" si="122"/>
        <v/>
      </c>
      <c r="Z64" s="136" t="str">
        <f t="shared" si="122"/>
        <v/>
      </c>
      <c r="AA64" s="136" t="str">
        <f t="shared" si="122"/>
        <v/>
      </c>
      <c r="AB64" s="136" t="str">
        <f t="shared" si="122"/>
        <v/>
      </c>
      <c r="AC64" s="136" t="str">
        <f t="shared" si="122"/>
        <v/>
      </c>
      <c r="AD64" s="136" t="str">
        <f t="shared" si="122"/>
        <v/>
      </c>
      <c r="AE64" s="136" t="str">
        <f t="shared" si="122"/>
        <v/>
      </c>
      <c r="AF64" s="136" t="str">
        <f t="shared" si="122"/>
        <v/>
      </c>
      <c r="AG64" s="136" t="str">
        <f t="shared" si="122"/>
        <v/>
      </c>
      <c r="AH64" s="136" t="str">
        <f t="shared" si="122"/>
        <v/>
      </c>
      <c r="AI64" s="136" t="str">
        <f t="shared" si="122"/>
        <v/>
      </c>
      <c r="AJ64" s="136" t="str">
        <f t="shared" si="122"/>
        <v/>
      </c>
      <c r="AK64" s="136" t="str">
        <f t="shared" si="122"/>
        <v/>
      </c>
      <c r="AL64" s="136" t="str">
        <f t="shared" si="122"/>
        <v/>
      </c>
      <c r="AM64" s="136" t="str">
        <f t="shared" si="122"/>
        <v/>
      </c>
      <c r="AN64" s="136" t="str">
        <f t="shared" ref="AN64:BR64" si="123">IF(AJ64&lt;&gt;"",ROUND(AN4*IF($G$1&gt;=DATEVALUE("22/11/2019"),$C$64/365)*$F$64,IF(FALSE,-3,2)),"")</f>
        <v/>
      </c>
      <c r="AO64" s="136" t="str">
        <f t="shared" si="123"/>
        <v/>
      </c>
      <c r="AP64" s="136" t="str">
        <f t="shared" si="123"/>
        <v/>
      </c>
      <c r="AQ64" s="136" t="str">
        <f t="shared" si="123"/>
        <v/>
      </c>
      <c r="AR64" s="136" t="str">
        <f t="shared" si="123"/>
        <v/>
      </c>
      <c r="AS64" s="136" t="str">
        <f t="shared" si="123"/>
        <v/>
      </c>
      <c r="AT64" s="136" t="str">
        <f t="shared" si="123"/>
        <v/>
      </c>
      <c r="AU64" s="136" t="str">
        <f t="shared" si="123"/>
        <v/>
      </c>
      <c r="AV64" s="136" t="str">
        <f t="shared" si="123"/>
        <v/>
      </c>
      <c r="AW64" s="136" t="str">
        <f t="shared" si="123"/>
        <v/>
      </c>
      <c r="AX64" s="136" t="str">
        <f t="shared" si="123"/>
        <v/>
      </c>
      <c r="AY64" s="136" t="str">
        <f t="shared" si="123"/>
        <v/>
      </c>
      <c r="AZ64" s="136" t="str">
        <f t="shared" si="123"/>
        <v/>
      </c>
      <c r="BA64" s="136" t="str">
        <f t="shared" si="123"/>
        <v/>
      </c>
      <c r="BB64" s="136" t="str">
        <f t="shared" si="123"/>
        <v/>
      </c>
      <c r="BC64" s="136" t="str">
        <f t="shared" si="123"/>
        <v/>
      </c>
      <c r="BD64" s="136" t="str">
        <f t="shared" si="123"/>
        <v/>
      </c>
      <c r="BE64" s="136" t="str">
        <f t="shared" si="123"/>
        <v/>
      </c>
      <c r="BF64" s="136" t="str">
        <f t="shared" si="123"/>
        <v/>
      </c>
      <c r="BG64" s="136" t="str">
        <f t="shared" si="123"/>
        <v/>
      </c>
      <c r="BH64" s="136" t="str">
        <f t="shared" si="123"/>
        <v/>
      </c>
      <c r="BI64" s="136" t="str">
        <f t="shared" si="123"/>
        <v/>
      </c>
      <c r="BJ64" s="136" t="str">
        <f t="shared" si="123"/>
        <v/>
      </c>
      <c r="BK64" s="136" t="str">
        <f t="shared" si="123"/>
        <v/>
      </c>
      <c r="BL64" s="136" t="str">
        <f t="shared" si="123"/>
        <v/>
      </c>
      <c r="BM64" s="136" t="str">
        <f t="shared" si="123"/>
        <v/>
      </c>
      <c r="BN64" s="136" t="str">
        <f t="shared" si="123"/>
        <v/>
      </c>
      <c r="BO64" s="136" t="str">
        <f t="shared" si="123"/>
        <v/>
      </c>
      <c r="BP64" s="136" t="str">
        <f t="shared" si="123"/>
        <v/>
      </c>
      <c r="BQ64" s="136" t="str">
        <f t="shared" si="123"/>
        <v/>
      </c>
      <c r="BR64" s="136" t="str">
        <f t="shared" si="123"/>
        <v/>
      </c>
    </row>
    <row r="65" spans="1:70">
      <c r="A65" s="133" t="str">
        <f>IFERROR(IF(IF(AND(ROW(A65)=ROW($A$6),$G$2&lt;DATEVALUE("28/07/2006")),$G$2+1,INDEX('Intereses moratorios'!$A$7:$A$299,MATCH($G$2,'Intereses moratorios'!$A$7:$A$299,1)+ROW(A65)-ROW($A$6)))=0,"",IF(AND(ROW(A65)=ROW($A$6),$G$2&lt;DATEVALUE("28/07/2006")),$G$2+1,INDEX('Intereses moratorios'!$A$7:$A$299,MATCH($G$2,'Intereses moratorios'!$A$7:$A$299,1)+ROW(A65)-ROW($A$6)))),"")</f>
        <v/>
      </c>
      <c r="B65" s="133" t="str">
        <f>IFERROR(INDEX('Intereses moratorios'!$B$7:$B$299,MATCH(A65,'Intereses moratorios'!$A$7:$A$299,0)),"")</f>
        <v/>
      </c>
      <c r="C65" s="134" t="str">
        <f>IF(A65="","",IFERROR(IF($G$1&gt;=DATEVALUE("22/11/2019"),$E$4,INDEX('Intereses moratorios'!$D$7:$D$299,MATCH(A65,'Intereses moratorios'!$A$7:$A$299,0))),""))</f>
        <v/>
      </c>
      <c r="D65" s="133" t="str">
        <f t="shared" si="8"/>
        <v/>
      </c>
      <c r="E65" s="133" t="str">
        <f t="shared" si="9"/>
        <v/>
      </c>
      <c r="F65" s="135" t="str">
        <f t="shared" si="4"/>
        <v/>
      </c>
      <c r="G65" s="136" t="str">
        <f t="shared" si="5"/>
        <v/>
      </c>
      <c r="H65" s="136" t="str">
        <f t="shared" ref="H65:AM65" si="124">IF(D65&lt;&gt;"",ROUND(H4*IF($G$1&gt;=DATEVALUE("22/11/2019"),$C$65/365)*$F$65,IF(FALSE,-3,2)),"")</f>
        <v/>
      </c>
      <c r="I65" s="136" t="str">
        <f t="shared" si="124"/>
        <v/>
      </c>
      <c r="J65" s="136" t="str">
        <f t="shared" si="124"/>
        <v/>
      </c>
      <c r="K65" s="136" t="str">
        <f t="shared" si="124"/>
        <v/>
      </c>
      <c r="L65" s="136" t="str">
        <f t="shared" si="124"/>
        <v/>
      </c>
      <c r="M65" s="136" t="str">
        <f t="shared" si="124"/>
        <v/>
      </c>
      <c r="N65" s="136" t="str">
        <f t="shared" si="124"/>
        <v/>
      </c>
      <c r="O65" s="136" t="str">
        <f t="shared" si="124"/>
        <v/>
      </c>
      <c r="P65" s="136" t="str">
        <f t="shared" si="124"/>
        <v/>
      </c>
      <c r="Q65" s="136" t="str">
        <f t="shared" si="124"/>
        <v/>
      </c>
      <c r="R65" s="136" t="str">
        <f t="shared" si="124"/>
        <v/>
      </c>
      <c r="S65" s="136" t="str">
        <f t="shared" si="124"/>
        <v/>
      </c>
      <c r="T65" s="136" t="str">
        <f t="shared" si="124"/>
        <v/>
      </c>
      <c r="U65" s="136" t="str">
        <f t="shared" si="124"/>
        <v/>
      </c>
      <c r="V65" s="136" t="str">
        <f t="shared" si="124"/>
        <v/>
      </c>
      <c r="W65" s="136" t="str">
        <f t="shared" si="124"/>
        <v/>
      </c>
      <c r="X65" s="136" t="str">
        <f t="shared" si="124"/>
        <v/>
      </c>
      <c r="Y65" s="136" t="str">
        <f t="shared" si="124"/>
        <v/>
      </c>
      <c r="Z65" s="136" t="str">
        <f t="shared" si="124"/>
        <v/>
      </c>
      <c r="AA65" s="136" t="str">
        <f t="shared" si="124"/>
        <v/>
      </c>
      <c r="AB65" s="136" t="str">
        <f t="shared" si="124"/>
        <v/>
      </c>
      <c r="AC65" s="136" t="str">
        <f t="shared" si="124"/>
        <v/>
      </c>
      <c r="AD65" s="136" t="str">
        <f t="shared" si="124"/>
        <v/>
      </c>
      <c r="AE65" s="136" t="str">
        <f t="shared" si="124"/>
        <v/>
      </c>
      <c r="AF65" s="136" t="str">
        <f t="shared" si="124"/>
        <v/>
      </c>
      <c r="AG65" s="136" t="str">
        <f t="shared" si="124"/>
        <v/>
      </c>
      <c r="AH65" s="136" t="str">
        <f t="shared" si="124"/>
        <v/>
      </c>
      <c r="AI65" s="136" t="str">
        <f t="shared" si="124"/>
        <v/>
      </c>
      <c r="AJ65" s="136" t="str">
        <f t="shared" si="124"/>
        <v/>
      </c>
      <c r="AK65" s="136" t="str">
        <f t="shared" si="124"/>
        <v/>
      </c>
      <c r="AL65" s="136" t="str">
        <f t="shared" si="124"/>
        <v/>
      </c>
      <c r="AM65" s="136" t="str">
        <f t="shared" si="124"/>
        <v/>
      </c>
      <c r="AN65" s="136" t="str">
        <f t="shared" ref="AN65:BR65" si="125">IF(AJ65&lt;&gt;"",ROUND(AN4*IF($G$1&gt;=DATEVALUE("22/11/2019"),$C$65/365)*$F$65,IF(FALSE,-3,2)),"")</f>
        <v/>
      </c>
      <c r="AO65" s="136" t="str">
        <f t="shared" si="125"/>
        <v/>
      </c>
      <c r="AP65" s="136" t="str">
        <f t="shared" si="125"/>
        <v/>
      </c>
      <c r="AQ65" s="136" t="str">
        <f t="shared" si="125"/>
        <v/>
      </c>
      <c r="AR65" s="136" t="str">
        <f t="shared" si="125"/>
        <v/>
      </c>
      <c r="AS65" s="136" t="str">
        <f t="shared" si="125"/>
        <v/>
      </c>
      <c r="AT65" s="136" t="str">
        <f t="shared" si="125"/>
        <v/>
      </c>
      <c r="AU65" s="136" t="str">
        <f t="shared" si="125"/>
        <v/>
      </c>
      <c r="AV65" s="136" t="str">
        <f t="shared" si="125"/>
        <v/>
      </c>
      <c r="AW65" s="136" t="str">
        <f t="shared" si="125"/>
        <v/>
      </c>
      <c r="AX65" s="136" t="str">
        <f t="shared" si="125"/>
        <v/>
      </c>
      <c r="AY65" s="136" t="str">
        <f t="shared" si="125"/>
        <v/>
      </c>
      <c r="AZ65" s="136" t="str">
        <f t="shared" si="125"/>
        <v/>
      </c>
      <c r="BA65" s="136" t="str">
        <f t="shared" si="125"/>
        <v/>
      </c>
      <c r="BB65" s="136" t="str">
        <f t="shared" si="125"/>
        <v/>
      </c>
      <c r="BC65" s="136" t="str">
        <f t="shared" si="125"/>
        <v/>
      </c>
      <c r="BD65" s="136" t="str">
        <f t="shared" si="125"/>
        <v/>
      </c>
      <c r="BE65" s="136" t="str">
        <f t="shared" si="125"/>
        <v/>
      </c>
      <c r="BF65" s="136" t="str">
        <f t="shared" si="125"/>
        <v/>
      </c>
      <c r="BG65" s="136" t="str">
        <f t="shared" si="125"/>
        <v/>
      </c>
      <c r="BH65" s="136" t="str">
        <f t="shared" si="125"/>
        <v/>
      </c>
      <c r="BI65" s="136" t="str">
        <f t="shared" si="125"/>
        <v/>
      </c>
      <c r="BJ65" s="136" t="str">
        <f t="shared" si="125"/>
        <v/>
      </c>
      <c r="BK65" s="136" t="str">
        <f t="shared" si="125"/>
        <v/>
      </c>
      <c r="BL65" s="136" t="str">
        <f t="shared" si="125"/>
        <v/>
      </c>
      <c r="BM65" s="136" t="str">
        <f t="shared" si="125"/>
        <v/>
      </c>
      <c r="BN65" s="136" t="str">
        <f t="shared" si="125"/>
        <v/>
      </c>
      <c r="BO65" s="136" t="str">
        <f t="shared" si="125"/>
        <v/>
      </c>
      <c r="BP65" s="136" t="str">
        <f t="shared" si="125"/>
        <v/>
      </c>
      <c r="BQ65" s="136" t="str">
        <f t="shared" si="125"/>
        <v/>
      </c>
      <c r="BR65" s="136" t="str">
        <f t="shared" si="125"/>
        <v/>
      </c>
    </row>
    <row r="66" spans="1:70">
      <c r="A66" s="133" t="str">
        <f>IFERROR(IF(IF(AND(ROW(A66)=ROW($A$6),$G$2&lt;DATEVALUE("28/07/2006")),$G$2+1,INDEX('Intereses moratorios'!$A$7:$A$299,MATCH($G$2,'Intereses moratorios'!$A$7:$A$299,1)+ROW(A66)-ROW($A$6)))=0,"",IF(AND(ROW(A66)=ROW($A$6),$G$2&lt;DATEVALUE("28/07/2006")),$G$2+1,INDEX('Intereses moratorios'!$A$7:$A$299,MATCH($G$2,'Intereses moratorios'!$A$7:$A$299,1)+ROW(A66)-ROW($A$6)))),"")</f>
        <v/>
      </c>
      <c r="B66" s="133" t="str">
        <f>IFERROR(INDEX('Intereses moratorios'!$B$7:$B$299,MATCH(A66,'Intereses moratorios'!$A$7:$A$299,0)),"")</f>
        <v/>
      </c>
      <c r="C66" s="134" t="str">
        <f>IF(A66="","",IFERROR(IF($G$1&gt;=DATEVALUE("22/11/2019"),$E$4,INDEX('Intereses moratorios'!$D$7:$D$299,MATCH(A66,'Intereses moratorios'!$A$7:$A$299,0))),""))</f>
        <v/>
      </c>
      <c r="D66" s="133" t="str">
        <f t="shared" si="8"/>
        <v/>
      </c>
      <c r="E66" s="133" t="str">
        <f t="shared" si="9"/>
        <v/>
      </c>
      <c r="F66" s="135" t="str">
        <f t="shared" si="4"/>
        <v/>
      </c>
      <c r="G66" s="136" t="str">
        <f t="shared" si="5"/>
        <v/>
      </c>
      <c r="H66" s="136" t="str">
        <f t="shared" ref="H66:AM66" si="126">IF(D66&lt;&gt;"",ROUND(H4*IF($G$1&gt;=DATEVALUE("22/11/2019"),$C$66/365)*$F$66,IF(FALSE,-3,2)),"")</f>
        <v/>
      </c>
      <c r="I66" s="136" t="str">
        <f t="shared" si="126"/>
        <v/>
      </c>
      <c r="J66" s="136" t="str">
        <f t="shared" si="126"/>
        <v/>
      </c>
      <c r="K66" s="136" t="str">
        <f t="shared" si="126"/>
        <v/>
      </c>
      <c r="L66" s="136" t="str">
        <f t="shared" si="126"/>
        <v/>
      </c>
      <c r="M66" s="136" t="str">
        <f t="shared" si="126"/>
        <v/>
      </c>
      <c r="N66" s="136" t="str">
        <f t="shared" si="126"/>
        <v/>
      </c>
      <c r="O66" s="136" t="str">
        <f t="shared" si="126"/>
        <v/>
      </c>
      <c r="P66" s="136" t="str">
        <f t="shared" si="126"/>
        <v/>
      </c>
      <c r="Q66" s="136" t="str">
        <f t="shared" si="126"/>
        <v/>
      </c>
      <c r="R66" s="136" t="str">
        <f t="shared" si="126"/>
        <v/>
      </c>
      <c r="S66" s="136" t="str">
        <f t="shared" si="126"/>
        <v/>
      </c>
      <c r="T66" s="136" t="str">
        <f t="shared" si="126"/>
        <v/>
      </c>
      <c r="U66" s="136" t="str">
        <f t="shared" si="126"/>
        <v/>
      </c>
      <c r="V66" s="136" t="str">
        <f t="shared" si="126"/>
        <v/>
      </c>
      <c r="W66" s="136" t="str">
        <f t="shared" si="126"/>
        <v/>
      </c>
      <c r="X66" s="136" t="str">
        <f t="shared" si="126"/>
        <v/>
      </c>
      <c r="Y66" s="136" t="str">
        <f t="shared" si="126"/>
        <v/>
      </c>
      <c r="Z66" s="136" t="str">
        <f t="shared" si="126"/>
        <v/>
      </c>
      <c r="AA66" s="136" t="str">
        <f t="shared" si="126"/>
        <v/>
      </c>
      <c r="AB66" s="136" t="str">
        <f t="shared" si="126"/>
        <v/>
      </c>
      <c r="AC66" s="136" t="str">
        <f t="shared" si="126"/>
        <v/>
      </c>
      <c r="AD66" s="136" t="str">
        <f t="shared" si="126"/>
        <v/>
      </c>
      <c r="AE66" s="136" t="str">
        <f t="shared" si="126"/>
        <v/>
      </c>
      <c r="AF66" s="136" t="str">
        <f t="shared" si="126"/>
        <v/>
      </c>
      <c r="AG66" s="136" t="str">
        <f t="shared" si="126"/>
        <v/>
      </c>
      <c r="AH66" s="136" t="str">
        <f t="shared" si="126"/>
        <v/>
      </c>
      <c r="AI66" s="136" t="str">
        <f t="shared" si="126"/>
        <v/>
      </c>
      <c r="AJ66" s="136" t="str">
        <f t="shared" si="126"/>
        <v/>
      </c>
      <c r="AK66" s="136" t="str">
        <f t="shared" si="126"/>
        <v/>
      </c>
      <c r="AL66" s="136" t="str">
        <f t="shared" si="126"/>
        <v/>
      </c>
      <c r="AM66" s="136" t="str">
        <f t="shared" si="126"/>
        <v/>
      </c>
      <c r="AN66" s="136" t="str">
        <f t="shared" ref="AN66:BR66" si="127">IF(AJ66&lt;&gt;"",ROUND(AN4*IF($G$1&gt;=DATEVALUE("22/11/2019"),$C$66/365)*$F$66,IF(FALSE,-3,2)),"")</f>
        <v/>
      </c>
      <c r="AO66" s="136" t="str">
        <f t="shared" si="127"/>
        <v/>
      </c>
      <c r="AP66" s="136" t="str">
        <f t="shared" si="127"/>
        <v/>
      </c>
      <c r="AQ66" s="136" t="str">
        <f t="shared" si="127"/>
        <v/>
      </c>
      <c r="AR66" s="136" t="str">
        <f t="shared" si="127"/>
        <v/>
      </c>
      <c r="AS66" s="136" t="str">
        <f t="shared" si="127"/>
        <v/>
      </c>
      <c r="AT66" s="136" t="str">
        <f t="shared" si="127"/>
        <v/>
      </c>
      <c r="AU66" s="136" t="str">
        <f t="shared" si="127"/>
        <v/>
      </c>
      <c r="AV66" s="136" t="str">
        <f t="shared" si="127"/>
        <v/>
      </c>
      <c r="AW66" s="136" t="str">
        <f t="shared" si="127"/>
        <v/>
      </c>
      <c r="AX66" s="136" t="str">
        <f t="shared" si="127"/>
        <v/>
      </c>
      <c r="AY66" s="136" t="str">
        <f t="shared" si="127"/>
        <v/>
      </c>
      <c r="AZ66" s="136" t="str">
        <f t="shared" si="127"/>
        <v/>
      </c>
      <c r="BA66" s="136" t="str">
        <f t="shared" si="127"/>
        <v/>
      </c>
      <c r="BB66" s="136" t="str">
        <f t="shared" si="127"/>
        <v/>
      </c>
      <c r="BC66" s="136" t="str">
        <f t="shared" si="127"/>
        <v/>
      </c>
      <c r="BD66" s="136" t="str">
        <f t="shared" si="127"/>
        <v/>
      </c>
      <c r="BE66" s="136" t="str">
        <f t="shared" si="127"/>
        <v/>
      </c>
      <c r="BF66" s="136" t="str">
        <f t="shared" si="127"/>
        <v/>
      </c>
      <c r="BG66" s="136" t="str">
        <f t="shared" si="127"/>
        <v/>
      </c>
      <c r="BH66" s="136" t="str">
        <f t="shared" si="127"/>
        <v/>
      </c>
      <c r="BI66" s="136" t="str">
        <f t="shared" si="127"/>
        <v/>
      </c>
      <c r="BJ66" s="136" t="str">
        <f t="shared" si="127"/>
        <v/>
      </c>
      <c r="BK66" s="136" t="str">
        <f t="shared" si="127"/>
        <v/>
      </c>
      <c r="BL66" s="136" t="str">
        <f t="shared" si="127"/>
        <v/>
      </c>
      <c r="BM66" s="136" t="str">
        <f t="shared" si="127"/>
        <v/>
      </c>
      <c r="BN66" s="136" t="str">
        <f t="shared" si="127"/>
        <v/>
      </c>
      <c r="BO66" s="136" t="str">
        <f t="shared" si="127"/>
        <v/>
      </c>
      <c r="BP66" s="136" t="str">
        <f t="shared" si="127"/>
        <v/>
      </c>
      <c r="BQ66" s="136" t="str">
        <f t="shared" si="127"/>
        <v/>
      </c>
      <c r="BR66" s="136" t="str">
        <f t="shared" si="127"/>
        <v/>
      </c>
    </row>
    <row r="67" spans="1:70">
      <c r="A67" s="133" t="str">
        <f>IFERROR(IF(IF(AND(ROW(A67)=ROW($A$6),$G$2&lt;DATEVALUE("28/07/2006")),$G$2+1,INDEX('Intereses moratorios'!$A$7:$A$299,MATCH($G$2,'Intereses moratorios'!$A$7:$A$299,1)+ROW(A67)-ROW($A$6)))=0,"",IF(AND(ROW(A67)=ROW($A$6),$G$2&lt;DATEVALUE("28/07/2006")),$G$2+1,INDEX('Intereses moratorios'!$A$7:$A$299,MATCH($G$2,'Intereses moratorios'!$A$7:$A$299,1)+ROW(A67)-ROW($A$6)))),"")</f>
        <v/>
      </c>
      <c r="B67" s="133" t="str">
        <f>IFERROR(INDEX('Intereses moratorios'!$B$7:$B$299,MATCH(A67,'Intereses moratorios'!$A$7:$A$299,0)),"")</f>
        <v/>
      </c>
      <c r="C67" s="134" t="str">
        <f>IF(A67="","",IFERROR(IF($G$1&gt;=DATEVALUE("22/11/2019"),$E$4,INDEX('Intereses moratorios'!$D$7:$D$299,MATCH(A67,'Intereses moratorios'!$A$7:$A$299,0))),""))</f>
        <v/>
      </c>
      <c r="D67" s="133" t="str">
        <f t="shared" si="8"/>
        <v/>
      </c>
      <c r="E67" s="133" t="str">
        <f t="shared" si="9"/>
        <v/>
      </c>
      <c r="F67" s="135" t="str">
        <f t="shared" si="4"/>
        <v/>
      </c>
      <c r="G67" s="136" t="str">
        <f t="shared" si="5"/>
        <v/>
      </c>
      <c r="H67" s="136" t="str">
        <f t="shared" ref="H67:AM67" si="128">IF(D67&lt;&gt;"",ROUND(H4*IF($G$1&gt;=DATEVALUE("22/11/2019"),$C$67/365)*$F$67,IF(FALSE,-3,2)),"")</f>
        <v/>
      </c>
      <c r="I67" s="136" t="str">
        <f t="shared" si="128"/>
        <v/>
      </c>
      <c r="J67" s="136" t="str">
        <f t="shared" si="128"/>
        <v/>
      </c>
      <c r="K67" s="136" t="str">
        <f t="shared" si="128"/>
        <v/>
      </c>
      <c r="L67" s="136" t="str">
        <f t="shared" si="128"/>
        <v/>
      </c>
      <c r="M67" s="136" t="str">
        <f t="shared" si="128"/>
        <v/>
      </c>
      <c r="N67" s="136" t="str">
        <f t="shared" si="128"/>
        <v/>
      </c>
      <c r="O67" s="136" t="str">
        <f t="shared" si="128"/>
        <v/>
      </c>
      <c r="P67" s="136" t="str">
        <f t="shared" si="128"/>
        <v/>
      </c>
      <c r="Q67" s="136" t="str">
        <f t="shared" si="128"/>
        <v/>
      </c>
      <c r="R67" s="136" t="str">
        <f t="shared" si="128"/>
        <v/>
      </c>
      <c r="S67" s="136" t="str">
        <f t="shared" si="128"/>
        <v/>
      </c>
      <c r="T67" s="136" t="str">
        <f t="shared" si="128"/>
        <v/>
      </c>
      <c r="U67" s="136" t="str">
        <f t="shared" si="128"/>
        <v/>
      </c>
      <c r="V67" s="136" t="str">
        <f t="shared" si="128"/>
        <v/>
      </c>
      <c r="W67" s="136" t="str">
        <f t="shared" si="128"/>
        <v/>
      </c>
      <c r="X67" s="136" t="str">
        <f t="shared" si="128"/>
        <v/>
      </c>
      <c r="Y67" s="136" t="str">
        <f t="shared" si="128"/>
        <v/>
      </c>
      <c r="Z67" s="136" t="str">
        <f t="shared" si="128"/>
        <v/>
      </c>
      <c r="AA67" s="136" t="str">
        <f t="shared" si="128"/>
        <v/>
      </c>
      <c r="AB67" s="136" t="str">
        <f t="shared" si="128"/>
        <v/>
      </c>
      <c r="AC67" s="136" t="str">
        <f t="shared" si="128"/>
        <v/>
      </c>
      <c r="AD67" s="136" t="str">
        <f t="shared" si="128"/>
        <v/>
      </c>
      <c r="AE67" s="136" t="str">
        <f t="shared" si="128"/>
        <v/>
      </c>
      <c r="AF67" s="136" t="str">
        <f t="shared" si="128"/>
        <v/>
      </c>
      <c r="AG67" s="136" t="str">
        <f t="shared" si="128"/>
        <v/>
      </c>
      <c r="AH67" s="136" t="str">
        <f t="shared" si="128"/>
        <v/>
      </c>
      <c r="AI67" s="136" t="str">
        <f t="shared" si="128"/>
        <v/>
      </c>
      <c r="AJ67" s="136" t="str">
        <f t="shared" si="128"/>
        <v/>
      </c>
      <c r="AK67" s="136" t="str">
        <f t="shared" si="128"/>
        <v/>
      </c>
      <c r="AL67" s="136" t="str">
        <f t="shared" si="128"/>
        <v/>
      </c>
      <c r="AM67" s="136" t="str">
        <f t="shared" si="128"/>
        <v/>
      </c>
      <c r="AN67" s="136" t="str">
        <f t="shared" ref="AN67:BR67" si="129">IF(AJ67&lt;&gt;"",ROUND(AN4*IF($G$1&gt;=DATEVALUE("22/11/2019"),$C$67/365)*$F$67,IF(FALSE,-3,2)),"")</f>
        <v/>
      </c>
      <c r="AO67" s="136" t="str">
        <f t="shared" si="129"/>
        <v/>
      </c>
      <c r="AP67" s="136" t="str">
        <f t="shared" si="129"/>
        <v/>
      </c>
      <c r="AQ67" s="136" t="str">
        <f t="shared" si="129"/>
        <v/>
      </c>
      <c r="AR67" s="136" t="str">
        <f t="shared" si="129"/>
        <v/>
      </c>
      <c r="AS67" s="136" t="str">
        <f t="shared" si="129"/>
        <v/>
      </c>
      <c r="AT67" s="136" t="str">
        <f t="shared" si="129"/>
        <v/>
      </c>
      <c r="AU67" s="136" t="str">
        <f t="shared" si="129"/>
        <v/>
      </c>
      <c r="AV67" s="136" t="str">
        <f t="shared" si="129"/>
        <v/>
      </c>
      <c r="AW67" s="136" t="str">
        <f t="shared" si="129"/>
        <v/>
      </c>
      <c r="AX67" s="136" t="str">
        <f t="shared" si="129"/>
        <v/>
      </c>
      <c r="AY67" s="136" t="str">
        <f t="shared" si="129"/>
        <v/>
      </c>
      <c r="AZ67" s="136" t="str">
        <f t="shared" si="129"/>
        <v/>
      </c>
      <c r="BA67" s="136" t="str">
        <f t="shared" si="129"/>
        <v/>
      </c>
      <c r="BB67" s="136" t="str">
        <f t="shared" si="129"/>
        <v/>
      </c>
      <c r="BC67" s="136" t="str">
        <f t="shared" si="129"/>
        <v/>
      </c>
      <c r="BD67" s="136" t="str">
        <f t="shared" si="129"/>
        <v/>
      </c>
      <c r="BE67" s="136" t="str">
        <f t="shared" si="129"/>
        <v/>
      </c>
      <c r="BF67" s="136" t="str">
        <f t="shared" si="129"/>
        <v/>
      </c>
      <c r="BG67" s="136" t="str">
        <f t="shared" si="129"/>
        <v/>
      </c>
      <c r="BH67" s="136" t="str">
        <f t="shared" si="129"/>
        <v/>
      </c>
      <c r="BI67" s="136" t="str">
        <f t="shared" si="129"/>
        <v/>
      </c>
      <c r="BJ67" s="136" t="str">
        <f t="shared" si="129"/>
        <v/>
      </c>
      <c r="BK67" s="136" t="str">
        <f t="shared" si="129"/>
        <v/>
      </c>
      <c r="BL67" s="136" t="str">
        <f t="shared" si="129"/>
        <v/>
      </c>
      <c r="BM67" s="136" t="str">
        <f t="shared" si="129"/>
        <v/>
      </c>
      <c r="BN67" s="136" t="str">
        <f t="shared" si="129"/>
        <v/>
      </c>
      <c r="BO67" s="136" t="str">
        <f t="shared" si="129"/>
        <v/>
      </c>
      <c r="BP67" s="136" t="str">
        <f t="shared" si="129"/>
        <v/>
      </c>
      <c r="BQ67" s="136" t="str">
        <f t="shared" si="129"/>
        <v/>
      </c>
      <c r="BR67" s="136" t="str">
        <f t="shared" si="129"/>
        <v/>
      </c>
    </row>
    <row r="68" spans="1:70">
      <c r="A68" s="133" t="str">
        <f>IFERROR(IF(IF(AND(ROW(A68)=ROW($A$6),$G$2&lt;DATEVALUE("28/07/2006")),$G$2+1,INDEX('Intereses moratorios'!$A$7:$A$299,MATCH($G$2,'Intereses moratorios'!$A$7:$A$299,1)+ROW(A68)-ROW($A$6)))=0,"",IF(AND(ROW(A68)=ROW($A$6),$G$2&lt;DATEVALUE("28/07/2006")),$G$2+1,INDEX('Intereses moratorios'!$A$7:$A$299,MATCH($G$2,'Intereses moratorios'!$A$7:$A$299,1)+ROW(A68)-ROW($A$6)))),"")</f>
        <v/>
      </c>
      <c r="B68" s="133" t="str">
        <f>IFERROR(INDEX('Intereses moratorios'!$B$7:$B$299,MATCH(A68,'Intereses moratorios'!$A$7:$A$299,0)),"")</f>
        <v/>
      </c>
      <c r="C68" s="134" t="str">
        <f>IF(A68="","",IFERROR(IF($G$1&gt;=DATEVALUE("22/11/2019"),$E$4,INDEX('Intereses moratorios'!$D$7:$D$299,MATCH(A68,'Intereses moratorios'!$A$7:$A$299,0))),""))</f>
        <v/>
      </c>
      <c r="D68" s="133" t="str">
        <f t="shared" si="8"/>
        <v/>
      </c>
      <c r="E68" s="133" t="str">
        <f t="shared" si="9"/>
        <v/>
      </c>
      <c r="F68" s="135" t="str">
        <f t="shared" si="4"/>
        <v/>
      </c>
      <c r="G68" s="136" t="str">
        <f t="shared" si="5"/>
        <v/>
      </c>
      <c r="H68" s="136" t="str">
        <f t="shared" ref="H68:AM68" si="130">IF(D68&lt;&gt;"",ROUND(H4*IF($G$1&gt;=DATEVALUE("22/11/2019"),$C$68/365)*$F$68,IF(FALSE,-3,2)),"")</f>
        <v/>
      </c>
      <c r="I68" s="136" t="str">
        <f t="shared" si="130"/>
        <v/>
      </c>
      <c r="J68" s="136" t="str">
        <f t="shared" si="130"/>
        <v/>
      </c>
      <c r="K68" s="136" t="str">
        <f t="shared" si="130"/>
        <v/>
      </c>
      <c r="L68" s="136" t="str">
        <f t="shared" si="130"/>
        <v/>
      </c>
      <c r="M68" s="136" t="str">
        <f t="shared" si="130"/>
        <v/>
      </c>
      <c r="N68" s="136" t="str">
        <f t="shared" si="130"/>
        <v/>
      </c>
      <c r="O68" s="136" t="str">
        <f t="shared" si="130"/>
        <v/>
      </c>
      <c r="P68" s="136" t="str">
        <f t="shared" si="130"/>
        <v/>
      </c>
      <c r="Q68" s="136" t="str">
        <f t="shared" si="130"/>
        <v/>
      </c>
      <c r="R68" s="136" t="str">
        <f t="shared" si="130"/>
        <v/>
      </c>
      <c r="S68" s="136" t="str">
        <f t="shared" si="130"/>
        <v/>
      </c>
      <c r="T68" s="136" t="str">
        <f t="shared" si="130"/>
        <v/>
      </c>
      <c r="U68" s="136" t="str">
        <f t="shared" si="130"/>
        <v/>
      </c>
      <c r="V68" s="136" t="str">
        <f t="shared" si="130"/>
        <v/>
      </c>
      <c r="W68" s="136" t="str">
        <f t="shared" si="130"/>
        <v/>
      </c>
      <c r="X68" s="136" t="str">
        <f t="shared" si="130"/>
        <v/>
      </c>
      <c r="Y68" s="136" t="str">
        <f t="shared" si="130"/>
        <v/>
      </c>
      <c r="Z68" s="136" t="str">
        <f t="shared" si="130"/>
        <v/>
      </c>
      <c r="AA68" s="136" t="str">
        <f t="shared" si="130"/>
        <v/>
      </c>
      <c r="AB68" s="136" t="str">
        <f t="shared" si="130"/>
        <v/>
      </c>
      <c r="AC68" s="136" t="str">
        <f t="shared" si="130"/>
        <v/>
      </c>
      <c r="AD68" s="136" t="str">
        <f t="shared" si="130"/>
        <v/>
      </c>
      <c r="AE68" s="136" t="str">
        <f t="shared" si="130"/>
        <v/>
      </c>
      <c r="AF68" s="136" t="str">
        <f t="shared" si="130"/>
        <v/>
      </c>
      <c r="AG68" s="136" t="str">
        <f t="shared" si="130"/>
        <v/>
      </c>
      <c r="AH68" s="136" t="str">
        <f t="shared" si="130"/>
        <v/>
      </c>
      <c r="AI68" s="136" t="str">
        <f t="shared" si="130"/>
        <v/>
      </c>
      <c r="AJ68" s="136" t="str">
        <f t="shared" si="130"/>
        <v/>
      </c>
      <c r="AK68" s="136" t="str">
        <f t="shared" si="130"/>
        <v/>
      </c>
      <c r="AL68" s="136" t="str">
        <f t="shared" si="130"/>
        <v/>
      </c>
      <c r="AM68" s="136" t="str">
        <f t="shared" si="130"/>
        <v/>
      </c>
      <c r="AN68" s="136" t="str">
        <f t="shared" ref="AN68:BR68" si="131">IF(AJ68&lt;&gt;"",ROUND(AN4*IF($G$1&gt;=DATEVALUE("22/11/2019"),$C$68/365)*$F$68,IF(FALSE,-3,2)),"")</f>
        <v/>
      </c>
      <c r="AO68" s="136" t="str">
        <f t="shared" si="131"/>
        <v/>
      </c>
      <c r="AP68" s="136" t="str">
        <f t="shared" si="131"/>
        <v/>
      </c>
      <c r="AQ68" s="136" t="str">
        <f t="shared" si="131"/>
        <v/>
      </c>
      <c r="AR68" s="136" t="str">
        <f t="shared" si="131"/>
        <v/>
      </c>
      <c r="AS68" s="136" t="str">
        <f t="shared" si="131"/>
        <v/>
      </c>
      <c r="AT68" s="136" t="str">
        <f t="shared" si="131"/>
        <v/>
      </c>
      <c r="AU68" s="136" t="str">
        <f t="shared" si="131"/>
        <v/>
      </c>
      <c r="AV68" s="136" t="str">
        <f t="shared" si="131"/>
        <v/>
      </c>
      <c r="AW68" s="136" t="str">
        <f t="shared" si="131"/>
        <v/>
      </c>
      <c r="AX68" s="136" t="str">
        <f t="shared" si="131"/>
        <v/>
      </c>
      <c r="AY68" s="136" t="str">
        <f t="shared" si="131"/>
        <v/>
      </c>
      <c r="AZ68" s="136" t="str">
        <f t="shared" si="131"/>
        <v/>
      </c>
      <c r="BA68" s="136" t="str">
        <f t="shared" si="131"/>
        <v/>
      </c>
      <c r="BB68" s="136" t="str">
        <f t="shared" si="131"/>
        <v/>
      </c>
      <c r="BC68" s="136" t="str">
        <f t="shared" si="131"/>
        <v/>
      </c>
      <c r="BD68" s="136" t="str">
        <f t="shared" si="131"/>
        <v/>
      </c>
      <c r="BE68" s="136" t="str">
        <f t="shared" si="131"/>
        <v/>
      </c>
      <c r="BF68" s="136" t="str">
        <f t="shared" si="131"/>
        <v/>
      </c>
      <c r="BG68" s="136" t="str">
        <f t="shared" si="131"/>
        <v/>
      </c>
      <c r="BH68" s="136" t="str">
        <f t="shared" si="131"/>
        <v/>
      </c>
      <c r="BI68" s="136" t="str">
        <f t="shared" si="131"/>
        <v/>
      </c>
      <c r="BJ68" s="136" t="str">
        <f t="shared" si="131"/>
        <v/>
      </c>
      <c r="BK68" s="136" t="str">
        <f t="shared" si="131"/>
        <v/>
      </c>
      <c r="BL68" s="136" t="str">
        <f t="shared" si="131"/>
        <v/>
      </c>
      <c r="BM68" s="136" t="str">
        <f t="shared" si="131"/>
        <v/>
      </c>
      <c r="BN68" s="136" t="str">
        <f t="shared" si="131"/>
        <v/>
      </c>
      <c r="BO68" s="136" t="str">
        <f t="shared" si="131"/>
        <v/>
      </c>
      <c r="BP68" s="136" t="str">
        <f t="shared" si="131"/>
        <v/>
      </c>
      <c r="BQ68" s="136" t="str">
        <f t="shared" si="131"/>
        <v/>
      </c>
      <c r="BR68" s="136" t="str">
        <f t="shared" si="131"/>
        <v/>
      </c>
    </row>
    <row r="69" spans="1:70">
      <c r="A69" s="133" t="str">
        <f>IFERROR(IF(IF(AND(ROW(A69)=ROW($A$6),$G$2&lt;DATEVALUE("28/07/2006")),$G$2+1,INDEX('Intereses moratorios'!$A$7:$A$299,MATCH($G$2,'Intereses moratorios'!$A$7:$A$299,1)+ROW(A69)-ROW($A$6)))=0,"",IF(AND(ROW(A69)=ROW($A$6),$G$2&lt;DATEVALUE("28/07/2006")),$G$2+1,INDEX('Intereses moratorios'!$A$7:$A$299,MATCH($G$2,'Intereses moratorios'!$A$7:$A$299,1)+ROW(A69)-ROW($A$6)))),"")</f>
        <v/>
      </c>
      <c r="B69" s="133" t="str">
        <f>IFERROR(INDEX('Intereses moratorios'!$B$7:$B$299,MATCH(A69,'Intereses moratorios'!$A$7:$A$299,0)),"")</f>
        <v/>
      </c>
      <c r="C69" s="134" t="str">
        <f>IF(A69="","",IFERROR(IF($G$1&gt;=DATEVALUE("22/11/2019"),$E$4,INDEX('Intereses moratorios'!$D$7:$D$299,MATCH(A69,'Intereses moratorios'!$A$7:$A$299,0))),""))</f>
        <v/>
      </c>
      <c r="D69" s="133" t="str">
        <f t="shared" si="8"/>
        <v/>
      </c>
      <c r="E69" s="133" t="str">
        <f t="shared" si="9"/>
        <v/>
      </c>
      <c r="F69" s="135" t="str">
        <f t="shared" si="4"/>
        <v/>
      </c>
      <c r="G69" s="136" t="str">
        <f t="shared" si="5"/>
        <v/>
      </c>
      <c r="H69" s="136" t="str">
        <f t="shared" ref="H69:AM69" si="132">IF(D69&lt;&gt;"",ROUND(H4*IF($G$1&gt;=DATEVALUE("22/11/2019"),$C$69/365)*$F$69,IF(FALSE,-3,2)),"")</f>
        <v/>
      </c>
      <c r="I69" s="136" t="str">
        <f t="shared" si="132"/>
        <v/>
      </c>
      <c r="J69" s="136" t="str">
        <f t="shared" si="132"/>
        <v/>
      </c>
      <c r="K69" s="136" t="str">
        <f t="shared" si="132"/>
        <v/>
      </c>
      <c r="L69" s="136" t="str">
        <f t="shared" si="132"/>
        <v/>
      </c>
      <c r="M69" s="136" t="str">
        <f t="shared" si="132"/>
        <v/>
      </c>
      <c r="N69" s="136" t="str">
        <f t="shared" si="132"/>
        <v/>
      </c>
      <c r="O69" s="136" t="str">
        <f t="shared" si="132"/>
        <v/>
      </c>
      <c r="P69" s="136" t="str">
        <f t="shared" si="132"/>
        <v/>
      </c>
      <c r="Q69" s="136" t="str">
        <f t="shared" si="132"/>
        <v/>
      </c>
      <c r="R69" s="136" t="str">
        <f t="shared" si="132"/>
        <v/>
      </c>
      <c r="S69" s="136" t="str">
        <f t="shared" si="132"/>
        <v/>
      </c>
      <c r="T69" s="136" t="str">
        <f t="shared" si="132"/>
        <v/>
      </c>
      <c r="U69" s="136" t="str">
        <f t="shared" si="132"/>
        <v/>
      </c>
      <c r="V69" s="136" t="str">
        <f t="shared" si="132"/>
        <v/>
      </c>
      <c r="W69" s="136" t="str">
        <f t="shared" si="132"/>
        <v/>
      </c>
      <c r="X69" s="136" t="str">
        <f t="shared" si="132"/>
        <v/>
      </c>
      <c r="Y69" s="136" t="str">
        <f t="shared" si="132"/>
        <v/>
      </c>
      <c r="Z69" s="136" t="str">
        <f t="shared" si="132"/>
        <v/>
      </c>
      <c r="AA69" s="136" t="str">
        <f t="shared" si="132"/>
        <v/>
      </c>
      <c r="AB69" s="136" t="str">
        <f t="shared" si="132"/>
        <v/>
      </c>
      <c r="AC69" s="136" t="str">
        <f t="shared" si="132"/>
        <v/>
      </c>
      <c r="AD69" s="136" t="str">
        <f t="shared" si="132"/>
        <v/>
      </c>
      <c r="AE69" s="136" t="str">
        <f t="shared" si="132"/>
        <v/>
      </c>
      <c r="AF69" s="136" t="str">
        <f t="shared" si="132"/>
        <v/>
      </c>
      <c r="AG69" s="136" t="str">
        <f t="shared" si="132"/>
        <v/>
      </c>
      <c r="AH69" s="136" t="str">
        <f t="shared" si="132"/>
        <v/>
      </c>
      <c r="AI69" s="136" t="str">
        <f t="shared" si="132"/>
        <v/>
      </c>
      <c r="AJ69" s="136" t="str">
        <f t="shared" si="132"/>
        <v/>
      </c>
      <c r="AK69" s="136" t="str">
        <f t="shared" si="132"/>
        <v/>
      </c>
      <c r="AL69" s="136" t="str">
        <f t="shared" si="132"/>
        <v/>
      </c>
      <c r="AM69" s="136" t="str">
        <f t="shared" si="132"/>
        <v/>
      </c>
      <c r="AN69" s="136" t="str">
        <f t="shared" ref="AN69:BR69" si="133">IF(AJ69&lt;&gt;"",ROUND(AN4*IF($G$1&gt;=DATEVALUE("22/11/2019"),$C$69/365)*$F$69,IF(FALSE,-3,2)),"")</f>
        <v/>
      </c>
      <c r="AO69" s="136" t="str">
        <f t="shared" si="133"/>
        <v/>
      </c>
      <c r="AP69" s="136" t="str">
        <f t="shared" si="133"/>
        <v/>
      </c>
      <c r="AQ69" s="136" t="str">
        <f t="shared" si="133"/>
        <v/>
      </c>
      <c r="AR69" s="136" t="str">
        <f t="shared" si="133"/>
        <v/>
      </c>
      <c r="AS69" s="136" t="str">
        <f t="shared" si="133"/>
        <v/>
      </c>
      <c r="AT69" s="136" t="str">
        <f t="shared" si="133"/>
        <v/>
      </c>
      <c r="AU69" s="136" t="str">
        <f t="shared" si="133"/>
        <v/>
      </c>
      <c r="AV69" s="136" t="str">
        <f t="shared" si="133"/>
        <v/>
      </c>
      <c r="AW69" s="136" t="str">
        <f t="shared" si="133"/>
        <v/>
      </c>
      <c r="AX69" s="136" t="str">
        <f t="shared" si="133"/>
        <v/>
      </c>
      <c r="AY69" s="136" t="str">
        <f t="shared" si="133"/>
        <v/>
      </c>
      <c r="AZ69" s="136" t="str">
        <f t="shared" si="133"/>
        <v/>
      </c>
      <c r="BA69" s="136" t="str">
        <f t="shared" si="133"/>
        <v/>
      </c>
      <c r="BB69" s="136" t="str">
        <f t="shared" si="133"/>
        <v/>
      </c>
      <c r="BC69" s="136" t="str">
        <f t="shared" si="133"/>
        <v/>
      </c>
      <c r="BD69" s="136" t="str">
        <f t="shared" si="133"/>
        <v/>
      </c>
      <c r="BE69" s="136" t="str">
        <f t="shared" si="133"/>
        <v/>
      </c>
      <c r="BF69" s="136" t="str">
        <f t="shared" si="133"/>
        <v/>
      </c>
      <c r="BG69" s="136" t="str">
        <f t="shared" si="133"/>
        <v/>
      </c>
      <c r="BH69" s="136" t="str">
        <f t="shared" si="133"/>
        <v/>
      </c>
      <c r="BI69" s="136" t="str">
        <f t="shared" si="133"/>
        <v/>
      </c>
      <c r="BJ69" s="136" t="str">
        <f t="shared" si="133"/>
        <v/>
      </c>
      <c r="BK69" s="136" t="str">
        <f t="shared" si="133"/>
        <v/>
      </c>
      <c r="BL69" s="136" t="str">
        <f t="shared" si="133"/>
        <v/>
      </c>
      <c r="BM69" s="136" t="str">
        <f t="shared" si="133"/>
        <v/>
      </c>
      <c r="BN69" s="136" t="str">
        <f t="shared" si="133"/>
        <v/>
      </c>
      <c r="BO69" s="136" t="str">
        <f t="shared" si="133"/>
        <v/>
      </c>
      <c r="BP69" s="136" t="str">
        <f t="shared" si="133"/>
        <v/>
      </c>
      <c r="BQ69" s="136" t="str">
        <f t="shared" si="133"/>
        <v/>
      </c>
      <c r="BR69" s="136" t="str">
        <f t="shared" si="133"/>
        <v/>
      </c>
    </row>
    <row r="70" spans="1:70">
      <c r="A70" s="133" t="str">
        <f>IFERROR(IF(IF(AND(ROW(A70)=ROW($A$6),$G$2&lt;DATEVALUE("28/07/2006")),$G$2+1,INDEX('Intereses moratorios'!$A$7:$A$299,MATCH($G$2,'Intereses moratorios'!$A$7:$A$299,1)+ROW(A70)-ROW($A$6)))=0,"",IF(AND(ROW(A70)=ROW($A$6),$G$2&lt;DATEVALUE("28/07/2006")),$G$2+1,INDEX('Intereses moratorios'!$A$7:$A$299,MATCH($G$2,'Intereses moratorios'!$A$7:$A$299,1)+ROW(A70)-ROW($A$6)))),"")</f>
        <v/>
      </c>
      <c r="B70" s="133" t="str">
        <f>IFERROR(INDEX('Intereses moratorios'!$B$7:$B$299,MATCH(A70,'Intereses moratorios'!$A$7:$A$299,0)),"")</f>
        <v/>
      </c>
      <c r="C70" s="134" t="str">
        <f>IF(A70="","",IFERROR(IF($G$1&gt;=DATEVALUE("22/11/2019"),$E$4,INDEX('Intereses moratorios'!$D$7:$D$299,MATCH(A70,'Intereses moratorios'!$A$7:$A$299,0))),""))</f>
        <v/>
      </c>
      <c r="D70" s="133" t="str">
        <f t="shared" si="8"/>
        <v/>
      </c>
      <c r="E70" s="133" t="str">
        <f t="shared" si="9"/>
        <v/>
      </c>
      <c r="F70" s="135" t="str">
        <f t="shared" si="4"/>
        <v/>
      </c>
      <c r="G70" s="136" t="str">
        <f t="shared" ref="G70:G133" si="134">IF(D70&lt;&gt;"",ROUND($G$4*IF($G$1&gt;=DATEVALUE("22/11/2019"),C70/365)*F70,IF(FALSE,-3,2)),"")</f>
        <v/>
      </c>
      <c r="H70" s="136" t="str">
        <f t="shared" ref="H70:AM70" si="135">IF(D70&lt;&gt;"",ROUND(H4*IF($G$1&gt;=DATEVALUE("22/11/2019"),$C$70/365)*$F$70,IF(FALSE,-3,2)),"")</f>
        <v/>
      </c>
      <c r="I70" s="136" t="str">
        <f t="shared" si="135"/>
        <v/>
      </c>
      <c r="J70" s="136" t="str">
        <f t="shared" si="135"/>
        <v/>
      </c>
      <c r="K70" s="136" t="str">
        <f t="shared" si="135"/>
        <v/>
      </c>
      <c r="L70" s="136" t="str">
        <f t="shared" si="135"/>
        <v/>
      </c>
      <c r="M70" s="136" t="str">
        <f t="shared" si="135"/>
        <v/>
      </c>
      <c r="N70" s="136" t="str">
        <f t="shared" si="135"/>
        <v/>
      </c>
      <c r="O70" s="136" t="str">
        <f t="shared" si="135"/>
        <v/>
      </c>
      <c r="P70" s="136" t="str">
        <f t="shared" si="135"/>
        <v/>
      </c>
      <c r="Q70" s="136" t="str">
        <f t="shared" si="135"/>
        <v/>
      </c>
      <c r="R70" s="136" t="str">
        <f t="shared" si="135"/>
        <v/>
      </c>
      <c r="S70" s="136" t="str">
        <f t="shared" si="135"/>
        <v/>
      </c>
      <c r="T70" s="136" t="str">
        <f t="shared" si="135"/>
        <v/>
      </c>
      <c r="U70" s="136" t="str">
        <f t="shared" si="135"/>
        <v/>
      </c>
      <c r="V70" s="136" t="str">
        <f t="shared" si="135"/>
        <v/>
      </c>
      <c r="W70" s="136" t="str">
        <f t="shared" si="135"/>
        <v/>
      </c>
      <c r="X70" s="136" t="str">
        <f t="shared" si="135"/>
        <v/>
      </c>
      <c r="Y70" s="136" t="str">
        <f t="shared" si="135"/>
        <v/>
      </c>
      <c r="Z70" s="136" t="str">
        <f t="shared" si="135"/>
        <v/>
      </c>
      <c r="AA70" s="136" t="str">
        <f t="shared" si="135"/>
        <v/>
      </c>
      <c r="AB70" s="136" t="str">
        <f t="shared" si="135"/>
        <v/>
      </c>
      <c r="AC70" s="136" t="str">
        <f t="shared" si="135"/>
        <v/>
      </c>
      <c r="AD70" s="136" t="str">
        <f t="shared" si="135"/>
        <v/>
      </c>
      <c r="AE70" s="136" t="str">
        <f t="shared" si="135"/>
        <v/>
      </c>
      <c r="AF70" s="136" t="str">
        <f t="shared" si="135"/>
        <v/>
      </c>
      <c r="AG70" s="136" t="str">
        <f t="shared" si="135"/>
        <v/>
      </c>
      <c r="AH70" s="136" t="str">
        <f t="shared" si="135"/>
        <v/>
      </c>
      <c r="AI70" s="136" t="str">
        <f t="shared" si="135"/>
        <v/>
      </c>
      <c r="AJ70" s="136" t="str">
        <f t="shared" si="135"/>
        <v/>
      </c>
      <c r="AK70" s="136" t="str">
        <f t="shared" si="135"/>
        <v/>
      </c>
      <c r="AL70" s="136" t="str">
        <f t="shared" si="135"/>
        <v/>
      </c>
      <c r="AM70" s="136" t="str">
        <f t="shared" si="135"/>
        <v/>
      </c>
      <c r="AN70" s="136" t="str">
        <f t="shared" ref="AN70:BR70" si="136">IF(AJ70&lt;&gt;"",ROUND(AN4*IF($G$1&gt;=DATEVALUE("22/11/2019"),$C$70/365)*$F$70,IF(FALSE,-3,2)),"")</f>
        <v/>
      </c>
      <c r="AO70" s="136" t="str">
        <f t="shared" si="136"/>
        <v/>
      </c>
      <c r="AP70" s="136" t="str">
        <f t="shared" si="136"/>
        <v/>
      </c>
      <c r="AQ70" s="136" t="str">
        <f t="shared" si="136"/>
        <v/>
      </c>
      <c r="AR70" s="136" t="str">
        <f t="shared" si="136"/>
        <v/>
      </c>
      <c r="AS70" s="136" t="str">
        <f t="shared" si="136"/>
        <v/>
      </c>
      <c r="AT70" s="136" t="str">
        <f t="shared" si="136"/>
        <v/>
      </c>
      <c r="AU70" s="136" t="str">
        <f t="shared" si="136"/>
        <v/>
      </c>
      <c r="AV70" s="136" t="str">
        <f t="shared" si="136"/>
        <v/>
      </c>
      <c r="AW70" s="136" t="str">
        <f t="shared" si="136"/>
        <v/>
      </c>
      <c r="AX70" s="136" t="str">
        <f t="shared" si="136"/>
        <v/>
      </c>
      <c r="AY70" s="136" t="str">
        <f t="shared" si="136"/>
        <v/>
      </c>
      <c r="AZ70" s="136" t="str">
        <f t="shared" si="136"/>
        <v/>
      </c>
      <c r="BA70" s="136" t="str">
        <f t="shared" si="136"/>
        <v/>
      </c>
      <c r="BB70" s="136" t="str">
        <f t="shared" si="136"/>
        <v/>
      </c>
      <c r="BC70" s="136" t="str">
        <f t="shared" si="136"/>
        <v/>
      </c>
      <c r="BD70" s="136" t="str">
        <f t="shared" si="136"/>
        <v/>
      </c>
      <c r="BE70" s="136" t="str">
        <f t="shared" si="136"/>
        <v/>
      </c>
      <c r="BF70" s="136" t="str">
        <f t="shared" si="136"/>
        <v/>
      </c>
      <c r="BG70" s="136" t="str">
        <f t="shared" si="136"/>
        <v/>
      </c>
      <c r="BH70" s="136" t="str">
        <f t="shared" si="136"/>
        <v/>
      </c>
      <c r="BI70" s="136" t="str">
        <f t="shared" si="136"/>
        <v/>
      </c>
      <c r="BJ70" s="136" t="str">
        <f t="shared" si="136"/>
        <v/>
      </c>
      <c r="BK70" s="136" t="str">
        <f t="shared" si="136"/>
        <v/>
      </c>
      <c r="BL70" s="136" t="str">
        <f t="shared" si="136"/>
        <v/>
      </c>
      <c r="BM70" s="136" t="str">
        <f t="shared" si="136"/>
        <v/>
      </c>
      <c r="BN70" s="136" t="str">
        <f t="shared" si="136"/>
        <v/>
      </c>
      <c r="BO70" s="136" t="str">
        <f t="shared" si="136"/>
        <v/>
      </c>
      <c r="BP70" s="136" t="str">
        <f t="shared" si="136"/>
        <v/>
      </c>
      <c r="BQ70" s="136" t="str">
        <f t="shared" si="136"/>
        <v/>
      </c>
      <c r="BR70" s="136" t="str">
        <f t="shared" si="136"/>
        <v/>
      </c>
    </row>
    <row r="71" spans="1:70">
      <c r="A71" s="133" t="str">
        <f>IFERROR(IF(IF(AND(ROW(A71)=ROW($A$6),$G$2&lt;DATEVALUE("28/07/2006")),$G$2+1,INDEX('Intereses moratorios'!$A$7:$A$299,MATCH($G$2,'Intereses moratorios'!$A$7:$A$299,1)+ROW(A71)-ROW($A$6)))=0,"",IF(AND(ROW(A71)=ROW($A$6),$G$2&lt;DATEVALUE("28/07/2006")),$G$2+1,INDEX('Intereses moratorios'!$A$7:$A$299,MATCH($G$2,'Intereses moratorios'!$A$7:$A$299,1)+ROW(A71)-ROW($A$6)))),"")</f>
        <v/>
      </c>
      <c r="B71" s="133" t="str">
        <f>IFERROR(INDEX('Intereses moratorios'!$B$7:$B$299,MATCH(A71,'Intereses moratorios'!$A$7:$A$299,0)),"")</f>
        <v/>
      </c>
      <c r="C71" s="134" t="str">
        <f>IF(A71="","",IFERROR(IF($G$1&gt;=DATEVALUE("22/11/2019"),$E$4,INDEX('Intereses moratorios'!$D$7:$D$299,MATCH(A71,'Intereses moratorios'!$A$7:$A$299,0))),""))</f>
        <v/>
      </c>
      <c r="D71" s="133" t="str">
        <f t="shared" si="8"/>
        <v/>
      </c>
      <c r="E71" s="133" t="str">
        <f t="shared" si="9"/>
        <v/>
      </c>
      <c r="F71" s="135" t="str">
        <f t="shared" ref="F71:F134" si="137">IFERROR(E71-D71+1,"")</f>
        <v/>
      </c>
      <c r="G71" s="136" t="str">
        <f t="shared" si="134"/>
        <v/>
      </c>
      <c r="H71" s="136" t="str">
        <f t="shared" ref="H71:AM71" si="138">IF(D71&lt;&gt;"",ROUND(H4*IF($G$1&gt;=DATEVALUE("22/11/2019"),$C$71/365)*$F$71,IF(FALSE,-3,2)),"")</f>
        <v/>
      </c>
      <c r="I71" s="136" t="str">
        <f t="shared" si="138"/>
        <v/>
      </c>
      <c r="J71" s="136" t="str">
        <f t="shared" si="138"/>
        <v/>
      </c>
      <c r="K71" s="136" t="str">
        <f t="shared" si="138"/>
        <v/>
      </c>
      <c r="L71" s="136" t="str">
        <f t="shared" si="138"/>
        <v/>
      </c>
      <c r="M71" s="136" t="str">
        <f t="shared" si="138"/>
        <v/>
      </c>
      <c r="N71" s="136" t="str">
        <f t="shared" si="138"/>
        <v/>
      </c>
      <c r="O71" s="136" t="str">
        <f t="shared" si="138"/>
        <v/>
      </c>
      <c r="P71" s="136" t="str">
        <f t="shared" si="138"/>
        <v/>
      </c>
      <c r="Q71" s="136" t="str">
        <f t="shared" si="138"/>
        <v/>
      </c>
      <c r="R71" s="136" t="str">
        <f t="shared" si="138"/>
        <v/>
      </c>
      <c r="S71" s="136" t="str">
        <f t="shared" si="138"/>
        <v/>
      </c>
      <c r="T71" s="136" t="str">
        <f t="shared" si="138"/>
        <v/>
      </c>
      <c r="U71" s="136" t="str">
        <f t="shared" si="138"/>
        <v/>
      </c>
      <c r="V71" s="136" t="str">
        <f t="shared" si="138"/>
        <v/>
      </c>
      <c r="W71" s="136" t="str">
        <f t="shared" si="138"/>
        <v/>
      </c>
      <c r="X71" s="136" t="str">
        <f t="shared" si="138"/>
        <v/>
      </c>
      <c r="Y71" s="136" t="str">
        <f t="shared" si="138"/>
        <v/>
      </c>
      <c r="Z71" s="136" t="str">
        <f t="shared" si="138"/>
        <v/>
      </c>
      <c r="AA71" s="136" t="str">
        <f t="shared" si="138"/>
        <v/>
      </c>
      <c r="AB71" s="136" t="str">
        <f t="shared" si="138"/>
        <v/>
      </c>
      <c r="AC71" s="136" t="str">
        <f t="shared" si="138"/>
        <v/>
      </c>
      <c r="AD71" s="136" t="str">
        <f t="shared" si="138"/>
        <v/>
      </c>
      <c r="AE71" s="136" t="str">
        <f t="shared" si="138"/>
        <v/>
      </c>
      <c r="AF71" s="136" t="str">
        <f t="shared" si="138"/>
        <v/>
      </c>
      <c r="AG71" s="136" t="str">
        <f t="shared" si="138"/>
        <v/>
      </c>
      <c r="AH71" s="136" t="str">
        <f t="shared" si="138"/>
        <v/>
      </c>
      <c r="AI71" s="136" t="str">
        <f t="shared" si="138"/>
        <v/>
      </c>
      <c r="AJ71" s="136" t="str">
        <f t="shared" si="138"/>
        <v/>
      </c>
      <c r="AK71" s="136" t="str">
        <f t="shared" si="138"/>
        <v/>
      </c>
      <c r="AL71" s="136" t="str">
        <f t="shared" si="138"/>
        <v/>
      </c>
      <c r="AM71" s="136" t="str">
        <f t="shared" si="138"/>
        <v/>
      </c>
      <c r="AN71" s="136" t="str">
        <f t="shared" ref="AN71:BR71" si="139">IF(AJ71&lt;&gt;"",ROUND(AN4*IF($G$1&gt;=DATEVALUE("22/11/2019"),$C$71/365)*$F$71,IF(FALSE,-3,2)),"")</f>
        <v/>
      </c>
      <c r="AO71" s="136" t="str">
        <f t="shared" si="139"/>
        <v/>
      </c>
      <c r="AP71" s="136" t="str">
        <f t="shared" si="139"/>
        <v/>
      </c>
      <c r="AQ71" s="136" t="str">
        <f t="shared" si="139"/>
        <v/>
      </c>
      <c r="AR71" s="136" t="str">
        <f t="shared" si="139"/>
        <v/>
      </c>
      <c r="AS71" s="136" t="str">
        <f t="shared" si="139"/>
        <v/>
      </c>
      <c r="AT71" s="136" t="str">
        <f t="shared" si="139"/>
        <v/>
      </c>
      <c r="AU71" s="136" t="str">
        <f t="shared" si="139"/>
        <v/>
      </c>
      <c r="AV71" s="136" t="str">
        <f t="shared" si="139"/>
        <v/>
      </c>
      <c r="AW71" s="136" t="str">
        <f t="shared" si="139"/>
        <v/>
      </c>
      <c r="AX71" s="136" t="str">
        <f t="shared" si="139"/>
        <v/>
      </c>
      <c r="AY71" s="136" t="str">
        <f t="shared" si="139"/>
        <v/>
      </c>
      <c r="AZ71" s="136" t="str">
        <f t="shared" si="139"/>
        <v/>
      </c>
      <c r="BA71" s="136" t="str">
        <f t="shared" si="139"/>
        <v/>
      </c>
      <c r="BB71" s="136" t="str">
        <f t="shared" si="139"/>
        <v/>
      </c>
      <c r="BC71" s="136" t="str">
        <f t="shared" si="139"/>
        <v/>
      </c>
      <c r="BD71" s="136" t="str">
        <f t="shared" si="139"/>
        <v/>
      </c>
      <c r="BE71" s="136" t="str">
        <f t="shared" si="139"/>
        <v/>
      </c>
      <c r="BF71" s="136" t="str">
        <f t="shared" si="139"/>
        <v/>
      </c>
      <c r="BG71" s="136" t="str">
        <f t="shared" si="139"/>
        <v/>
      </c>
      <c r="BH71" s="136" t="str">
        <f t="shared" si="139"/>
        <v/>
      </c>
      <c r="BI71" s="136" t="str">
        <f t="shared" si="139"/>
        <v/>
      </c>
      <c r="BJ71" s="136" t="str">
        <f t="shared" si="139"/>
        <v/>
      </c>
      <c r="BK71" s="136" t="str">
        <f t="shared" si="139"/>
        <v/>
      </c>
      <c r="BL71" s="136" t="str">
        <f t="shared" si="139"/>
        <v/>
      </c>
      <c r="BM71" s="136" t="str">
        <f t="shared" si="139"/>
        <v/>
      </c>
      <c r="BN71" s="136" t="str">
        <f t="shared" si="139"/>
        <v/>
      </c>
      <c r="BO71" s="136" t="str">
        <f t="shared" si="139"/>
        <v/>
      </c>
      <c r="BP71" s="136" t="str">
        <f t="shared" si="139"/>
        <v/>
      </c>
      <c r="BQ71" s="136" t="str">
        <f t="shared" si="139"/>
        <v/>
      </c>
      <c r="BR71" s="136" t="str">
        <f t="shared" si="139"/>
        <v/>
      </c>
    </row>
    <row r="72" spans="1:70">
      <c r="A72" s="133" t="str">
        <f>IFERROR(IF(IF(AND(ROW(A72)=ROW($A$6),$G$2&lt;DATEVALUE("28/07/2006")),$G$2+1,INDEX('Intereses moratorios'!$A$7:$A$299,MATCH($G$2,'Intereses moratorios'!$A$7:$A$299,1)+ROW(A72)-ROW($A$6)))=0,"",IF(AND(ROW(A72)=ROW($A$6),$G$2&lt;DATEVALUE("28/07/2006")),$G$2+1,INDEX('Intereses moratorios'!$A$7:$A$299,MATCH($G$2,'Intereses moratorios'!$A$7:$A$299,1)+ROW(A72)-ROW($A$6)))),"")</f>
        <v/>
      </c>
      <c r="B72" s="133" t="str">
        <f>IFERROR(INDEX('Intereses moratorios'!$B$7:$B$299,MATCH(A72,'Intereses moratorios'!$A$7:$A$299,0)),"")</f>
        <v/>
      </c>
      <c r="C72" s="134" t="str">
        <f>IF(A72="","",IFERROR(IF($G$1&gt;=DATEVALUE("22/11/2019"),$E$4,INDEX('Intereses moratorios'!$D$7:$D$299,MATCH(A72,'Intereses moratorios'!$A$7:$A$299,0))),""))</f>
        <v/>
      </c>
      <c r="D72" s="133" t="str">
        <f t="shared" ref="D72:D135" si="140">IF(AND(B72&gt;$G$2,A72&lt;=$G$1),IF(D71="",$G$2+1,A72),"")</f>
        <v/>
      </c>
      <c r="E72" s="133" t="str">
        <f t="shared" ref="E72:E135" si="141">IF(D72&lt;&gt;"",IF(E73="",MIN($G$1,B72),B72),"")</f>
        <v/>
      </c>
      <c r="F72" s="135" t="str">
        <f t="shared" si="137"/>
        <v/>
      </c>
      <c r="G72" s="136" t="str">
        <f t="shared" si="134"/>
        <v/>
      </c>
      <c r="H72" s="136" t="str">
        <f t="shared" ref="H72:AM72" si="142">IF(D72&lt;&gt;"",ROUND(H4*IF($G$1&gt;=DATEVALUE("22/11/2019"),$C$72/365)*$F$72,IF(FALSE,-3,2)),"")</f>
        <v/>
      </c>
      <c r="I72" s="136" t="str">
        <f t="shared" si="142"/>
        <v/>
      </c>
      <c r="J72" s="136" t="str">
        <f t="shared" si="142"/>
        <v/>
      </c>
      <c r="K72" s="136" t="str">
        <f t="shared" si="142"/>
        <v/>
      </c>
      <c r="L72" s="136" t="str">
        <f t="shared" si="142"/>
        <v/>
      </c>
      <c r="M72" s="136" t="str">
        <f t="shared" si="142"/>
        <v/>
      </c>
      <c r="N72" s="136" t="str">
        <f t="shared" si="142"/>
        <v/>
      </c>
      <c r="O72" s="136" t="str">
        <f t="shared" si="142"/>
        <v/>
      </c>
      <c r="P72" s="136" t="str">
        <f t="shared" si="142"/>
        <v/>
      </c>
      <c r="Q72" s="136" t="str">
        <f t="shared" si="142"/>
        <v/>
      </c>
      <c r="R72" s="136" t="str">
        <f t="shared" si="142"/>
        <v/>
      </c>
      <c r="S72" s="136" t="str">
        <f t="shared" si="142"/>
        <v/>
      </c>
      <c r="T72" s="136" t="str">
        <f t="shared" si="142"/>
        <v/>
      </c>
      <c r="U72" s="136" t="str">
        <f t="shared" si="142"/>
        <v/>
      </c>
      <c r="V72" s="136" t="str">
        <f t="shared" si="142"/>
        <v/>
      </c>
      <c r="W72" s="136" t="str">
        <f t="shared" si="142"/>
        <v/>
      </c>
      <c r="X72" s="136" t="str">
        <f t="shared" si="142"/>
        <v/>
      </c>
      <c r="Y72" s="136" t="str">
        <f t="shared" si="142"/>
        <v/>
      </c>
      <c r="Z72" s="136" t="str">
        <f t="shared" si="142"/>
        <v/>
      </c>
      <c r="AA72" s="136" t="str">
        <f t="shared" si="142"/>
        <v/>
      </c>
      <c r="AB72" s="136" t="str">
        <f t="shared" si="142"/>
        <v/>
      </c>
      <c r="AC72" s="136" t="str">
        <f t="shared" si="142"/>
        <v/>
      </c>
      <c r="AD72" s="136" t="str">
        <f t="shared" si="142"/>
        <v/>
      </c>
      <c r="AE72" s="136" t="str">
        <f t="shared" si="142"/>
        <v/>
      </c>
      <c r="AF72" s="136" t="str">
        <f t="shared" si="142"/>
        <v/>
      </c>
      <c r="AG72" s="136" t="str">
        <f t="shared" si="142"/>
        <v/>
      </c>
      <c r="AH72" s="136" t="str">
        <f t="shared" si="142"/>
        <v/>
      </c>
      <c r="AI72" s="136" t="str">
        <f t="shared" si="142"/>
        <v/>
      </c>
      <c r="AJ72" s="136" t="str">
        <f t="shared" si="142"/>
        <v/>
      </c>
      <c r="AK72" s="136" t="str">
        <f t="shared" si="142"/>
        <v/>
      </c>
      <c r="AL72" s="136" t="str">
        <f t="shared" si="142"/>
        <v/>
      </c>
      <c r="AM72" s="136" t="str">
        <f t="shared" si="142"/>
        <v/>
      </c>
      <c r="AN72" s="136" t="str">
        <f t="shared" ref="AN72:BR72" si="143">IF(AJ72&lt;&gt;"",ROUND(AN4*IF($G$1&gt;=DATEVALUE("22/11/2019"),$C$72/365)*$F$72,IF(FALSE,-3,2)),"")</f>
        <v/>
      </c>
      <c r="AO72" s="136" t="str">
        <f t="shared" si="143"/>
        <v/>
      </c>
      <c r="AP72" s="136" t="str">
        <f t="shared" si="143"/>
        <v/>
      </c>
      <c r="AQ72" s="136" t="str">
        <f t="shared" si="143"/>
        <v/>
      </c>
      <c r="AR72" s="136" t="str">
        <f t="shared" si="143"/>
        <v/>
      </c>
      <c r="AS72" s="136" t="str">
        <f t="shared" si="143"/>
        <v/>
      </c>
      <c r="AT72" s="136" t="str">
        <f t="shared" si="143"/>
        <v/>
      </c>
      <c r="AU72" s="136" t="str">
        <f t="shared" si="143"/>
        <v/>
      </c>
      <c r="AV72" s="136" t="str">
        <f t="shared" si="143"/>
        <v/>
      </c>
      <c r="AW72" s="136" t="str">
        <f t="shared" si="143"/>
        <v/>
      </c>
      <c r="AX72" s="136" t="str">
        <f t="shared" si="143"/>
        <v/>
      </c>
      <c r="AY72" s="136" t="str">
        <f t="shared" si="143"/>
        <v/>
      </c>
      <c r="AZ72" s="136" t="str">
        <f t="shared" si="143"/>
        <v/>
      </c>
      <c r="BA72" s="136" t="str">
        <f t="shared" si="143"/>
        <v/>
      </c>
      <c r="BB72" s="136" t="str">
        <f t="shared" si="143"/>
        <v/>
      </c>
      <c r="BC72" s="136" t="str">
        <f t="shared" si="143"/>
        <v/>
      </c>
      <c r="BD72" s="136" t="str">
        <f t="shared" si="143"/>
        <v/>
      </c>
      <c r="BE72" s="136" t="str">
        <f t="shared" si="143"/>
        <v/>
      </c>
      <c r="BF72" s="136" t="str">
        <f t="shared" si="143"/>
        <v/>
      </c>
      <c r="BG72" s="136" t="str">
        <f t="shared" si="143"/>
        <v/>
      </c>
      <c r="BH72" s="136" t="str">
        <f t="shared" si="143"/>
        <v/>
      </c>
      <c r="BI72" s="136" t="str">
        <f t="shared" si="143"/>
        <v/>
      </c>
      <c r="BJ72" s="136" t="str">
        <f t="shared" si="143"/>
        <v/>
      </c>
      <c r="BK72" s="136" t="str">
        <f t="shared" si="143"/>
        <v/>
      </c>
      <c r="BL72" s="136" t="str">
        <f t="shared" si="143"/>
        <v/>
      </c>
      <c r="BM72" s="136" t="str">
        <f t="shared" si="143"/>
        <v/>
      </c>
      <c r="BN72" s="136" t="str">
        <f t="shared" si="143"/>
        <v/>
      </c>
      <c r="BO72" s="136" t="str">
        <f t="shared" si="143"/>
        <v/>
      </c>
      <c r="BP72" s="136" t="str">
        <f t="shared" si="143"/>
        <v/>
      </c>
      <c r="BQ72" s="136" t="str">
        <f t="shared" si="143"/>
        <v/>
      </c>
      <c r="BR72" s="136" t="str">
        <f t="shared" si="143"/>
        <v/>
      </c>
    </row>
    <row r="73" spans="1:70">
      <c r="A73" s="133" t="str">
        <f>IFERROR(IF(IF(AND(ROW(A73)=ROW($A$6),$G$2&lt;DATEVALUE("28/07/2006")),$G$2+1,INDEX('Intereses moratorios'!$A$7:$A$299,MATCH($G$2,'Intereses moratorios'!$A$7:$A$299,1)+ROW(A73)-ROW($A$6)))=0,"",IF(AND(ROW(A73)=ROW($A$6),$G$2&lt;DATEVALUE("28/07/2006")),$G$2+1,INDEX('Intereses moratorios'!$A$7:$A$299,MATCH($G$2,'Intereses moratorios'!$A$7:$A$299,1)+ROW(A73)-ROW($A$6)))),"")</f>
        <v/>
      </c>
      <c r="B73" s="133" t="str">
        <f>IFERROR(INDEX('Intereses moratorios'!$B$7:$B$299,MATCH(A73,'Intereses moratorios'!$A$7:$A$299,0)),"")</f>
        <v/>
      </c>
      <c r="C73" s="134" t="str">
        <f>IF(A73="","",IFERROR(IF($G$1&gt;=DATEVALUE("22/11/2019"),$E$4,INDEX('Intereses moratorios'!$D$7:$D$299,MATCH(A73,'Intereses moratorios'!$A$7:$A$299,0))),""))</f>
        <v/>
      </c>
      <c r="D73" s="133" t="str">
        <f t="shared" si="140"/>
        <v/>
      </c>
      <c r="E73" s="133" t="str">
        <f t="shared" si="141"/>
        <v/>
      </c>
      <c r="F73" s="135" t="str">
        <f t="shared" si="137"/>
        <v/>
      </c>
      <c r="G73" s="136" t="str">
        <f t="shared" si="134"/>
        <v/>
      </c>
      <c r="H73" s="136" t="str">
        <f t="shared" ref="H73:AM73" si="144">IF(D73&lt;&gt;"",ROUND(H4*IF($G$1&gt;=DATEVALUE("22/11/2019"),$C$73/365)*$F$73,IF(FALSE,-3,2)),"")</f>
        <v/>
      </c>
      <c r="I73" s="136" t="str">
        <f t="shared" si="144"/>
        <v/>
      </c>
      <c r="J73" s="136" t="str">
        <f t="shared" si="144"/>
        <v/>
      </c>
      <c r="K73" s="136" t="str">
        <f t="shared" si="144"/>
        <v/>
      </c>
      <c r="L73" s="136" t="str">
        <f t="shared" si="144"/>
        <v/>
      </c>
      <c r="M73" s="136" t="str">
        <f t="shared" si="144"/>
        <v/>
      </c>
      <c r="N73" s="136" t="str">
        <f t="shared" si="144"/>
        <v/>
      </c>
      <c r="O73" s="136" t="str">
        <f t="shared" si="144"/>
        <v/>
      </c>
      <c r="P73" s="136" t="str">
        <f t="shared" si="144"/>
        <v/>
      </c>
      <c r="Q73" s="136" t="str">
        <f t="shared" si="144"/>
        <v/>
      </c>
      <c r="R73" s="136" t="str">
        <f t="shared" si="144"/>
        <v/>
      </c>
      <c r="S73" s="136" t="str">
        <f t="shared" si="144"/>
        <v/>
      </c>
      <c r="T73" s="136" t="str">
        <f t="shared" si="144"/>
        <v/>
      </c>
      <c r="U73" s="136" t="str">
        <f t="shared" si="144"/>
        <v/>
      </c>
      <c r="V73" s="136" t="str">
        <f t="shared" si="144"/>
        <v/>
      </c>
      <c r="W73" s="136" t="str">
        <f t="shared" si="144"/>
        <v/>
      </c>
      <c r="X73" s="136" t="str">
        <f t="shared" si="144"/>
        <v/>
      </c>
      <c r="Y73" s="136" t="str">
        <f t="shared" si="144"/>
        <v/>
      </c>
      <c r="Z73" s="136" t="str">
        <f t="shared" si="144"/>
        <v/>
      </c>
      <c r="AA73" s="136" t="str">
        <f t="shared" si="144"/>
        <v/>
      </c>
      <c r="AB73" s="136" t="str">
        <f t="shared" si="144"/>
        <v/>
      </c>
      <c r="AC73" s="136" t="str">
        <f t="shared" si="144"/>
        <v/>
      </c>
      <c r="AD73" s="136" t="str">
        <f t="shared" si="144"/>
        <v/>
      </c>
      <c r="AE73" s="136" t="str">
        <f t="shared" si="144"/>
        <v/>
      </c>
      <c r="AF73" s="136" t="str">
        <f t="shared" si="144"/>
        <v/>
      </c>
      <c r="AG73" s="136" t="str">
        <f t="shared" si="144"/>
        <v/>
      </c>
      <c r="AH73" s="136" t="str">
        <f t="shared" si="144"/>
        <v/>
      </c>
      <c r="AI73" s="136" t="str">
        <f t="shared" si="144"/>
        <v/>
      </c>
      <c r="AJ73" s="136" t="str">
        <f t="shared" si="144"/>
        <v/>
      </c>
      <c r="AK73" s="136" t="str">
        <f t="shared" si="144"/>
        <v/>
      </c>
      <c r="AL73" s="136" t="str">
        <f t="shared" si="144"/>
        <v/>
      </c>
      <c r="AM73" s="136" t="str">
        <f t="shared" si="144"/>
        <v/>
      </c>
      <c r="AN73" s="136" t="str">
        <f t="shared" ref="AN73:BR73" si="145">IF(AJ73&lt;&gt;"",ROUND(AN4*IF($G$1&gt;=DATEVALUE("22/11/2019"),$C$73/365)*$F$73,IF(FALSE,-3,2)),"")</f>
        <v/>
      </c>
      <c r="AO73" s="136" t="str">
        <f t="shared" si="145"/>
        <v/>
      </c>
      <c r="AP73" s="136" t="str">
        <f t="shared" si="145"/>
        <v/>
      </c>
      <c r="AQ73" s="136" t="str">
        <f t="shared" si="145"/>
        <v/>
      </c>
      <c r="AR73" s="136" t="str">
        <f t="shared" si="145"/>
        <v/>
      </c>
      <c r="AS73" s="136" t="str">
        <f t="shared" si="145"/>
        <v/>
      </c>
      <c r="AT73" s="136" t="str">
        <f t="shared" si="145"/>
        <v/>
      </c>
      <c r="AU73" s="136" t="str">
        <f t="shared" si="145"/>
        <v/>
      </c>
      <c r="AV73" s="136" t="str">
        <f t="shared" si="145"/>
        <v/>
      </c>
      <c r="AW73" s="136" t="str">
        <f t="shared" si="145"/>
        <v/>
      </c>
      <c r="AX73" s="136" t="str">
        <f t="shared" si="145"/>
        <v/>
      </c>
      <c r="AY73" s="136" t="str">
        <f t="shared" si="145"/>
        <v/>
      </c>
      <c r="AZ73" s="136" t="str">
        <f t="shared" si="145"/>
        <v/>
      </c>
      <c r="BA73" s="136" t="str">
        <f t="shared" si="145"/>
        <v/>
      </c>
      <c r="BB73" s="136" t="str">
        <f t="shared" si="145"/>
        <v/>
      </c>
      <c r="BC73" s="136" t="str">
        <f t="shared" si="145"/>
        <v/>
      </c>
      <c r="BD73" s="136" t="str">
        <f t="shared" si="145"/>
        <v/>
      </c>
      <c r="BE73" s="136" t="str">
        <f t="shared" si="145"/>
        <v/>
      </c>
      <c r="BF73" s="136" t="str">
        <f t="shared" si="145"/>
        <v/>
      </c>
      <c r="BG73" s="136" t="str">
        <f t="shared" si="145"/>
        <v/>
      </c>
      <c r="BH73" s="136" t="str">
        <f t="shared" si="145"/>
        <v/>
      </c>
      <c r="BI73" s="136" t="str">
        <f t="shared" si="145"/>
        <v/>
      </c>
      <c r="BJ73" s="136" t="str">
        <f t="shared" si="145"/>
        <v/>
      </c>
      <c r="BK73" s="136" t="str">
        <f t="shared" si="145"/>
        <v/>
      </c>
      <c r="BL73" s="136" t="str">
        <f t="shared" si="145"/>
        <v/>
      </c>
      <c r="BM73" s="136" t="str">
        <f t="shared" si="145"/>
        <v/>
      </c>
      <c r="BN73" s="136" t="str">
        <f t="shared" si="145"/>
        <v/>
      </c>
      <c r="BO73" s="136" t="str">
        <f t="shared" si="145"/>
        <v/>
      </c>
      <c r="BP73" s="136" t="str">
        <f t="shared" si="145"/>
        <v/>
      </c>
      <c r="BQ73" s="136" t="str">
        <f t="shared" si="145"/>
        <v/>
      </c>
      <c r="BR73" s="136" t="str">
        <f t="shared" si="145"/>
        <v/>
      </c>
    </row>
    <row r="74" spans="1:70">
      <c r="A74" s="133" t="str">
        <f>IFERROR(IF(IF(AND(ROW(A74)=ROW($A$6),$G$2&lt;DATEVALUE("28/07/2006")),$G$2+1,INDEX('Intereses moratorios'!$A$7:$A$299,MATCH($G$2,'Intereses moratorios'!$A$7:$A$299,1)+ROW(A74)-ROW($A$6)))=0,"",IF(AND(ROW(A74)=ROW($A$6),$G$2&lt;DATEVALUE("28/07/2006")),$G$2+1,INDEX('Intereses moratorios'!$A$7:$A$299,MATCH($G$2,'Intereses moratorios'!$A$7:$A$299,1)+ROW(A74)-ROW($A$6)))),"")</f>
        <v/>
      </c>
      <c r="B74" s="133" t="str">
        <f>IFERROR(INDEX('Intereses moratorios'!$B$7:$B$299,MATCH(A74,'Intereses moratorios'!$A$7:$A$299,0)),"")</f>
        <v/>
      </c>
      <c r="C74" s="134" t="str">
        <f>IF(A74="","",IFERROR(IF($G$1&gt;=DATEVALUE("22/11/2019"),$E$4,INDEX('Intereses moratorios'!$D$7:$D$299,MATCH(A74,'Intereses moratorios'!$A$7:$A$299,0))),""))</f>
        <v/>
      </c>
      <c r="D74" s="133" t="str">
        <f t="shared" si="140"/>
        <v/>
      </c>
      <c r="E74" s="133" t="str">
        <f t="shared" si="141"/>
        <v/>
      </c>
      <c r="F74" s="135" t="str">
        <f t="shared" si="137"/>
        <v/>
      </c>
      <c r="G74" s="136" t="str">
        <f t="shared" si="134"/>
        <v/>
      </c>
      <c r="H74" s="136" t="str">
        <f t="shared" ref="H74:AM74" si="146">IF(D74&lt;&gt;"",ROUND(H4*IF($G$1&gt;=DATEVALUE("22/11/2019"),$C$74/365)*$F$74,IF(FALSE,-3,2)),"")</f>
        <v/>
      </c>
      <c r="I74" s="136" t="str">
        <f t="shared" si="146"/>
        <v/>
      </c>
      <c r="J74" s="136" t="str">
        <f t="shared" si="146"/>
        <v/>
      </c>
      <c r="K74" s="136" t="str">
        <f t="shared" si="146"/>
        <v/>
      </c>
      <c r="L74" s="136" t="str">
        <f t="shared" si="146"/>
        <v/>
      </c>
      <c r="M74" s="136" t="str">
        <f t="shared" si="146"/>
        <v/>
      </c>
      <c r="N74" s="136" t="str">
        <f t="shared" si="146"/>
        <v/>
      </c>
      <c r="O74" s="136" t="str">
        <f t="shared" si="146"/>
        <v/>
      </c>
      <c r="P74" s="136" t="str">
        <f t="shared" si="146"/>
        <v/>
      </c>
      <c r="Q74" s="136" t="str">
        <f t="shared" si="146"/>
        <v/>
      </c>
      <c r="R74" s="136" t="str">
        <f t="shared" si="146"/>
        <v/>
      </c>
      <c r="S74" s="136" t="str">
        <f t="shared" si="146"/>
        <v/>
      </c>
      <c r="T74" s="136" t="str">
        <f t="shared" si="146"/>
        <v/>
      </c>
      <c r="U74" s="136" t="str">
        <f t="shared" si="146"/>
        <v/>
      </c>
      <c r="V74" s="136" t="str">
        <f t="shared" si="146"/>
        <v/>
      </c>
      <c r="W74" s="136" t="str">
        <f t="shared" si="146"/>
        <v/>
      </c>
      <c r="X74" s="136" t="str">
        <f t="shared" si="146"/>
        <v/>
      </c>
      <c r="Y74" s="136" t="str">
        <f t="shared" si="146"/>
        <v/>
      </c>
      <c r="Z74" s="136" t="str">
        <f t="shared" si="146"/>
        <v/>
      </c>
      <c r="AA74" s="136" t="str">
        <f t="shared" si="146"/>
        <v/>
      </c>
      <c r="AB74" s="136" t="str">
        <f t="shared" si="146"/>
        <v/>
      </c>
      <c r="AC74" s="136" t="str">
        <f t="shared" si="146"/>
        <v/>
      </c>
      <c r="AD74" s="136" t="str">
        <f t="shared" si="146"/>
        <v/>
      </c>
      <c r="AE74" s="136" t="str">
        <f t="shared" si="146"/>
        <v/>
      </c>
      <c r="AF74" s="136" t="str">
        <f t="shared" si="146"/>
        <v/>
      </c>
      <c r="AG74" s="136" t="str">
        <f t="shared" si="146"/>
        <v/>
      </c>
      <c r="AH74" s="136" t="str">
        <f t="shared" si="146"/>
        <v/>
      </c>
      <c r="AI74" s="136" t="str">
        <f t="shared" si="146"/>
        <v/>
      </c>
      <c r="AJ74" s="136" t="str">
        <f t="shared" si="146"/>
        <v/>
      </c>
      <c r="AK74" s="136" t="str">
        <f t="shared" si="146"/>
        <v/>
      </c>
      <c r="AL74" s="136" t="str">
        <f t="shared" si="146"/>
        <v/>
      </c>
      <c r="AM74" s="136" t="str">
        <f t="shared" si="146"/>
        <v/>
      </c>
      <c r="AN74" s="136" t="str">
        <f t="shared" ref="AN74:BR74" si="147">IF(AJ74&lt;&gt;"",ROUND(AN4*IF($G$1&gt;=DATEVALUE("22/11/2019"),$C$74/365)*$F$74,IF(FALSE,-3,2)),"")</f>
        <v/>
      </c>
      <c r="AO74" s="136" t="str">
        <f t="shared" si="147"/>
        <v/>
      </c>
      <c r="AP74" s="136" t="str">
        <f t="shared" si="147"/>
        <v/>
      </c>
      <c r="AQ74" s="136" t="str">
        <f t="shared" si="147"/>
        <v/>
      </c>
      <c r="AR74" s="136" t="str">
        <f t="shared" si="147"/>
        <v/>
      </c>
      <c r="AS74" s="136" t="str">
        <f t="shared" si="147"/>
        <v/>
      </c>
      <c r="AT74" s="136" t="str">
        <f t="shared" si="147"/>
        <v/>
      </c>
      <c r="AU74" s="136" t="str">
        <f t="shared" si="147"/>
        <v/>
      </c>
      <c r="AV74" s="136" t="str">
        <f t="shared" si="147"/>
        <v/>
      </c>
      <c r="AW74" s="136" t="str">
        <f t="shared" si="147"/>
        <v/>
      </c>
      <c r="AX74" s="136" t="str">
        <f t="shared" si="147"/>
        <v/>
      </c>
      <c r="AY74" s="136" t="str">
        <f t="shared" si="147"/>
        <v/>
      </c>
      <c r="AZ74" s="136" t="str">
        <f t="shared" si="147"/>
        <v/>
      </c>
      <c r="BA74" s="136" t="str">
        <f t="shared" si="147"/>
        <v/>
      </c>
      <c r="BB74" s="136" t="str">
        <f t="shared" si="147"/>
        <v/>
      </c>
      <c r="BC74" s="136" t="str">
        <f t="shared" si="147"/>
        <v/>
      </c>
      <c r="BD74" s="136" t="str">
        <f t="shared" si="147"/>
        <v/>
      </c>
      <c r="BE74" s="136" t="str">
        <f t="shared" si="147"/>
        <v/>
      </c>
      <c r="BF74" s="136" t="str">
        <f t="shared" si="147"/>
        <v/>
      </c>
      <c r="BG74" s="136" t="str">
        <f t="shared" si="147"/>
        <v/>
      </c>
      <c r="BH74" s="136" t="str">
        <f t="shared" si="147"/>
        <v/>
      </c>
      <c r="BI74" s="136" t="str">
        <f t="shared" si="147"/>
        <v/>
      </c>
      <c r="BJ74" s="136" t="str">
        <f t="shared" si="147"/>
        <v/>
      </c>
      <c r="BK74" s="136" t="str">
        <f t="shared" si="147"/>
        <v/>
      </c>
      <c r="BL74" s="136" t="str">
        <f t="shared" si="147"/>
        <v/>
      </c>
      <c r="BM74" s="136" t="str">
        <f t="shared" si="147"/>
        <v/>
      </c>
      <c r="BN74" s="136" t="str">
        <f t="shared" si="147"/>
        <v/>
      </c>
      <c r="BO74" s="136" t="str">
        <f t="shared" si="147"/>
        <v/>
      </c>
      <c r="BP74" s="136" t="str">
        <f t="shared" si="147"/>
        <v/>
      </c>
      <c r="BQ74" s="136" t="str">
        <f t="shared" si="147"/>
        <v/>
      </c>
      <c r="BR74" s="136" t="str">
        <f t="shared" si="147"/>
        <v/>
      </c>
    </row>
    <row r="75" spans="1:70">
      <c r="A75" s="133" t="str">
        <f>IFERROR(IF(IF(AND(ROW(A75)=ROW($A$6),$G$2&lt;DATEVALUE("28/07/2006")),$G$2+1,INDEX('Intereses moratorios'!$A$7:$A$299,MATCH($G$2,'Intereses moratorios'!$A$7:$A$299,1)+ROW(A75)-ROW($A$6)))=0,"",IF(AND(ROW(A75)=ROW($A$6),$G$2&lt;DATEVALUE("28/07/2006")),$G$2+1,INDEX('Intereses moratorios'!$A$7:$A$299,MATCH($G$2,'Intereses moratorios'!$A$7:$A$299,1)+ROW(A75)-ROW($A$6)))),"")</f>
        <v/>
      </c>
      <c r="B75" s="133" t="str">
        <f>IFERROR(INDEX('Intereses moratorios'!$B$7:$B$299,MATCH(A75,'Intereses moratorios'!$A$7:$A$299,0)),"")</f>
        <v/>
      </c>
      <c r="C75" s="134" t="str">
        <f>IF(A75="","",IFERROR(IF($G$1&gt;=DATEVALUE("22/11/2019"),$E$4,INDEX('Intereses moratorios'!$D$7:$D$299,MATCH(A75,'Intereses moratorios'!$A$7:$A$299,0))),""))</f>
        <v/>
      </c>
      <c r="D75" s="133" t="str">
        <f t="shared" si="140"/>
        <v/>
      </c>
      <c r="E75" s="133" t="str">
        <f t="shared" si="141"/>
        <v/>
      </c>
      <c r="F75" s="135" t="str">
        <f t="shared" si="137"/>
        <v/>
      </c>
      <c r="G75" s="136" t="str">
        <f t="shared" si="134"/>
        <v/>
      </c>
      <c r="H75" s="136" t="str">
        <f t="shared" ref="H75:AM75" si="148">IF(D75&lt;&gt;"",ROUND(H4*IF($G$1&gt;=DATEVALUE("22/11/2019"),$C$75/365)*$F$75,IF(FALSE,-3,2)),"")</f>
        <v/>
      </c>
      <c r="I75" s="136" t="str">
        <f t="shared" si="148"/>
        <v/>
      </c>
      <c r="J75" s="136" t="str">
        <f t="shared" si="148"/>
        <v/>
      </c>
      <c r="K75" s="136" t="str">
        <f t="shared" si="148"/>
        <v/>
      </c>
      <c r="L75" s="136" t="str">
        <f t="shared" si="148"/>
        <v/>
      </c>
      <c r="M75" s="136" t="str">
        <f t="shared" si="148"/>
        <v/>
      </c>
      <c r="N75" s="136" t="str">
        <f t="shared" si="148"/>
        <v/>
      </c>
      <c r="O75" s="136" t="str">
        <f t="shared" si="148"/>
        <v/>
      </c>
      <c r="P75" s="136" t="str">
        <f t="shared" si="148"/>
        <v/>
      </c>
      <c r="Q75" s="136" t="str">
        <f t="shared" si="148"/>
        <v/>
      </c>
      <c r="R75" s="136" t="str">
        <f t="shared" si="148"/>
        <v/>
      </c>
      <c r="S75" s="136" t="str">
        <f t="shared" si="148"/>
        <v/>
      </c>
      <c r="T75" s="136" t="str">
        <f t="shared" si="148"/>
        <v/>
      </c>
      <c r="U75" s="136" t="str">
        <f t="shared" si="148"/>
        <v/>
      </c>
      <c r="V75" s="136" t="str">
        <f t="shared" si="148"/>
        <v/>
      </c>
      <c r="W75" s="136" t="str">
        <f t="shared" si="148"/>
        <v/>
      </c>
      <c r="X75" s="136" t="str">
        <f t="shared" si="148"/>
        <v/>
      </c>
      <c r="Y75" s="136" t="str">
        <f t="shared" si="148"/>
        <v/>
      </c>
      <c r="Z75" s="136" t="str">
        <f t="shared" si="148"/>
        <v/>
      </c>
      <c r="AA75" s="136" t="str">
        <f t="shared" si="148"/>
        <v/>
      </c>
      <c r="AB75" s="136" t="str">
        <f t="shared" si="148"/>
        <v/>
      </c>
      <c r="AC75" s="136" t="str">
        <f t="shared" si="148"/>
        <v/>
      </c>
      <c r="AD75" s="136" t="str">
        <f t="shared" si="148"/>
        <v/>
      </c>
      <c r="AE75" s="136" t="str">
        <f t="shared" si="148"/>
        <v/>
      </c>
      <c r="AF75" s="136" t="str">
        <f t="shared" si="148"/>
        <v/>
      </c>
      <c r="AG75" s="136" t="str">
        <f t="shared" si="148"/>
        <v/>
      </c>
      <c r="AH75" s="136" t="str">
        <f t="shared" si="148"/>
        <v/>
      </c>
      <c r="AI75" s="136" t="str">
        <f t="shared" si="148"/>
        <v/>
      </c>
      <c r="AJ75" s="136" t="str">
        <f t="shared" si="148"/>
        <v/>
      </c>
      <c r="AK75" s="136" t="str">
        <f t="shared" si="148"/>
        <v/>
      </c>
      <c r="AL75" s="136" t="str">
        <f t="shared" si="148"/>
        <v/>
      </c>
      <c r="AM75" s="136" t="str">
        <f t="shared" si="148"/>
        <v/>
      </c>
      <c r="AN75" s="136" t="str">
        <f t="shared" ref="AN75:BR75" si="149">IF(AJ75&lt;&gt;"",ROUND(AN4*IF($G$1&gt;=DATEVALUE("22/11/2019"),$C$75/365)*$F$75,IF(FALSE,-3,2)),"")</f>
        <v/>
      </c>
      <c r="AO75" s="136" t="str">
        <f t="shared" si="149"/>
        <v/>
      </c>
      <c r="AP75" s="136" t="str">
        <f t="shared" si="149"/>
        <v/>
      </c>
      <c r="AQ75" s="136" t="str">
        <f t="shared" si="149"/>
        <v/>
      </c>
      <c r="AR75" s="136" t="str">
        <f t="shared" si="149"/>
        <v/>
      </c>
      <c r="AS75" s="136" t="str">
        <f t="shared" si="149"/>
        <v/>
      </c>
      <c r="AT75" s="136" t="str">
        <f t="shared" si="149"/>
        <v/>
      </c>
      <c r="AU75" s="136" t="str">
        <f t="shared" si="149"/>
        <v/>
      </c>
      <c r="AV75" s="136" t="str">
        <f t="shared" si="149"/>
        <v/>
      </c>
      <c r="AW75" s="136" t="str">
        <f t="shared" si="149"/>
        <v/>
      </c>
      <c r="AX75" s="136" t="str">
        <f t="shared" si="149"/>
        <v/>
      </c>
      <c r="AY75" s="136" t="str">
        <f t="shared" si="149"/>
        <v/>
      </c>
      <c r="AZ75" s="136" t="str">
        <f t="shared" si="149"/>
        <v/>
      </c>
      <c r="BA75" s="136" t="str">
        <f t="shared" si="149"/>
        <v/>
      </c>
      <c r="BB75" s="136" t="str">
        <f t="shared" si="149"/>
        <v/>
      </c>
      <c r="BC75" s="136" t="str">
        <f t="shared" si="149"/>
        <v/>
      </c>
      <c r="BD75" s="136" t="str">
        <f t="shared" si="149"/>
        <v/>
      </c>
      <c r="BE75" s="136" t="str">
        <f t="shared" si="149"/>
        <v/>
      </c>
      <c r="BF75" s="136" t="str">
        <f t="shared" si="149"/>
        <v/>
      </c>
      <c r="BG75" s="136" t="str">
        <f t="shared" si="149"/>
        <v/>
      </c>
      <c r="BH75" s="136" t="str">
        <f t="shared" si="149"/>
        <v/>
      </c>
      <c r="BI75" s="136" t="str">
        <f t="shared" si="149"/>
        <v/>
      </c>
      <c r="BJ75" s="136" t="str">
        <f t="shared" si="149"/>
        <v/>
      </c>
      <c r="BK75" s="136" t="str">
        <f t="shared" si="149"/>
        <v/>
      </c>
      <c r="BL75" s="136" t="str">
        <f t="shared" si="149"/>
        <v/>
      </c>
      <c r="BM75" s="136" t="str">
        <f t="shared" si="149"/>
        <v/>
      </c>
      <c r="BN75" s="136" t="str">
        <f t="shared" si="149"/>
        <v/>
      </c>
      <c r="BO75" s="136" t="str">
        <f t="shared" si="149"/>
        <v/>
      </c>
      <c r="BP75" s="136" t="str">
        <f t="shared" si="149"/>
        <v/>
      </c>
      <c r="BQ75" s="136" t="str">
        <f t="shared" si="149"/>
        <v/>
      </c>
      <c r="BR75" s="136" t="str">
        <f t="shared" si="149"/>
        <v/>
      </c>
    </row>
    <row r="76" spans="1:70">
      <c r="A76" s="133" t="str">
        <f>IFERROR(IF(IF(AND(ROW(A76)=ROW($A$6),$G$2&lt;DATEVALUE("28/07/2006")),$G$2+1,INDEX('Intereses moratorios'!$A$7:$A$299,MATCH($G$2,'Intereses moratorios'!$A$7:$A$299,1)+ROW(A76)-ROW($A$6)))=0,"",IF(AND(ROW(A76)=ROW($A$6),$G$2&lt;DATEVALUE("28/07/2006")),$G$2+1,INDEX('Intereses moratorios'!$A$7:$A$299,MATCH($G$2,'Intereses moratorios'!$A$7:$A$299,1)+ROW(A76)-ROW($A$6)))),"")</f>
        <v/>
      </c>
      <c r="B76" s="133" t="str">
        <f>IFERROR(INDEX('Intereses moratorios'!$B$7:$B$299,MATCH(A76,'Intereses moratorios'!$A$7:$A$299,0)),"")</f>
        <v/>
      </c>
      <c r="C76" s="134" t="str">
        <f>IF(A76="","",IFERROR(IF($G$1&gt;=DATEVALUE("22/11/2019"),$E$4,INDEX('Intereses moratorios'!$D$7:$D$299,MATCH(A76,'Intereses moratorios'!$A$7:$A$299,0))),""))</f>
        <v/>
      </c>
      <c r="D76" s="133" t="str">
        <f t="shared" si="140"/>
        <v/>
      </c>
      <c r="E76" s="133" t="str">
        <f t="shared" si="141"/>
        <v/>
      </c>
      <c r="F76" s="135" t="str">
        <f t="shared" si="137"/>
        <v/>
      </c>
      <c r="G76" s="136" t="str">
        <f t="shared" si="134"/>
        <v/>
      </c>
      <c r="H76" s="136" t="str">
        <f t="shared" ref="H76:AM76" si="150">IF(D76&lt;&gt;"",ROUND(H4*IF($G$1&gt;=DATEVALUE("22/11/2019"),$C$76/365)*$F$76,IF(FALSE,-3,2)),"")</f>
        <v/>
      </c>
      <c r="I76" s="136" t="str">
        <f t="shared" si="150"/>
        <v/>
      </c>
      <c r="J76" s="136" t="str">
        <f t="shared" si="150"/>
        <v/>
      </c>
      <c r="K76" s="136" t="str">
        <f t="shared" si="150"/>
        <v/>
      </c>
      <c r="L76" s="136" t="str">
        <f t="shared" si="150"/>
        <v/>
      </c>
      <c r="M76" s="136" t="str">
        <f t="shared" si="150"/>
        <v/>
      </c>
      <c r="N76" s="136" t="str">
        <f t="shared" si="150"/>
        <v/>
      </c>
      <c r="O76" s="136" t="str">
        <f t="shared" si="150"/>
        <v/>
      </c>
      <c r="P76" s="136" t="str">
        <f t="shared" si="150"/>
        <v/>
      </c>
      <c r="Q76" s="136" t="str">
        <f t="shared" si="150"/>
        <v/>
      </c>
      <c r="R76" s="136" t="str">
        <f t="shared" si="150"/>
        <v/>
      </c>
      <c r="S76" s="136" t="str">
        <f t="shared" si="150"/>
        <v/>
      </c>
      <c r="T76" s="136" t="str">
        <f t="shared" si="150"/>
        <v/>
      </c>
      <c r="U76" s="136" t="str">
        <f t="shared" si="150"/>
        <v/>
      </c>
      <c r="V76" s="136" t="str">
        <f t="shared" si="150"/>
        <v/>
      </c>
      <c r="W76" s="136" t="str">
        <f t="shared" si="150"/>
        <v/>
      </c>
      <c r="X76" s="136" t="str">
        <f t="shared" si="150"/>
        <v/>
      </c>
      <c r="Y76" s="136" t="str">
        <f t="shared" si="150"/>
        <v/>
      </c>
      <c r="Z76" s="136" t="str">
        <f t="shared" si="150"/>
        <v/>
      </c>
      <c r="AA76" s="136" t="str">
        <f t="shared" si="150"/>
        <v/>
      </c>
      <c r="AB76" s="136" t="str">
        <f t="shared" si="150"/>
        <v/>
      </c>
      <c r="AC76" s="136" t="str">
        <f t="shared" si="150"/>
        <v/>
      </c>
      <c r="AD76" s="136" t="str">
        <f t="shared" si="150"/>
        <v/>
      </c>
      <c r="AE76" s="136" t="str">
        <f t="shared" si="150"/>
        <v/>
      </c>
      <c r="AF76" s="136" t="str">
        <f t="shared" si="150"/>
        <v/>
      </c>
      <c r="AG76" s="136" t="str">
        <f t="shared" si="150"/>
        <v/>
      </c>
      <c r="AH76" s="136" t="str">
        <f t="shared" si="150"/>
        <v/>
      </c>
      <c r="AI76" s="136" t="str">
        <f t="shared" si="150"/>
        <v/>
      </c>
      <c r="AJ76" s="136" t="str">
        <f t="shared" si="150"/>
        <v/>
      </c>
      <c r="AK76" s="136" t="str">
        <f t="shared" si="150"/>
        <v/>
      </c>
      <c r="AL76" s="136" t="str">
        <f t="shared" si="150"/>
        <v/>
      </c>
      <c r="AM76" s="136" t="str">
        <f t="shared" si="150"/>
        <v/>
      </c>
      <c r="AN76" s="136" t="str">
        <f t="shared" ref="AN76:BR76" si="151">IF(AJ76&lt;&gt;"",ROUND(AN4*IF($G$1&gt;=DATEVALUE("22/11/2019"),$C$76/365)*$F$76,IF(FALSE,-3,2)),"")</f>
        <v/>
      </c>
      <c r="AO76" s="136" t="str">
        <f t="shared" si="151"/>
        <v/>
      </c>
      <c r="AP76" s="136" t="str">
        <f t="shared" si="151"/>
        <v/>
      </c>
      <c r="AQ76" s="136" t="str">
        <f t="shared" si="151"/>
        <v/>
      </c>
      <c r="AR76" s="136" t="str">
        <f t="shared" si="151"/>
        <v/>
      </c>
      <c r="AS76" s="136" t="str">
        <f t="shared" si="151"/>
        <v/>
      </c>
      <c r="AT76" s="136" t="str">
        <f t="shared" si="151"/>
        <v/>
      </c>
      <c r="AU76" s="136" t="str">
        <f t="shared" si="151"/>
        <v/>
      </c>
      <c r="AV76" s="136" t="str">
        <f t="shared" si="151"/>
        <v/>
      </c>
      <c r="AW76" s="136" t="str">
        <f t="shared" si="151"/>
        <v/>
      </c>
      <c r="AX76" s="136" t="str">
        <f t="shared" si="151"/>
        <v/>
      </c>
      <c r="AY76" s="136" t="str">
        <f t="shared" si="151"/>
        <v/>
      </c>
      <c r="AZ76" s="136" t="str">
        <f t="shared" si="151"/>
        <v/>
      </c>
      <c r="BA76" s="136" t="str">
        <f t="shared" si="151"/>
        <v/>
      </c>
      <c r="BB76" s="136" t="str">
        <f t="shared" si="151"/>
        <v/>
      </c>
      <c r="BC76" s="136" t="str">
        <f t="shared" si="151"/>
        <v/>
      </c>
      <c r="BD76" s="136" t="str">
        <f t="shared" si="151"/>
        <v/>
      </c>
      <c r="BE76" s="136" t="str">
        <f t="shared" si="151"/>
        <v/>
      </c>
      <c r="BF76" s="136" t="str">
        <f t="shared" si="151"/>
        <v/>
      </c>
      <c r="BG76" s="136" t="str">
        <f t="shared" si="151"/>
        <v/>
      </c>
      <c r="BH76" s="136" t="str">
        <f t="shared" si="151"/>
        <v/>
      </c>
      <c r="BI76" s="136" t="str">
        <f t="shared" si="151"/>
        <v/>
      </c>
      <c r="BJ76" s="136" t="str">
        <f t="shared" si="151"/>
        <v/>
      </c>
      <c r="BK76" s="136" t="str">
        <f t="shared" si="151"/>
        <v/>
      </c>
      <c r="BL76" s="136" t="str">
        <f t="shared" si="151"/>
        <v/>
      </c>
      <c r="BM76" s="136" t="str">
        <f t="shared" si="151"/>
        <v/>
      </c>
      <c r="BN76" s="136" t="str">
        <f t="shared" si="151"/>
        <v/>
      </c>
      <c r="BO76" s="136" t="str">
        <f t="shared" si="151"/>
        <v/>
      </c>
      <c r="BP76" s="136" t="str">
        <f t="shared" si="151"/>
        <v/>
      </c>
      <c r="BQ76" s="136" t="str">
        <f t="shared" si="151"/>
        <v/>
      </c>
      <c r="BR76" s="136" t="str">
        <f t="shared" si="151"/>
        <v/>
      </c>
    </row>
    <row r="77" spans="1:70">
      <c r="A77" s="133" t="str">
        <f>IFERROR(IF(IF(AND(ROW(A77)=ROW($A$6),$G$2&lt;DATEVALUE("28/07/2006")),$G$2+1,INDEX('Intereses moratorios'!$A$7:$A$299,MATCH($G$2,'Intereses moratorios'!$A$7:$A$299,1)+ROW(A77)-ROW($A$6)))=0,"",IF(AND(ROW(A77)=ROW($A$6),$G$2&lt;DATEVALUE("28/07/2006")),$G$2+1,INDEX('Intereses moratorios'!$A$7:$A$299,MATCH($G$2,'Intereses moratorios'!$A$7:$A$299,1)+ROW(A77)-ROW($A$6)))),"")</f>
        <v/>
      </c>
      <c r="B77" s="133" t="str">
        <f>IFERROR(INDEX('Intereses moratorios'!$B$7:$B$299,MATCH(A77,'Intereses moratorios'!$A$7:$A$299,0)),"")</f>
        <v/>
      </c>
      <c r="C77" s="134" t="str">
        <f>IF(A77="","",IFERROR(IF($G$1&gt;=DATEVALUE("22/11/2019"),$E$4,INDEX('Intereses moratorios'!$D$7:$D$299,MATCH(A77,'Intereses moratorios'!$A$7:$A$299,0))),""))</f>
        <v/>
      </c>
      <c r="D77" s="133" t="str">
        <f t="shared" si="140"/>
        <v/>
      </c>
      <c r="E77" s="133" t="str">
        <f t="shared" si="141"/>
        <v/>
      </c>
      <c r="F77" s="135" t="str">
        <f t="shared" si="137"/>
        <v/>
      </c>
      <c r="G77" s="136" t="str">
        <f t="shared" si="134"/>
        <v/>
      </c>
      <c r="H77" s="136" t="str">
        <f t="shared" ref="H77:AM77" si="152">IF(D77&lt;&gt;"",ROUND(H4*IF($G$1&gt;=DATEVALUE("22/11/2019"),$C$77/365)*$F$77,IF(FALSE,-3,2)),"")</f>
        <v/>
      </c>
      <c r="I77" s="136" t="str">
        <f t="shared" si="152"/>
        <v/>
      </c>
      <c r="J77" s="136" t="str">
        <f t="shared" si="152"/>
        <v/>
      </c>
      <c r="K77" s="136" t="str">
        <f t="shared" si="152"/>
        <v/>
      </c>
      <c r="L77" s="136" t="str">
        <f t="shared" si="152"/>
        <v/>
      </c>
      <c r="M77" s="136" t="str">
        <f t="shared" si="152"/>
        <v/>
      </c>
      <c r="N77" s="136" t="str">
        <f t="shared" si="152"/>
        <v/>
      </c>
      <c r="O77" s="136" t="str">
        <f t="shared" si="152"/>
        <v/>
      </c>
      <c r="P77" s="136" t="str">
        <f t="shared" si="152"/>
        <v/>
      </c>
      <c r="Q77" s="136" t="str">
        <f t="shared" si="152"/>
        <v/>
      </c>
      <c r="R77" s="136" t="str">
        <f t="shared" si="152"/>
        <v/>
      </c>
      <c r="S77" s="136" t="str">
        <f t="shared" si="152"/>
        <v/>
      </c>
      <c r="T77" s="136" t="str">
        <f t="shared" si="152"/>
        <v/>
      </c>
      <c r="U77" s="136" t="str">
        <f t="shared" si="152"/>
        <v/>
      </c>
      <c r="V77" s="136" t="str">
        <f t="shared" si="152"/>
        <v/>
      </c>
      <c r="W77" s="136" t="str">
        <f t="shared" si="152"/>
        <v/>
      </c>
      <c r="X77" s="136" t="str">
        <f t="shared" si="152"/>
        <v/>
      </c>
      <c r="Y77" s="136" t="str">
        <f t="shared" si="152"/>
        <v/>
      </c>
      <c r="Z77" s="136" t="str">
        <f t="shared" si="152"/>
        <v/>
      </c>
      <c r="AA77" s="136" t="str">
        <f t="shared" si="152"/>
        <v/>
      </c>
      <c r="AB77" s="136" t="str">
        <f t="shared" si="152"/>
        <v/>
      </c>
      <c r="AC77" s="136" t="str">
        <f t="shared" si="152"/>
        <v/>
      </c>
      <c r="AD77" s="136" t="str">
        <f t="shared" si="152"/>
        <v/>
      </c>
      <c r="AE77" s="136" t="str">
        <f t="shared" si="152"/>
        <v/>
      </c>
      <c r="AF77" s="136" t="str">
        <f t="shared" si="152"/>
        <v/>
      </c>
      <c r="AG77" s="136" t="str">
        <f t="shared" si="152"/>
        <v/>
      </c>
      <c r="AH77" s="136" t="str">
        <f t="shared" si="152"/>
        <v/>
      </c>
      <c r="AI77" s="136" t="str">
        <f t="shared" si="152"/>
        <v/>
      </c>
      <c r="AJ77" s="136" t="str">
        <f t="shared" si="152"/>
        <v/>
      </c>
      <c r="AK77" s="136" t="str">
        <f t="shared" si="152"/>
        <v/>
      </c>
      <c r="AL77" s="136" t="str">
        <f t="shared" si="152"/>
        <v/>
      </c>
      <c r="AM77" s="136" t="str">
        <f t="shared" si="152"/>
        <v/>
      </c>
      <c r="AN77" s="136" t="str">
        <f t="shared" ref="AN77:BR77" si="153">IF(AJ77&lt;&gt;"",ROUND(AN4*IF($G$1&gt;=DATEVALUE("22/11/2019"),$C$77/365)*$F$77,IF(FALSE,-3,2)),"")</f>
        <v/>
      </c>
      <c r="AO77" s="136" t="str">
        <f t="shared" si="153"/>
        <v/>
      </c>
      <c r="AP77" s="136" t="str">
        <f t="shared" si="153"/>
        <v/>
      </c>
      <c r="AQ77" s="136" t="str">
        <f t="shared" si="153"/>
        <v/>
      </c>
      <c r="AR77" s="136" t="str">
        <f t="shared" si="153"/>
        <v/>
      </c>
      <c r="AS77" s="136" t="str">
        <f t="shared" si="153"/>
        <v/>
      </c>
      <c r="AT77" s="136" t="str">
        <f t="shared" si="153"/>
        <v/>
      </c>
      <c r="AU77" s="136" t="str">
        <f t="shared" si="153"/>
        <v/>
      </c>
      <c r="AV77" s="136" t="str">
        <f t="shared" si="153"/>
        <v/>
      </c>
      <c r="AW77" s="136" t="str">
        <f t="shared" si="153"/>
        <v/>
      </c>
      <c r="AX77" s="136" t="str">
        <f t="shared" si="153"/>
        <v/>
      </c>
      <c r="AY77" s="136" t="str">
        <f t="shared" si="153"/>
        <v/>
      </c>
      <c r="AZ77" s="136" t="str">
        <f t="shared" si="153"/>
        <v/>
      </c>
      <c r="BA77" s="136" t="str">
        <f t="shared" si="153"/>
        <v/>
      </c>
      <c r="BB77" s="136" t="str">
        <f t="shared" si="153"/>
        <v/>
      </c>
      <c r="BC77" s="136" t="str">
        <f t="shared" si="153"/>
        <v/>
      </c>
      <c r="BD77" s="136" t="str">
        <f t="shared" si="153"/>
        <v/>
      </c>
      <c r="BE77" s="136" t="str">
        <f t="shared" si="153"/>
        <v/>
      </c>
      <c r="BF77" s="136" t="str">
        <f t="shared" si="153"/>
        <v/>
      </c>
      <c r="BG77" s="136" t="str">
        <f t="shared" si="153"/>
        <v/>
      </c>
      <c r="BH77" s="136" t="str">
        <f t="shared" si="153"/>
        <v/>
      </c>
      <c r="BI77" s="136" t="str">
        <f t="shared" si="153"/>
        <v/>
      </c>
      <c r="BJ77" s="136" t="str">
        <f t="shared" si="153"/>
        <v/>
      </c>
      <c r="BK77" s="136" t="str">
        <f t="shared" si="153"/>
        <v/>
      </c>
      <c r="BL77" s="136" t="str">
        <f t="shared" si="153"/>
        <v/>
      </c>
      <c r="BM77" s="136" t="str">
        <f t="shared" si="153"/>
        <v/>
      </c>
      <c r="BN77" s="136" t="str">
        <f t="shared" si="153"/>
        <v/>
      </c>
      <c r="BO77" s="136" t="str">
        <f t="shared" si="153"/>
        <v/>
      </c>
      <c r="BP77" s="136" t="str">
        <f t="shared" si="153"/>
        <v/>
      </c>
      <c r="BQ77" s="136" t="str">
        <f t="shared" si="153"/>
        <v/>
      </c>
      <c r="BR77" s="136" t="str">
        <f t="shared" si="153"/>
        <v/>
      </c>
    </row>
    <row r="78" spans="1:70">
      <c r="A78" s="133" t="str">
        <f>IFERROR(IF(IF(AND(ROW(A78)=ROW($A$6),$G$2&lt;DATEVALUE("28/07/2006")),$G$2+1,INDEX('Intereses moratorios'!$A$7:$A$299,MATCH($G$2,'Intereses moratorios'!$A$7:$A$299,1)+ROW(A78)-ROW($A$6)))=0,"",IF(AND(ROW(A78)=ROW($A$6),$G$2&lt;DATEVALUE("28/07/2006")),$G$2+1,INDEX('Intereses moratorios'!$A$7:$A$299,MATCH($G$2,'Intereses moratorios'!$A$7:$A$299,1)+ROW(A78)-ROW($A$6)))),"")</f>
        <v/>
      </c>
      <c r="B78" s="133" t="str">
        <f>IFERROR(INDEX('Intereses moratorios'!$B$7:$B$299,MATCH(A78,'Intereses moratorios'!$A$7:$A$299,0)),"")</f>
        <v/>
      </c>
      <c r="C78" s="134" t="str">
        <f>IF(A78="","",IFERROR(IF($G$1&gt;=DATEVALUE("22/11/2019"),$E$4,INDEX('Intereses moratorios'!$D$7:$D$299,MATCH(A78,'Intereses moratorios'!$A$7:$A$299,0))),""))</f>
        <v/>
      </c>
      <c r="D78" s="133" t="str">
        <f t="shared" si="140"/>
        <v/>
      </c>
      <c r="E78" s="133" t="str">
        <f t="shared" si="141"/>
        <v/>
      </c>
      <c r="F78" s="135" t="str">
        <f t="shared" si="137"/>
        <v/>
      </c>
      <c r="G78" s="136" t="str">
        <f t="shared" si="134"/>
        <v/>
      </c>
      <c r="H78" s="136" t="str">
        <f t="shared" ref="H78:AM78" si="154">IF(D78&lt;&gt;"",ROUND(H4*IF($G$1&gt;=DATEVALUE("22/11/2019"),$C$78/365)*$F$78,IF(FALSE,-3,2)),"")</f>
        <v/>
      </c>
      <c r="I78" s="136" t="str">
        <f t="shared" si="154"/>
        <v/>
      </c>
      <c r="J78" s="136" t="str">
        <f t="shared" si="154"/>
        <v/>
      </c>
      <c r="K78" s="136" t="str">
        <f t="shared" si="154"/>
        <v/>
      </c>
      <c r="L78" s="136" t="str">
        <f t="shared" si="154"/>
        <v/>
      </c>
      <c r="M78" s="136" t="str">
        <f t="shared" si="154"/>
        <v/>
      </c>
      <c r="N78" s="136" t="str">
        <f t="shared" si="154"/>
        <v/>
      </c>
      <c r="O78" s="136" t="str">
        <f t="shared" si="154"/>
        <v/>
      </c>
      <c r="P78" s="136" t="str">
        <f t="shared" si="154"/>
        <v/>
      </c>
      <c r="Q78" s="136" t="str">
        <f t="shared" si="154"/>
        <v/>
      </c>
      <c r="R78" s="136" t="str">
        <f t="shared" si="154"/>
        <v/>
      </c>
      <c r="S78" s="136" t="str">
        <f t="shared" si="154"/>
        <v/>
      </c>
      <c r="T78" s="136" t="str">
        <f t="shared" si="154"/>
        <v/>
      </c>
      <c r="U78" s="136" t="str">
        <f t="shared" si="154"/>
        <v/>
      </c>
      <c r="V78" s="136" t="str">
        <f t="shared" si="154"/>
        <v/>
      </c>
      <c r="W78" s="136" t="str">
        <f t="shared" si="154"/>
        <v/>
      </c>
      <c r="X78" s="136" t="str">
        <f t="shared" si="154"/>
        <v/>
      </c>
      <c r="Y78" s="136" t="str">
        <f t="shared" si="154"/>
        <v/>
      </c>
      <c r="Z78" s="136" t="str">
        <f t="shared" si="154"/>
        <v/>
      </c>
      <c r="AA78" s="136" t="str">
        <f t="shared" si="154"/>
        <v/>
      </c>
      <c r="AB78" s="136" t="str">
        <f t="shared" si="154"/>
        <v/>
      </c>
      <c r="AC78" s="136" t="str">
        <f t="shared" si="154"/>
        <v/>
      </c>
      <c r="AD78" s="136" t="str">
        <f t="shared" si="154"/>
        <v/>
      </c>
      <c r="AE78" s="136" t="str">
        <f t="shared" si="154"/>
        <v/>
      </c>
      <c r="AF78" s="136" t="str">
        <f t="shared" si="154"/>
        <v/>
      </c>
      <c r="AG78" s="136" t="str">
        <f t="shared" si="154"/>
        <v/>
      </c>
      <c r="AH78" s="136" t="str">
        <f t="shared" si="154"/>
        <v/>
      </c>
      <c r="AI78" s="136" t="str">
        <f t="shared" si="154"/>
        <v/>
      </c>
      <c r="AJ78" s="136" t="str">
        <f t="shared" si="154"/>
        <v/>
      </c>
      <c r="AK78" s="136" t="str">
        <f t="shared" si="154"/>
        <v/>
      </c>
      <c r="AL78" s="136" t="str">
        <f t="shared" si="154"/>
        <v/>
      </c>
      <c r="AM78" s="136" t="str">
        <f t="shared" si="154"/>
        <v/>
      </c>
      <c r="AN78" s="136" t="str">
        <f t="shared" ref="AN78:BR78" si="155">IF(AJ78&lt;&gt;"",ROUND(AN4*IF($G$1&gt;=DATEVALUE("22/11/2019"),$C$78/365)*$F$78,IF(FALSE,-3,2)),"")</f>
        <v/>
      </c>
      <c r="AO78" s="136" t="str">
        <f t="shared" si="155"/>
        <v/>
      </c>
      <c r="AP78" s="136" t="str">
        <f t="shared" si="155"/>
        <v/>
      </c>
      <c r="AQ78" s="136" t="str">
        <f t="shared" si="155"/>
        <v/>
      </c>
      <c r="AR78" s="136" t="str">
        <f t="shared" si="155"/>
        <v/>
      </c>
      <c r="AS78" s="136" t="str">
        <f t="shared" si="155"/>
        <v/>
      </c>
      <c r="AT78" s="136" t="str">
        <f t="shared" si="155"/>
        <v/>
      </c>
      <c r="AU78" s="136" t="str">
        <f t="shared" si="155"/>
        <v/>
      </c>
      <c r="AV78" s="136" t="str">
        <f t="shared" si="155"/>
        <v/>
      </c>
      <c r="AW78" s="136" t="str">
        <f t="shared" si="155"/>
        <v/>
      </c>
      <c r="AX78" s="136" t="str">
        <f t="shared" si="155"/>
        <v/>
      </c>
      <c r="AY78" s="136" t="str">
        <f t="shared" si="155"/>
        <v/>
      </c>
      <c r="AZ78" s="136" t="str">
        <f t="shared" si="155"/>
        <v/>
      </c>
      <c r="BA78" s="136" t="str">
        <f t="shared" si="155"/>
        <v/>
      </c>
      <c r="BB78" s="136" t="str">
        <f t="shared" si="155"/>
        <v/>
      </c>
      <c r="BC78" s="136" t="str">
        <f t="shared" si="155"/>
        <v/>
      </c>
      <c r="BD78" s="136" t="str">
        <f t="shared" si="155"/>
        <v/>
      </c>
      <c r="BE78" s="136" t="str">
        <f t="shared" si="155"/>
        <v/>
      </c>
      <c r="BF78" s="136" t="str">
        <f t="shared" si="155"/>
        <v/>
      </c>
      <c r="BG78" s="136" t="str">
        <f t="shared" si="155"/>
        <v/>
      </c>
      <c r="BH78" s="136" t="str">
        <f t="shared" si="155"/>
        <v/>
      </c>
      <c r="BI78" s="136" t="str">
        <f t="shared" si="155"/>
        <v/>
      </c>
      <c r="BJ78" s="136" t="str">
        <f t="shared" si="155"/>
        <v/>
      </c>
      <c r="BK78" s="136" t="str">
        <f t="shared" si="155"/>
        <v/>
      </c>
      <c r="BL78" s="136" t="str">
        <f t="shared" si="155"/>
        <v/>
      </c>
      <c r="BM78" s="136" t="str">
        <f t="shared" si="155"/>
        <v/>
      </c>
      <c r="BN78" s="136" t="str">
        <f t="shared" si="155"/>
        <v/>
      </c>
      <c r="BO78" s="136" t="str">
        <f t="shared" si="155"/>
        <v/>
      </c>
      <c r="BP78" s="136" t="str">
        <f t="shared" si="155"/>
        <v/>
      </c>
      <c r="BQ78" s="136" t="str">
        <f t="shared" si="155"/>
        <v/>
      </c>
      <c r="BR78" s="136" t="str">
        <f t="shared" si="155"/>
        <v/>
      </c>
    </row>
    <row r="79" spans="1:70">
      <c r="A79" s="133" t="str">
        <f>IFERROR(IF(IF(AND(ROW(A79)=ROW($A$6),$G$2&lt;DATEVALUE("28/07/2006")),$G$2+1,INDEX('Intereses moratorios'!$A$7:$A$299,MATCH($G$2,'Intereses moratorios'!$A$7:$A$299,1)+ROW(A79)-ROW($A$6)))=0,"",IF(AND(ROW(A79)=ROW($A$6),$G$2&lt;DATEVALUE("28/07/2006")),$G$2+1,INDEX('Intereses moratorios'!$A$7:$A$299,MATCH($G$2,'Intereses moratorios'!$A$7:$A$299,1)+ROW(A79)-ROW($A$6)))),"")</f>
        <v/>
      </c>
      <c r="B79" s="133" t="str">
        <f>IFERROR(INDEX('Intereses moratorios'!$B$7:$B$299,MATCH(A79,'Intereses moratorios'!$A$7:$A$299,0)),"")</f>
        <v/>
      </c>
      <c r="C79" s="134" t="str">
        <f>IF(A79="","",IFERROR(IF($G$1&gt;=DATEVALUE("22/11/2019"),$E$4,INDEX('Intereses moratorios'!$D$7:$D$299,MATCH(A79,'Intereses moratorios'!$A$7:$A$299,0))),""))</f>
        <v/>
      </c>
      <c r="D79" s="133" t="str">
        <f t="shared" si="140"/>
        <v/>
      </c>
      <c r="E79" s="133" t="str">
        <f t="shared" si="141"/>
        <v/>
      </c>
      <c r="F79" s="135" t="str">
        <f t="shared" si="137"/>
        <v/>
      </c>
      <c r="G79" s="136" t="str">
        <f t="shared" si="134"/>
        <v/>
      </c>
      <c r="H79" s="136" t="str">
        <f t="shared" ref="H79:AM79" si="156">IF(D79&lt;&gt;"",ROUND(H4*IF($G$1&gt;=DATEVALUE("22/11/2019"),$C$79/365)*$F$79,IF(FALSE,-3,2)),"")</f>
        <v/>
      </c>
      <c r="I79" s="136" t="str">
        <f t="shared" si="156"/>
        <v/>
      </c>
      <c r="J79" s="136" t="str">
        <f t="shared" si="156"/>
        <v/>
      </c>
      <c r="K79" s="136" t="str">
        <f t="shared" si="156"/>
        <v/>
      </c>
      <c r="L79" s="136" t="str">
        <f t="shared" si="156"/>
        <v/>
      </c>
      <c r="M79" s="136" t="str">
        <f t="shared" si="156"/>
        <v/>
      </c>
      <c r="N79" s="136" t="str">
        <f t="shared" si="156"/>
        <v/>
      </c>
      <c r="O79" s="136" t="str">
        <f t="shared" si="156"/>
        <v/>
      </c>
      <c r="P79" s="136" t="str">
        <f t="shared" si="156"/>
        <v/>
      </c>
      <c r="Q79" s="136" t="str">
        <f t="shared" si="156"/>
        <v/>
      </c>
      <c r="R79" s="136" t="str">
        <f t="shared" si="156"/>
        <v/>
      </c>
      <c r="S79" s="136" t="str">
        <f t="shared" si="156"/>
        <v/>
      </c>
      <c r="T79" s="136" t="str">
        <f t="shared" si="156"/>
        <v/>
      </c>
      <c r="U79" s="136" t="str">
        <f t="shared" si="156"/>
        <v/>
      </c>
      <c r="V79" s="136" t="str">
        <f t="shared" si="156"/>
        <v/>
      </c>
      <c r="W79" s="136" t="str">
        <f t="shared" si="156"/>
        <v/>
      </c>
      <c r="X79" s="136" t="str">
        <f t="shared" si="156"/>
        <v/>
      </c>
      <c r="Y79" s="136" t="str">
        <f t="shared" si="156"/>
        <v/>
      </c>
      <c r="Z79" s="136" t="str">
        <f t="shared" si="156"/>
        <v/>
      </c>
      <c r="AA79" s="136" t="str">
        <f t="shared" si="156"/>
        <v/>
      </c>
      <c r="AB79" s="136" t="str">
        <f t="shared" si="156"/>
        <v/>
      </c>
      <c r="AC79" s="136" t="str">
        <f t="shared" si="156"/>
        <v/>
      </c>
      <c r="AD79" s="136" t="str">
        <f t="shared" si="156"/>
        <v/>
      </c>
      <c r="AE79" s="136" t="str">
        <f t="shared" si="156"/>
        <v/>
      </c>
      <c r="AF79" s="136" t="str">
        <f t="shared" si="156"/>
        <v/>
      </c>
      <c r="AG79" s="136" t="str">
        <f t="shared" si="156"/>
        <v/>
      </c>
      <c r="AH79" s="136" t="str">
        <f t="shared" si="156"/>
        <v/>
      </c>
      <c r="AI79" s="136" t="str">
        <f t="shared" si="156"/>
        <v/>
      </c>
      <c r="AJ79" s="136" t="str">
        <f t="shared" si="156"/>
        <v/>
      </c>
      <c r="AK79" s="136" t="str">
        <f t="shared" si="156"/>
        <v/>
      </c>
      <c r="AL79" s="136" t="str">
        <f t="shared" si="156"/>
        <v/>
      </c>
      <c r="AM79" s="136" t="str">
        <f t="shared" si="156"/>
        <v/>
      </c>
      <c r="AN79" s="136" t="str">
        <f t="shared" ref="AN79:BR79" si="157">IF(AJ79&lt;&gt;"",ROUND(AN4*IF($G$1&gt;=DATEVALUE("22/11/2019"),$C$79/365)*$F$79,IF(FALSE,-3,2)),"")</f>
        <v/>
      </c>
      <c r="AO79" s="136" t="str">
        <f t="shared" si="157"/>
        <v/>
      </c>
      <c r="AP79" s="136" t="str">
        <f t="shared" si="157"/>
        <v/>
      </c>
      <c r="AQ79" s="136" t="str">
        <f t="shared" si="157"/>
        <v/>
      </c>
      <c r="AR79" s="136" t="str">
        <f t="shared" si="157"/>
        <v/>
      </c>
      <c r="AS79" s="136" t="str">
        <f t="shared" si="157"/>
        <v/>
      </c>
      <c r="AT79" s="136" t="str">
        <f t="shared" si="157"/>
        <v/>
      </c>
      <c r="AU79" s="136" t="str">
        <f t="shared" si="157"/>
        <v/>
      </c>
      <c r="AV79" s="136" t="str">
        <f t="shared" si="157"/>
        <v/>
      </c>
      <c r="AW79" s="136" t="str">
        <f t="shared" si="157"/>
        <v/>
      </c>
      <c r="AX79" s="136" t="str">
        <f t="shared" si="157"/>
        <v/>
      </c>
      <c r="AY79" s="136" t="str">
        <f t="shared" si="157"/>
        <v/>
      </c>
      <c r="AZ79" s="136" t="str">
        <f t="shared" si="157"/>
        <v/>
      </c>
      <c r="BA79" s="136" t="str">
        <f t="shared" si="157"/>
        <v/>
      </c>
      <c r="BB79" s="136" t="str">
        <f t="shared" si="157"/>
        <v/>
      </c>
      <c r="BC79" s="136" t="str">
        <f t="shared" si="157"/>
        <v/>
      </c>
      <c r="BD79" s="136" t="str">
        <f t="shared" si="157"/>
        <v/>
      </c>
      <c r="BE79" s="136" t="str">
        <f t="shared" si="157"/>
        <v/>
      </c>
      <c r="BF79" s="136" t="str">
        <f t="shared" si="157"/>
        <v/>
      </c>
      <c r="BG79" s="136" t="str">
        <f t="shared" si="157"/>
        <v/>
      </c>
      <c r="BH79" s="136" t="str">
        <f t="shared" si="157"/>
        <v/>
      </c>
      <c r="BI79" s="136" t="str">
        <f t="shared" si="157"/>
        <v/>
      </c>
      <c r="BJ79" s="136" t="str">
        <f t="shared" si="157"/>
        <v/>
      </c>
      <c r="BK79" s="136" t="str">
        <f t="shared" si="157"/>
        <v/>
      </c>
      <c r="BL79" s="136" t="str">
        <f t="shared" si="157"/>
        <v/>
      </c>
      <c r="BM79" s="136" t="str">
        <f t="shared" si="157"/>
        <v/>
      </c>
      <c r="BN79" s="136" t="str">
        <f t="shared" si="157"/>
        <v/>
      </c>
      <c r="BO79" s="136" t="str">
        <f t="shared" si="157"/>
        <v/>
      </c>
      <c r="BP79" s="136" t="str">
        <f t="shared" si="157"/>
        <v/>
      </c>
      <c r="BQ79" s="136" t="str">
        <f t="shared" si="157"/>
        <v/>
      </c>
      <c r="BR79" s="136" t="str">
        <f t="shared" si="157"/>
        <v/>
      </c>
    </row>
    <row r="80" spans="1:70">
      <c r="A80" s="133" t="str">
        <f>IFERROR(IF(IF(AND(ROW(A80)=ROW($A$6),$G$2&lt;DATEVALUE("28/07/2006")),$G$2+1,INDEX('Intereses moratorios'!$A$7:$A$299,MATCH($G$2,'Intereses moratorios'!$A$7:$A$299,1)+ROW(A80)-ROW($A$6)))=0,"",IF(AND(ROW(A80)=ROW($A$6),$G$2&lt;DATEVALUE("28/07/2006")),$G$2+1,INDEX('Intereses moratorios'!$A$7:$A$299,MATCH($G$2,'Intereses moratorios'!$A$7:$A$299,1)+ROW(A80)-ROW($A$6)))),"")</f>
        <v/>
      </c>
      <c r="B80" s="133" t="str">
        <f>IFERROR(INDEX('Intereses moratorios'!$B$7:$B$299,MATCH(A80,'Intereses moratorios'!$A$7:$A$299,0)),"")</f>
        <v/>
      </c>
      <c r="C80" s="134" t="str">
        <f>IF(A80="","",IFERROR(IF($G$1&gt;=DATEVALUE("22/11/2019"),$E$4,INDEX('Intereses moratorios'!$D$7:$D$299,MATCH(A80,'Intereses moratorios'!$A$7:$A$299,0))),""))</f>
        <v/>
      </c>
      <c r="D80" s="133" t="str">
        <f t="shared" si="140"/>
        <v/>
      </c>
      <c r="E80" s="133" t="str">
        <f t="shared" si="141"/>
        <v/>
      </c>
      <c r="F80" s="135" t="str">
        <f t="shared" si="137"/>
        <v/>
      </c>
      <c r="G80" s="136" t="str">
        <f t="shared" si="134"/>
        <v/>
      </c>
      <c r="H80" s="136" t="str">
        <f t="shared" ref="H80:AM80" si="158">IF(D80&lt;&gt;"",ROUND(H4*IF($G$1&gt;=DATEVALUE("22/11/2019"),$C$80/365)*$F$80,IF(FALSE,-3,2)),"")</f>
        <v/>
      </c>
      <c r="I80" s="136" t="str">
        <f t="shared" si="158"/>
        <v/>
      </c>
      <c r="J80" s="136" t="str">
        <f t="shared" si="158"/>
        <v/>
      </c>
      <c r="K80" s="136" t="str">
        <f t="shared" si="158"/>
        <v/>
      </c>
      <c r="L80" s="136" t="str">
        <f t="shared" si="158"/>
        <v/>
      </c>
      <c r="M80" s="136" t="str">
        <f t="shared" si="158"/>
        <v/>
      </c>
      <c r="N80" s="136" t="str">
        <f t="shared" si="158"/>
        <v/>
      </c>
      <c r="O80" s="136" t="str">
        <f t="shared" si="158"/>
        <v/>
      </c>
      <c r="P80" s="136" t="str">
        <f t="shared" si="158"/>
        <v/>
      </c>
      <c r="Q80" s="136" t="str">
        <f t="shared" si="158"/>
        <v/>
      </c>
      <c r="R80" s="136" t="str">
        <f t="shared" si="158"/>
        <v/>
      </c>
      <c r="S80" s="136" t="str">
        <f t="shared" si="158"/>
        <v/>
      </c>
      <c r="T80" s="136" t="str">
        <f t="shared" si="158"/>
        <v/>
      </c>
      <c r="U80" s="136" t="str">
        <f t="shared" si="158"/>
        <v/>
      </c>
      <c r="V80" s="136" t="str">
        <f t="shared" si="158"/>
        <v/>
      </c>
      <c r="W80" s="136" t="str">
        <f t="shared" si="158"/>
        <v/>
      </c>
      <c r="X80" s="136" t="str">
        <f t="shared" si="158"/>
        <v/>
      </c>
      <c r="Y80" s="136" t="str">
        <f t="shared" si="158"/>
        <v/>
      </c>
      <c r="Z80" s="136" t="str">
        <f t="shared" si="158"/>
        <v/>
      </c>
      <c r="AA80" s="136" t="str">
        <f t="shared" si="158"/>
        <v/>
      </c>
      <c r="AB80" s="136" t="str">
        <f t="shared" si="158"/>
        <v/>
      </c>
      <c r="AC80" s="136" t="str">
        <f t="shared" si="158"/>
        <v/>
      </c>
      <c r="AD80" s="136" t="str">
        <f t="shared" si="158"/>
        <v/>
      </c>
      <c r="AE80" s="136" t="str">
        <f t="shared" si="158"/>
        <v/>
      </c>
      <c r="AF80" s="136" t="str">
        <f t="shared" si="158"/>
        <v/>
      </c>
      <c r="AG80" s="136" t="str">
        <f t="shared" si="158"/>
        <v/>
      </c>
      <c r="AH80" s="136" t="str">
        <f t="shared" si="158"/>
        <v/>
      </c>
      <c r="AI80" s="136" t="str">
        <f t="shared" si="158"/>
        <v/>
      </c>
      <c r="AJ80" s="136" t="str">
        <f t="shared" si="158"/>
        <v/>
      </c>
      <c r="AK80" s="136" t="str">
        <f t="shared" si="158"/>
        <v/>
      </c>
      <c r="AL80" s="136" t="str">
        <f t="shared" si="158"/>
        <v/>
      </c>
      <c r="AM80" s="136" t="str">
        <f t="shared" si="158"/>
        <v/>
      </c>
      <c r="AN80" s="136" t="str">
        <f t="shared" ref="AN80:BR80" si="159">IF(AJ80&lt;&gt;"",ROUND(AN4*IF($G$1&gt;=DATEVALUE("22/11/2019"),$C$80/365)*$F$80,IF(FALSE,-3,2)),"")</f>
        <v/>
      </c>
      <c r="AO80" s="136" t="str">
        <f t="shared" si="159"/>
        <v/>
      </c>
      <c r="AP80" s="136" t="str">
        <f t="shared" si="159"/>
        <v/>
      </c>
      <c r="AQ80" s="136" t="str">
        <f t="shared" si="159"/>
        <v/>
      </c>
      <c r="AR80" s="136" t="str">
        <f t="shared" si="159"/>
        <v/>
      </c>
      <c r="AS80" s="136" t="str">
        <f t="shared" si="159"/>
        <v/>
      </c>
      <c r="AT80" s="136" t="str">
        <f t="shared" si="159"/>
        <v/>
      </c>
      <c r="AU80" s="136" t="str">
        <f t="shared" si="159"/>
        <v/>
      </c>
      <c r="AV80" s="136" t="str">
        <f t="shared" si="159"/>
        <v/>
      </c>
      <c r="AW80" s="136" t="str">
        <f t="shared" si="159"/>
        <v/>
      </c>
      <c r="AX80" s="136" t="str">
        <f t="shared" si="159"/>
        <v/>
      </c>
      <c r="AY80" s="136" t="str">
        <f t="shared" si="159"/>
        <v/>
      </c>
      <c r="AZ80" s="136" t="str">
        <f t="shared" si="159"/>
        <v/>
      </c>
      <c r="BA80" s="136" t="str">
        <f t="shared" si="159"/>
        <v/>
      </c>
      <c r="BB80" s="136" t="str">
        <f t="shared" si="159"/>
        <v/>
      </c>
      <c r="BC80" s="136" t="str">
        <f t="shared" si="159"/>
        <v/>
      </c>
      <c r="BD80" s="136" t="str">
        <f t="shared" si="159"/>
        <v/>
      </c>
      <c r="BE80" s="136" t="str">
        <f t="shared" si="159"/>
        <v/>
      </c>
      <c r="BF80" s="136" t="str">
        <f t="shared" si="159"/>
        <v/>
      </c>
      <c r="BG80" s="136" t="str">
        <f t="shared" si="159"/>
        <v/>
      </c>
      <c r="BH80" s="136" t="str">
        <f t="shared" si="159"/>
        <v/>
      </c>
      <c r="BI80" s="136" t="str">
        <f t="shared" si="159"/>
        <v/>
      </c>
      <c r="BJ80" s="136" t="str">
        <f t="shared" si="159"/>
        <v/>
      </c>
      <c r="BK80" s="136" t="str">
        <f t="shared" si="159"/>
        <v/>
      </c>
      <c r="BL80" s="136" t="str">
        <f t="shared" si="159"/>
        <v/>
      </c>
      <c r="BM80" s="136" t="str">
        <f t="shared" si="159"/>
        <v/>
      </c>
      <c r="BN80" s="136" t="str">
        <f t="shared" si="159"/>
        <v/>
      </c>
      <c r="BO80" s="136" t="str">
        <f t="shared" si="159"/>
        <v/>
      </c>
      <c r="BP80" s="136" t="str">
        <f t="shared" si="159"/>
        <v/>
      </c>
      <c r="BQ80" s="136" t="str">
        <f t="shared" si="159"/>
        <v/>
      </c>
      <c r="BR80" s="136" t="str">
        <f t="shared" si="159"/>
        <v/>
      </c>
    </row>
    <row r="81" spans="1:70">
      <c r="A81" s="133" t="str">
        <f>IFERROR(IF(IF(AND(ROW(A81)=ROW($A$6),$G$2&lt;DATEVALUE("28/07/2006")),$G$2+1,INDEX('Intereses moratorios'!$A$7:$A$299,MATCH($G$2,'Intereses moratorios'!$A$7:$A$299,1)+ROW(A81)-ROW($A$6)))=0,"",IF(AND(ROW(A81)=ROW($A$6),$G$2&lt;DATEVALUE("28/07/2006")),$G$2+1,INDEX('Intereses moratorios'!$A$7:$A$299,MATCH($G$2,'Intereses moratorios'!$A$7:$A$299,1)+ROW(A81)-ROW($A$6)))),"")</f>
        <v/>
      </c>
      <c r="B81" s="133" t="str">
        <f>IFERROR(INDEX('Intereses moratorios'!$B$7:$B$299,MATCH(A81,'Intereses moratorios'!$A$7:$A$299,0)),"")</f>
        <v/>
      </c>
      <c r="C81" s="134" t="str">
        <f>IF(A81="","",IFERROR(IF($G$1&gt;=DATEVALUE("22/11/2019"),$E$4,INDEX('Intereses moratorios'!$D$7:$D$299,MATCH(A81,'Intereses moratorios'!$A$7:$A$299,0))),""))</f>
        <v/>
      </c>
      <c r="D81" s="133" t="str">
        <f t="shared" si="140"/>
        <v/>
      </c>
      <c r="E81" s="133" t="str">
        <f t="shared" si="141"/>
        <v/>
      </c>
      <c r="F81" s="135" t="str">
        <f t="shared" si="137"/>
        <v/>
      </c>
      <c r="G81" s="136" t="str">
        <f t="shared" si="134"/>
        <v/>
      </c>
      <c r="H81" s="136" t="str">
        <f t="shared" ref="H81:AM81" si="160">IF(D81&lt;&gt;"",ROUND(H4*IF($G$1&gt;=DATEVALUE("22/11/2019"),$C$81/365)*$F$81,IF(FALSE,-3,2)),"")</f>
        <v/>
      </c>
      <c r="I81" s="136" t="str">
        <f t="shared" si="160"/>
        <v/>
      </c>
      <c r="J81" s="136" t="str">
        <f t="shared" si="160"/>
        <v/>
      </c>
      <c r="K81" s="136" t="str">
        <f t="shared" si="160"/>
        <v/>
      </c>
      <c r="L81" s="136" t="str">
        <f t="shared" si="160"/>
        <v/>
      </c>
      <c r="M81" s="136" t="str">
        <f t="shared" si="160"/>
        <v/>
      </c>
      <c r="N81" s="136" t="str">
        <f t="shared" si="160"/>
        <v/>
      </c>
      <c r="O81" s="136" t="str">
        <f t="shared" si="160"/>
        <v/>
      </c>
      <c r="P81" s="136" t="str">
        <f t="shared" si="160"/>
        <v/>
      </c>
      <c r="Q81" s="136" t="str">
        <f t="shared" si="160"/>
        <v/>
      </c>
      <c r="R81" s="136" t="str">
        <f t="shared" si="160"/>
        <v/>
      </c>
      <c r="S81" s="136" t="str">
        <f t="shared" si="160"/>
        <v/>
      </c>
      <c r="T81" s="136" t="str">
        <f t="shared" si="160"/>
        <v/>
      </c>
      <c r="U81" s="136" t="str">
        <f t="shared" si="160"/>
        <v/>
      </c>
      <c r="V81" s="136" t="str">
        <f t="shared" si="160"/>
        <v/>
      </c>
      <c r="W81" s="136" t="str">
        <f t="shared" si="160"/>
        <v/>
      </c>
      <c r="X81" s="136" t="str">
        <f t="shared" si="160"/>
        <v/>
      </c>
      <c r="Y81" s="136" t="str">
        <f t="shared" si="160"/>
        <v/>
      </c>
      <c r="Z81" s="136" t="str">
        <f t="shared" si="160"/>
        <v/>
      </c>
      <c r="AA81" s="136" t="str">
        <f t="shared" si="160"/>
        <v/>
      </c>
      <c r="AB81" s="136" t="str">
        <f t="shared" si="160"/>
        <v/>
      </c>
      <c r="AC81" s="136" t="str">
        <f t="shared" si="160"/>
        <v/>
      </c>
      <c r="AD81" s="136" t="str">
        <f t="shared" si="160"/>
        <v/>
      </c>
      <c r="AE81" s="136" t="str">
        <f t="shared" si="160"/>
        <v/>
      </c>
      <c r="AF81" s="136" t="str">
        <f t="shared" si="160"/>
        <v/>
      </c>
      <c r="AG81" s="136" t="str">
        <f t="shared" si="160"/>
        <v/>
      </c>
      <c r="AH81" s="136" t="str">
        <f t="shared" si="160"/>
        <v/>
      </c>
      <c r="AI81" s="136" t="str">
        <f t="shared" si="160"/>
        <v/>
      </c>
      <c r="AJ81" s="136" t="str">
        <f t="shared" si="160"/>
        <v/>
      </c>
      <c r="AK81" s="136" t="str">
        <f t="shared" si="160"/>
        <v/>
      </c>
      <c r="AL81" s="136" t="str">
        <f t="shared" si="160"/>
        <v/>
      </c>
      <c r="AM81" s="136" t="str">
        <f t="shared" si="160"/>
        <v/>
      </c>
      <c r="AN81" s="136" t="str">
        <f t="shared" ref="AN81:BR81" si="161">IF(AJ81&lt;&gt;"",ROUND(AN4*IF($G$1&gt;=DATEVALUE("22/11/2019"),$C$81/365)*$F$81,IF(FALSE,-3,2)),"")</f>
        <v/>
      </c>
      <c r="AO81" s="136" t="str">
        <f t="shared" si="161"/>
        <v/>
      </c>
      <c r="AP81" s="136" t="str">
        <f t="shared" si="161"/>
        <v/>
      </c>
      <c r="AQ81" s="136" t="str">
        <f t="shared" si="161"/>
        <v/>
      </c>
      <c r="AR81" s="136" t="str">
        <f t="shared" si="161"/>
        <v/>
      </c>
      <c r="AS81" s="136" t="str">
        <f t="shared" si="161"/>
        <v/>
      </c>
      <c r="AT81" s="136" t="str">
        <f t="shared" si="161"/>
        <v/>
      </c>
      <c r="AU81" s="136" t="str">
        <f t="shared" si="161"/>
        <v/>
      </c>
      <c r="AV81" s="136" t="str">
        <f t="shared" si="161"/>
        <v/>
      </c>
      <c r="AW81" s="136" t="str">
        <f t="shared" si="161"/>
        <v/>
      </c>
      <c r="AX81" s="136" t="str">
        <f t="shared" si="161"/>
        <v/>
      </c>
      <c r="AY81" s="136" t="str">
        <f t="shared" si="161"/>
        <v/>
      </c>
      <c r="AZ81" s="136" t="str">
        <f t="shared" si="161"/>
        <v/>
      </c>
      <c r="BA81" s="136" t="str">
        <f t="shared" si="161"/>
        <v/>
      </c>
      <c r="BB81" s="136" t="str">
        <f t="shared" si="161"/>
        <v/>
      </c>
      <c r="BC81" s="136" t="str">
        <f t="shared" si="161"/>
        <v/>
      </c>
      <c r="BD81" s="136" t="str">
        <f t="shared" si="161"/>
        <v/>
      </c>
      <c r="BE81" s="136" t="str">
        <f t="shared" si="161"/>
        <v/>
      </c>
      <c r="BF81" s="136" t="str">
        <f t="shared" si="161"/>
        <v/>
      </c>
      <c r="BG81" s="136" t="str">
        <f t="shared" si="161"/>
        <v/>
      </c>
      <c r="BH81" s="136" t="str">
        <f t="shared" si="161"/>
        <v/>
      </c>
      <c r="BI81" s="136" t="str">
        <f t="shared" si="161"/>
        <v/>
      </c>
      <c r="BJ81" s="136" t="str">
        <f t="shared" si="161"/>
        <v/>
      </c>
      <c r="BK81" s="136" t="str">
        <f t="shared" si="161"/>
        <v/>
      </c>
      <c r="BL81" s="136" t="str">
        <f t="shared" si="161"/>
        <v/>
      </c>
      <c r="BM81" s="136" t="str">
        <f t="shared" si="161"/>
        <v/>
      </c>
      <c r="BN81" s="136" t="str">
        <f t="shared" si="161"/>
        <v/>
      </c>
      <c r="BO81" s="136" t="str">
        <f t="shared" si="161"/>
        <v/>
      </c>
      <c r="BP81" s="136" t="str">
        <f t="shared" si="161"/>
        <v/>
      </c>
      <c r="BQ81" s="136" t="str">
        <f t="shared" si="161"/>
        <v/>
      </c>
      <c r="BR81" s="136" t="str">
        <f t="shared" si="161"/>
        <v/>
      </c>
    </row>
    <row r="82" spans="1:70">
      <c r="A82" s="133" t="str">
        <f>IFERROR(IF(IF(AND(ROW(A82)=ROW($A$6),$G$2&lt;DATEVALUE("28/07/2006")),$G$2+1,INDEX('Intereses moratorios'!$A$7:$A$299,MATCH($G$2,'Intereses moratorios'!$A$7:$A$299,1)+ROW(A82)-ROW($A$6)))=0,"",IF(AND(ROW(A82)=ROW($A$6),$G$2&lt;DATEVALUE("28/07/2006")),$G$2+1,INDEX('Intereses moratorios'!$A$7:$A$299,MATCH($G$2,'Intereses moratorios'!$A$7:$A$299,1)+ROW(A82)-ROW($A$6)))),"")</f>
        <v/>
      </c>
      <c r="B82" s="133" t="str">
        <f>IFERROR(INDEX('Intereses moratorios'!$B$7:$B$299,MATCH(A82,'Intereses moratorios'!$A$7:$A$299,0)),"")</f>
        <v/>
      </c>
      <c r="C82" s="134" t="str">
        <f>IF(A82="","",IFERROR(IF($G$1&gt;=DATEVALUE("22/11/2019"),$E$4,INDEX('Intereses moratorios'!$D$7:$D$299,MATCH(A82,'Intereses moratorios'!$A$7:$A$299,0))),""))</f>
        <v/>
      </c>
      <c r="D82" s="133" t="str">
        <f t="shared" si="140"/>
        <v/>
      </c>
      <c r="E82" s="133" t="str">
        <f t="shared" si="141"/>
        <v/>
      </c>
      <c r="F82" s="135" t="str">
        <f t="shared" si="137"/>
        <v/>
      </c>
      <c r="G82" s="136" t="str">
        <f t="shared" si="134"/>
        <v/>
      </c>
      <c r="H82" s="136" t="str">
        <f t="shared" ref="H82:AM82" si="162">IF(D82&lt;&gt;"",ROUND(H4*IF($G$1&gt;=DATEVALUE("22/11/2019"),$C$82/365)*$F$82,IF(FALSE,-3,2)),"")</f>
        <v/>
      </c>
      <c r="I82" s="136" t="str">
        <f t="shared" si="162"/>
        <v/>
      </c>
      <c r="J82" s="136" t="str">
        <f t="shared" si="162"/>
        <v/>
      </c>
      <c r="K82" s="136" t="str">
        <f t="shared" si="162"/>
        <v/>
      </c>
      <c r="L82" s="136" t="str">
        <f t="shared" si="162"/>
        <v/>
      </c>
      <c r="M82" s="136" t="str">
        <f t="shared" si="162"/>
        <v/>
      </c>
      <c r="N82" s="136" t="str">
        <f t="shared" si="162"/>
        <v/>
      </c>
      <c r="O82" s="136" t="str">
        <f t="shared" si="162"/>
        <v/>
      </c>
      <c r="P82" s="136" t="str">
        <f t="shared" si="162"/>
        <v/>
      </c>
      <c r="Q82" s="136" t="str">
        <f t="shared" si="162"/>
        <v/>
      </c>
      <c r="R82" s="136" t="str">
        <f t="shared" si="162"/>
        <v/>
      </c>
      <c r="S82" s="136" t="str">
        <f t="shared" si="162"/>
        <v/>
      </c>
      <c r="T82" s="136" t="str">
        <f t="shared" si="162"/>
        <v/>
      </c>
      <c r="U82" s="136" t="str">
        <f t="shared" si="162"/>
        <v/>
      </c>
      <c r="V82" s="136" t="str">
        <f t="shared" si="162"/>
        <v/>
      </c>
      <c r="W82" s="136" t="str">
        <f t="shared" si="162"/>
        <v/>
      </c>
      <c r="X82" s="136" t="str">
        <f t="shared" si="162"/>
        <v/>
      </c>
      <c r="Y82" s="136" t="str">
        <f t="shared" si="162"/>
        <v/>
      </c>
      <c r="Z82" s="136" t="str">
        <f t="shared" si="162"/>
        <v/>
      </c>
      <c r="AA82" s="136" t="str">
        <f t="shared" si="162"/>
        <v/>
      </c>
      <c r="AB82" s="136" t="str">
        <f t="shared" si="162"/>
        <v/>
      </c>
      <c r="AC82" s="136" t="str">
        <f t="shared" si="162"/>
        <v/>
      </c>
      <c r="AD82" s="136" t="str">
        <f t="shared" si="162"/>
        <v/>
      </c>
      <c r="AE82" s="136" t="str">
        <f t="shared" si="162"/>
        <v/>
      </c>
      <c r="AF82" s="136" t="str">
        <f t="shared" si="162"/>
        <v/>
      </c>
      <c r="AG82" s="136" t="str">
        <f t="shared" si="162"/>
        <v/>
      </c>
      <c r="AH82" s="136" t="str">
        <f t="shared" si="162"/>
        <v/>
      </c>
      <c r="AI82" s="136" t="str">
        <f t="shared" si="162"/>
        <v/>
      </c>
      <c r="AJ82" s="136" t="str">
        <f t="shared" si="162"/>
        <v/>
      </c>
      <c r="AK82" s="136" t="str">
        <f t="shared" si="162"/>
        <v/>
      </c>
      <c r="AL82" s="136" t="str">
        <f t="shared" si="162"/>
        <v/>
      </c>
      <c r="AM82" s="136" t="str">
        <f t="shared" si="162"/>
        <v/>
      </c>
      <c r="AN82" s="136" t="str">
        <f t="shared" ref="AN82:BR82" si="163">IF(AJ82&lt;&gt;"",ROUND(AN4*IF($G$1&gt;=DATEVALUE("22/11/2019"),$C$82/365)*$F$82,IF(FALSE,-3,2)),"")</f>
        <v/>
      </c>
      <c r="AO82" s="136" t="str">
        <f t="shared" si="163"/>
        <v/>
      </c>
      <c r="AP82" s="136" t="str">
        <f t="shared" si="163"/>
        <v/>
      </c>
      <c r="AQ82" s="136" t="str">
        <f t="shared" si="163"/>
        <v/>
      </c>
      <c r="AR82" s="136" t="str">
        <f t="shared" si="163"/>
        <v/>
      </c>
      <c r="AS82" s="136" t="str">
        <f t="shared" si="163"/>
        <v/>
      </c>
      <c r="AT82" s="136" t="str">
        <f t="shared" si="163"/>
        <v/>
      </c>
      <c r="AU82" s="136" t="str">
        <f t="shared" si="163"/>
        <v/>
      </c>
      <c r="AV82" s="136" t="str">
        <f t="shared" si="163"/>
        <v/>
      </c>
      <c r="AW82" s="136" t="str">
        <f t="shared" si="163"/>
        <v/>
      </c>
      <c r="AX82" s="136" t="str">
        <f t="shared" si="163"/>
        <v/>
      </c>
      <c r="AY82" s="136" t="str">
        <f t="shared" si="163"/>
        <v/>
      </c>
      <c r="AZ82" s="136" t="str">
        <f t="shared" si="163"/>
        <v/>
      </c>
      <c r="BA82" s="136" t="str">
        <f t="shared" si="163"/>
        <v/>
      </c>
      <c r="BB82" s="136" t="str">
        <f t="shared" si="163"/>
        <v/>
      </c>
      <c r="BC82" s="136" t="str">
        <f t="shared" si="163"/>
        <v/>
      </c>
      <c r="BD82" s="136" t="str">
        <f t="shared" si="163"/>
        <v/>
      </c>
      <c r="BE82" s="136" t="str">
        <f t="shared" si="163"/>
        <v/>
      </c>
      <c r="BF82" s="136" t="str">
        <f t="shared" si="163"/>
        <v/>
      </c>
      <c r="BG82" s="136" t="str">
        <f t="shared" si="163"/>
        <v/>
      </c>
      <c r="BH82" s="136" t="str">
        <f t="shared" si="163"/>
        <v/>
      </c>
      <c r="BI82" s="136" t="str">
        <f t="shared" si="163"/>
        <v/>
      </c>
      <c r="BJ82" s="136" t="str">
        <f t="shared" si="163"/>
        <v/>
      </c>
      <c r="BK82" s="136" t="str">
        <f t="shared" si="163"/>
        <v/>
      </c>
      <c r="BL82" s="136" t="str">
        <f t="shared" si="163"/>
        <v/>
      </c>
      <c r="BM82" s="136" t="str">
        <f t="shared" si="163"/>
        <v/>
      </c>
      <c r="BN82" s="136" t="str">
        <f t="shared" si="163"/>
        <v/>
      </c>
      <c r="BO82" s="136" t="str">
        <f t="shared" si="163"/>
        <v/>
      </c>
      <c r="BP82" s="136" t="str">
        <f t="shared" si="163"/>
        <v/>
      </c>
      <c r="BQ82" s="136" t="str">
        <f t="shared" si="163"/>
        <v/>
      </c>
      <c r="BR82" s="136" t="str">
        <f t="shared" si="163"/>
        <v/>
      </c>
    </row>
    <row r="83" spans="1:70">
      <c r="A83" s="133" t="str">
        <f>IFERROR(IF(IF(AND(ROW(A83)=ROW($A$6),$G$2&lt;DATEVALUE("28/07/2006")),$G$2+1,INDEX('Intereses moratorios'!$A$7:$A$299,MATCH($G$2,'Intereses moratorios'!$A$7:$A$299,1)+ROW(A83)-ROW($A$6)))=0,"",IF(AND(ROW(A83)=ROW($A$6),$G$2&lt;DATEVALUE("28/07/2006")),$G$2+1,INDEX('Intereses moratorios'!$A$7:$A$299,MATCH($G$2,'Intereses moratorios'!$A$7:$A$299,1)+ROW(A83)-ROW($A$6)))),"")</f>
        <v/>
      </c>
      <c r="B83" s="133" t="str">
        <f>IFERROR(INDEX('Intereses moratorios'!$B$7:$B$299,MATCH(A83,'Intereses moratorios'!$A$7:$A$299,0)),"")</f>
        <v/>
      </c>
      <c r="C83" s="134" t="str">
        <f>IF(A83="","",IFERROR(IF($G$1&gt;=DATEVALUE("22/11/2019"),$E$4,INDEX('Intereses moratorios'!$D$7:$D$299,MATCH(A83,'Intereses moratorios'!$A$7:$A$299,0))),""))</f>
        <v/>
      </c>
      <c r="D83" s="133" t="str">
        <f t="shared" si="140"/>
        <v/>
      </c>
      <c r="E83" s="133" t="str">
        <f t="shared" si="141"/>
        <v/>
      </c>
      <c r="F83" s="135" t="str">
        <f t="shared" si="137"/>
        <v/>
      </c>
      <c r="G83" s="136" t="str">
        <f t="shared" si="134"/>
        <v/>
      </c>
      <c r="H83" s="136" t="str">
        <f t="shared" ref="H83:AM83" si="164">IF(D83&lt;&gt;"",ROUND(H4*IF($G$1&gt;=DATEVALUE("22/11/2019"),$C$83/365)*$F$83,IF(FALSE,-3,2)),"")</f>
        <v/>
      </c>
      <c r="I83" s="136" t="str">
        <f t="shared" si="164"/>
        <v/>
      </c>
      <c r="J83" s="136" t="str">
        <f t="shared" si="164"/>
        <v/>
      </c>
      <c r="K83" s="136" t="str">
        <f t="shared" si="164"/>
        <v/>
      </c>
      <c r="L83" s="136" t="str">
        <f t="shared" si="164"/>
        <v/>
      </c>
      <c r="M83" s="136" t="str">
        <f t="shared" si="164"/>
        <v/>
      </c>
      <c r="N83" s="136" t="str">
        <f t="shared" si="164"/>
        <v/>
      </c>
      <c r="O83" s="136" t="str">
        <f t="shared" si="164"/>
        <v/>
      </c>
      <c r="P83" s="136" t="str">
        <f t="shared" si="164"/>
        <v/>
      </c>
      <c r="Q83" s="136" t="str">
        <f t="shared" si="164"/>
        <v/>
      </c>
      <c r="R83" s="136" t="str">
        <f t="shared" si="164"/>
        <v/>
      </c>
      <c r="S83" s="136" t="str">
        <f t="shared" si="164"/>
        <v/>
      </c>
      <c r="T83" s="136" t="str">
        <f t="shared" si="164"/>
        <v/>
      </c>
      <c r="U83" s="136" t="str">
        <f t="shared" si="164"/>
        <v/>
      </c>
      <c r="V83" s="136" t="str">
        <f t="shared" si="164"/>
        <v/>
      </c>
      <c r="W83" s="136" t="str">
        <f t="shared" si="164"/>
        <v/>
      </c>
      <c r="X83" s="136" t="str">
        <f t="shared" si="164"/>
        <v/>
      </c>
      <c r="Y83" s="136" t="str">
        <f t="shared" si="164"/>
        <v/>
      </c>
      <c r="Z83" s="136" t="str">
        <f t="shared" si="164"/>
        <v/>
      </c>
      <c r="AA83" s="136" t="str">
        <f t="shared" si="164"/>
        <v/>
      </c>
      <c r="AB83" s="136" t="str">
        <f t="shared" si="164"/>
        <v/>
      </c>
      <c r="AC83" s="136" t="str">
        <f t="shared" si="164"/>
        <v/>
      </c>
      <c r="AD83" s="136" t="str">
        <f t="shared" si="164"/>
        <v/>
      </c>
      <c r="AE83" s="136" t="str">
        <f t="shared" si="164"/>
        <v/>
      </c>
      <c r="AF83" s="136" t="str">
        <f t="shared" si="164"/>
        <v/>
      </c>
      <c r="AG83" s="136" t="str">
        <f t="shared" si="164"/>
        <v/>
      </c>
      <c r="AH83" s="136" t="str">
        <f t="shared" si="164"/>
        <v/>
      </c>
      <c r="AI83" s="136" t="str">
        <f t="shared" si="164"/>
        <v/>
      </c>
      <c r="AJ83" s="136" t="str">
        <f t="shared" si="164"/>
        <v/>
      </c>
      <c r="AK83" s="136" t="str">
        <f t="shared" si="164"/>
        <v/>
      </c>
      <c r="AL83" s="136" t="str">
        <f t="shared" si="164"/>
        <v/>
      </c>
      <c r="AM83" s="136" t="str">
        <f t="shared" si="164"/>
        <v/>
      </c>
      <c r="AN83" s="136" t="str">
        <f t="shared" ref="AN83:BR83" si="165">IF(AJ83&lt;&gt;"",ROUND(AN4*IF($G$1&gt;=DATEVALUE("22/11/2019"),$C$83/365)*$F$83,IF(FALSE,-3,2)),"")</f>
        <v/>
      </c>
      <c r="AO83" s="136" t="str">
        <f t="shared" si="165"/>
        <v/>
      </c>
      <c r="AP83" s="136" t="str">
        <f t="shared" si="165"/>
        <v/>
      </c>
      <c r="AQ83" s="136" t="str">
        <f t="shared" si="165"/>
        <v/>
      </c>
      <c r="AR83" s="136" t="str">
        <f t="shared" si="165"/>
        <v/>
      </c>
      <c r="AS83" s="136" t="str">
        <f t="shared" si="165"/>
        <v/>
      </c>
      <c r="AT83" s="136" t="str">
        <f t="shared" si="165"/>
        <v/>
      </c>
      <c r="AU83" s="136" t="str">
        <f t="shared" si="165"/>
        <v/>
      </c>
      <c r="AV83" s="136" t="str">
        <f t="shared" si="165"/>
        <v/>
      </c>
      <c r="AW83" s="136" t="str">
        <f t="shared" si="165"/>
        <v/>
      </c>
      <c r="AX83" s="136" t="str">
        <f t="shared" si="165"/>
        <v/>
      </c>
      <c r="AY83" s="136" t="str">
        <f t="shared" si="165"/>
        <v/>
      </c>
      <c r="AZ83" s="136" t="str">
        <f t="shared" si="165"/>
        <v/>
      </c>
      <c r="BA83" s="136" t="str">
        <f t="shared" si="165"/>
        <v/>
      </c>
      <c r="BB83" s="136" t="str">
        <f t="shared" si="165"/>
        <v/>
      </c>
      <c r="BC83" s="136" t="str">
        <f t="shared" si="165"/>
        <v/>
      </c>
      <c r="BD83" s="136" t="str">
        <f t="shared" si="165"/>
        <v/>
      </c>
      <c r="BE83" s="136" t="str">
        <f t="shared" si="165"/>
        <v/>
      </c>
      <c r="BF83" s="136" t="str">
        <f t="shared" si="165"/>
        <v/>
      </c>
      <c r="BG83" s="136" t="str">
        <f t="shared" si="165"/>
        <v/>
      </c>
      <c r="BH83" s="136" t="str">
        <f t="shared" si="165"/>
        <v/>
      </c>
      <c r="BI83" s="136" t="str">
        <f t="shared" si="165"/>
        <v/>
      </c>
      <c r="BJ83" s="136" t="str">
        <f t="shared" si="165"/>
        <v/>
      </c>
      <c r="BK83" s="136" t="str">
        <f t="shared" si="165"/>
        <v/>
      </c>
      <c r="BL83" s="136" t="str">
        <f t="shared" si="165"/>
        <v/>
      </c>
      <c r="BM83" s="136" t="str">
        <f t="shared" si="165"/>
        <v/>
      </c>
      <c r="BN83" s="136" t="str">
        <f t="shared" si="165"/>
        <v/>
      </c>
      <c r="BO83" s="136" t="str">
        <f t="shared" si="165"/>
        <v/>
      </c>
      <c r="BP83" s="136" t="str">
        <f t="shared" si="165"/>
        <v/>
      </c>
      <c r="BQ83" s="136" t="str">
        <f t="shared" si="165"/>
        <v/>
      </c>
      <c r="BR83" s="136" t="str">
        <f t="shared" si="165"/>
        <v/>
      </c>
    </row>
    <row r="84" spans="1:70">
      <c r="A84" s="133" t="str">
        <f>IFERROR(IF(IF(AND(ROW(A84)=ROW($A$6),$G$2&lt;DATEVALUE("28/07/2006")),$G$2+1,INDEX('Intereses moratorios'!$A$7:$A$299,MATCH($G$2,'Intereses moratorios'!$A$7:$A$299,1)+ROW(A84)-ROW($A$6)))=0,"",IF(AND(ROW(A84)=ROW($A$6),$G$2&lt;DATEVALUE("28/07/2006")),$G$2+1,INDEX('Intereses moratorios'!$A$7:$A$299,MATCH($G$2,'Intereses moratorios'!$A$7:$A$299,1)+ROW(A84)-ROW($A$6)))),"")</f>
        <v/>
      </c>
      <c r="B84" s="133" t="str">
        <f>IFERROR(INDEX('Intereses moratorios'!$B$7:$B$299,MATCH(A84,'Intereses moratorios'!$A$7:$A$299,0)),"")</f>
        <v/>
      </c>
      <c r="C84" s="134" t="str">
        <f>IF(A84="","",IFERROR(IF($G$1&gt;=DATEVALUE("22/11/2019"),$E$4,INDEX('Intereses moratorios'!$D$7:$D$299,MATCH(A84,'Intereses moratorios'!$A$7:$A$299,0))),""))</f>
        <v/>
      </c>
      <c r="D84" s="133" t="str">
        <f t="shared" si="140"/>
        <v/>
      </c>
      <c r="E84" s="133" t="str">
        <f t="shared" si="141"/>
        <v/>
      </c>
      <c r="F84" s="135" t="str">
        <f t="shared" si="137"/>
        <v/>
      </c>
      <c r="G84" s="136" t="str">
        <f t="shared" si="134"/>
        <v/>
      </c>
      <c r="H84" s="136" t="str">
        <f t="shared" ref="H84:AM84" si="166">IF(D84&lt;&gt;"",ROUND(H4*IF($G$1&gt;=DATEVALUE("22/11/2019"),$C$84/365)*$F$84,IF(FALSE,-3,2)),"")</f>
        <v/>
      </c>
      <c r="I84" s="136" t="str">
        <f t="shared" si="166"/>
        <v/>
      </c>
      <c r="J84" s="136" t="str">
        <f t="shared" si="166"/>
        <v/>
      </c>
      <c r="K84" s="136" t="str">
        <f t="shared" si="166"/>
        <v/>
      </c>
      <c r="L84" s="136" t="str">
        <f t="shared" si="166"/>
        <v/>
      </c>
      <c r="M84" s="136" t="str">
        <f t="shared" si="166"/>
        <v/>
      </c>
      <c r="N84" s="136" t="str">
        <f t="shared" si="166"/>
        <v/>
      </c>
      <c r="O84" s="136" t="str">
        <f t="shared" si="166"/>
        <v/>
      </c>
      <c r="P84" s="136" t="str">
        <f t="shared" si="166"/>
        <v/>
      </c>
      <c r="Q84" s="136" t="str">
        <f t="shared" si="166"/>
        <v/>
      </c>
      <c r="R84" s="136" t="str">
        <f t="shared" si="166"/>
        <v/>
      </c>
      <c r="S84" s="136" t="str">
        <f t="shared" si="166"/>
        <v/>
      </c>
      <c r="T84" s="136" t="str">
        <f t="shared" si="166"/>
        <v/>
      </c>
      <c r="U84" s="136" t="str">
        <f t="shared" si="166"/>
        <v/>
      </c>
      <c r="V84" s="136" t="str">
        <f t="shared" si="166"/>
        <v/>
      </c>
      <c r="W84" s="136" t="str">
        <f t="shared" si="166"/>
        <v/>
      </c>
      <c r="X84" s="136" t="str">
        <f t="shared" si="166"/>
        <v/>
      </c>
      <c r="Y84" s="136" t="str">
        <f t="shared" si="166"/>
        <v/>
      </c>
      <c r="Z84" s="136" t="str">
        <f t="shared" si="166"/>
        <v/>
      </c>
      <c r="AA84" s="136" t="str">
        <f t="shared" si="166"/>
        <v/>
      </c>
      <c r="AB84" s="136" t="str">
        <f t="shared" si="166"/>
        <v/>
      </c>
      <c r="AC84" s="136" t="str">
        <f t="shared" si="166"/>
        <v/>
      </c>
      <c r="AD84" s="136" t="str">
        <f t="shared" si="166"/>
        <v/>
      </c>
      <c r="AE84" s="136" t="str">
        <f t="shared" si="166"/>
        <v/>
      </c>
      <c r="AF84" s="136" t="str">
        <f t="shared" si="166"/>
        <v/>
      </c>
      <c r="AG84" s="136" t="str">
        <f t="shared" si="166"/>
        <v/>
      </c>
      <c r="AH84" s="136" t="str">
        <f t="shared" si="166"/>
        <v/>
      </c>
      <c r="AI84" s="136" t="str">
        <f t="shared" si="166"/>
        <v/>
      </c>
      <c r="AJ84" s="136" t="str">
        <f t="shared" si="166"/>
        <v/>
      </c>
      <c r="AK84" s="136" t="str">
        <f t="shared" si="166"/>
        <v/>
      </c>
      <c r="AL84" s="136" t="str">
        <f t="shared" si="166"/>
        <v/>
      </c>
      <c r="AM84" s="136" t="str">
        <f t="shared" si="166"/>
        <v/>
      </c>
      <c r="AN84" s="136" t="str">
        <f t="shared" ref="AN84:BR84" si="167">IF(AJ84&lt;&gt;"",ROUND(AN4*IF($G$1&gt;=DATEVALUE("22/11/2019"),$C$84/365)*$F$84,IF(FALSE,-3,2)),"")</f>
        <v/>
      </c>
      <c r="AO84" s="136" t="str">
        <f t="shared" si="167"/>
        <v/>
      </c>
      <c r="AP84" s="136" t="str">
        <f t="shared" si="167"/>
        <v/>
      </c>
      <c r="AQ84" s="136" t="str">
        <f t="shared" si="167"/>
        <v/>
      </c>
      <c r="AR84" s="136" t="str">
        <f t="shared" si="167"/>
        <v/>
      </c>
      <c r="AS84" s="136" t="str">
        <f t="shared" si="167"/>
        <v/>
      </c>
      <c r="AT84" s="136" t="str">
        <f t="shared" si="167"/>
        <v/>
      </c>
      <c r="AU84" s="136" t="str">
        <f t="shared" si="167"/>
        <v/>
      </c>
      <c r="AV84" s="136" t="str">
        <f t="shared" si="167"/>
        <v/>
      </c>
      <c r="AW84" s="136" t="str">
        <f t="shared" si="167"/>
        <v/>
      </c>
      <c r="AX84" s="136" t="str">
        <f t="shared" si="167"/>
        <v/>
      </c>
      <c r="AY84" s="136" t="str">
        <f t="shared" si="167"/>
        <v/>
      </c>
      <c r="AZ84" s="136" t="str">
        <f t="shared" si="167"/>
        <v/>
      </c>
      <c r="BA84" s="136" t="str">
        <f t="shared" si="167"/>
        <v/>
      </c>
      <c r="BB84" s="136" t="str">
        <f t="shared" si="167"/>
        <v/>
      </c>
      <c r="BC84" s="136" t="str">
        <f t="shared" si="167"/>
        <v/>
      </c>
      <c r="BD84" s="136" t="str">
        <f t="shared" si="167"/>
        <v/>
      </c>
      <c r="BE84" s="136" t="str">
        <f t="shared" si="167"/>
        <v/>
      </c>
      <c r="BF84" s="136" t="str">
        <f t="shared" si="167"/>
        <v/>
      </c>
      <c r="BG84" s="136" t="str">
        <f t="shared" si="167"/>
        <v/>
      </c>
      <c r="BH84" s="136" t="str">
        <f t="shared" si="167"/>
        <v/>
      </c>
      <c r="BI84" s="136" t="str">
        <f t="shared" si="167"/>
        <v/>
      </c>
      <c r="BJ84" s="136" t="str">
        <f t="shared" si="167"/>
        <v/>
      </c>
      <c r="BK84" s="136" t="str">
        <f t="shared" si="167"/>
        <v/>
      </c>
      <c r="BL84" s="136" t="str">
        <f t="shared" si="167"/>
        <v/>
      </c>
      <c r="BM84" s="136" t="str">
        <f t="shared" si="167"/>
        <v/>
      </c>
      <c r="BN84" s="136" t="str">
        <f t="shared" si="167"/>
        <v/>
      </c>
      <c r="BO84" s="136" t="str">
        <f t="shared" si="167"/>
        <v/>
      </c>
      <c r="BP84" s="136" t="str">
        <f t="shared" si="167"/>
        <v/>
      </c>
      <c r="BQ84" s="136" t="str">
        <f t="shared" si="167"/>
        <v/>
      </c>
      <c r="BR84" s="136" t="str">
        <f t="shared" si="167"/>
        <v/>
      </c>
    </row>
    <row r="85" spans="1:70">
      <c r="A85" s="133" t="str">
        <f>IFERROR(IF(IF(AND(ROW(A85)=ROW($A$6),$G$2&lt;DATEVALUE("28/07/2006")),$G$2+1,INDEX('Intereses moratorios'!$A$7:$A$299,MATCH($G$2,'Intereses moratorios'!$A$7:$A$299,1)+ROW(A85)-ROW($A$6)))=0,"",IF(AND(ROW(A85)=ROW($A$6),$G$2&lt;DATEVALUE("28/07/2006")),$G$2+1,INDEX('Intereses moratorios'!$A$7:$A$299,MATCH($G$2,'Intereses moratorios'!$A$7:$A$299,1)+ROW(A85)-ROW($A$6)))),"")</f>
        <v/>
      </c>
      <c r="B85" s="133" t="str">
        <f>IFERROR(INDEX('Intereses moratorios'!$B$7:$B$299,MATCH(A85,'Intereses moratorios'!$A$7:$A$299,0)),"")</f>
        <v/>
      </c>
      <c r="C85" s="134" t="str">
        <f>IF(A85="","",IFERROR(IF($G$1&gt;=DATEVALUE("22/11/2019"),$E$4,INDEX('Intereses moratorios'!$D$7:$D$299,MATCH(A85,'Intereses moratorios'!$A$7:$A$299,0))),""))</f>
        <v/>
      </c>
      <c r="D85" s="133" t="str">
        <f t="shared" si="140"/>
        <v/>
      </c>
      <c r="E85" s="133" t="str">
        <f t="shared" si="141"/>
        <v/>
      </c>
      <c r="F85" s="135" t="str">
        <f t="shared" si="137"/>
        <v/>
      </c>
      <c r="G85" s="136" t="str">
        <f t="shared" si="134"/>
        <v/>
      </c>
      <c r="H85" s="136" t="str">
        <f t="shared" ref="H85:AM85" si="168">IF(D85&lt;&gt;"",ROUND(H4*IF($G$1&gt;=DATEVALUE("22/11/2019"),$C$85/365)*$F$85,IF(FALSE,-3,2)),"")</f>
        <v/>
      </c>
      <c r="I85" s="136" t="str">
        <f t="shared" si="168"/>
        <v/>
      </c>
      <c r="J85" s="136" t="str">
        <f t="shared" si="168"/>
        <v/>
      </c>
      <c r="K85" s="136" t="str">
        <f t="shared" si="168"/>
        <v/>
      </c>
      <c r="L85" s="136" t="str">
        <f t="shared" si="168"/>
        <v/>
      </c>
      <c r="M85" s="136" t="str">
        <f t="shared" si="168"/>
        <v/>
      </c>
      <c r="N85" s="136" t="str">
        <f t="shared" si="168"/>
        <v/>
      </c>
      <c r="O85" s="136" t="str">
        <f t="shared" si="168"/>
        <v/>
      </c>
      <c r="P85" s="136" t="str">
        <f t="shared" si="168"/>
        <v/>
      </c>
      <c r="Q85" s="136" t="str">
        <f t="shared" si="168"/>
        <v/>
      </c>
      <c r="R85" s="136" t="str">
        <f t="shared" si="168"/>
        <v/>
      </c>
      <c r="S85" s="136" t="str">
        <f t="shared" si="168"/>
        <v/>
      </c>
      <c r="T85" s="136" t="str">
        <f t="shared" si="168"/>
        <v/>
      </c>
      <c r="U85" s="136" t="str">
        <f t="shared" si="168"/>
        <v/>
      </c>
      <c r="V85" s="136" t="str">
        <f t="shared" si="168"/>
        <v/>
      </c>
      <c r="W85" s="136" t="str">
        <f t="shared" si="168"/>
        <v/>
      </c>
      <c r="X85" s="136" t="str">
        <f t="shared" si="168"/>
        <v/>
      </c>
      <c r="Y85" s="136" t="str">
        <f t="shared" si="168"/>
        <v/>
      </c>
      <c r="Z85" s="136" t="str">
        <f t="shared" si="168"/>
        <v/>
      </c>
      <c r="AA85" s="136" t="str">
        <f t="shared" si="168"/>
        <v/>
      </c>
      <c r="AB85" s="136" t="str">
        <f t="shared" si="168"/>
        <v/>
      </c>
      <c r="AC85" s="136" t="str">
        <f t="shared" si="168"/>
        <v/>
      </c>
      <c r="AD85" s="136" t="str">
        <f t="shared" si="168"/>
        <v/>
      </c>
      <c r="AE85" s="136" t="str">
        <f t="shared" si="168"/>
        <v/>
      </c>
      <c r="AF85" s="136" t="str">
        <f t="shared" si="168"/>
        <v/>
      </c>
      <c r="AG85" s="136" t="str">
        <f t="shared" si="168"/>
        <v/>
      </c>
      <c r="AH85" s="136" t="str">
        <f t="shared" si="168"/>
        <v/>
      </c>
      <c r="AI85" s="136" t="str">
        <f t="shared" si="168"/>
        <v/>
      </c>
      <c r="AJ85" s="136" t="str">
        <f t="shared" si="168"/>
        <v/>
      </c>
      <c r="AK85" s="136" t="str">
        <f t="shared" si="168"/>
        <v/>
      </c>
      <c r="AL85" s="136" t="str">
        <f t="shared" si="168"/>
        <v/>
      </c>
      <c r="AM85" s="136" t="str">
        <f t="shared" si="168"/>
        <v/>
      </c>
      <c r="AN85" s="136" t="str">
        <f t="shared" ref="AN85:BR85" si="169">IF(AJ85&lt;&gt;"",ROUND(AN4*IF($G$1&gt;=DATEVALUE("22/11/2019"),$C$85/365)*$F$85,IF(FALSE,-3,2)),"")</f>
        <v/>
      </c>
      <c r="AO85" s="136" t="str">
        <f t="shared" si="169"/>
        <v/>
      </c>
      <c r="AP85" s="136" t="str">
        <f t="shared" si="169"/>
        <v/>
      </c>
      <c r="AQ85" s="136" t="str">
        <f t="shared" si="169"/>
        <v/>
      </c>
      <c r="AR85" s="136" t="str">
        <f t="shared" si="169"/>
        <v/>
      </c>
      <c r="AS85" s="136" t="str">
        <f t="shared" si="169"/>
        <v/>
      </c>
      <c r="AT85" s="136" t="str">
        <f t="shared" si="169"/>
        <v/>
      </c>
      <c r="AU85" s="136" t="str">
        <f t="shared" si="169"/>
        <v/>
      </c>
      <c r="AV85" s="136" t="str">
        <f t="shared" si="169"/>
        <v/>
      </c>
      <c r="AW85" s="136" t="str">
        <f t="shared" si="169"/>
        <v/>
      </c>
      <c r="AX85" s="136" t="str">
        <f t="shared" si="169"/>
        <v/>
      </c>
      <c r="AY85" s="136" t="str">
        <f t="shared" si="169"/>
        <v/>
      </c>
      <c r="AZ85" s="136" t="str">
        <f t="shared" si="169"/>
        <v/>
      </c>
      <c r="BA85" s="136" t="str">
        <f t="shared" si="169"/>
        <v/>
      </c>
      <c r="BB85" s="136" t="str">
        <f t="shared" si="169"/>
        <v/>
      </c>
      <c r="BC85" s="136" t="str">
        <f t="shared" si="169"/>
        <v/>
      </c>
      <c r="BD85" s="136" t="str">
        <f t="shared" si="169"/>
        <v/>
      </c>
      <c r="BE85" s="136" t="str">
        <f t="shared" si="169"/>
        <v/>
      </c>
      <c r="BF85" s="136" t="str">
        <f t="shared" si="169"/>
        <v/>
      </c>
      <c r="BG85" s="136" t="str">
        <f t="shared" si="169"/>
        <v/>
      </c>
      <c r="BH85" s="136" t="str">
        <f t="shared" si="169"/>
        <v/>
      </c>
      <c r="BI85" s="136" t="str">
        <f t="shared" si="169"/>
        <v/>
      </c>
      <c r="BJ85" s="136" t="str">
        <f t="shared" si="169"/>
        <v/>
      </c>
      <c r="BK85" s="136" t="str">
        <f t="shared" si="169"/>
        <v/>
      </c>
      <c r="BL85" s="136" t="str">
        <f t="shared" si="169"/>
        <v/>
      </c>
      <c r="BM85" s="136" t="str">
        <f t="shared" si="169"/>
        <v/>
      </c>
      <c r="BN85" s="136" t="str">
        <f t="shared" si="169"/>
        <v/>
      </c>
      <c r="BO85" s="136" t="str">
        <f t="shared" si="169"/>
        <v/>
      </c>
      <c r="BP85" s="136" t="str">
        <f t="shared" si="169"/>
        <v/>
      </c>
      <c r="BQ85" s="136" t="str">
        <f t="shared" si="169"/>
        <v/>
      </c>
      <c r="BR85" s="136" t="str">
        <f t="shared" si="169"/>
        <v/>
      </c>
    </row>
    <row r="86" spans="1:70">
      <c r="A86" s="133" t="str">
        <f>IFERROR(IF(IF(AND(ROW(A86)=ROW($A$6),$G$2&lt;DATEVALUE("28/07/2006")),$G$2+1,INDEX('Intereses moratorios'!$A$7:$A$299,MATCH($G$2,'Intereses moratorios'!$A$7:$A$299,1)+ROW(A86)-ROW($A$6)))=0,"",IF(AND(ROW(A86)=ROW($A$6),$G$2&lt;DATEVALUE("28/07/2006")),$G$2+1,INDEX('Intereses moratorios'!$A$7:$A$299,MATCH($G$2,'Intereses moratorios'!$A$7:$A$299,1)+ROW(A86)-ROW($A$6)))),"")</f>
        <v/>
      </c>
      <c r="B86" s="133" t="str">
        <f>IFERROR(INDEX('Intereses moratorios'!$B$7:$B$299,MATCH(A86,'Intereses moratorios'!$A$7:$A$299,0)),"")</f>
        <v/>
      </c>
      <c r="C86" s="134" t="str">
        <f>IF(A86="","",IFERROR(IF($G$1&gt;=DATEVALUE("22/11/2019"),$E$4,INDEX('Intereses moratorios'!$D$7:$D$299,MATCH(A86,'Intereses moratorios'!$A$7:$A$299,0))),""))</f>
        <v/>
      </c>
      <c r="D86" s="133" t="str">
        <f t="shared" si="140"/>
        <v/>
      </c>
      <c r="E86" s="133" t="str">
        <f t="shared" si="141"/>
        <v/>
      </c>
      <c r="F86" s="135" t="str">
        <f t="shared" si="137"/>
        <v/>
      </c>
      <c r="G86" s="136" t="str">
        <f t="shared" si="134"/>
        <v/>
      </c>
      <c r="H86" s="136" t="str">
        <f t="shared" ref="H86:AM86" si="170">IF(D86&lt;&gt;"",ROUND(H4*IF($G$1&gt;=DATEVALUE("22/11/2019"),$C$86/365)*$F$86,IF(FALSE,-3,2)),"")</f>
        <v/>
      </c>
      <c r="I86" s="136" t="str">
        <f t="shared" si="170"/>
        <v/>
      </c>
      <c r="J86" s="136" t="str">
        <f t="shared" si="170"/>
        <v/>
      </c>
      <c r="K86" s="136" t="str">
        <f t="shared" si="170"/>
        <v/>
      </c>
      <c r="L86" s="136" t="str">
        <f t="shared" si="170"/>
        <v/>
      </c>
      <c r="M86" s="136" t="str">
        <f t="shared" si="170"/>
        <v/>
      </c>
      <c r="N86" s="136" t="str">
        <f t="shared" si="170"/>
        <v/>
      </c>
      <c r="O86" s="136" t="str">
        <f t="shared" si="170"/>
        <v/>
      </c>
      <c r="P86" s="136" t="str">
        <f t="shared" si="170"/>
        <v/>
      </c>
      <c r="Q86" s="136" t="str">
        <f t="shared" si="170"/>
        <v/>
      </c>
      <c r="R86" s="136" t="str">
        <f t="shared" si="170"/>
        <v/>
      </c>
      <c r="S86" s="136" t="str">
        <f t="shared" si="170"/>
        <v/>
      </c>
      <c r="T86" s="136" t="str">
        <f t="shared" si="170"/>
        <v/>
      </c>
      <c r="U86" s="136" t="str">
        <f t="shared" si="170"/>
        <v/>
      </c>
      <c r="V86" s="136" t="str">
        <f t="shared" si="170"/>
        <v/>
      </c>
      <c r="W86" s="136" t="str">
        <f t="shared" si="170"/>
        <v/>
      </c>
      <c r="X86" s="136" t="str">
        <f t="shared" si="170"/>
        <v/>
      </c>
      <c r="Y86" s="136" t="str">
        <f t="shared" si="170"/>
        <v/>
      </c>
      <c r="Z86" s="136" t="str">
        <f t="shared" si="170"/>
        <v/>
      </c>
      <c r="AA86" s="136" t="str">
        <f t="shared" si="170"/>
        <v/>
      </c>
      <c r="AB86" s="136" t="str">
        <f t="shared" si="170"/>
        <v/>
      </c>
      <c r="AC86" s="136" t="str">
        <f t="shared" si="170"/>
        <v/>
      </c>
      <c r="AD86" s="136" t="str">
        <f t="shared" si="170"/>
        <v/>
      </c>
      <c r="AE86" s="136" t="str">
        <f t="shared" si="170"/>
        <v/>
      </c>
      <c r="AF86" s="136" t="str">
        <f t="shared" si="170"/>
        <v/>
      </c>
      <c r="AG86" s="136" t="str">
        <f t="shared" si="170"/>
        <v/>
      </c>
      <c r="AH86" s="136" t="str">
        <f t="shared" si="170"/>
        <v/>
      </c>
      <c r="AI86" s="136" t="str">
        <f t="shared" si="170"/>
        <v/>
      </c>
      <c r="AJ86" s="136" t="str">
        <f t="shared" si="170"/>
        <v/>
      </c>
      <c r="AK86" s="136" t="str">
        <f t="shared" si="170"/>
        <v/>
      </c>
      <c r="AL86" s="136" t="str">
        <f t="shared" si="170"/>
        <v/>
      </c>
      <c r="AM86" s="136" t="str">
        <f t="shared" si="170"/>
        <v/>
      </c>
      <c r="AN86" s="136" t="str">
        <f t="shared" ref="AN86:BR86" si="171">IF(AJ86&lt;&gt;"",ROUND(AN4*IF($G$1&gt;=DATEVALUE("22/11/2019"),$C$86/365)*$F$86,IF(FALSE,-3,2)),"")</f>
        <v/>
      </c>
      <c r="AO86" s="136" t="str">
        <f t="shared" si="171"/>
        <v/>
      </c>
      <c r="AP86" s="136" t="str">
        <f t="shared" si="171"/>
        <v/>
      </c>
      <c r="AQ86" s="136" t="str">
        <f t="shared" si="171"/>
        <v/>
      </c>
      <c r="AR86" s="136" t="str">
        <f t="shared" si="171"/>
        <v/>
      </c>
      <c r="AS86" s="136" t="str">
        <f t="shared" si="171"/>
        <v/>
      </c>
      <c r="AT86" s="136" t="str">
        <f t="shared" si="171"/>
        <v/>
      </c>
      <c r="AU86" s="136" t="str">
        <f t="shared" si="171"/>
        <v/>
      </c>
      <c r="AV86" s="136" t="str">
        <f t="shared" si="171"/>
        <v/>
      </c>
      <c r="AW86" s="136" t="str">
        <f t="shared" si="171"/>
        <v/>
      </c>
      <c r="AX86" s="136" t="str">
        <f t="shared" si="171"/>
        <v/>
      </c>
      <c r="AY86" s="136" t="str">
        <f t="shared" si="171"/>
        <v/>
      </c>
      <c r="AZ86" s="136" t="str">
        <f t="shared" si="171"/>
        <v/>
      </c>
      <c r="BA86" s="136" t="str">
        <f t="shared" si="171"/>
        <v/>
      </c>
      <c r="BB86" s="136" t="str">
        <f t="shared" si="171"/>
        <v/>
      </c>
      <c r="BC86" s="136" t="str">
        <f t="shared" si="171"/>
        <v/>
      </c>
      <c r="BD86" s="136" t="str">
        <f t="shared" si="171"/>
        <v/>
      </c>
      <c r="BE86" s="136" t="str">
        <f t="shared" si="171"/>
        <v/>
      </c>
      <c r="BF86" s="136" t="str">
        <f t="shared" si="171"/>
        <v/>
      </c>
      <c r="BG86" s="136" t="str">
        <f t="shared" si="171"/>
        <v/>
      </c>
      <c r="BH86" s="136" t="str">
        <f t="shared" si="171"/>
        <v/>
      </c>
      <c r="BI86" s="136" t="str">
        <f t="shared" si="171"/>
        <v/>
      </c>
      <c r="BJ86" s="136" t="str">
        <f t="shared" si="171"/>
        <v/>
      </c>
      <c r="BK86" s="136" t="str">
        <f t="shared" si="171"/>
        <v/>
      </c>
      <c r="BL86" s="136" t="str">
        <f t="shared" si="171"/>
        <v/>
      </c>
      <c r="BM86" s="136" t="str">
        <f t="shared" si="171"/>
        <v/>
      </c>
      <c r="BN86" s="136" t="str">
        <f t="shared" si="171"/>
        <v/>
      </c>
      <c r="BO86" s="136" t="str">
        <f t="shared" si="171"/>
        <v/>
      </c>
      <c r="BP86" s="136" t="str">
        <f t="shared" si="171"/>
        <v/>
      </c>
      <c r="BQ86" s="136" t="str">
        <f t="shared" si="171"/>
        <v/>
      </c>
      <c r="BR86" s="136" t="str">
        <f t="shared" si="171"/>
        <v/>
      </c>
    </row>
    <row r="87" spans="1:70">
      <c r="A87" s="133" t="str">
        <f>IFERROR(IF(IF(AND(ROW(A87)=ROW($A$6),$G$2&lt;DATEVALUE("28/07/2006")),$G$2+1,INDEX('Intereses moratorios'!$A$7:$A$299,MATCH($G$2,'Intereses moratorios'!$A$7:$A$299,1)+ROW(A87)-ROW($A$6)))=0,"",IF(AND(ROW(A87)=ROW($A$6),$G$2&lt;DATEVALUE("28/07/2006")),$G$2+1,INDEX('Intereses moratorios'!$A$7:$A$299,MATCH($G$2,'Intereses moratorios'!$A$7:$A$299,1)+ROW(A87)-ROW($A$6)))),"")</f>
        <v/>
      </c>
      <c r="B87" s="133" t="str">
        <f>IFERROR(INDEX('Intereses moratorios'!$B$7:$B$299,MATCH(A87,'Intereses moratorios'!$A$7:$A$299,0)),"")</f>
        <v/>
      </c>
      <c r="C87" s="134" t="str">
        <f>IF(A87="","",IFERROR(IF($G$1&gt;=DATEVALUE("22/11/2019"),$E$4,INDEX('Intereses moratorios'!$D$7:$D$299,MATCH(A87,'Intereses moratorios'!$A$7:$A$299,0))),""))</f>
        <v/>
      </c>
      <c r="D87" s="133" t="str">
        <f t="shared" si="140"/>
        <v/>
      </c>
      <c r="E87" s="133" t="str">
        <f t="shared" si="141"/>
        <v/>
      </c>
      <c r="F87" s="135" t="str">
        <f t="shared" si="137"/>
        <v/>
      </c>
      <c r="G87" s="136" t="str">
        <f t="shared" si="134"/>
        <v/>
      </c>
      <c r="H87" s="136" t="str">
        <f t="shared" ref="H87:AM87" si="172">IF(D87&lt;&gt;"",ROUND(H4*IF($G$1&gt;=DATEVALUE("22/11/2019"),$C$87/365)*$F$87,IF(FALSE,-3,2)),"")</f>
        <v/>
      </c>
      <c r="I87" s="136" t="str">
        <f t="shared" si="172"/>
        <v/>
      </c>
      <c r="J87" s="136" t="str">
        <f t="shared" si="172"/>
        <v/>
      </c>
      <c r="K87" s="136" t="str">
        <f t="shared" si="172"/>
        <v/>
      </c>
      <c r="L87" s="136" t="str">
        <f t="shared" si="172"/>
        <v/>
      </c>
      <c r="M87" s="136" t="str">
        <f t="shared" si="172"/>
        <v/>
      </c>
      <c r="N87" s="136" t="str">
        <f t="shared" si="172"/>
        <v/>
      </c>
      <c r="O87" s="136" t="str">
        <f t="shared" si="172"/>
        <v/>
      </c>
      <c r="P87" s="136" t="str">
        <f t="shared" si="172"/>
        <v/>
      </c>
      <c r="Q87" s="136" t="str">
        <f t="shared" si="172"/>
        <v/>
      </c>
      <c r="R87" s="136" t="str">
        <f t="shared" si="172"/>
        <v/>
      </c>
      <c r="S87" s="136" t="str">
        <f t="shared" si="172"/>
        <v/>
      </c>
      <c r="T87" s="136" t="str">
        <f t="shared" si="172"/>
        <v/>
      </c>
      <c r="U87" s="136" t="str">
        <f t="shared" si="172"/>
        <v/>
      </c>
      <c r="V87" s="136" t="str">
        <f t="shared" si="172"/>
        <v/>
      </c>
      <c r="W87" s="136" t="str">
        <f t="shared" si="172"/>
        <v/>
      </c>
      <c r="X87" s="136" t="str">
        <f t="shared" si="172"/>
        <v/>
      </c>
      <c r="Y87" s="136" t="str">
        <f t="shared" si="172"/>
        <v/>
      </c>
      <c r="Z87" s="136" t="str">
        <f t="shared" si="172"/>
        <v/>
      </c>
      <c r="AA87" s="136" t="str">
        <f t="shared" si="172"/>
        <v/>
      </c>
      <c r="AB87" s="136" t="str">
        <f t="shared" si="172"/>
        <v/>
      </c>
      <c r="AC87" s="136" t="str">
        <f t="shared" si="172"/>
        <v/>
      </c>
      <c r="AD87" s="136" t="str">
        <f t="shared" si="172"/>
        <v/>
      </c>
      <c r="AE87" s="136" t="str">
        <f t="shared" si="172"/>
        <v/>
      </c>
      <c r="AF87" s="136" t="str">
        <f t="shared" si="172"/>
        <v/>
      </c>
      <c r="AG87" s="136" t="str">
        <f t="shared" si="172"/>
        <v/>
      </c>
      <c r="AH87" s="136" t="str">
        <f t="shared" si="172"/>
        <v/>
      </c>
      <c r="AI87" s="136" t="str">
        <f t="shared" si="172"/>
        <v/>
      </c>
      <c r="AJ87" s="136" t="str">
        <f t="shared" si="172"/>
        <v/>
      </c>
      <c r="AK87" s="136" t="str">
        <f t="shared" si="172"/>
        <v/>
      </c>
      <c r="AL87" s="136" t="str">
        <f t="shared" si="172"/>
        <v/>
      </c>
      <c r="AM87" s="136" t="str">
        <f t="shared" si="172"/>
        <v/>
      </c>
      <c r="AN87" s="136" t="str">
        <f t="shared" ref="AN87:BR87" si="173">IF(AJ87&lt;&gt;"",ROUND(AN4*IF($G$1&gt;=DATEVALUE("22/11/2019"),$C$87/365)*$F$87,IF(FALSE,-3,2)),"")</f>
        <v/>
      </c>
      <c r="AO87" s="136" t="str">
        <f t="shared" si="173"/>
        <v/>
      </c>
      <c r="AP87" s="136" t="str">
        <f t="shared" si="173"/>
        <v/>
      </c>
      <c r="AQ87" s="136" t="str">
        <f t="shared" si="173"/>
        <v/>
      </c>
      <c r="AR87" s="136" t="str">
        <f t="shared" si="173"/>
        <v/>
      </c>
      <c r="AS87" s="136" t="str">
        <f t="shared" si="173"/>
        <v/>
      </c>
      <c r="AT87" s="136" t="str">
        <f t="shared" si="173"/>
        <v/>
      </c>
      <c r="AU87" s="136" t="str">
        <f t="shared" si="173"/>
        <v/>
      </c>
      <c r="AV87" s="136" t="str">
        <f t="shared" si="173"/>
        <v/>
      </c>
      <c r="AW87" s="136" t="str">
        <f t="shared" si="173"/>
        <v/>
      </c>
      <c r="AX87" s="136" t="str">
        <f t="shared" si="173"/>
        <v/>
      </c>
      <c r="AY87" s="136" t="str">
        <f t="shared" si="173"/>
        <v/>
      </c>
      <c r="AZ87" s="136" t="str">
        <f t="shared" si="173"/>
        <v/>
      </c>
      <c r="BA87" s="136" t="str">
        <f t="shared" si="173"/>
        <v/>
      </c>
      <c r="BB87" s="136" t="str">
        <f t="shared" si="173"/>
        <v/>
      </c>
      <c r="BC87" s="136" t="str">
        <f t="shared" si="173"/>
        <v/>
      </c>
      <c r="BD87" s="136" t="str">
        <f t="shared" si="173"/>
        <v/>
      </c>
      <c r="BE87" s="136" t="str">
        <f t="shared" si="173"/>
        <v/>
      </c>
      <c r="BF87" s="136" t="str">
        <f t="shared" si="173"/>
        <v/>
      </c>
      <c r="BG87" s="136" t="str">
        <f t="shared" si="173"/>
        <v/>
      </c>
      <c r="BH87" s="136" t="str">
        <f t="shared" si="173"/>
        <v/>
      </c>
      <c r="BI87" s="136" t="str">
        <f t="shared" si="173"/>
        <v/>
      </c>
      <c r="BJ87" s="136" t="str">
        <f t="shared" si="173"/>
        <v/>
      </c>
      <c r="BK87" s="136" t="str">
        <f t="shared" si="173"/>
        <v/>
      </c>
      <c r="BL87" s="136" t="str">
        <f t="shared" si="173"/>
        <v/>
      </c>
      <c r="BM87" s="136" t="str">
        <f t="shared" si="173"/>
        <v/>
      </c>
      <c r="BN87" s="136" t="str">
        <f t="shared" si="173"/>
        <v/>
      </c>
      <c r="BO87" s="136" t="str">
        <f t="shared" si="173"/>
        <v/>
      </c>
      <c r="BP87" s="136" t="str">
        <f t="shared" si="173"/>
        <v/>
      </c>
      <c r="BQ87" s="136" t="str">
        <f t="shared" si="173"/>
        <v/>
      </c>
      <c r="BR87" s="136" t="str">
        <f t="shared" si="173"/>
        <v/>
      </c>
    </row>
    <row r="88" spans="1:70">
      <c r="A88" s="133" t="str">
        <f>IFERROR(IF(IF(AND(ROW(A88)=ROW($A$6),$G$2&lt;DATEVALUE("28/07/2006")),$G$2+1,INDEX('Intereses moratorios'!$A$7:$A$299,MATCH($G$2,'Intereses moratorios'!$A$7:$A$299,1)+ROW(A88)-ROW($A$6)))=0,"",IF(AND(ROW(A88)=ROW($A$6),$G$2&lt;DATEVALUE("28/07/2006")),$G$2+1,INDEX('Intereses moratorios'!$A$7:$A$299,MATCH($G$2,'Intereses moratorios'!$A$7:$A$299,1)+ROW(A88)-ROW($A$6)))),"")</f>
        <v/>
      </c>
      <c r="B88" s="133" t="str">
        <f>IFERROR(INDEX('Intereses moratorios'!$B$7:$B$299,MATCH(A88,'Intereses moratorios'!$A$7:$A$299,0)),"")</f>
        <v/>
      </c>
      <c r="C88" s="134" t="str">
        <f>IF(A88="","",IFERROR(IF($G$1&gt;=DATEVALUE("22/11/2019"),$E$4,INDEX('Intereses moratorios'!$D$7:$D$299,MATCH(A88,'Intereses moratorios'!$A$7:$A$299,0))),""))</f>
        <v/>
      </c>
      <c r="D88" s="133" t="str">
        <f t="shared" si="140"/>
        <v/>
      </c>
      <c r="E88" s="133" t="str">
        <f t="shared" si="141"/>
        <v/>
      </c>
      <c r="F88" s="135" t="str">
        <f t="shared" si="137"/>
        <v/>
      </c>
      <c r="G88" s="136" t="str">
        <f t="shared" si="134"/>
        <v/>
      </c>
      <c r="H88" s="136" t="str">
        <f t="shared" ref="H88:AM88" si="174">IF(D88&lt;&gt;"",ROUND(H4*IF($G$1&gt;=DATEVALUE("22/11/2019"),$C$88/365)*$F$88,IF(FALSE,-3,2)),"")</f>
        <v/>
      </c>
      <c r="I88" s="136" t="str">
        <f t="shared" si="174"/>
        <v/>
      </c>
      <c r="J88" s="136" t="str">
        <f t="shared" si="174"/>
        <v/>
      </c>
      <c r="K88" s="136" t="str">
        <f t="shared" si="174"/>
        <v/>
      </c>
      <c r="L88" s="136" t="str">
        <f t="shared" si="174"/>
        <v/>
      </c>
      <c r="M88" s="136" t="str">
        <f t="shared" si="174"/>
        <v/>
      </c>
      <c r="N88" s="136" t="str">
        <f t="shared" si="174"/>
        <v/>
      </c>
      <c r="O88" s="136" t="str">
        <f t="shared" si="174"/>
        <v/>
      </c>
      <c r="P88" s="136" t="str">
        <f t="shared" si="174"/>
        <v/>
      </c>
      <c r="Q88" s="136" t="str">
        <f t="shared" si="174"/>
        <v/>
      </c>
      <c r="R88" s="136" t="str">
        <f t="shared" si="174"/>
        <v/>
      </c>
      <c r="S88" s="136" t="str">
        <f t="shared" si="174"/>
        <v/>
      </c>
      <c r="T88" s="136" t="str">
        <f t="shared" si="174"/>
        <v/>
      </c>
      <c r="U88" s="136" t="str">
        <f t="shared" si="174"/>
        <v/>
      </c>
      <c r="V88" s="136" t="str">
        <f t="shared" si="174"/>
        <v/>
      </c>
      <c r="W88" s="136" t="str">
        <f t="shared" si="174"/>
        <v/>
      </c>
      <c r="X88" s="136" t="str">
        <f t="shared" si="174"/>
        <v/>
      </c>
      <c r="Y88" s="136" t="str">
        <f t="shared" si="174"/>
        <v/>
      </c>
      <c r="Z88" s="136" t="str">
        <f t="shared" si="174"/>
        <v/>
      </c>
      <c r="AA88" s="136" t="str">
        <f t="shared" si="174"/>
        <v/>
      </c>
      <c r="AB88" s="136" t="str">
        <f t="shared" si="174"/>
        <v/>
      </c>
      <c r="AC88" s="136" t="str">
        <f t="shared" si="174"/>
        <v/>
      </c>
      <c r="AD88" s="136" t="str">
        <f t="shared" si="174"/>
        <v/>
      </c>
      <c r="AE88" s="136" t="str">
        <f t="shared" si="174"/>
        <v/>
      </c>
      <c r="AF88" s="136" t="str">
        <f t="shared" si="174"/>
        <v/>
      </c>
      <c r="AG88" s="136" t="str">
        <f t="shared" si="174"/>
        <v/>
      </c>
      <c r="AH88" s="136" t="str">
        <f t="shared" si="174"/>
        <v/>
      </c>
      <c r="AI88" s="136" t="str">
        <f t="shared" si="174"/>
        <v/>
      </c>
      <c r="AJ88" s="136" t="str">
        <f t="shared" si="174"/>
        <v/>
      </c>
      <c r="AK88" s="136" t="str">
        <f t="shared" si="174"/>
        <v/>
      </c>
      <c r="AL88" s="136" t="str">
        <f t="shared" si="174"/>
        <v/>
      </c>
      <c r="AM88" s="136" t="str">
        <f t="shared" si="174"/>
        <v/>
      </c>
      <c r="AN88" s="136" t="str">
        <f t="shared" ref="AN88:BR88" si="175">IF(AJ88&lt;&gt;"",ROUND(AN4*IF($G$1&gt;=DATEVALUE("22/11/2019"),$C$88/365)*$F$88,IF(FALSE,-3,2)),"")</f>
        <v/>
      </c>
      <c r="AO88" s="136" t="str">
        <f t="shared" si="175"/>
        <v/>
      </c>
      <c r="AP88" s="136" t="str">
        <f t="shared" si="175"/>
        <v/>
      </c>
      <c r="AQ88" s="136" t="str">
        <f t="shared" si="175"/>
        <v/>
      </c>
      <c r="AR88" s="136" t="str">
        <f t="shared" si="175"/>
        <v/>
      </c>
      <c r="AS88" s="136" t="str">
        <f t="shared" si="175"/>
        <v/>
      </c>
      <c r="AT88" s="136" t="str">
        <f t="shared" si="175"/>
        <v/>
      </c>
      <c r="AU88" s="136" t="str">
        <f t="shared" si="175"/>
        <v/>
      </c>
      <c r="AV88" s="136" t="str">
        <f t="shared" si="175"/>
        <v/>
      </c>
      <c r="AW88" s="136" t="str">
        <f t="shared" si="175"/>
        <v/>
      </c>
      <c r="AX88" s="136" t="str">
        <f t="shared" si="175"/>
        <v/>
      </c>
      <c r="AY88" s="136" t="str">
        <f t="shared" si="175"/>
        <v/>
      </c>
      <c r="AZ88" s="136" t="str">
        <f t="shared" si="175"/>
        <v/>
      </c>
      <c r="BA88" s="136" t="str">
        <f t="shared" si="175"/>
        <v/>
      </c>
      <c r="BB88" s="136" t="str">
        <f t="shared" si="175"/>
        <v/>
      </c>
      <c r="BC88" s="136" t="str">
        <f t="shared" si="175"/>
        <v/>
      </c>
      <c r="BD88" s="136" t="str">
        <f t="shared" si="175"/>
        <v/>
      </c>
      <c r="BE88" s="136" t="str">
        <f t="shared" si="175"/>
        <v/>
      </c>
      <c r="BF88" s="136" t="str">
        <f t="shared" si="175"/>
        <v/>
      </c>
      <c r="BG88" s="136" t="str">
        <f t="shared" si="175"/>
        <v/>
      </c>
      <c r="BH88" s="136" t="str">
        <f t="shared" si="175"/>
        <v/>
      </c>
      <c r="BI88" s="136" t="str">
        <f t="shared" si="175"/>
        <v/>
      </c>
      <c r="BJ88" s="136" t="str">
        <f t="shared" si="175"/>
        <v/>
      </c>
      <c r="BK88" s="136" t="str">
        <f t="shared" si="175"/>
        <v/>
      </c>
      <c r="BL88" s="136" t="str">
        <f t="shared" si="175"/>
        <v/>
      </c>
      <c r="BM88" s="136" t="str">
        <f t="shared" si="175"/>
        <v/>
      </c>
      <c r="BN88" s="136" t="str">
        <f t="shared" si="175"/>
        <v/>
      </c>
      <c r="BO88" s="136" t="str">
        <f t="shared" si="175"/>
        <v/>
      </c>
      <c r="BP88" s="136" t="str">
        <f t="shared" si="175"/>
        <v/>
      </c>
      <c r="BQ88" s="136" t="str">
        <f t="shared" si="175"/>
        <v/>
      </c>
      <c r="BR88" s="136" t="str">
        <f t="shared" si="175"/>
        <v/>
      </c>
    </row>
    <row r="89" spans="1:70">
      <c r="A89" s="133" t="str">
        <f>IFERROR(IF(IF(AND(ROW(A89)=ROW($A$6),$G$2&lt;DATEVALUE("28/07/2006")),$G$2+1,INDEX('Intereses moratorios'!$A$7:$A$299,MATCH($G$2,'Intereses moratorios'!$A$7:$A$299,1)+ROW(A89)-ROW($A$6)))=0,"",IF(AND(ROW(A89)=ROW($A$6),$G$2&lt;DATEVALUE("28/07/2006")),$G$2+1,INDEX('Intereses moratorios'!$A$7:$A$299,MATCH($G$2,'Intereses moratorios'!$A$7:$A$299,1)+ROW(A89)-ROW($A$6)))),"")</f>
        <v/>
      </c>
      <c r="B89" s="133" t="str">
        <f>IFERROR(INDEX('Intereses moratorios'!$B$7:$B$299,MATCH(A89,'Intereses moratorios'!$A$7:$A$299,0)),"")</f>
        <v/>
      </c>
      <c r="C89" s="134" t="str">
        <f>IF(A89="","",IFERROR(IF($G$1&gt;=DATEVALUE("22/11/2019"),$E$4,INDEX('Intereses moratorios'!$D$7:$D$299,MATCH(A89,'Intereses moratorios'!$A$7:$A$299,0))),""))</f>
        <v/>
      </c>
      <c r="D89" s="133" t="str">
        <f t="shared" si="140"/>
        <v/>
      </c>
      <c r="E89" s="133" t="str">
        <f t="shared" si="141"/>
        <v/>
      </c>
      <c r="F89" s="135" t="str">
        <f t="shared" si="137"/>
        <v/>
      </c>
      <c r="G89" s="136" t="str">
        <f t="shared" si="134"/>
        <v/>
      </c>
      <c r="H89" s="136" t="str">
        <f t="shared" ref="H89:AM89" si="176">IF(D89&lt;&gt;"",ROUND(H4*IF($G$1&gt;=DATEVALUE("22/11/2019"),$C$89/365)*$F$89,IF(FALSE,-3,2)),"")</f>
        <v/>
      </c>
      <c r="I89" s="136" t="str">
        <f t="shared" si="176"/>
        <v/>
      </c>
      <c r="J89" s="136" t="str">
        <f t="shared" si="176"/>
        <v/>
      </c>
      <c r="K89" s="136" t="str">
        <f t="shared" si="176"/>
        <v/>
      </c>
      <c r="L89" s="136" t="str">
        <f t="shared" si="176"/>
        <v/>
      </c>
      <c r="M89" s="136" t="str">
        <f t="shared" si="176"/>
        <v/>
      </c>
      <c r="N89" s="136" t="str">
        <f t="shared" si="176"/>
        <v/>
      </c>
      <c r="O89" s="136" t="str">
        <f t="shared" si="176"/>
        <v/>
      </c>
      <c r="P89" s="136" t="str">
        <f t="shared" si="176"/>
        <v/>
      </c>
      <c r="Q89" s="136" t="str">
        <f t="shared" si="176"/>
        <v/>
      </c>
      <c r="R89" s="136" t="str">
        <f t="shared" si="176"/>
        <v/>
      </c>
      <c r="S89" s="136" t="str">
        <f t="shared" si="176"/>
        <v/>
      </c>
      <c r="T89" s="136" t="str">
        <f t="shared" si="176"/>
        <v/>
      </c>
      <c r="U89" s="136" t="str">
        <f t="shared" si="176"/>
        <v/>
      </c>
      <c r="V89" s="136" t="str">
        <f t="shared" si="176"/>
        <v/>
      </c>
      <c r="W89" s="136" t="str">
        <f t="shared" si="176"/>
        <v/>
      </c>
      <c r="X89" s="136" t="str">
        <f t="shared" si="176"/>
        <v/>
      </c>
      <c r="Y89" s="136" t="str">
        <f t="shared" si="176"/>
        <v/>
      </c>
      <c r="Z89" s="136" t="str">
        <f t="shared" si="176"/>
        <v/>
      </c>
      <c r="AA89" s="136" t="str">
        <f t="shared" si="176"/>
        <v/>
      </c>
      <c r="AB89" s="136" t="str">
        <f t="shared" si="176"/>
        <v/>
      </c>
      <c r="AC89" s="136" t="str">
        <f t="shared" si="176"/>
        <v/>
      </c>
      <c r="AD89" s="136" t="str">
        <f t="shared" si="176"/>
        <v/>
      </c>
      <c r="AE89" s="136" t="str">
        <f t="shared" si="176"/>
        <v/>
      </c>
      <c r="AF89" s="136" t="str">
        <f t="shared" si="176"/>
        <v/>
      </c>
      <c r="AG89" s="136" t="str">
        <f t="shared" si="176"/>
        <v/>
      </c>
      <c r="AH89" s="136" t="str">
        <f t="shared" si="176"/>
        <v/>
      </c>
      <c r="AI89" s="136" t="str">
        <f t="shared" si="176"/>
        <v/>
      </c>
      <c r="AJ89" s="136" t="str">
        <f t="shared" si="176"/>
        <v/>
      </c>
      <c r="AK89" s="136" t="str">
        <f t="shared" si="176"/>
        <v/>
      </c>
      <c r="AL89" s="136" t="str">
        <f t="shared" si="176"/>
        <v/>
      </c>
      <c r="AM89" s="136" t="str">
        <f t="shared" si="176"/>
        <v/>
      </c>
      <c r="AN89" s="136" t="str">
        <f t="shared" ref="AN89:BR89" si="177">IF(AJ89&lt;&gt;"",ROUND(AN4*IF($G$1&gt;=DATEVALUE("22/11/2019"),$C$89/365)*$F$89,IF(FALSE,-3,2)),"")</f>
        <v/>
      </c>
      <c r="AO89" s="136" t="str">
        <f t="shared" si="177"/>
        <v/>
      </c>
      <c r="AP89" s="136" t="str">
        <f t="shared" si="177"/>
        <v/>
      </c>
      <c r="AQ89" s="136" t="str">
        <f t="shared" si="177"/>
        <v/>
      </c>
      <c r="AR89" s="136" t="str">
        <f t="shared" si="177"/>
        <v/>
      </c>
      <c r="AS89" s="136" t="str">
        <f t="shared" si="177"/>
        <v/>
      </c>
      <c r="AT89" s="136" t="str">
        <f t="shared" si="177"/>
        <v/>
      </c>
      <c r="AU89" s="136" t="str">
        <f t="shared" si="177"/>
        <v/>
      </c>
      <c r="AV89" s="136" t="str">
        <f t="shared" si="177"/>
        <v/>
      </c>
      <c r="AW89" s="136" t="str">
        <f t="shared" si="177"/>
        <v/>
      </c>
      <c r="AX89" s="136" t="str">
        <f t="shared" si="177"/>
        <v/>
      </c>
      <c r="AY89" s="136" t="str">
        <f t="shared" si="177"/>
        <v/>
      </c>
      <c r="AZ89" s="136" t="str">
        <f t="shared" si="177"/>
        <v/>
      </c>
      <c r="BA89" s="136" t="str">
        <f t="shared" si="177"/>
        <v/>
      </c>
      <c r="BB89" s="136" t="str">
        <f t="shared" si="177"/>
        <v/>
      </c>
      <c r="BC89" s="136" t="str">
        <f t="shared" si="177"/>
        <v/>
      </c>
      <c r="BD89" s="136" t="str">
        <f t="shared" si="177"/>
        <v/>
      </c>
      <c r="BE89" s="136" t="str">
        <f t="shared" si="177"/>
        <v/>
      </c>
      <c r="BF89" s="136" t="str">
        <f t="shared" si="177"/>
        <v/>
      </c>
      <c r="BG89" s="136" t="str">
        <f t="shared" si="177"/>
        <v/>
      </c>
      <c r="BH89" s="136" t="str">
        <f t="shared" si="177"/>
        <v/>
      </c>
      <c r="BI89" s="136" t="str">
        <f t="shared" si="177"/>
        <v/>
      </c>
      <c r="BJ89" s="136" t="str">
        <f t="shared" si="177"/>
        <v/>
      </c>
      <c r="BK89" s="136" t="str">
        <f t="shared" si="177"/>
        <v/>
      </c>
      <c r="BL89" s="136" t="str">
        <f t="shared" si="177"/>
        <v/>
      </c>
      <c r="BM89" s="136" t="str">
        <f t="shared" si="177"/>
        <v/>
      </c>
      <c r="BN89" s="136" t="str">
        <f t="shared" si="177"/>
        <v/>
      </c>
      <c r="BO89" s="136" t="str">
        <f t="shared" si="177"/>
        <v/>
      </c>
      <c r="BP89" s="136" t="str">
        <f t="shared" si="177"/>
        <v/>
      </c>
      <c r="BQ89" s="136" t="str">
        <f t="shared" si="177"/>
        <v/>
      </c>
      <c r="BR89" s="136" t="str">
        <f t="shared" si="177"/>
        <v/>
      </c>
    </row>
    <row r="90" spans="1:70">
      <c r="A90" s="133" t="str">
        <f>IFERROR(IF(IF(AND(ROW(A90)=ROW($A$6),$G$2&lt;DATEVALUE("28/07/2006")),$G$2+1,INDEX('Intereses moratorios'!$A$7:$A$299,MATCH($G$2,'Intereses moratorios'!$A$7:$A$299,1)+ROW(A90)-ROW($A$6)))=0,"",IF(AND(ROW(A90)=ROW($A$6),$G$2&lt;DATEVALUE("28/07/2006")),$G$2+1,INDEX('Intereses moratorios'!$A$7:$A$299,MATCH($G$2,'Intereses moratorios'!$A$7:$A$299,1)+ROW(A90)-ROW($A$6)))),"")</f>
        <v/>
      </c>
      <c r="B90" s="133" t="str">
        <f>IFERROR(INDEX('Intereses moratorios'!$B$7:$B$299,MATCH(A90,'Intereses moratorios'!$A$7:$A$299,0)),"")</f>
        <v/>
      </c>
      <c r="C90" s="134" t="str">
        <f>IF(A90="","",IFERROR(IF($G$1&gt;=DATEVALUE("22/11/2019"),$E$4,INDEX('Intereses moratorios'!$D$7:$D$299,MATCH(A90,'Intereses moratorios'!$A$7:$A$299,0))),""))</f>
        <v/>
      </c>
      <c r="D90" s="133" t="str">
        <f t="shared" si="140"/>
        <v/>
      </c>
      <c r="E90" s="133" t="str">
        <f t="shared" si="141"/>
        <v/>
      </c>
      <c r="F90" s="135" t="str">
        <f t="shared" si="137"/>
        <v/>
      </c>
      <c r="G90" s="136" t="str">
        <f t="shared" si="134"/>
        <v/>
      </c>
      <c r="H90" s="136" t="str">
        <f t="shared" ref="H90:AM90" si="178">IF(D90&lt;&gt;"",ROUND(H4*IF($G$1&gt;=DATEVALUE("22/11/2019"),$C$90/365)*$F$90,IF(FALSE,-3,2)),"")</f>
        <v/>
      </c>
      <c r="I90" s="136" t="str">
        <f t="shared" si="178"/>
        <v/>
      </c>
      <c r="J90" s="136" t="str">
        <f t="shared" si="178"/>
        <v/>
      </c>
      <c r="K90" s="136" t="str">
        <f t="shared" si="178"/>
        <v/>
      </c>
      <c r="L90" s="136" t="str">
        <f t="shared" si="178"/>
        <v/>
      </c>
      <c r="M90" s="136" t="str">
        <f t="shared" si="178"/>
        <v/>
      </c>
      <c r="N90" s="136" t="str">
        <f t="shared" si="178"/>
        <v/>
      </c>
      <c r="O90" s="136" t="str">
        <f t="shared" si="178"/>
        <v/>
      </c>
      <c r="P90" s="136" t="str">
        <f t="shared" si="178"/>
        <v/>
      </c>
      <c r="Q90" s="136" t="str">
        <f t="shared" si="178"/>
        <v/>
      </c>
      <c r="R90" s="136" t="str">
        <f t="shared" si="178"/>
        <v/>
      </c>
      <c r="S90" s="136" t="str">
        <f t="shared" si="178"/>
        <v/>
      </c>
      <c r="T90" s="136" t="str">
        <f t="shared" si="178"/>
        <v/>
      </c>
      <c r="U90" s="136" t="str">
        <f t="shared" si="178"/>
        <v/>
      </c>
      <c r="V90" s="136" t="str">
        <f t="shared" si="178"/>
        <v/>
      </c>
      <c r="W90" s="136" t="str">
        <f t="shared" si="178"/>
        <v/>
      </c>
      <c r="X90" s="136" t="str">
        <f t="shared" si="178"/>
        <v/>
      </c>
      <c r="Y90" s="136" t="str">
        <f t="shared" si="178"/>
        <v/>
      </c>
      <c r="Z90" s="136" t="str">
        <f t="shared" si="178"/>
        <v/>
      </c>
      <c r="AA90" s="136" t="str">
        <f t="shared" si="178"/>
        <v/>
      </c>
      <c r="AB90" s="136" t="str">
        <f t="shared" si="178"/>
        <v/>
      </c>
      <c r="AC90" s="136" t="str">
        <f t="shared" si="178"/>
        <v/>
      </c>
      <c r="AD90" s="136" t="str">
        <f t="shared" si="178"/>
        <v/>
      </c>
      <c r="AE90" s="136" t="str">
        <f t="shared" si="178"/>
        <v/>
      </c>
      <c r="AF90" s="136" t="str">
        <f t="shared" si="178"/>
        <v/>
      </c>
      <c r="AG90" s="136" t="str">
        <f t="shared" si="178"/>
        <v/>
      </c>
      <c r="AH90" s="136" t="str">
        <f t="shared" si="178"/>
        <v/>
      </c>
      <c r="AI90" s="136" t="str">
        <f t="shared" si="178"/>
        <v/>
      </c>
      <c r="AJ90" s="136" t="str">
        <f t="shared" si="178"/>
        <v/>
      </c>
      <c r="AK90" s="136" t="str">
        <f t="shared" si="178"/>
        <v/>
      </c>
      <c r="AL90" s="136" t="str">
        <f t="shared" si="178"/>
        <v/>
      </c>
      <c r="AM90" s="136" t="str">
        <f t="shared" si="178"/>
        <v/>
      </c>
      <c r="AN90" s="136" t="str">
        <f t="shared" ref="AN90:BR90" si="179">IF(AJ90&lt;&gt;"",ROUND(AN4*IF($G$1&gt;=DATEVALUE("22/11/2019"),$C$90/365)*$F$90,IF(FALSE,-3,2)),"")</f>
        <v/>
      </c>
      <c r="AO90" s="136" t="str">
        <f t="shared" si="179"/>
        <v/>
      </c>
      <c r="AP90" s="136" t="str">
        <f t="shared" si="179"/>
        <v/>
      </c>
      <c r="AQ90" s="136" t="str">
        <f t="shared" si="179"/>
        <v/>
      </c>
      <c r="AR90" s="136" t="str">
        <f t="shared" si="179"/>
        <v/>
      </c>
      <c r="AS90" s="136" t="str">
        <f t="shared" si="179"/>
        <v/>
      </c>
      <c r="AT90" s="136" t="str">
        <f t="shared" si="179"/>
        <v/>
      </c>
      <c r="AU90" s="136" t="str">
        <f t="shared" si="179"/>
        <v/>
      </c>
      <c r="AV90" s="136" t="str">
        <f t="shared" si="179"/>
        <v/>
      </c>
      <c r="AW90" s="136" t="str">
        <f t="shared" si="179"/>
        <v/>
      </c>
      <c r="AX90" s="136" t="str">
        <f t="shared" si="179"/>
        <v/>
      </c>
      <c r="AY90" s="136" t="str">
        <f t="shared" si="179"/>
        <v/>
      </c>
      <c r="AZ90" s="136" t="str">
        <f t="shared" si="179"/>
        <v/>
      </c>
      <c r="BA90" s="136" t="str">
        <f t="shared" si="179"/>
        <v/>
      </c>
      <c r="BB90" s="136" t="str">
        <f t="shared" si="179"/>
        <v/>
      </c>
      <c r="BC90" s="136" t="str">
        <f t="shared" si="179"/>
        <v/>
      </c>
      <c r="BD90" s="136" t="str">
        <f t="shared" si="179"/>
        <v/>
      </c>
      <c r="BE90" s="136" t="str">
        <f t="shared" si="179"/>
        <v/>
      </c>
      <c r="BF90" s="136" t="str">
        <f t="shared" si="179"/>
        <v/>
      </c>
      <c r="BG90" s="136" t="str">
        <f t="shared" si="179"/>
        <v/>
      </c>
      <c r="BH90" s="136" t="str">
        <f t="shared" si="179"/>
        <v/>
      </c>
      <c r="BI90" s="136" t="str">
        <f t="shared" si="179"/>
        <v/>
      </c>
      <c r="BJ90" s="136" t="str">
        <f t="shared" si="179"/>
        <v/>
      </c>
      <c r="BK90" s="136" t="str">
        <f t="shared" si="179"/>
        <v/>
      </c>
      <c r="BL90" s="136" t="str">
        <f t="shared" si="179"/>
        <v/>
      </c>
      <c r="BM90" s="136" t="str">
        <f t="shared" si="179"/>
        <v/>
      </c>
      <c r="BN90" s="136" t="str">
        <f t="shared" si="179"/>
        <v/>
      </c>
      <c r="BO90" s="136" t="str">
        <f t="shared" si="179"/>
        <v/>
      </c>
      <c r="BP90" s="136" t="str">
        <f t="shared" si="179"/>
        <v/>
      </c>
      <c r="BQ90" s="136" t="str">
        <f t="shared" si="179"/>
        <v/>
      </c>
      <c r="BR90" s="136" t="str">
        <f t="shared" si="179"/>
        <v/>
      </c>
    </row>
    <row r="91" spans="1:70">
      <c r="A91" s="133" t="str">
        <f>IFERROR(IF(IF(AND(ROW(A91)=ROW($A$6),$G$2&lt;DATEVALUE("28/07/2006")),$G$2+1,INDEX('Intereses moratorios'!$A$7:$A$299,MATCH($G$2,'Intereses moratorios'!$A$7:$A$299,1)+ROW(A91)-ROW($A$6)))=0,"",IF(AND(ROW(A91)=ROW($A$6),$G$2&lt;DATEVALUE("28/07/2006")),$G$2+1,INDEX('Intereses moratorios'!$A$7:$A$299,MATCH($G$2,'Intereses moratorios'!$A$7:$A$299,1)+ROW(A91)-ROW($A$6)))),"")</f>
        <v/>
      </c>
      <c r="B91" s="133" t="str">
        <f>IFERROR(INDEX('Intereses moratorios'!$B$7:$B$299,MATCH(A91,'Intereses moratorios'!$A$7:$A$299,0)),"")</f>
        <v/>
      </c>
      <c r="C91" s="134" t="str">
        <f>IF(A91="","",IFERROR(IF($G$1&gt;=DATEVALUE("22/11/2019"),$E$4,INDEX('Intereses moratorios'!$D$7:$D$299,MATCH(A91,'Intereses moratorios'!$A$7:$A$299,0))),""))</f>
        <v/>
      </c>
      <c r="D91" s="133" t="str">
        <f t="shared" si="140"/>
        <v/>
      </c>
      <c r="E91" s="133" t="str">
        <f t="shared" si="141"/>
        <v/>
      </c>
      <c r="F91" s="135" t="str">
        <f t="shared" si="137"/>
        <v/>
      </c>
      <c r="G91" s="136" t="str">
        <f t="shared" si="134"/>
        <v/>
      </c>
      <c r="H91" s="136" t="str">
        <f t="shared" ref="H91:AM91" si="180">IF(D91&lt;&gt;"",ROUND(H4*IF($G$1&gt;=DATEVALUE("22/11/2019"),$C$91/365)*$F$91,IF(FALSE,-3,2)),"")</f>
        <v/>
      </c>
      <c r="I91" s="136" t="str">
        <f t="shared" si="180"/>
        <v/>
      </c>
      <c r="J91" s="136" t="str">
        <f t="shared" si="180"/>
        <v/>
      </c>
      <c r="K91" s="136" t="str">
        <f t="shared" si="180"/>
        <v/>
      </c>
      <c r="L91" s="136" t="str">
        <f t="shared" si="180"/>
        <v/>
      </c>
      <c r="M91" s="136" t="str">
        <f t="shared" si="180"/>
        <v/>
      </c>
      <c r="N91" s="136" t="str">
        <f t="shared" si="180"/>
        <v/>
      </c>
      <c r="O91" s="136" t="str">
        <f t="shared" si="180"/>
        <v/>
      </c>
      <c r="P91" s="136" t="str">
        <f t="shared" si="180"/>
        <v/>
      </c>
      <c r="Q91" s="136" t="str">
        <f t="shared" si="180"/>
        <v/>
      </c>
      <c r="R91" s="136" t="str">
        <f t="shared" si="180"/>
        <v/>
      </c>
      <c r="S91" s="136" t="str">
        <f t="shared" si="180"/>
        <v/>
      </c>
      <c r="T91" s="136" t="str">
        <f t="shared" si="180"/>
        <v/>
      </c>
      <c r="U91" s="136" t="str">
        <f t="shared" si="180"/>
        <v/>
      </c>
      <c r="V91" s="136" t="str">
        <f t="shared" si="180"/>
        <v/>
      </c>
      <c r="W91" s="136" t="str">
        <f t="shared" si="180"/>
        <v/>
      </c>
      <c r="X91" s="136" t="str">
        <f t="shared" si="180"/>
        <v/>
      </c>
      <c r="Y91" s="136" t="str">
        <f t="shared" si="180"/>
        <v/>
      </c>
      <c r="Z91" s="136" t="str">
        <f t="shared" si="180"/>
        <v/>
      </c>
      <c r="AA91" s="136" t="str">
        <f t="shared" si="180"/>
        <v/>
      </c>
      <c r="AB91" s="136" t="str">
        <f t="shared" si="180"/>
        <v/>
      </c>
      <c r="AC91" s="136" t="str">
        <f t="shared" si="180"/>
        <v/>
      </c>
      <c r="AD91" s="136" t="str">
        <f t="shared" si="180"/>
        <v/>
      </c>
      <c r="AE91" s="136" t="str">
        <f t="shared" si="180"/>
        <v/>
      </c>
      <c r="AF91" s="136" t="str">
        <f t="shared" si="180"/>
        <v/>
      </c>
      <c r="AG91" s="136" t="str">
        <f t="shared" si="180"/>
        <v/>
      </c>
      <c r="AH91" s="136" t="str">
        <f t="shared" si="180"/>
        <v/>
      </c>
      <c r="AI91" s="136" t="str">
        <f t="shared" si="180"/>
        <v/>
      </c>
      <c r="AJ91" s="136" t="str">
        <f t="shared" si="180"/>
        <v/>
      </c>
      <c r="AK91" s="136" t="str">
        <f t="shared" si="180"/>
        <v/>
      </c>
      <c r="AL91" s="136" t="str">
        <f t="shared" si="180"/>
        <v/>
      </c>
      <c r="AM91" s="136" t="str">
        <f t="shared" si="180"/>
        <v/>
      </c>
      <c r="AN91" s="136" t="str">
        <f t="shared" ref="AN91:BR91" si="181">IF(AJ91&lt;&gt;"",ROUND(AN4*IF($G$1&gt;=DATEVALUE("22/11/2019"),$C$91/365)*$F$91,IF(FALSE,-3,2)),"")</f>
        <v/>
      </c>
      <c r="AO91" s="136" t="str">
        <f t="shared" si="181"/>
        <v/>
      </c>
      <c r="AP91" s="136" t="str">
        <f t="shared" si="181"/>
        <v/>
      </c>
      <c r="AQ91" s="136" t="str">
        <f t="shared" si="181"/>
        <v/>
      </c>
      <c r="AR91" s="136" t="str">
        <f t="shared" si="181"/>
        <v/>
      </c>
      <c r="AS91" s="136" t="str">
        <f t="shared" si="181"/>
        <v/>
      </c>
      <c r="AT91" s="136" t="str">
        <f t="shared" si="181"/>
        <v/>
      </c>
      <c r="AU91" s="136" t="str">
        <f t="shared" si="181"/>
        <v/>
      </c>
      <c r="AV91" s="136" t="str">
        <f t="shared" si="181"/>
        <v/>
      </c>
      <c r="AW91" s="136" t="str">
        <f t="shared" si="181"/>
        <v/>
      </c>
      <c r="AX91" s="136" t="str">
        <f t="shared" si="181"/>
        <v/>
      </c>
      <c r="AY91" s="136" t="str">
        <f t="shared" si="181"/>
        <v/>
      </c>
      <c r="AZ91" s="136" t="str">
        <f t="shared" si="181"/>
        <v/>
      </c>
      <c r="BA91" s="136" t="str">
        <f t="shared" si="181"/>
        <v/>
      </c>
      <c r="BB91" s="136" t="str">
        <f t="shared" si="181"/>
        <v/>
      </c>
      <c r="BC91" s="136" t="str">
        <f t="shared" si="181"/>
        <v/>
      </c>
      <c r="BD91" s="136" t="str">
        <f t="shared" si="181"/>
        <v/>
      </c>
      <c r="BE91" s="136" t="str">
        <f t="shared" si="181"/>
        <v/>
      </c>
      <c r="BF91" s="136" t="str">
        <f t="shared" si="181"/>
        <v/>
      </c>
      <c r="BG91" s="136" t="str">
        <f t="shared" si="181"/>
        <v/>
      </c>
      <c r="BH91" s="136" t="str">
        <f t="shared" si="181"/>
        <v/>
      </c>
      <c r="BI91" s="136" t="str">
        <f t="shared" si="181"/>
        <v/>
      </c>
      <c r="BJ91" s="136" t="str">
        <f t="shared" si="181"/>
        <v/>
      </c>
      <c r="BK91" s="136" t="str">
        <f t="shared" si="181"/>
        <v/>
      </c>
      <c r="BL91" s="136" t="str">
        <f t="shared" si="181"/>
        <v/>
      </c>
      <c r="BM91" s="136" t="str">
        <f t="shared" si="181"/>
        <v/>
      </c>
      <c r="BN91" s="136" t="str">
        <f t="shared" si="181"/>
        <v/>
      </c>
      <c r="BO91" s="136" t="str">
        <f t="shared" si="181"/>
        <v/>
      </c>
      <c r="BP91" s="136" t="str">
        <f t="shared" si="181"/>
        <v/>
      </c>
      <c r="BQ91" s="136" t="str">
        <f t="shared" si="181"/>
        <v/>
      </c>
      <c r="BR91" s="136" t="str">
        <f t="shared" si="181"/>
        <v/>
      </c>
    </row>
    <row r="92" spans="1:70">
      <c r="A92" s="133" t="str">
        <f>IFERROR(IF(IF(AND(ROW(A92)=ROW($A$6),$G$2&lt;DATEVALUE("28/07/2006")),$G$2+1,INDEX('Intereses moratorios'!$A$7:$A$299,MATCH($G$2,'Intereses moratorios'!$A$7:$A$299,1)+ROW(A92)-ROW($A$6)))=0,"",IF(AND(ROW(A92)=ROW($A$6),$G$2&lt;DATEVALUE("28/07/2006")),$G$2+1,INDEX('Intereses moratorios'!$A$7:$A$299,MATCH($G$2,'Intereses moratorios'!$A$7:$A$299,1)+ROW(A92)-ROW($A$6)))),"")</f>
        <v/>
      </c>
      <c r="B92" s="133" t="str">
        <f>IFERROR(INDEX('Intereses moratorios'!$B$7:$B$299,MATCH(A92,'Intereses moratorios'!$A$7:$A$299,0)),"")</f>
        <v/>
      </c>
      <c r="C92" s="134" t="str">
        <f>IF(A92="","",IFERROR(IF($G$1&gt;=DATEVALUE("22/11/2019"),$E$4,INDEX('Intereses moratorios'!$D$7:$D$299,MATCH(A92,'Intereses moratorios'!$A$7:$A$299,0))),""))</f>
        <v/>
      </c>
      <c r="D92" s="133" t="str">
        <f t="shared" si="140"/>
        <v/>
      </c>
      <c r="E92" s="133" t="str">
        <f t="shared" si="141"/>
        <v/>
      </c>
      <c r="F92" s="135" t="str">
        <f t="shared" si="137"/>
        <v/>
      </c>
      <c r="G92" s="136" t="str">
        <f t="shared" si="134"/>
        <v/>
      </c>
      <c r="H92" s="136" t="str">
        <f t="shared" ref="H92:AM92" si="182">IF(D92&lt;&gt;"",ROUND(H4*IF($G$1&gt;=DATEVALUE("22/11/2019"),$C$92/365)*$F$92,IF(FALSE,-3,2)),"")</f>
        <v/>
      </c>
      <c r="I92" s="136" t="str">
        <f t="shared" si="182"/>
        <v/>
      </c>
      <c r="J92" s="136" t="str">
        <f t="shared" si="182"/>
        <v/>
      </c>
      <c r="K92" s="136" t="str">
        <f t="shared" si="182"/>
        <v/>
      </c>
      <c r="L92" s="136" t="str">
        <f t="shared" si="182"/>
        <v/>
      </c>
      <c r="M92" s="136" t="str">
        <f t="shared" si="182"/>
        <v/>
      </c>
      <c r="N92" s="136" t="str">
        <f t="shared" si="182"/>
        <v/>
      </c>
      <c r="O92" s="136" t="str">
        <f t="shared" si="182"/>
        <v/>
      </c>
      <c r="P92" s="136" t="str">
        <f t="shared" si="182"/>
        <v/>
      </c>
      <c r="Q92" s="136" t="str">
        <f t="shared" si="182"/>
        <v/>
      </c>
      <c r="R92" s="136" t="str">
        <f t="shared" si="182"/>
        <v/>
      </c>
      <c r="S92" s="136" t="str">
        <f t="shared" si="182"/>
        <v/>
      </c>
      <c r="T92" s="136" t="str">
        <f t="shared" si="182"/>
        <v/>
      </c>
      <c r="U92" s="136" t="str">
        <f t="shared" si="182"/>
        <v/>
      </c>
      <c r="V92" s="136" t="str">
        <f t="shared" si="182"/>
        <v/>
      </c>
      <c r="W92" s="136" t="str">
        <f t="shared" si="182"/>
        <v/>
      </c>
      <c r="X92" s="136" t="str">
        <f t="shared" si="182"/>
        <v/>
      </c>
      <c r="Y92" s="136" t="str">
        <f t="shared" si="182"/>
        <v/>
      </c>
      <c r="Z92" s="136" t="str">
        <f t="shared" si="182"/>
        <v/>
      </c>
      <c r="AA92" s="136" t="str">
        <f t="shared" si="182"/>
        <v/>
      </c>
      <c r="AB92" s="136" t="str">
        <f t="shared" si="182"/>
        <v/>
      </c>
      <c r="AC92" s="136" t="str">
        <f t="shared" si="182"/>
        <v/>
      </c>
      <c r="AD92" s="136" t="str">
        <f t="shared" si="182"/>
        <v/>
      </c>
      <c r="AE92" s="136" t="str">
        <f t="shared" si="182"/>
        <v/>
      </c>
      <c r="AF92" s="136" t="str">
        <f t="shared" si="182"/>
        <v/>
      </c>
      <c r="AG92" s="136" t="str">
        <f t="shared" si="182"/>
        <v/>
      </c>
      <c r="AH92" s="136" t="str">
        <f t="shared" si="182"/>
        <v/>
      </c>
      <c r="AI92" s="136" t="str">
        <f t="shared" si="182"/>
        <v/>
      </c>
      <c r="AJ92" s="136" t="str">
        <f t="shared" si="182"/>
        <v/>
      </c>
      <c r="AK92" s="136" t="str">
        <f t="shared" si="182"/>
        <v/>
      </c>
      <c r="AL92" s="136" t="str">
        <f t="shared" si="182"/>
        <v/>
      </c>
      <c r="AM92" s="136" t="str">
        <f t="shared" si="182"/>
        <v/>
      </c>
      <c r="AN92" s="136" t="str">
        <f t="shared" ref="AN92:BR92" si="183">IF(AJ92&lt;&gt;"",ROUND(AN4*IF($G$1&gt;=DATEVALUE("22/11/2019"),$C$92/365)*$F$92,IF(FALSE,-3,2)),"")</f>
        <v/>
      </c>
      <c r="AO92" s="136" t="str">
        <f t="shared" si="183"/>
        <v/>
      </c>
      <c r="AP92" s="136" t="str">
        <f t="shared" si="183"/>
        <v/>
      </c>
      <c r="AQ92" s="136" t="str">
        <f t="shared" si="183"/>
        <v/>
      </c>
      <c r="AR92" s="136" t="str">
        <f t="shared" si="183"/>
        <v/>
      </c>
      <c r="AS92" s="136" t="str">
        <f t="shared" si="183"/>
        <v/>
      </c>
      <c r="AT92" s="136" t="str">
        <f t="shared" si="183"/>
        <v/>
      </c>
      <c r="AU92" s="136" t="str">
        <f t="shared" si="183"/>
        <v/>
      </c>
      <c r="AV92" s="136" t="str">
        <f t="shared" si="183"/>
        <v/>
      </c>
      <c r="AW92" s="136" t="str">
        <f t="shared" si="183"/>
        <v/>
      </c>
      <c r="AX92" s="136" t="str">
        <f t="shared" si="183"/>
        <v/>
      </c>
      <c r="AY92" s="136" t="str">
        <f t="shared" si="183"/>
        <v/>
      </c>
      <c r="AZ92" s="136" t="str">
        <f t="shared" si="183"/>
        <v/>
      </c>
      <c r="BA92" s="136" t="str">
        <f t="shared" si="183"/>
        <v/>
      </c>
      <c r="BB92" s="136" t="str">
        <f t="shared" si="183"/>
        <v/>
      </c>
      <c r="BC92" s="136" t="str">
        <f t="shared" si="183"/>
        <v/>
      </c>
      <c r="BD92" s="136" t="str">
        <f t="shared" si="183"/>
        <v/>
      </c>
      <c r="BE92" s="136" t="str">
        <f t="shared" si="183"/>
        <v/>
      </c>
      <c r="BF92" s="136" t="str">
        <f t="shared" si="183"/>
        <v/>
      </c>
      <c r="BG92" s="136" t="str">
        <f t="shared" si="183"/>
        <v/>
      </c>
      <c r="BH92" s="136" t="str">
        <f t="shared" si="183"/>
        <v/>
      </c>
      <c r="BI92" s="136" t="str">
        <f t="shared" si="183"/>
        <v/>
      </c>
      <c r="BJ92" s="136" t="str">
        <f t="shared" si="183"/>
        <v/>
      </c>
      <c r="BK92" s="136" t="str">
        <f t="shared" si="183"/>
        <v/>
      </c>
      <c r="BL92" s="136" t="str">
        <f t="shared" si="183"/>
        <v/>
      </c>
      <c r="BM92" s="136" t="str">
        <f t="shared" si="183"/>
        <v/>
      </c>
      <c r="BN92" s="136" t="str">
        <f t="shared" si="183"/>
        <v/>
      </c>
      <c r="BO92" s="136" t="str">
        <f t="shared" si="183"/>
        <v/>
      </c>
      <c r="BP92" s="136" t="str">
        <f t="shared" si="183"/>
        <v/>
      </c>
      <c r="BQ92" s="136" t="str">
        <f t="shared" si="183"/>
        <v/>
      </c>
      <c r="BR92" s="136" t="str">
        <f t="shared" si="183"/>
        <v/>
      </c>
    </row>
    <row r="93" spans="1:70">
      <c r="A93" s="133" t="str">
        <f>IFERROR(IF(IF(AND(ROW(A93)=ROW($A$6),$G$2&lt;DATEVALUE("28/07/2006")),$G$2+1,INDEX('Intereses moratorios'!$A$7:$A$299,MATCH($G$2,'Intereses moratorios'!$A$7:$A$299,1)+ROW(A93)-ROW($A$6)))=0,"",IF(AND(ROW(A93)=ROW($A$6),$G$2&lt;DATEVALUE("28/07/2006")),$G$2+1,INDEX('Intereses moratorios'!$A$7:$A$299,MATCH($G$2,'Intereses moratorios'!$A$7:$A$299,1)+ROW(A93)-ROW($A$6)))),"")</f>
        <v/>
      </c>
      <c r="B93" s="133" t="str">
        <f>IFERROR(INDEX('Intereses moratorios'!$B$7:$B$299,MATCH(A93,'Intereses moratorios'!$A$7:$A$299,0)),"")</f>
        <v/>
      </c>
      <c r="C93" s="134" t="str">
        <f>IF(A93="","",IFERROR(IF($G$1&gt;=DATEVALUE("22/11/2019"),$E$4,INDEX('Intereses moratorios'!$D$7:$D$299,MATCH(A93,'Intereses moratorios'!$A$7:$A$299,0))),""))</f>
        <v/>
      </c>
      <c r="D93" s="133" t="str">
        <f t="shared" si="140"/>
        <v/>
      </c>
      <c r="E93" s="133" t="str">
        <f t="shared" si="141"/>
        <v/>
      </c>
      <c r="F93" s="135" t="str">
        <f t="shared" si="137"/>
        <v/>
      </c>
      <c r="G93" s="136" t="str">
        <f t="shared" si="134"/>
        <v/>
      </c>
      <c r="H93" s="136" t="str">
        <f t="shared" ref="H93:AM93" si="184">IF(D93&lt;&gt;"",ROUND(H4*IF($G$1&gt;=DATEVALUE("22/11/2019"),$C$93/365)*$F$93,IF(FALSE,-3,2)),"")</f>
        <v/>
      </c>
      <c r="I93" s="136" t="str">
        <f t="shared" si="184"/>
        <v/>
      </c>
      <c r="J93" s="136" t="str">
        <f t="shared" si="184"/>
        <v/>
      </c>
      <c r="K93" s="136" t="str">
        <f t="shared" si="184"/>
        <v/>
      </c>
      <c r="L93" s="136" t="str">
        <f t="shared" si="184"/>
        <v/>
      </c>
      <c r="M93" s="136" t="str">
        <f t="shared" si="184"/>
        <v/>
      </c>
      <c r="N93" s="136" t="str">
        <f t="shared" si="184"/>
        <v/>
      </c>
      <c r="O93" s="136" t="str">
        <f t="shared" si="184"/>
        <v/>
      </c>
      <c r="P93" s="136" t="str">
        <f t="shared" si="184"/>
        <v/>
      </c>
      <c r="Q93" s="136" t="str">
        <f t="shared" si="184"/>
        <v/>
      </c>
      <c r="R93" s="136" t="str">
        <f t="shared" si="184"/>
        <v/>
      </c>
      <c r="S93" s="136" t="str">
        <f t="shared" si="184"/>
        <v/>
      </c>
      <c r="T93" s="136" t="str">
        <f t="shared" si="184"/>
        <v/>
      </c>
      <c r="U93" s="136" t="str">
        <f t="shared" si="184"/>
        <v/>
      </c>
      <c r="V93" s="136" t="str">
        <f t="shared" si="184"/>
        <v/>
      </c>
      <c r="W93" s="136" t="str">
        <f t="shared" si="184"/>
        <v/>
      </c>
      <c r="X93" s="136" t="str">
        <f t="shared" si="184"/>
        <v/>
      </c>
      <c r="Y93" s="136" t="str">
        <f t="shared" si="184"/>
        <v/>
      </c>
      <c r="Z93" s="136" t="str">
        <f t="shared" si="184"/>
        <v/>
      </c>
      <c r="AA93" s="136" t="str">
        <f t="shared" si="184"/>
        <v/>
      </c>
      <c r="AB93" s="136" t="str">
        <f t="shared" si="184"/>
        <v/>
      </c>
      <c r="AC93" s="136" t="str">
        <f t="shared" si="184"/>
        <v/>
      </c>
      <c r="AD93" s="136" t="str">
        <f t="shared" si="184"/>
        <v/>
      </c>
      <c r="AE93" s="136" t="str">
        <f t="shared" si="184"/>
        <v/>
      </c>
      <c r="AF93" s="136" t="str">
        <f t="shared" si="184"/>
        <v/>
      </c>
      <c r="AG93" s="136" t="str">
        <f t="shared" si="184"/>
        <v/>
      </c>
      <c r="AH93" s="136" t="str">
        <f t="shared" si="184"/>
        <v/>
      </c>
      <c r="AI93" s="136" t="str">
        <f t="shared" si="184"/>
        <v/>
      </c>
      <c r="AJ93" s="136" t="str">
        <f t="shared" si="184"/>
        <v/>
      </c>
      <c r="AK93" s="136" t="str">
        <f t="shared" si="184"/>
        <v/>
      </c>
      <c r="AL93" s="136" t="str">
        <f t="shared" si="184"/>
        <v/>
      </c>
      <c r="AM93" s="136" t="str">
        <f t="shared" si="184"/>
        <v/>
      </c>
      <c r="AN93" s="136" t="str">
        <f t="shared" ref="AN93:BR93" si="185">IF(AJ93&lt;&gt;"",ROUND(AN4*IF($G$1&gt;=DATEVALUE("22/11/2019"),$C$93/365)*$F$93,IF(FALSE,-3,2)),"")</f>
        <v/>
      </c>
      <c r="AO93" s="136" t="str">
        <f t="shared" si="185"/>
        <v/>
      </c>
      <c r="AP93" s="136" t="str">
        <f t="shared" si="185"/>
        <v/>
      </c>
      <c r="AQ93" s="136" t="str">
        <f t="shared" si="185"/>
        <v/>
      </c>
      <c r="AR93" s="136" t="str">
        <f t="shared" si="185"/>
        <v/>
      </c>
      <c r="AS93" s="136" t="str">
        <f t="shared" si="185"/>
        <v/>
      </c>
      <c r="AT93" s="136" t="str">
        <f t="shared" si="185"/>
        <v/>
      </c>
      <c r="AU93" s="136" t="str">
        <f t="shared" si="185"/>
        <v/>
      </c>
      <c r="AV93" s="136" t="str">
        <f t="shared" si="185"/>
        <v/>
      </c>
      <c r="AW93" s="136" t="str">
        <f t="shared" si="185"/>
        <v/>
      </c>
      <c r="AX93" s="136" t="str">
        <f t="shared" si="185"/>
        <v/>
      </c>
      <c r="AY93" s="136" t="str">
        <f t="shared" si="185"/>
        <v/>
      </c>
      <c r="AZ93" s="136" t="str">
        <f t="shared" si="185"/>
        <v/>
      </c>
      <c r="BA93" s="136" t="str">
        <f t="shared" si="185"/>
        <v/>
      </c>
      <c r="BB93" s="136" t="str">
        <f t="shared" si="185"/>
        <v/>
      </c>
      <c r="BC93" s="136" t="str">
        <f t="shared" si="185"/>
        <v/>
      </c>
      <c r="BD93" s="136" t="str">
        <f t="shared" si="185"/>
        <v/>
      </c>
      <c r="BE93" s="136" t="str">
        <f t="shared" si="185"/>
        <v/>
      </c>
      <c r="BF93" s="136" t="str">
        <f t="shared" si="185"/>
        <v/>
      </c>
      <c r="BG93" s="136" t="str">
        <f t="shared" si="185"/>
        <v/>
      </c>
      <c r="BH93" s="136" t="str">
        <f t="shared" si="185"/>
        <v/>
      </c>
      <c r="BI93" s="136" t="str">
        <f t="shared" si="185"/>
        <v/>
      </c>
      <c r="BJ93" s="136" t="str">
        <f t="shared" si="185"/>
        <v/>
      </c>
      <c r="BK93" s="136" t="str">
        <f t="shared" si="185"/>
        <v/>
      </c>
      <c r="BL93" s="136" t="str">
        <f t="shared" si="185"/>
        <v/>
      </c>
      <c r="BM93" s="136" t="str">
        <f t="shared" si="185"/>
        <v/>
      </c>
      <c r="BN93" s="136" t="str">
        <f t="shared" si="185"/>
        <v/>
      </c>
      <c r="BO93" s="136" t="str">
        <f t="shared" si="185"/>
        <v/>
      </c>
      <c r="BP93" s="136" t="str">
        <f t="shared" si="185"/>
        <v/>
      </c>
      <c r="BQ93" s="136" t="str">
        <f t="shared" si="185"/>
        <v/>
      </c>
      <c r="BR93" s="136" t="str">
        <f t="shared" si="185"/>
        <v/>
      </c>
    </row>
    <row r="94" spans="1:70">
      <c r="A94" s="133" t="str">
        <f>IFERROR(IF(IF(AND(ROW(A94)=ROW($A$6),$G$2&lt;DATEVALUE("28/07/2006")),$G$2+1,INDEX('Intereses moratorios'!$A$7:$A$299,MATCH($G$2,'Intereses moratorios'!$A$7:$A$299,1)+ROW(A94)-ROW($A$6)))=0,"",IF(AND(ROW(A94)=ROW($A$6),$G$2&lt;DATEVALUE("28/07/2006")),$G$2+1,INDEX('Intereses moratorios'!$A$7:$A$299,MATCH($G$2,'Intereses moratorios'!$A$7:$A$299,1)+ROW(A94)-ROW($A$6)))),"")</f>
        <v/>
      </c>
      <c r="B94" s="133" t="str">
        <f>IFERROR(INDEX('Intereses moratorios'!$B$7:$B$299,MATCH(A94,'Intereses moratorios'!$A$7:$A$299,0)),"")</f>
        <v/>
      </c>
      <c r="C94" s="134" t="str">
        <f>IF(A94="","",IFERROR(IF($G$1&gt;=DATEVALUE("22/11/2019"),$E$4,INDEX('Intereses moratorios'!$D$7:$D$299,MATCH(A94,'Intereses moratorios'!$A$7:$A$299,0))),""))</f>
        <v/>
      </c>
      <c r="D94" s="133" t="str">
        <f t="shared" si="140"/>
        <v/>
      </c>
      <c r="E94" s="133" t="str">
        <f t="shared" si="141"/>
        <v/>
      </c>
      <c r="F94" s="135" t="str">
        <f t="shared" si="137"/>
        <v/>
      </c>
      <c r="G94" s="136" t="str">
        <f t="shared" si="134"/>
        <v/>
      </c>
      <c r="H94" s="136" t="str">
        <f t="shared" ref="H94:AM94" si="186">IF(D94&lt;&gt;"",ROUND(H4*IF($G$1&gt;=DATEVALUE("22/11/2019"),$C$94/365)*$F$94,IF(FALSE,-3,2)),"")</f>
        <v/>
      </c>
      <c r="I94" s="136" t="str">
        <f t="shared" si="186"/>
        <v/>
      </c>
      <c r="J94" s="136" t="str">
        <f t="shared" si="186"/>
        <v/>
      </c>
      <c r="K94" s="136" t="str">
        <f t="shared" si="186"/>
        <v/>
      </c>
      <c r="L94" s="136" t="str">
        <f t="shared" si="186"/>
        <v/>
      </c>
      <c r="M94" s="136" t="str">
        <f t="shared" si="186"/>
        <v/>
      </c>
      <c r="N94" s="136" t="str">
        <f t="shared" si="186"/>
        <v/>
      </c>
      <c r="O94" s="136" t="str">
        <f t="shared" si="186"/>
        <v/>
      </c>
      <c r="P94" s="136" t="str">
        <f t="shared" si="186"/>
        <v/>
      </c>
      <c r="Q94" s="136" t="str">
        <f t="shared" si="186"/>
        <v/>
      </c>
      <c r="R94" s="136" t="str">
        <f t="shared" si="186"/>
        <v/>
      </c>
      <c r="S94" s="136" t="str">
        <f t="shared" si="186"/>
        <v/>
      </c>
      <c r="T94" s="136" t="str">
        <f t="shared" si="186"/>
        <v/>
      </c>
      <c r="U94" s="136" t="str">
        <f t="shared" si="186"/>
        <v/>
      </c>
      <c r="V94" s="136" t="str">
        <f t="shared" si="186"/>
        <v/>
      </c>
      <c r="W94" s="136" t="str">
        <f t="shared" si="186"/>
        <v/>
      </c>
      <c r="X94" s="136" t="str">
        <f t="shared" si="186"/>
        <v/>
      </c>
      <c r="Y94" s="136" t="str">
        <f t="shared" si="186"/>
        <v/>
      </c>
      <c r="Z94" s="136" t="str">
        <f t="shared" si="186"/>
        <v/>
      </c>
      <c r="AA94" s="136" t="str">
        <f t="shared" si="186"/>
        <v/>
      </c>
      <c r="AB94" s="136" t="str">
        <f t="shared" si="186"/>
        <v/>
      </c>
      <c r="AC94" s="136" t="str">
        <f t="shared" si="186"/>
        <v/>
      </c>
      <c r="AD94" s="136" t="str">
        <f t="shared" si="186"/>
        <v/>
      </c>
      <c r="AE94" s="136" t="str">
        <f t="shared" si="186"/>
        <v/>
      </c>
      <c r="AF94" s="136" t="str">
        <f t="shared" si="186"/>
        <v/>
      </c>
      <c r="AG94" s="136" t="str">
        <f t="shared" si="186"/>
        <v/>
      </c>
      <c r="AH94" s="136" t="str">
        <f t="shared" si="186"/>
        <v/>
      </c>
      <c r="AI94" s="136" t="str">
        <f t="shared" si="186"/>
        <v/>
      </c>
      <c r="AJ94" s="136" t="str">
        <f t="shared" si="186"/>
        <v/>
      </c>
      <c r="AK94" s="136" t="str">
        <f t="shared" si="186"/>
        <v/>
      </c>
      <c r="AL94" s="136" t="str">
        <f t="shared" si="186"/>
        <v/>
      </c>
      <c r="AM94" s="136" t="str">
        <f t="shared" si="186"/>
        <v/>
      </c>
      <c r="AN94" s="136" t="str">
        <f t="shared" ref="AN94:BR94" si="187">IF(AJ94&lt;&gt;"",ROUND(AN4*IF($G$1&gt;=DATEVALUE("22/11/2019"),$C$94/365)*$F$94,IF(FALSE,-3,2)),"")</f>
        <v/>
      </c>
      <c r="AO94" s="136" t="str">
        <f t="shared" si="187"/>
        <v/>
      </c>
      <c r="AP94" s="136" t="str">
        <f t="shared" si="187"/>
        <v/>
      </c>
      <c r="AQ94" s="136" t="str">
        <f t="shared" si="187"/>
        <v/>
      </c>
      <c r="AR94" s="136" t="str">
        <f t="shared" si="187"/>
        <v/>
      </c>
      <c r="AS94" s="136" t="str">
        <f t="shared" si="187"/>
        <v/>
      </c>
      <c r="AT94" s="136" t="str">
        <f t="shared" si="187"/>
        <v/>
      </c>
      <c r="AU94" s="136" t="str">
        <f t="shared" si="187"/>
        <v/>
      </c>
      <c r="AV94" s="136" t="str">
        <f t="shared" si="187"/>
        <v/>
      </c>
      <c r="AW94" s="136" t="str">
        <f t="shared" si="187"/>
        <v/>
      </c>
      <c r="AX94" s="136" t="str">
        <f t="shared" si="187"/>
        <v/>
      </c>
      <c r="AY94" s="136" t="str">
        <f t="shared" si="187"/>
        <v/>
      </c>
      <c r="AZ94" s="136" t="str">
        <f t="shared" si="187"/>
        <v/>
      </c>
      <c r="BA94" s="136" t="str">
        <f t="shared" si="187"/>
        <v/>
      </c>
      <c r="BB94" s="136" t="str">
        <f t="shared" si="187"/>
        <v/>
      </c>
      <c r="BC94" s="136" t="str">
        <f t="shared" si="187"/>
        <v/>
      </c>
      <c r="BD94" s="136" t="str">
        <f t="shared" si="187"/>
        <v/>
      </c>
      <c r="BE94" s="136" t="str">
        <f t="shared" si="187"/>
        <v/>
      </c>
      <c r="BF94" s="136" t="str">
        <f t="shared" si="187"/>
        <v/>
      </c>
      <c r="BG94" s="136" t="str">
        <f t="shared" si="187"/>
        <v/>
      </c>
      <c r="BH94" s="136" t="str">
        <f t="shared" si="187"/>
        <v/>
      </c>
      <c r="BI94" s="136" t="str">
        <f t="shared" si="187"/>
        <v/>
      </c>
      <c r="BJ94" s="136" t="str">
        <f t="shared" si="187"/>
        <v/>
      </c>
      <c r="BK94" s="136" t="str">
        <f t="shared" si="187"/>
        <v/>
      </c>
      <c r="BL94" s="136" t="str">
        <f t="shared" si="187"/>
        <v/>
      </c>
      <c r="BM94" s="136" t="str">
        <f t="shared" si="187"/>
        <v/>
      </c>
      <c r="BN94" s="136" t="str">
        <f t="shared" si="187"/>
        <v/>
      </c>
      <c r="BO94" s="136" t="str">
        <f t="shared" si="187"/>
        <v/>
      </c>
      <c r="BP94" s="136" t="str">
        <f t="shared" si="187"/>
        <v/>
      </c>
      <c r="BQ94" s="136" t="str">
        <f t="shared" si="187"/>
        <v/>
      </c>
      <c r="BR94" s="136" t="str">
        <f t="shared" si="187"/>
        <v/>
      </c>
    </row>
    <row r="95" spans="1:70">
      <c r="A95" s="133" t="str">
        <f>IFERROR(IF(IF(AND(ROW(A95)=ROW($A$6),$G$2&lt;DATEVALUE("28/07/2006")),$G$2+1,INDEX('Intereses moratorios'!$A$7:$A$299,MATCH($G$2,'Intereses moratorios'!$A$7:$A$299,1)+ROW(A95)-ROW($A$6)))=0,"",IF(AND(ROW(A95)=ROW($A$6),$G$2&lt;DATEVALUE("28/07/2006")),$G$2+1,INDEX('Intereses moratorios'!$A$7:$A$299,MATCH($G$2,'Intereses moratorios'!$A$7:$A$299,1)+ROW(A95)-ROW($A$6)))),"")</f>
        <v/>
      </c>
      <c r="B95" s="133" t="str">
        <f>IFERROR(INDEX('Intereses moratorios'!$B$7:$B$299,MATCH(A95,'Intereses moratorios'!$A$7:$A$299,0)),"")</f>
        <v/>
      </c>
      <c r="C95" s="134" t="str">
        <f>IF(A95="","",IFERROR(IF($G$1&gt;=DATEVALUE("22/11/2019"),$E$4,INDEX('Intereses moratorios'!$D$7:$D$299,MATCH(A95,'Intereses moratorios'!$A$7:$A$299,0))),""))</f>
        <v/>
      </c>
      <c r="D95" s="133" t="str">
        <f t="shared" si="140"/>
        <v/>
      </c>
      <c r="E95" s="133" t="str">
        <f t="shared" si="141"/>
        <v/>
      </c>
      <c r="F95" s="135" t="str">
        <f t="shared" si="137"/>
        <v/>
      </c>
      <c r="G95" s="136" t="str">
        <f t="shared" si="134"/>
        <v/>
      </c>
      <c r="H95" s="136" t="str">
        <f t="shared" ref="H95:AM95" si="188">IF(D95&lt;&gt;"",ROUND(H4*IF($G$1&gt;=DATEVALUE("22/11/2019"),$C$95/365)*$F$95,IF(FALSE,-3,2)),"")</f>
        <v/>
      </c>
      <c r="I95" s="136" t="str">
        <f t="shared" si="188"/>
        <v/>
      </c>
      <c r="J95" s="136" t="str">
        <f t="shared" si="188"/>
        <v/>
      </c>
      <c r="K95" s="136" t="str">
        <f t="shared" si="188"/>
        <v/>
      </c>
      <c r="L95" s="136" t="str">
        <f t="shared" si="188"/>
        <v/>
      </c>
      <c r="M95" s="136" t="str">
        <f t="shared" si="188"/>
        <v/>
      </c>
      <c r="N95" s="136" t="str">
        <f t="shared" si="188"/>
        <v/>
      </c>
      <c r="O95" s="136" t="str">
        <f t="shared" si="188"/>
        <v/>
      </c>
      <c r="P95" s="136" t="str">
        <f t="shared" si="188"/>
        <v/>
      </c>
      <c r="Q95" s="136" t="str">
        <f t="shared" si="188"/>
        <v/>
      </c>
      <c r="R95" s="136" t="str">
        <f t="shared" si="188"/>
        <v/>
      </c>
      <c r="S95" s="136" t="str">
        <f t="shared" si="188"/>
        <v/>
      </c>
      <c r="T95" s="136" t="str">
        <f t="shared" si="188"/>
        <v/>
      </c>
      <c r="U95" s="136" t="str">
        <f t="shared" si="188"/>
        <v/>
      </c>
      <c r="V95" s="136" t="str">
        <f t="shared" si="188"/>
        <v/>
      </c>
      <c r="W95" s="136" t="str">
        <f t="shared" si="188"/>
        <v/>
      </c>
      <c r="X95" s="136" t="str">
        <f t="shared" si="188"/>
        <v/>
      </c>
      <c r="Y95" s="136" t="str">
        <f t="shared" si="188"/>
        <v/>
      </c>
      <c r="Z95" s="136" t="str">
        <f t="shared" si="188"/>
        <v/>
      </c>
      <c r="AA95" s="136" t="str">
        <f t="shared" si="188"/>
        <v/>
      </c>
      <c r="AB95" s="136" t="str">
        <f t="shared" si="188"/>
        <v/>
      </c>
      <c r="AC95" s="136" t="str">
        <f t="shared" si="188"/>
        <v/>
      </c>
      <c r="AD95" s="136" t="str">
        <f t="shared" si="188"/>
        <v/>
      </c>
      <c r="AE95" s="136" t="str">
        <f t="shared" si="188"/>
        <v/>
      </c>
      <c r="AF95" s="136" t="str">
        <f t="shared" si="188"/>
        <v/>
      </c>
      <c r="AG95" s="136" t="str">
        <f t="shared" si="188"/>
        <v/>
      </c>
      <c r="AH95" s="136" t="str">
        <f t="shared" si="188"/>
        <v/>
      </c>
      <c r="AI95" s="136" t="str">
        <f t="shared" si="188"/>
        <v/>
      </c>
      <c r="AJ95" s="136" t="str">
        <f t="shared" si="188"/>
        <v/>
      </c>
      <c r="AK95" s="136" t="str">
        <f t="shared" si="188"/>
        <v/>
      </c>
      <c r="AL95" s="136" t="str">
        <f t="shared" si="188"/>
        <v/>
      </c>
      <c r="AM95" s="136" t="str">
        <f t="shared" si="188"/>
        <v/>
      </c>
      <c r="AN95" s="136" t="str">
        <f t="shared" ref="AN95:BR95" si="189">IF(AJ95&lt;&gt;"",ROUND(AN4*IF($G$1&gt;=DATEVALUE("22/11/2019"),$C$95/365)*$F$95,IF(FALSE,-3,2)),"")</f>
        <v/>
      </c>
      <c r="AO95" s="136" t="str">
        <f t="shared" si="189"/>
        <v/>
      </c>
      <c r="AP95" s="136" t="str">
        <f t="shared" si="189"/>
        <v/>
      </c>
      <c r="AQ95" s="136" t="str">
        <f t="shared" si="189"/>
        <v/>
      </c>
      <c r="AR95" s="136" t="str">
        <f t="shared" si="189"/>
        <v/>
      </c>
      <c r="AS95" s="136" t="str">
        <f t="shared" si="189"/>
        <v/>
      </c>
      <c r="AT95" s="136" t="str">
        <f t="shared" si="189"/>
        <v/>
      </c>
      <c r="AU95" s="136" t="str">
        <f t="shared" si="189"/>
        <v/>
      </c>
      <c r="AV95" s="136" t="str">
        <f t="shared" si="189"/>
        <v/>
      </c>
      <c r="AW95" s="136" t="str">
        <f t="shared" si="189"/>
        <v/>
      </c>
      <c r="AX95" s="136" t="str">
        <f t="shared" si="189"/>
        <v/>
      </c>
      <c r="AY95" s="136" t="str">
        <f t="shared" si="189"/>
        <v/>
      </c>
      <c r="AZ95" s="136" t="str">
        <f t="shared" si="189"/>
        <v/>
      </c>
      <c r="BA95" s="136" t="str">
        <f t="shared" si="189"/>
        <v/>
      </c>
      <c r="BB95" s="136" t="str">
        <f t="shared" si="189"/>
        <v/>
      </c>
      <c r="BC95" s="136" t="str">
        <f t="shared" si="189"/>
        <v/>
      </c>
      <c r="BD95" s="136" t="str">
        <f t="shared" si="189"/>
        <v/>
      </c>
      <c r="BE95" s="136" t="str">
        <f t="shared" si="189"/>
        <v/>
      </c>
      <c r="BF95" s="136" t="str">
        <f t="shared" si="189"/>
        <v/>
      </c>
      <c r="BG95" s="136" t="str">
        <f t="shared" si="189"/>
        <v/>
      </c>
      <c r="BH95" s="136" t="str">
        <f t="shared" si="189"/>
        <v/>
      </c>
      <c r="BI95" s="136" t="str">
        <f t="shared" si="189"/>
        <v/>
      </c>
      <c r="BJ95" s="136" t="str">
        <f t="shared" si="189"/>
        <v/>
      </c>
      <c r="BK95" s="136" t="str">
        <f t="shared" si="189"/>
        <v/>
      </c>
      <c r="BL95" s="136" t="str">
        <f t="shared" si="189"/>
        <v/>
      </c>
      <c r="BM95" s="136" t="str">
        <f t="shared" si="189"/>
        <v/>
      </c>
      <c r="BN95" s="136" t="str">
        <f t="shared" si="189"/>
        <v/>
      </c>
      <c r="BO95" s="136" t="str">
        <f t="shared" si="189"/>
        <v/>
      </c>
      <c r="BP95" s="136" t="str">
        <f t="shared" si="189"/>
        <v/>
      </c>
      <c r="BQ95" s="136" t="str">
        <f t="shared" si="189"/>
        <v/>
      </c>
      <c r="BR95" s="136" t="str">
        <f t="shared" si="189"/>
        <v/>
      </c>
    </row>
    <row r="96" spans="1:70">
      <c r="A96" s="133" t="str">
        <f>IFERROR(IF(IF(AND(ROW(A96)=ROW($A$6),$G$2&lt;DATEVALUE("28/07/2006")),$G$2+1,INDEX('Intereses moratorios'!$A$7:$A$299,MATCH($G$2,'Intereses moratorios'!$A$7:$A$299,1)+ROW(A96)-ROW($A$6)))=0,"",IF(AND(ROW(A96)=ROW($A$6),$G$2&lt;DATEVALUE("28/07/2006")),$G$2+1,INDEX('Intereses moratorios'!$A$7:$A$299,MATCH($G$2,'Intereses moratorios'!$A$7:$A$299,1)+ROW(A96)-ROW($A$6)))),"")</f>
        <v/>
      </c>
      <c r="B96" s="133" t="str">
        <f>IFERROR(INDEX('Intereses moratorios'!$B$7:$B$299,MATCH(A96,'Intereses moratorios'!$A$7:$A$299,0)),"")</f>
        <v/>
      </c>
      <c r="C96" s="134" t="str">
        <f>IF(A96="","",IFERROR(IF($G$1&gt;=DATEVALUE("22/11/2019"),$E$4,INDEX('Intereses moratorios'!$D$7:$D$299,MATCH(A96,'Intereses moratorios'!$A$7:$A$299,0))),""))</f>
        <v/>
      </c>
      <c r="D96" s="133" t="str">
        <f t="shared" si="140"/>
        <v/>
      </c>
      <c r="E96" s="133" t="str">
        <f t="shared" si="141"/>
        <v/>
      </c>
      <c r="F96" s="135" t="str">
        <f t="shared" si="137"/>
        <v/>
      </c>
      <c r="G96" s="136" t="str">
        <f t="shared" si="134"/>
        <v/>
      </c>
      <c r="H96" s="136" t="str">
        <f t="shared" ref="H96:AM96" si="190">IF(D96&lt;&gt;"",ROUND(H4*IF($G$1&gt;=DATEVALUE("22/11/2019"),$C$96/365)*$F$96,IF(FALSE,-3,2)),"")</f>
        <v/>
      </c>
      <c r="I96" s="136" t="str">
        <f t="shared" si="190"/>
        <v/>
      </c>
      <c r="J96" s="136" t="str">
        <f t="shared" si="190"/>
        <v/>
      </c>
      <c r="K96" s="136" t="str">
        <f t="shared" si="190"/>
        <v/>
      </c>
      <c r="L96" s="136" t="str">
        <f t="shared" si="190"/>
        <v/>
      </c>
      <c r="M96" s="136" t="str">
        <f t="shared" si="190"/>
        <v/>
      </c>
      <c r="N96" s="136" t="str">
        <f t="shared" si="190"/>
        <v/>
      </c>
      <c r="O96" s="136" t="str">
        <f t="shared" si="190"/>
        <v/>
      </c>
      <c r="P96" s="136" t="str">
        <f t="shared" si="190"/>
        <v/>
      </c>
      <c r="Q96" s="136" t="str">
        <f t="shared" si="190"/>
        <v/>
      </c>
      <c r="R96" s="136" t="str">
        <f t="shared" si="190"/>
        <v/>
      </c>
      <c r="S96" s="136" t="str">
        <f t="shared" si="190"/>
        <v/>
      </c>
      <c r="T96" s="136" t="str">
        <f t="shared" si="190"/>
        <v/>
      </c>
      <c r="U96" s="136" t="str">
        <f t="shared" si="190"/>
        <v/>
      </c>
      <c r="V96" s="136" t="str">
        <f t="shared" si="190"/>
        <v/>
      </c>
      <c r="W96" s="136" t="str">
        <f t="shared" si="190"/>
        <v/>
      </c>
      <c r="X96" s="136" t="str">
        <f t="shared" si="190"/>
        <v/>
      </c>
      <c r="Y96" s="136" t="str">
        <f t="shared" si="190"/>
        <v/>
      </c>
      <c r="Z96" s="136" t="str">
        <f t="shared" si="190"/>
        <v/>
      </c>
      <c r="AA96" s="136" t="str">
        <f t="shared" si="190"/>
        <v/>
      </c>
      <c r="AB96" s="136" t="str">
        <f t="shared" si="190"/>
        <v/>
      </c>
      <c r="AC96" s="136" t="str">
        <f t="shared" si="190"/>
        <v/>
      </c>
      <c r="AD96" s="136" t="str">
        <f t="shared" si="190"/>
        <v/>
      </c>
      <c r="AE96" s="136" t="str">
        <f t="shared" si="190"/>
        <v/>
      </c>
      <c r="AF96" s="136" t="str">
        <f t="shared" si="190"/>
        <v/>
      </c>
      <c r="AG96" s="136" t="str">
        <f t="shared" si="190"/>
        <v/>
      </c>
      <c r="AH96" s="136" t="str">
        <f t="shared" si="190"/>
        <v/>
      </c>
      <c r="AI96" s="136" t="str">
        <f t="shared" si="190"/>
        <v/>
      </c>
      <c r="AJ96" s="136" t="str">
        <f t="shared" si="190"/>
        <v/>
      </c>
      <c r="AK96" s="136" t="str">
        <f t="shared" si="190"/>
        <v/>
      </c>
      <c r="AL96" s="136" t="str">
        <f t="shared" si="190"/>
        <v/>
      </c>
      <c r="AM96" s="136" t="str">
        <f t="shared" si="190"/>
        <v/>
      </c>
      <c r="AN96" s="136" t="str">
        <f t="shared" ref="AN96:BR96" si="191">IF(AJ96&lt;&gt;"",ROUND(AN4*IF($G$1&gt;=DATEVALUE("22/11/2019"),$C$96/365)*$F$96,IF(FALSE,-3,2)),"")</f>
        <v/>
      </c>
      <c r="AO96" s="136" t="str">
        <f t="shared" si="191"/>
        <v/>
      </c>
      <c r="AP96" s="136" t="str">
        <f t="shared" si="191"/>
        <v/>
      </c>
      <c r="AQ96" s="136" t="str">
        <f t="shared" si="191"/>
        <v/>
      </c>
      <c r="AR96" s="136" t="str">
        <f t="shared" si="191"/>
        <v/>
      </c>
      <c r="AS96" s="136" t="str">
        <f t="shared" si="191"/>
        <v/>
      </c>
      <c r="AT96" s="136" t="str">
        <f t="shared" si="191"/>
        <v/>
      </c>
      <c r="AU96" s="136" t="str">
        <f t="shared" si="191"/>
        <v/>
      </c>
      <c r="AV96" s="136" t="str">
        <f t="shared" si="191"/>
        <v/>
      </c>
      <c r="AW96" s="136" t="str">
        <f t="shared" si="191"/>
        <v/>
      </c>
      <c r="AX96" s="136" t="str">
        <f t="shared" si="191"/>
        <v/>
      </c>
      <c r="AY96" s="136" t="str">
        <f t="shared" si="191"/>
        <v/>
      </c>
      <c r="AZ96" s="136" t="str">
        <f t="shared" si="191"/>
        <v/>
      </c>
      <c r="BA96" s="136" t="str">
        <f t="shared" si="191"/>
        <v/>
      </c>
      <c r="BB96" s="136" t="str">
        <f t="shared" si="191"/>
        <v/>
      </c>
      <c r="BC96" s="136" t="str">
        <f t="shared" si="191"/>
        <v/>
      </c>
      <c r="BD96" s="136" t="str">
        <f t="shared" si="191"/>
        <v/>
      </c>
      <c r="BE96" s="136" t="str">
        <f t="shared" si="191"/>
        <v/>
      </c>
      <c r="BF96" s="136" t="str">
        <f t="shared" si="191"/>
        <v/>
      </c>
      <c r="BG96" s="136" t="str">
        <f t="shared" si="191"/>
        <v/>
      </c>
      <c r="BH96" s="136" t="str">
        <f t="shared" si="191"/>
        <v/>
      </c>
      <c r="BI96" s="136" t="str">
        <f t="shared" si="191"/>
        <v/>
      </c>
      <c r="BJ96" s="136" t="str">
        <f t="shared" si="191"/>
        <v/>
      </c>
      <c r="BK96" s="136" t="str">
        <f t="shared" si="191"/>
        <v/>
      </c>
      <c r="BL96" s="136" t="str">
        <f t="shared" si="191"/>
        <v/>
      </c>
      <c r="BM96" s="136" t="str">
        <f t="shared" si="191"/>
        <v/>
      </c>
      <c r="BN96" s="136" t="str">
        <f t="shared" si="191"/>
        <v/>
      </c>
      <c r="BO96" s="136" t="str">
        <f t="shared" si="191"/>
        <v/>
      </c>
      <c r="BP96" s="136" t="str">
        <f t="shared" si="191"/>
        <v/>
      </c>
      <c r="BQ96" s="136" t="str">
        <f t="shared" si="191"/>
        <v/>
      </c>
      <c r="BR96" s="136" t="str">
        <f t="shared" si="191"/>
        <v/>
      </c>
    </row>
    <row r="97" spans="1:70">
      <c r="A97" s="133" t="str">
        <f>IFERROR(IF(IF(AND(ROW(A97)=ROW($A$6),$G$2&lt;DATEVALUE("28/07/2006")),$G$2+1,INDEX('Intereses moratorios'!$A$7:$A$299,MATCH($G$2,'Intereses moratorios'!$A$7:$A$299,1)+ROW(A97)-ROW($A$6)))=0,"",IF(AND(ROW(A97)=ROW($A$6),$G$2&lt;DATEVALUE("28/07/2006")),$G$2+1,INDEX('Intereses moratorios'!$A$7:$A$299,MATCH($G$2,'Intereses moratorios'!$A$7:$A$299,1)+ROW(A97)-ROW($A$6)))),"")</f>
        <v/>
      </c>
      <c r="B97" s="133" t="str">
        <f>IFERROR(INDEX('Intereses moratorios'!$B$7:$B$299,MATCH(A97,'Intereses moratorios'!$A$7:$A$299,0)),"")</f>
        <v/>
      </c>
      <c r="C97" s="134" t="str">
        <f>IF(A97="","",IFERROR(IF($G$1&gt;=DATEVALUE("22/11/2019"),$E$4,INDEX('Intereses moratorios'!$D$7:$D$299,MATCH(A97,'Intereses moratorios'!$A$7:$A$299,0))),""))</f>
        <v/>
      </c>
      <c r="D97" s="133" t="str">
        <f t="shared" si="140"/>
        <v/>
      </c>
      <c r="E97" s="133" t="str">
        <f t="shared" si="141"/>
        <v/>
      </c>
      <c r="F97" s="135" t="str">
        <f t="shared" si="137"/>
        <v/>
      </c>
      <c r="G97" s="136" t="str">
        <f t="shared" si="134"/>
        <v/>
      </c>
      <c r="H97" s="136" t="str">
        <f t="shared" ref="H97:AM97" si="192">IF(D97&lt;&gt;"",ROUND(H4*IF($G$1&gt;=DATEVALUE("22/11/2019"),$C$97/365)*$F$97,IF(FALSE,-3,2)),"")</f>
        <v/>
      </c>
      <c r="I97" s="136" t="str">
        <f t="shared" si="192"/>
        <v/>
      </c>
      <c r="J97" s="136" t="str">
        <f t="shared" si="192"/>
        <v/>
      </c>
      <c r="K97" s="136" t="str">
        <f t="shared" si="192"/>
        <v/>
      </c>
      <c r="L97" s="136" t="str">
        <f t="shared" si="192"/>
        <v/>
      </c>
      <c r="M97" s="136" t="str">
        <f t="shared" si="192"/>
        <v/>
      </c>
      <c r="N97" s="136" t="str">
        <f t="shared" si="192"/>
        <v/>
      </c>
      <c r="O97" s="136" t="str">
        <f t="shared" si="192"/>
        <v/>
      </c>
      <c r="P97" s="136" t="str">
        <f t="shared" si="192"/>
        <v/>
      </c>
      <c r="Q97" s="136" t="str">
        <f t="shared" si="192"/>
        <v/>
      </c>
      <c r="R97" s="136" t="str">
        <f t="shared" si="192"/>
        <v/>
      </c>
      <c r="S97" s="136" t="str">
        <f t="shared" si="192"/>
        <v/>
      </c>
      <c r="T97" s="136" t="str">
        <f t="shared" si="192"/>
        <v/>
      </c>
      <c r="U97" s="136" t="str">
        <f t="shared" si="192"/>
        <v/>
      </c>
      <c r="V97" s="136" t="str">
        <f t="shared" si="192"/>
        <v/>
      </c>
      <c r="W97" s="136" t="str">
        <f t="shared" si="192"/>
        <v/>
      </c>
      <c r="X97" s="136" t="str">
        <f t="shared" si="192"/>
        <v/>
      </c>
      <c r="Y97" s="136" t="str">
        <f t="shared" si="192"/>
        <v/>
      </c>
      <c r="Z97" s="136" t="str">
        <f t="shared" si="192"/>
        <v/>
      </c>
      <c r="AA97" s="136" t="str">
        <f t="shared" si="192"/>
        <v/>
      </c>
      <c r="AB97" s="136" t="str">
        <f t="shared" si="192"/>
        <v/>
      </c>
      <c r="AC97" s="136" t="str">
        <f t="shared" si="192"/>
        <v/>
      </c>
      <c r="AD97" s="136" t="str">
        <f t="shared" si="192"/>
        <v/>
      </c>
      <c r="AE97" s="136" t="str">
        <f t="shared" si="192"/>
        <v/>
      </c>
      <c r="AF97" s="136" t="str">
        <f t="shared" si="192"/>
        <v/>
      </c>
      <c r="AG97" s="136" t="str">
        <f t="shared" si="192"/>
        <v/>
      </c>
      <c r="AH97" s="136" t="str">
        <f t="shared" si="192"/>
        <v/>
      </c>
      <c r="AI97" s="136" t="str">
        <f t="shared" si="192"/>
        <v/>
      </c>
      <c r="AJ97" s="136" t="str">
        <f t="shared" si="192"/>
        <v/>
      </c>
      <c r="AK97" s="136" t="str">
        <f t="shared" si="192"/>
        <v/>
      </c>
      <c r="AL97" s="136" t="str">
        <f t="shared" si="192"/>
        <v/>
      </c>
      <c r="AM97" s="136" t="str">
        <f t="shared" si="192"/>
        <v/>
      </c>
      <c r="AN97" s="136" t="str">
        <f t="shared" ref="AN97:BR97" si="193">IF(AJ97&lt;&gt;"",ROUND(AN4*IF($G$1&gt;=DATEVALUE("22/11/2019"),$C$97/365)*$F$97,IF(FALSE,-3,2)),"")</f>
        <v/>
      </c>
      <c r="AO97" s="136" t="str">
        <f t="shared" si="193"/>
        <v/>
      </c>
      <c r="AP97" s="136" t="str">
        <f t="shared" si="193"/>
        <v/>
      </c>
      <c r="AQ97" s="136" t="str">
        <f t="shared" si="193"/>
        <v/>
      </c>
      <c r="AR97" s="136" t="str">
        <f t="shared" si="193"/>
        <v/>
      </c>
      <c r="AS97" s="136" t="str">
        <f t="shared" si="193"/>
        <v/>
      </c>
      <c r="AT97" s="136" t="str">
        <f t="shared" si="193"/>
        <v/>
      </c>
      <c r="AU97" s="136" t="str">
        <f t="shared" si="193"/>
        <v/>
      </c>
      <c r="AV97" s="136" t="str">
        <f t="shared" si="193"/>
        <v/>
      </c>
      <c r="AW97" s="136" t="str">
        <f t="shared" si="193"/>
        <v/>
      </c>
      <c r="AX97" s="136" t="str">
        <f t="shared" si="193"/>
        <v/>
      </c>
      <c r="AY97" s="136" t="str">
        <f t="shared" si="193"/>
        <v/>
      </c>
      <c r="AZ97" s="136" t="str">
        <f t="shared" si="193"/>
        <v/>
      </c>
      <c r="BA97" s="136" t="str">
        <f t="shared" si="193"/>
        <v/>
      </c>
      <c r="BB97" s="136" t="str">
        <f t="shared" si="193"/>
        <v/>
      </c>
      <c r="BC97" s="136" t="str">
        <f t="shared" si="193"/>
        <v/>
      </c>
      <c r="BD97" s="136" t="str">
        <f t="shared" si="193"/>
        <v/>
      </c>
      <c r="BE97" s="136" t="str">
        <f t="shared" si="193"/>
        <v/>
      </c>
      <c r="BF97" s="136" t="str">
        <f t="shared" si="193"/>
        <v/>
      </c>
      <c r="BG97" s="136" t="str">
        <f t="shared" si="193"/>
        <v/>
      </c>
      <c r="BH97" s="136" t="str">
        <f t="shared" si="193"/>
        <v/>
      </c>
      <c r="BI97" s="136" t="str">
        <f t="shared" si="193"/>
        <v/>
      </c>
      <c r="BJ97" s="136" t="str">
        <f t="shared" si="193"/>
        <v/>
      </c>
      <c r="BK97" s="136" t="str">
        <f t="shared" si="193"/>
        <v/>
      </c>
      <c r="BL97" s="136" t="str">
        <f t="shared" si="193"/>
        <v/>
      </c>
      <c r="BM97" s="136" t="str">
        <f t="shared" si="193"/>
        <v/>
      </c>
      <c r="BN97" s="136" t="str">
        <f t="shared" si="193"/>
        <v/>
      </c>
      <c r="BO97" s="136" t="str">
        <f t="shared" si="193"/>
        <v/>
      </c>
      <c r="BP97" s="136" t="str">
        <f t="shared" si="193"/>
        <v/>
      </c>
      <c r="BQ97" s="136" t="str">
        <f t="shared" si="193"/>
        <v/>
      </c>
      <c r="BR97" s="136" t="str">
        <f t="shared" si="193"/>
        <v/>
      </c>
    </row>
    <row r="98" spans="1:70">
      <c r="A98" s="133" t="str">
        <f>IFERROR(IF(IF(AND(ROW(A98)=ROW($A$6),$G$2&lt;DATEVALUE("28/07/2006")),$G$2+1,INDEX('Intereses moratorios'!$A$7:$A$299,MATCH($G$2,'Intereses moratorios'!$A$7:$A$299,1)+ROW(A98)-ROW($A$6)))=0,"",IF(AND(ROW(A98)=ROW($A$6),$G$2&lt;DATEVALUE("28/07/2006")),$G$2+1,INDEX('Intereses moratorios'!$A$7:$A$299,MATCH($G$2,'Intereses moratorios'!$A$7:$A$299,1)+ROW(A98)-ROW($A$6)))),"")</f>
        <v/>
      </c>
      <c r="B98" s="133" t="str">
        <f>IFERROR(INDEX('Intereses moratorios'!$B$7:$B$299,MATCH(A98,'Intereses moratorios'!$A$7:$A$299,0)),"")</f>
        <v/>
      </c>
      <c r="C98" s="134" t="str">
        <f>IF(A98="","",IFERROR(IF($G$1&gt;=DATEVALUE("22/11/2019"),$E$4,INDEX('Intereses moratorios'!$D$7:$D$299,MATCH(A98,'Intereses moratorios'!$A$7:$A$299,0))),""))</f>
        <v/>
      </c>
      <c r="D98" s="133" t="str">
        <f t="shared" si="140"/>
        <v/>
      </c>
      <c r="E98" s="133" t="str">
        <f t="shared" si="141"/>
        <v/>
      </c>
      <c r="F98" s="135" t="str">
        <f t="shared" si="137"/>
        <v/>
      </c>
      <c r="G98" s="136" t="str">
        <f t="shared" si="134"/>
        <v/>
      </c>
      <c r="H98" s="136" t="str">
        <f t="shared" ref="H98:AM98" si="194">IF(D98&lt;&gt;"",ROUND(H4*IF($G$1&gt;=DATEVALUE("22/11/2019"),$C$98/365)*$F$98,IF(FALSE,-3,2)),"")</f>
        <v/>
      </c>
      <c r="I98" s="136" t="str">
        <f t="shared" si="194"/>
        <v/>
      </c>
      <c r="J98" s="136" t="str">
        <f t="shared" si="194"/>
        <v/>
      </c>
      <c r="K98" s="136" t="str">
        <f t="shared" si="194"/>
        <v/>
      </c>
      <c r="L98" s="136" t="str">
        <f t="shared" si="194"/>
        <v/>
      </c>
      <c r="M98" s="136" t="str">
        <f t="shared" si="194"/>
        <v/>
      </c>
      <c r="N98" s="136" t="str">
        <f t="shared" si="194"/>
        <v/>
      </c>
      <c r="O98" s="136" t="str">
        <f t="shared" si="194"/>
        <v/>
      </c>
      <c r="P98" s="136" t="str">
        <f t="shared" si="194"/>
        <v/>
      </c>
      <c r="Q98" s="136" t="str">
        <f t="shared" si="194"/>
        <v/>
      </c>
      <c r="R98" s="136" t="str">
        <f t="shared" si="194"/>
        <v/>
      </c>
      <c r="S98" s="136" t="str">
        <f t="shared" si="194"/>
        <v/>
      </c>
      <c r="T98" s="136" t="str">
        <f t="shared" si="194"/>
        <v/>
      </c>
      <c r="U98" s="136" t="str">
        <f t="shared" si="194"/>
        <v/>
      </c>
      <c r="V98" s="136" t="str">
        <f t="shared" si="194"/>
        <v/>
      </c>
      <c r="W98" s="136" t="str">
        <f t="shared" si="194"/>
        <v/>
      </c>
      <c r="X98" s="136" t="str">
        <f t="shared" si="194"/>
        <v/>
      </c>
      <c r="Y98" s="136" t="str">
        <f t="shared" si="194"/>
        <v/>
      </c>
      <c r="Z98" s="136" t="str">
        <f t="shared" si="194"/>
        <v/>
      </c>
      <c r="AA98" s="136" t="str">
        <f t="shared" si="194"/>
        <v/>
      </c>
      <c r="AB98" s="136" t="str">
        <f t="shared" si="194"/>
        <v/>
      </c>
      <c r="AC98" s="136" t="str">
        <f t="shared" si="194"/>
        <v/>
      </c>
      <c r="AD98" s="136" t="str">
        <f t="shared" si="194"/>
        <v/>
      </c>
      <c r="AE98" s="136" t="str">
        <f t="shared" si="194"/>
        <v/>
      </c>
      <c r="AF98" s="136" t="str">
        <f t="shared" si="194"/>
        <v/>
      </c>
      <c r="AG98" s="136" t="str">
        <f t="shared" si="194"/>
        <v/>
      </c>
      <c r="AH98" s="136" t="str">
        <f t="shared" si="194"/>
        <v/>
      </c>
      <c r="AI98" s="136" t="str">
        <f t="shared" si="194"/>
        <v/>
      </c>
      <c r="AJ98" s="136" t="str">
        <f t="shared" si="194"/>
        <v/>
      </c>
      <c r="AK98" s="136" t="str">
        <f t="shared" si="194"/>
        <v/>
      </c>
      <c r="AL98" s="136" t="str">
        <f t="shared" si="194"/>
        <v/>
      </c>
      <c r="AM98" s="136" t="str">
        <f t="shared" si="194"/>
        <v/>
      </c>
      <c r="AN98" s="136" t="str">
        <f t="shared" ref="AN98:BR98" si="195">IF(AJ98&lt;&gt;"",ROUND(AN4*IF($G$1&gt;=DATEVALUE("22/11/2019"),$C$98/365)*$F$98,IF(FALSE,-3,2)),"")</f>
        <v/>
      </c>
      <c r="AO98" s="136" t="str">
        <f t="shared" si="195"/>
        <v/>
      </c>
      <c r="AP98" s="136" t="str">
        <f t="shared" si="195"/>
        <v/>
      </c>
      <c r="AQ98" s="136" t="str">
        <f t="shared" si="195"/>
        <v/>
      </c>
      <c r="AR98" s="136" t="str">
        <f t="shared" si="195"/>
        <v/>
      </c>
      <c r="AS98" s="136" t="str">
        <f t="shared" si="195"/>
        <v/>
      </c>
      <c r="AT98" s="136" t="str">
        <f t="shared" si="195"/>
        <v/>
      </c>
      <c r="AU98" s="136" t="str">
        <f t="shared" si="195"/>
        <v/>
      </c>
      <c r="AV98" s="136" t="str">
        <f t="shared" si="195"/>
        <v/>
      </c>
      <c r="AW98" s="136" t="str">
        <f t="shared" si="195"/>
        <v/>
      </c>
      <c r="AX98" s="136" t="str">
        <f t="shared" si="195"/>
        <v/>
      </c>
      <c r="AY98" s="136" t="str">
        <f t="shared" si="195"/>
        <v/>
      </c>
      <c r="AZ98" s="136" t="str">
        <f t="shared" si="195"/>
        <v/>
      </c>
      <c r="BA98" s="136" t="str">
        <f t="shared" si="195"/>
        <v/>
      </c>
      <c r="BB98" s="136" t="str">
        <f t="shared" si="195"/>
        <v/>
      </c>
      <c r="BC98" s="136" t="str">
        <f t="shared" si="195"/>
        <v/>
      </c>
      <c r="BD98" s="136" t="str">
        <f t="shared" si="195"/>
        <v/>
      </c>
      <c r="BE98" s="136" t="str">
        <f t="shared" si="195"/>
        <v/>
      </c>
      <c r="BF98" s="136" t="str">
        <f t="shared" si="195"/>
        <v/>
      </c>
      <c r="BG98" s="136" t="str">
        <f t="shared" si="195"/>
        <v/>
      </c>
      <c r="BH98" s="136" t="str">
        <f t="shared" si="195"/>
        <v/>
      </c>
      <c r="BI98" s="136" t="str">
        <f t="shared" si="195"/>
        <v/>
      </c>
      <c r="BJ98" s="136" t="str">
        <f t="shared" si="195"/>
        <v/>
      </c>
      <c r="BK98" s="136" t="str">
        <f t="shared" si="195"/>
        <v/>
      </c>
      <c r="BL98" s="136" t="str">
        <f t="shared" si="195"/>
        <v/>
      </c>
      <c r="BM98" s="136" t="str">
        <f t="shared" si="195"/>
        <v/>
      </c>
      <c r="BN98" s="136" t="str">
        <f t="shared" si="195"/>
        <v/>
      </c>
      <c r="BO98" s="136" t="str">
        <f t="shared" si="195"/>
        <v/>
      </c>
      <c r="BP98" s="136" t="str">
        <f t="shared" si="195"/>
        <v/>
      </c>
      <c r="BQ98" s="136" t="str">
        <f t="shared" si="195"/>
        <v/>
      </c>
      <c r="BR98" s="136" t="str">
        <f t="shared" si="195"/>
        <v/>
      </c>
    </row>
    <row r="99" spans="1:70">
      <c r="A99" s="133" t="str">
        <f>IFERROR(IF(IF(AND(ROW(A99)=ROW($A$6),$G$2&lt;DATEVALUE("28/07/2006")),$G$2+1,INDEX('Intereses moratorios'!$A$7:$A$299,MATCH($G$2,'Intereses moratorios'!$A$7:$A$299,1)+ROW(A99)-ROW($A$6)))=0,"",IF(AND(ROW(A99)=ROW($A$6),$G$2&lt;DATEVALUE("28/07/2006")),$G$2+1,INDEX('Intereses moratorios'!$A$7:$A$299,MATCH($G$2,'Intereses moratorios'!$A$7:$A$299,1)+ROW(A99)-ROW($A$6)))),"")</f>
        <v/>
      </c>
      <c r="B99" s="133" t="str">
        <f>IFERROR(INDEX('Intereses moratorios'!$B$7:$B$299,MATCH(A99,'Intereses moratorios'!$A$7:$A$299,0)),"")</f>
        <v/>
      </c>
      <c r="C99" s="134" t="str">
        <f>IF(A99="","",IFERROR(IF($G$1&gt;=DATEVALUE("22/11/2019"),$E$4,INDEX('Intereses moratorios'!$D$7:$D$299,MATCH(A99,'Intereses moratorios'!$A$7:$A$299,0))),""))</f>
        <v/>
      </c>
      <c r="D99" s="133" t="str">
        <f t="shared" si="140"/>
        <v/>
      </c>
      <c r="E99" s="133" t="str">
        <f t="shared" si="141"/>
        <v/>
      </c>
      <c r="F99" s="135" t="str">
        <f t="shared" si="137"/>
        <v/>
      </c>
      <c r="G99" s="136" t="str">
        <f t="shared" si="134"/>
        <v/>
      </c>
      <c r="H99" s="136" t="str">
        <f t="shared" ref="H99:AM99" si="196">IF(D99&lt;&gt;"",ROUND(H4*IF($G$1&gt;=DATEVALUE("22/11/2019"),$C$99/365)*$F$99,IF(FALSE,-3,2)),"")</f>
        <v/>
      </c>
      <c r="I99" s="136" t="str">
        <f t="shared" si="196"/>
        <v/>
      </c>
      <c r="J99" s="136" t="str">
        <f t="shared" si="196"/>
        <v/>
      </c>
      <c r="K99" s="136" t="str">
        <f t="shared" si="196"/>
        <v/>
      </c>
      <c r="L99" s="136" t="str">
        <f t="shared" si="196"/>
        <v/>
      </c>
      <c r="M99" s="136" t="str">
        <f t="shared" si="196"/>
        <v/>
      </c>
      <c r="N99" s="136" t="str">
        <f t="shared" si="196"/>
        <v/>
      </c>
      <c r="O99" s="136" t="str">
        <f t="shared" si="196"/>
        <v/>
      </c>
      <c r="P99" s="136" t="str">
        <f t="shared" si="196"/>
        <v/>
      </c>
      <c r="Q99" s="136" t="str">
        <f t="shared" si="196"/>
        <v/>
      </c>
      <c r="R99" s="136" t="str">
        <f t="shared" si="196"/>
        <v/>
      </c>
      <c r="S99" s="136" t="str">
        <f t="shared" si="196"/>
        <v/>
      </c>
      <c r="T99" s="136" t="str">
        <f t="shared" si="196"/>
        <v/>
      </c>
      <c r="U99" s="136" t="str">
        <f t="shared" si="196"/>
        <v/>
      </c>
      <c r="V99" s="136" t="str">
        <f t="shared" si="196"/>
        <v/>
      </c>
      <c r="W99" s="136" t="str">
        <f t="shared" si="196"/>
        <v/>
      </c>
      <c r="X99" s="136" t="str">
        <f t="shared" si="196"/>
        <v/>
      </c>
      <c r="Y99" s="136" t="str">
        <f t="shared" si="196"/>
        <v/>
      </c>
      <c r="Z99" s="136" t="str">
        <f t="shared" si="196"/>
        <v/>
      </c>
      <c r="AA99" s="136" t="str">
        <f t="shared" si="196"/>
        <v/>
      </c>
      <c r="AB99" s="136" t="str">
        <f t="shared" si="196"/>
        <v/>
      </c>
      <c r="AC99" s="136" t="str">
        <f t="shared" si="196"/>
        <v/>
      </c>
      <c r="AD99" s="136" t="str">
        <f t="shared" si="196"/>
        <v/>
      </c>
      <c r="AE99" s="136" t="str">
        <f t="shared" si="196"/>
        <v/>
      </c>
      <c r="AF99" s="136" t="str">
        <f t="shared" si="196"/>
        <v/>
      </c>
      <c r="AG99" s="136" t="str">
        <f t="shared" si="196"/>
        <v/>
      </c>
      <c r="AH99" s="136" t="str">
        <f t="shared" si="196"/>
        <v/>
      </c>
      <c r="AI99" s="136" t="str">
        <f t="shared" si="196"/>
        <v/>
      </c>
      <c r="AJ99" s="136" t="str">
        <f t="shared" si="196"/>
        <v/>
      </c>
      <c r="AK99" s="136" t="str">
        <f t="shared" si="196"/>
        <v/>
      </c>
      <c r="AL99" s="136" t="str">
        <f t="shared" si="196"/>
        <v/>
      </c>
      <c r="AM99" s="136" t="str">
        <f t="shared" si="196"/>
        <v/>
      </c>
      <c r="AN99" s="136" t="str">
        <f t="shared" ref="AN99:BR99" si="197">IF(AJ99&lt;&gt;"",ROUND(AN4*IF($G$1&gt;=DATEVALUE("22/11/2019"),$C$99/365)*$F$99,IF(FALSE,-3,2)),"")</f>
        <v/>
      </c>
      <c r="AO99" s="136" t="str">
        <f t="shared" si="197"/>
        <v/>
      </c>
      <c r="AP99" s="136" t="str">
        <f t="shared" si="197"/>
        <v/>
      </c>
      <c r="AQ99" s="136" t="str">
        <f t="shared" si="197"/>
        <v/>
      </c>
      <c r="AR99" s="136" t="str">
        <f t="shared" si="197"/>
        <v/>
      </c>
      <c r="AS99" s="136" t="str">
        <f t="shared" si="197"/>
        <v/>
      </c>
      <c r="AT99" s="136" t="str">
        <f t="shared" si="197"/>
        <v/>
      </c>
      <c r="AU99" s="136" t="str">
        <f t="shared" si="197"/>
        <v/>
      </c>
      <c r="AV99" s="136" t="str">
        <f t="shared" si="197"/>
        <v/>
      </c>
      <c r="AW99" s="136" t="str">
        <f t="shared" si="197"/>
        <v/>
      </c>
      <c r="AX99" s="136" t="str">
        <f t="shared" si="197"/>
        <v/>
      </c>
      <c r="AY99" s="136" t="str">
        <f t="shared" si="197"/>
        <v/>
      </c>
      <c r="AZ99" s="136" t="str">
        <f t="shared" si="197"/>
        <v/>
      </c>
      <c r="BA99" s="136" t="str">
        <f t="shared" si="197"/>
        <v/>
      </c>
      <c r="BB99" s="136" t="str">
        <f t="shared" si="197"/>
        <v/>
      </c>
      <c r="BC99" s="136" t="str">
        <f t="shared" si="197"/>
        <v/>
      </c>
      <c r="BD99" s="136" t="str">
        <f t="shared" si="197"/>
        <v/>
      </c>
      <c r="BE99" s="136" t="str">
        <f t="shared" si="197"/>
        <v/>
      </c>
      <c r="BF99" s="136" t="str">
        <f t="shared" si="197"/>
        <v/>
      </c>
      <c r="BG99" s="136" t="str">
        <f t="shared" si="197"/>
        <v/>
      </c>
      <c r="BH99" s="136" t="str">
        <f t="shared" si="197"/>
        <v/>
      </c>
      <c r="BI99" s="136" t="str">
        <f t="shared" si="197"/>
        <v/>
      </c>
      <c r="BJ99" s="136" t="str">
        <f t="shared" si="197"/>
        <v/>
      </c>
      <c r="BK99" s="136" t="str">
        <f t="shared" si="197"/>
        <v/>
      </c>
      <c r="BL99" s="136" t="str">
        <f t="shared" si="197"/>
        <v/>
      </c>
      <c r="BM99" s="136" t="str">
        <f t="shared" si="197"/>
        <v/>
      </c>
      <c r="BN99" s="136" t="str">
        <f t="shared" si="197"/>
        <v/>
      </c>
      <c r="BO99" s="136" t="str">
        <f t="shared" si="197"/>
        <v/>
      </c>
      <c r="BP99" s="136" t="str">
        <f t="shared" si="197"/>
        <v/>
      </c>
      <c r="BQ99" s="136" t="str">
        <f t="shared" si="197"/>
        <v/>
      </c>
      <c r="BR99" s="136" t="str">
        <f t="shared" si="197"/>
        <v/>
      </c>
    </row>
    <row r="100" spans="1:70">
      <c r="A100" s="133" t="str">
        <f>IFERROR(IF(IF(AND(ROW(A100)=ROW($A$6),$G$2&lt;DATEVALUE("28/07/2006")),$G$2+1,INDEX('Intereses moratorios'!$A$7:$A$299,MATCH($G$2,'Intereses moratorios'!$A$7:$A$299,1)+ROW(A100)-ROW($A$6)))=0,"",IF(AND(ROW(A100)=ROW($A$6),$G$2&lt;DATEVALUE("28/07/2006")),$G$2+1,INDEX('Intereses moratorios'!$A$7:$A$299,MATCH($G$2,'Intereses moratorios'!$A$7:$A$299,1)+ROW(A100)-ROW($A$6)))),"")</f>
        <v/>
      </c>
      <c r="B100" s="133" t="str">
        <f>IFERROR(INDEX('Intereses moratorios'!$B$7:$B$299,MATCH(A100,'Intereses moratorios'!$A$7:$A$299,0)),"")</f>
        <v/>
      </c>
      <c r="C100" s="134" t="str">
        <f>IF(A100="","",IFERROR(IF($G$1&gt;=DATEVALUE("22/11/2019"),$E$4,INDEX('Intereses moratorios'!$D$7:$D$299,MATCH(A100,'Intereses moratorios'!$A$7:$A$299,0))),""))</f>
        <v/>
      </c>
      <c r="D100" s="133" t="str">
        <f t="shared" si="140"/>
        <v/>
      </c>
      <c r="E100" s="133" t="str">
        <f t="shared" si="141"/>
        <v/>
      </c>
      <c r="F100" s="135" t="str">
        <f t="shared" si="137"/>
        <v/>
      </c>
      <c r="G100" s="136" t="str">
        <f t="shared" si="134"/>
        <v/>
      </c>
      <c r="H100" s="136" t="str">
        <f t="shared" ref="H100:AM100" si="198">IF(D100&lt;&gt;"",ROUND(H4*IF($G$1&gt;=DATEVALUE("22/11/2019"),$C$100/365)*$F$100,IF(FALSE,-3,2)),"")</f>
        <v/>
      </c>
      <c r="I100" s="136" t="str">
        <f t="shared" si="198"/>
        <v/>
      </c>
      <c r="J100" s="136" t="str">
        <f t="shared" si="198"/>
        <v/>
      </c>
      <c r="K100" s="136" t="str">
        <f t="shared" si="198"/>
        <v/>
      </c>
      <c r="L100" s="136" t="str">
        <f t="shared" si="198"/>
        <v/>
      </c>
      <c r="M100" s="136" t="str">
        <f t="shared" si="198"/>
        <v/>
      </c>
      <c r="N100" s="136" t="str">
        <f t="shared" si="198"/>
        <v/>
      </c>
      <c r="O100" s="136" t="str">
        <f t="shared" si="198"/>
        <v/>
      </c>
      <c r="P100" s="136" t="str">
        <f t="shared" si="198"/>
        <v/>
      </c>
      <c r="Q100" s="136" t="str">
        <f t="shared" si="198"/>
        <v/>
      </c>
      <c r="R100" s="136" t="str">
        <f t="shared" si="198"/>
        <v/>
      </c>
      <c r="S100" s="136" t="str">
        <f t="shared" si="198"/>
        <v/>
      </c>
      <c r="T100" s="136" t="str">
        <f t="shared" si="198"/>
        <v/>
      </c>
      <c r="U100" s="136" t="str">
        <f t="shared" si="198"/>
        <v/>
      </c>
      <c r="V100" s="136" t="str">
        <f t="shared" si="198"/>
        <v/>
      </c>
      <c r="W100" s="136" t="str">
        <f t="shared" si="198"/>
        <v/>
      </c>
      <c r="X100" s="136" t="str">
        <f t="shared" si="198"/>
        <v/>
      </c>
      <c r="Y100" s="136" t="str">
        <f t="shared" si="198"/>
        <v/>
      </c>
      <c r="Z100" s="136" t="str">
        <f t="shared" si="198"/>
        <v/>
      </c>
      <c r="AA100" s="136" t="str">
        <f t="shared" si="198"/>
        <v/>
      </c>
      <c r="AB100" s="136" t="str">
        <f t="shared" si="198"/>
        <v/>
      </c>
      <c r="AC100" s="136" t="str">
        <f t="shared" si="198"/>
        <v/>
      </c>
      <c r="AD100" s="136" t="str">
        <f t="shared" si="198"/>
        <v/>
      </c>
      <c r="AE100" s="136" t="str">
        <f t="shared" si="198"/>
        <v/>
      </c>
      <c r="AF100" s="136" t="str">
        <f t="shared" si="198"/>
        <v/>
      </c>
      <c r="AG100" s="136" t="str">
        <f t="shared" si="198"/>
        <v/>
      </c>
      <c r="AH100" s="136" t="str">
        <f t="shared" si="198"/>
        <v/>
      </c>
      <c r="AI100" s="136" t="str">
        <f t="shared" si="198"/>
        <v/>
      </c>
      <c r="AJ100" s="136" t="str">
        <f t="shared" si="198"/>
        <v/>
      </c>
      <c r="AK100" s="136" t="str">
        <f t="shared" si="198"/>
        <v/>
      </c>
      <c r="AL100" s="136" t="str">
        <f t="shared" si="198"/>
        <v/>
      </c>
      <c r="AM100" s="136" t="str">
        <f t="shared" si="198"/>
        <v/>
      </c>
      <c r="AN100" s="136" t="str">
        <f t="shared" ref="AN100:BR100" si="199">IF(AJ100&lt;&gt;"",ROUND(AN4*IF($G$1&gt;=DATEVALUE("22/11/2019"),$C$100/365)*$F$100,IF(FALSE,-3,2)),"")</f>
        <v/>
      </c>
      <c r="AO100" s="136" t="str">
        <f t="shared" si="199"/>
        <v/>
      </c>
      <c r="AP100" s="136" t="str">
        <f t="shared" si="199"/>
        <v/>
      </c>
      <c r="AQ100" s="136" t="str">
        <f t="shared" si="199"/>
        <v/>
      </c>
      <c r="AR100" s="136" t="str">
        <f t="shared" si="199"/>
        <v/>
      </c>
      <c r="AS100" s="136" t="str">
        <f t="shared" si="199"/>
        <v/>
      </c>
      <c r="AT100" s="136" t="str">
        <f t="shared" si="199"/>
        <v/>
      </c>
      <c r="AU100" s="136" t="str">
        <f t="shared" si="199"/>
        <v/>
      </c>
      <c r="AV100" s="136" t="str">
        <f t="shared" si="199"/>
        <v/>
      </c>
      <c r="AW100" s="136" t="str">
        <f t="shared" si="199"/>
        <v/>
      </c>
      <c r="AX100" s="136" t="str">
        <f t="shared" si="199"/>
        <v/>
      </c>
      <c r="AY100" s="136" t="str">
        <f t="shared" si="199"/>
        <v/>
      </c>
      <c r="AZ100" s="136" t="str">
        <f t="shared" si="199"/>
        <v/>
      </c>
      <c r="BA100" s="136" t="str">
        <f t="shared" si="199"/>
        <v/>
      </c>
      <c r="BB100" s="136" t="str">
        <f t="shared" si="199"/>
        <v/>
      </c>
      <c r="BC100" s="136" t="str">
        <f t="shared" si="199"/>
        <v/>
      </c>
      <c r="BD100" s="136" t="str">
        <f t="shared" si="199"/>
        <v/>
      </c>
      <c r="BE100" s="136" t="str">
        <f t="shared" si="199"/>
        <v/>
      </c>
      <c r="BF100" s="136" t="str">
        <f t="shared" si="199"/>
        <v/>
      </c>
      <c r="BG100" s="136" t="str">
        <f t="shared" si="199"/>
        <v/>
      </c>
      <c r="BH100" s="136" t="str">
        <f t="shared" si="199"/>
        <v/>
      </c>
      <c r="BI100" s="136" t="str">
        <f t="shared" si="199"/>
        <v/>
      </c>
      <c r="BJ100" s="136" t="str">
        <f t="shared" si="199"/>
        <v/>
      </c>
      <c r="BK100" s="136" t="str">
        <f t="shared" si="199"/>
        <v/>
      </c>
      <c r="BL100" s="136" t="str">
        <f t="shared" si="199"/>
        <v/>
      </c>
      <c r="BM100" s="136" t="str">
        <f t="shared" si="199"/>
        <v/>
      </c>
      <c r="BN100" s="136" t="str">
        <f t="shared" si="199"/>
        <v/>
      </c>
      <c r="BO100" s="136" t="str">
        <f t="shared" si="199"/>
        <v/>
      </c>
      <c r="BP100" s="136" t="str">
        <f t="shared" si="199"/>
        <v/>
      </c>
      <c r="BQ100" s="136" t="str">
        <f t="shared" si="199"/>
        <v/>
      </c>
      <c r="BR100" s="136" t="str">
        <f t="shared" si="199"/>
        <v/>
      </c>
    </row>
    <row r="101" spans="1:70">
      <c r="A101" s="133" t="str">
        <f>IFERROR(IF(IF(AND(ROW(A101)=ROW($A$6),$G$2&lt;DATEVALUE("28/07/2006")),$G$2+1,INDEX('Intereses moratorios'!$A$7:$A$299,MATCH($G$2,'Intereses moratorios'!$A$7:$A$299,1)+ROW(A101)-ROW($A$6)))=0,"",IF(AND(ROW(A101)=ROW($A$6),$G$2&lt;DATEVALUE("28/07/2006")),$G$2+1,INDEX('Intereses moratorios'!$A$7:$A$299,MATCH($G$2,'Intereses moratorios'!$A$7:$A$299,1)+ROW(A101)-ROW($A$6)))),"")</f>
        <v/>
      </c>
      <c r="B101" s="133" t="str">
        <f>IFERROR(INDEX('Intereses moratorios'!$B$7:$B$299,MATCH(A101,'Intereses moratorios'!$A$7:$A$299,0)),"")</f>
        <v/>
      </c>
      <c r="C101" s="134" t="str">
        <f>IF(A101="","",IFERROR(IF($G$1&gt;=DATEVALUE("22/11/2019"),$E$4,INDEX('Intereses moratorios'!$D$7:$D$299,MATCH(A101,'Intereses moratorios'!$A$7:$A$299,0))),""))</f>
        <v/>
      </c>
      <c r="D101" s="133" t="str">
        <f t="shared" si="140"/>
        <v/>
      </c>
      <c r="E101" s="133" t="str">
        <f t="shared" si="141"/>
        <v/>
      </c>
      <c r="F101" s="135" t="str">
        <f t="shared" si="137"/>
        <v/>
      </c>
      <c r="G101" s="136" t="str">
        <f t="shared" si="134"/>
        <v/>
      </c>
      <c r="H101" s="136" t="str">
        <f t="shared" ref="H101:AM101" si="200">IF(D101&lt;&gt;"",ROUND(H4*IF($G$1&gt;=DATEVALUE("22/11/2019"),$C$101/365)*$F$101,IF(FALSE,-3,2)),"")</f>
        <v/>
      </c>
      <c r="I101" s="136" t="str">
        <f t="shared" si="200"/>
        <v/>
      </c>
      <c r="J101" s="136" t="str">
        <f t="shared" si="200"/>
        <v/>
      </c>
      <c r="K101" s="136" t="str">
        <f t="shared" si="200"/>
        <v/>
      </c>
      <c r="L101" s="136" t="str">
        <f t="shared" si="200"/>
        <v/>
      </c>
      <c r="M101" s="136" t="str">
        <f t="shared" si="200"/>
        <v/>
      </c>
      <c r="N101" s="136" t="str">
        <f t="shared" si="200"/>
        <v/>
      </c>
      <c r="O101" s="136" t="str">
        <f t="shared" si="200"/>
        <v/>
      </c>
      <c r="P101" s="136" t="str">
        <f t="shared" si="200"/>
        <v/>
      </c>
      <c r="Q101" s="136" t="str">
        <f t="shared" si="200"/>
        <v/>
      </c>
      <c r="R101" s="136" t="str">
        <f t="shared" si="200"/>
        <v/>
      </c>
      <c r="S101" s="136" t="str">
        <f t="shared" si="200"/>
        <v/>
      </c>
      <c r="T101" s="136" t="str">
        <f t="shared" si="200"/>
        <v/>
      </c>
      <c r="U101" s="136" t="str">
        <f t="shared" si="200"/>
        <v/>
      </c>
      <c r="V101" s="136" t="str">
        <f t="shared" si="200"/>
        <v/>
      </c>
      <c r="W101" s="136" t="str">
        <f t="shared" si="200"/>
        <v/>
      </c>
      <c r="X101" s="136" t="str">
        <f t="shared" si="200"/>
        <v/>
      </c>
      <c r="Y101" s="136" t="str">
        <f t="shared" si="200"/>
        <v/>
      </c>
      <c r="Z101" s="136" t="str">
        <f t="shared" si="200"/>
        <v/>
      </c>
      <c r="AA101" s="136" t="str">
        <f t="shared" si="200"/>
        <v/>
      </c>
      <c r="AB101" s="136" t="str">
        <f t="shared" si="200"/>
        <v/>
      </c>
      <c r="AC101" s="136" t="str">
        <f t="shared" si="200"/>
        <v/>
      </c>
      <c r="AD101" s="136" t="str">
        <f t="shared" si="200"/>
        <v/>
      </c>
      <c r="AE101" s="136" t="str">
        <f t="shared" si="200"/>
        <v/>
      </c>
      <c r="AF101" s="136" t="str">
        <f t="shared" si="200"/>
        <v/>
      </c>
      <c r="AG101" s="136" t="str">
        <f t="shared" si="200"/>
        <v/>
      </c>
      <c r="AH101" s="136" t="str">
        <f t="shared" si="200"/>
        <v/>
      </c>
      <c r="AI101" s="136" t="str">
        <f t="shared" si="200"/>
        <v/>
      </c>
      <c r="AJ101" s="136" t="str">
        <f t="shared" si="200"/>
        <v/>
      </c>
      <c r="AK101" s="136" t="str">
        <f t="shared" si="200"/>
        <v/>
      </c>
      <c r="AL101" s="136" t="str">
        <f t="shared" si="200"/>
        <v/>
      </c>
      <c r="AM101" s="136" t="str">
        <f t="shared" si="200"/>
        <v/>
      </c>
      <c r="AN101" s="136" t="str">
        <f t="shared" ref="AN101:BR101" si="201">IF(AJ101&lt;&gt;"",ROUND(AN4*IF($G$1&gt;=DATEVALUE("22/11/2019"),$C$101/365)*$F$101,IF(FALSE,-3,2)),"")</f>
        <v/>
      </c>
      <c r="AO101" s="136" t="str">
        <f t="shared" si="201"/>
        <v/>
      </c>
      <c r="AP101" s="136" t="str">
        <f t="shared" si="201"/>
        <v/>
      </c>
      <c r="AQ101" s="136" t="str">
        <f t="shared" si="201"/>
        <v/>
      </c>
      <c r="AR101" s="136" t="str">
        <f t="shared" si="201"/>
        <v/>
      </c>
      <c r="AS101" s="136" t="str">
        <f t="shared" si="201"/>
        <v/>
      </c>
      <c r="AT101" s="136" t="str">
        <f t="shared" si="201"/>
        <v/>
      </c>
      <c r="AU101" s="136" t="str">
        <f t="shared" si="201"/>
        <v/>
      </c>
      <c r="AV101" s="136" t="str">
        <f t="shared" si="201"/>
        <v/>
      </c>
      <c r="AW101" s="136" t="str">
        <f t="shared" si="201"/>
        <v/>
      </c>
      <c r="AX101" s="136" t="str">
        <f t="shared" si="201"/>
        <v/>
      </c>
      <c r="AY101" s="136" t="str">
        <f t="shared" si="201"/>
        <v/>
      </c>
      <c r="AZ101" s="136" t="str">
        <f t="shared" si="201"/>
        <v/>
      </c>
      <c r="BA101" s="136" t="str">
        <f t="shared" si="201"/>
        <v/>
      </c>
      <c r="BB101" s="136" t="str">
        <f t="shared" si="201"/>
        <v/>
      </c>
      <c r="BC101" s="136" t="str">
        <f t="shared" si="201"/>
        <v/>
      </c>
      <c r="BD101" s="136" t="str">
        <f t="shared" si="201"/>
        <v/>
      </c>
      <c r="BE101" s="136" t="str">
        <f t="shared" si="201"/>
        <v/>
      </c>
      <c r="BF101" s="136" t="str">
        <f t="shared" si="201"/>
        <v/>
      </c>
      <c r="BG101" s="136" t="str">
        <f t="shared" si="201"/>
        <v/>
      </c>
      <c r="BH101" s="136" t="str">
        <f t="shared" si="201"/>
        <v/>
      </c>
      <c r="BI101" s="136" t="str">
        <f t="shared" si="201"/>
        <v/>
      </c>
      <c r="BJ101" s="136" t="str">
        <f t="shared" si="201"/>
        <v/>
      </c>
      <c r="BK101" s="136" t="str">
        <f t="shared" si="201"/>
        <v/>
      </c>
      <c r="BL101" s="136" t="str">
        <f t="shared" si="201"/>
        <v/>
      </c>
      <c r="BM101" s="136" t="str">
        <f t="shared" si="201"/>
        <v/>
      </c>
      <c r="BN101" s="136" t="str">
        <f t="shared" si="201"/>
        <v/>
      </c>
      <c r="BO101" s="136" t="str">
        <f t="shared" si="201"/>
        <v/>
      </c>
      <c r="BP101" s="136" t="str">
        <f t="shared" si="201"/>
        <v/>
      </c>
      <c r="BQ101" s="136" t="str">
        <f t="shared" si="201"/>
        <v/>
      </c>
      <c r="BR101" s="136" t="str">
        <f t="shared" si="201"/>
        <v/>
      </c>
    </row>
    <row r="102" spans="1:70">
      <c r="A102" s="133" t="str">
        <f>IFERROR(IF(IF(AND(ROW(A102)=ROW($A$6),$G$2&lt;DATEVALUE("28/07/2006")),$G$2+1,INDEX('Intereses moratorios'!$A$7:$A$299,MATCH($G$2,'Intereses moratorios'!$A$7:$A$299,1)+ROW(A102)-ROW($A$6)))=0,"",IF(AND(ROW(A102)=ROW($A$6),$G$2&lt;DATEVALUE("28/07/2006")),$G$2+1,INDEX('Intereses moratorios'!$A$7:$A$299,MATCH($G$2,'Intereses moratorios'!$A$7:$A$299,1)+ROW(A102)-ROW($A$6)))),"")</f>
        <v/>
      </c>
      <c r="B102" s="133" t="str">
        <f>IFERROR(INDEX('Intereses moratorios'!$B$7:$B$299,MATCH(A102,'Intereses moratorios'!$A$7:$A$299,0)),"")</f>
        <v/>
      </c>
      <c r="C102" s="134" t="str">
        <f>IF(A102="","",IFERROR(IF($G$1&gt;=DATEVALUE("22/11/2019"),$E$4,INDEX('Intereses moratorios'!$D$7:$D$299,MATCH(A102,'Intereses moratorios'!$A$7:$A$299,0))),""))</f>
        <v/>
      </c>
      <c r="D102" s="133" t="str">
        <f t="shared" si="140"/>
        <v/>
      </c>
      <c r="E102" s="133" t="str">
        <f t="shared" si="141"/>
        <v/>
      </c>
      <c r="F102" s="135" t="str">
        <f t="shared" si="137"/>
        <v/>
      </c>
      <c r="G102" s="136" t="str">
        <f t="shared" si="134"/>
        <v/>
      </c>
      <c r="H102" s="136" t="str">
        <f t="shared" ref="H102:AM102" si="202">IF(D102&lt;&gt;"",ROUND(H4*IF($G$1&gt;=DATEVALUE("22/11/2019"),$C$102/365)*$F$102,IF(FALSE,-3,2)),"")</f>
        <v/>
      </c>
      <c r="I102" s="136" t="str">
        <f t="shared" si="202"/>
        <v/>
      </c>
      <c r="J102" s="136" t="str">
        <f t="shared" si="202"/>
        <v/>
      </c>
      <c r="K102" s="136" t="str">
        <f t="shared" si="202"/>
        <v/>
      </c>
      <c r="L102" s="136" t="str">
        <f t="shared" si="202"/>
        <v/>
      </c>
      <c r="M102" s="136" t="str">
        <f t="shared" si="202"/>
        <v/>
      </c>
      <c r="N102" s="136" t="str">
        <f t="shared" si="202"/>
        <v/>
      </c>
      <c r="O102" s="136" t="str">
        <f t="shared" si="202"/>
        <v/>
      </c>
      <c r="P102" s="136" t="str">
        <f t="shared" si="202"/>
        <v/>
      </c>
      <c r="Q102" s="136" t="str">
        <f t="shared" si="202"/>
        <v/>
      </c>
      <c r="R102" s="136" t="str">
        <f t="shared" si="202"/>
        <v/>
      </c>
      <c r="S102" s="136" t="str">
        <f t="shared" si="202"/>
        <v/>
      </c>
      <c r="T102" s="136" t="str">
        <f t="shared" si="202"/>
        <v/>
      </c>
      <c r="U102" s="136" t="str">
        <f t="shared" si="202"/>
        <v/>
      </c>
      <c r="V102" s="136" t="str">
        <f t="shared" si="202"/>
        <v/>
      </c>
      <c r="W102" s="136" t="str">
        <f t="shared" si="202"/>
        <v/>
      </c>
      <c r="X102" s="136" t="str">
        <f t="shared" si="202"/>
        <v/>
      </c>
      <c r="Y102" s="136" t="str">
        <f t="shared" si="202"/>
        <v/>
      </c>
      <c r="Z102" s="136" t="str">
        <f t="shared" si="202"/>
        <v/>
      </c>
      <c r="AA102" s="136" t="str">
        <f t="shared" si="202"/>
        <v/>
      </c>
      <c r="AB102" s="136" t="str">
        <f t="shared" si="202"/>
        <v/>
      </c>
      <c r="AC102" s="136" t="str">
        <f t="shared" si="202"/>
        <v/>
      </c>
      <c r="AD102" s="136" t="str">
        <f t="shared" si="202"/>
        <v/>
      </c>
      <c r="AE102" s="136" t="str">
        <f t="shared" si="202"/>
        <v/>
      </c>
      <c r="AF102" s="136" t="str">
        <f t="shared" si="202"/>
        <v/>
      </c>
      <c r="AG102" s="136" t="str">
        <f t="shared" si="202"/>
        <v/>
      </c>
      <c r="AH102" s="136" t="str">
        <f t="shared" si="202"/>
        <v/>
      </c>
      <c r="AI102" s="136" t="str">
        <f t="shared" si="202"/>
        <v/>
      </c>
      <c r="AJ102" s="136" t="str">
        <f t="shared" si="202"/>
        <v/>
      </c>
      <c r="AK102" s="136" t="str">
        <f t="shared" si="202"/>
        <v/>
      </c>
      <c r="AL102" s="136" t="str">
        <f t="shared" si="202"/>
        <v/>
      </c>
      <c r="AM102" s="136" t="str">
        <f t="shared" si="202"/>
        <v/>
      </c>
      <c r="AN102" s="136" t="str">
        <f t="shared" ref="AN102:BR102" si="203">IF(AJ102&lt;&gt;"",ROUND(AN4*IF($G$1&gt;=DATEVALUE("22/11/2019"),$C$102/365)*$F$102,IF(FALSE,-3,2)),"")</f>
        <v/>
      </c>
      <c r="AO102" s="136" t="str">
        <f t="shared" si="203"/>
        <v/>
      </c>
      <c r="AP102" s="136" t="str">
        <f t="shared" si="203"/>
        <v/>
      </c>
      <c r="AQ102" s="136" t="str">
        <f t="shared" si="203"/>
        <v/>
      </c>
      <c r="AR102" s="136" t="str">
        <f t="shared" si="203"/>
        <v/>
      </c>
      <c r="AS102" s="136" t="str">
        <f t="shared" si="203"/>
        <v/>
      </c>
      <c r="AT102" s="136" t="str">
        <f t="shared" si="203"/>
        <v/>
      </c>
      <c r="AU102" s="136" t="str">
        <f t="shared" si="203"/>
        <v/>
      </c>
      <c r="AV102" s="136" t="str">
        <f t="shared" si="203"/>
        <v/>
      </c>
      <c r="AW102" s="136" t="str">
        <f t="shared" si="203"/>
        <v/>
      </c>
      <c r="AX102" s="136" t="str">
        <f t="shared" si="203"/>
        <v/>
      </c>
      <c r="AY102" s="136" t="str">
        <f t="shared" si="203"/>
        <v/>
      </c>
      <c r="AZ102" s="136" t="str">
        <f t="shared" si="203"/>
        <v/>
      </c>
      <c r="BA102" s="136" t="str">
        <f t="shared" si="203"/>
        <v/>
      </c>
      <c r="BB102" s="136" t="str">
        <f t="shared" si="203"/>
        <v/>
      </c>
      <c r="BC102" s="136" t="str">
        <f t="shared" si="203"/>
        <v/>
      </c>
      <c r="BD102" s="136" t="str">
        <f t="shared" si="203"/>
        <v/>
      </c>
      <c r="BE102" s="136" t="str">
        <f t="shared" si="203"/>
        <v/>
      </c>
      <c r="BF102" s="136" t="str">
        <f t="shared" si="203"/>
        <v/>
      </c>
      <c r="BG102" s="136" t="str">
        <f t="shared" si="203"/>
        <v/>
      </c>
      <c r="BH102" s="136" t="str">
        <f t="shared" si="203"/>
        <v/>
      </c>
      <c r="BI102" s="136" t="str">
        <f t="shared" si="203"/>
        <v/>
      </c>
      <c r="BJ102" s="136" t="str">
        <f t="shared" si="203"/>
        <v/>
      </c>
      <c r="BK102" s="136" t="str">
        <f t="shared" si="203"/>
        <v/>
      </c>
      <c r="BL102" s="136" t="str">
        <f t="shared" si="203"/>
        <v/>
      </c>
      <c r="BM102" s="136" t="str">
        <f t="shared" si="203"/>
        <v/>
      </c>
      <c r="BN102" s="136" t="str">
        <f t="shared" si="203"/>
        <v/>
      </c>
      <c r="BO102" s="136" t="str">
        <f t="shared" si="203"/>
        <v/>
      </c>
      <c r="BP102" s="136" t="str">
        <f t="shared" si="203"/>
        <v/>
      </c>
      <c r="BQ102" s="136" t="str">
        <f t="shared" si="203"/>
        <v/>
      </c>
      <c r="BR102" s="136" t="str">
        <f t="shared" si="203"/>
        <v/>
      </c>
    </row>
    <row r="103" spans="1:70">
      <c r="A103" s="133" t="str">
        <f>IFERROR(IF(IF(AND(ROW(A103)=ROW($A$6),$G$2&lt;DATEVALUE("28/07/2006")),$G$2+1,INDEX('Intereses moratorios'!$A$7:$A$299,MATCH($G$2,'Intereses moratorios'!$A$7:$A$299,1)+ROW(A103)-ROW($A$6)))=0,"",IF(AND(ROW(A103)=ROW($A$6),$G$2&lt;DATEVALUE("28/07/2006")),$G$2+1,INDEX('Intereses moratorios'!$A$7:$A$299,MATCH($G$2,'Intereses moratorios'!$A$7:$A$299,1)+ROW(A103)-ROW($A$6)))),"")</f>
        <v/>
      </c>
      <c r="B103" s="133" t="str">
        <f>IFERROR(INDEX('Intereses moratorios'!$B$7:$B$299,MATCH(A103,'Intereses moratorios'!$A$7:$A$299,0)),"")</f>
        <v/>
      </c>
      <c r="C103" s="134" t="str">
        <f>IF(A103="","",IFERROR(IF($G$1&gt;=DATEVALUE("22/11/2019"),$E$4,INDEX('Intereses moratorios'!$D$7:$D$299,MATCH(A103,'Intereses moratorios'!$A$7:$A$299,0))),""))</f>
        <v/>
      </c>
      <c r="D103" s="133" t="str">
        <f t="shared" si="140"/>
        <v/>
      </c>
      <c r="E103" s="133" t="str">
        <f t="shared" si="141"/>
        <v/>
      </c>
      <c r="F103" s="135" t="str">
        <f t="shared" si="137"/>
        <v/>
      </c>
      <c r="G103" s="136" t="str">
        <f t="shared" si="134"/>
        <v/>
      </c>
      <c r="H103" s="136" t="str">
        <f t="shared" ref="H103:AM103" si="204">IF(D103&lt;&gt;"",ROUND(H4*IF($G$1&gt;=DATEVALUE("22/11/2019"),$C$103/365)*$F$103,IF(FALSE,-3,2)),"")</f>
        <v/>
      </c>
      <c r="I103" s="136" t="str">
        <f t="shared" si="204"/>
        <v/>
      </c>
      <c r="J103" s="136" t="str">
        <f t="shared" si="204"/>
        <v/>
      </c>
      <c r="K103" s="136" t="str">
        <f t="shared" si="204"/>
        <v/>
      </c>
      <c r="L103" s="136" t="str">
        <f t="shared" si="204"/>
        <v/>
      </c>
      <c r="M103" s="136" t="str">
        <f t="shared" si="204"/>
        <v/>
      </c>
      <c r="N103" s="136" t="str">
        <f t="shared" si="204"/>
        <v/>
      </c>
      <c r="O103" s="136" t="str">
        <f t="shared" si="204"/>
        <v/>
      </c>
      <c r="P103" s="136" t="str">
        <f t="shared" si="204"/>
        <v/>
      </c>
      <c r="Q103" s="136" t="str">
        <f t="shared" si="204"/>
        <v/>
      </c>
      <c r="R103" s="136" t="str">
        <f t="shared" si="204"/>
        <v/>
      </c>
      <c r="S103" s="136" t="str">
        <f t="shared" si="204"/>
        <v/>
      </c>
      <c r="T103" s="136" t="str">
        <f t="shared" si="204"/>
        <v/>
      </c>
      <c r="U103" s="136" t="str">
        <f t="shared" si="204"/>
        <v/>
      </c>
      <c r="V103" s="136" t="str">
        <f t="shared" si="204"/>
        <v/>
      </c>
      <c r="W103" s="136" t="str">
        <f t="shared" si="204"/>
        <v/>
      </c>
      <c r="X103" s="136" t="str">
        <f t="shared" si="204"/>
        <v/>
      </c>
      <c r="Y103" s="136" t="str">
        <f t="shared" si="204"/>
        <v/>
      </c>
      <c r="Z103" s="136" t="str">
        <f t="shared" si="204"/>
        <v/>
      </c>
      <c r="AA103" s="136" t="str">
        <f t="shared" si="204"/>
        <v/>
      </c>
      <c r="AB103" s="136" t="str">
        <f t="shared" si="204"/>
        <v/>
      </c>
      <c r="AC103" s="136" t="str">
        <f t="shared" si="204"/>
        <v/>
      </c>
      <c r="AD103" s="136" t="str">
        <f t="shared" si="204"/>
        <v/>
      </c>
      <c r="AE103" s="136" t="str">
        <f t="shared" si="204"/>
        <v/>
      </c>
      <c r="AF103" s="136" t="str">
        <f t="shared" si="204"/>
        <v/>
      </c>
      <c r="AG103" s="136" t="str">
        <f t="shared" si="204"/>
        <v/>
      </c>
      <c r="AH103" s="136" t="str">
        <f t="shared" si="204"/>
        <v/>
      </c>
      <c r="AI103" s="136" t="str">
        <f t="shared" si="204"/>
        <v/>
      </c>
      <c r="AJ103" s="136" t="str">
        <f t="shared" si="204"/>
        <v/>
      </c>
      <c r="AK103" s="136" t="str">
        <f t="shared" si="204"/>
        <v/>
      </c>
      <c r="AL103" s="136" t="str">
        <f t="shared" si="204"/>
        <v/>
      </c>
      <c r="AM103" s="136" t="str">
        <f t="shared" si="204"/>
        <v/>
      </c>
      <c r="AN103" s="136" t="str">
        <f t="shared" ref="AN103:BR103" si="205">IF(AJ103&lt;&gt;"",ROUND(AN4*IF($G$1&gt;=DATEVALUE("22/11/2019"),$C$103/365)*$F$103,IF(FALSE,-3,2)),"")</f>
        <v/>
      </c>
      <c r="AO103" s="136" t="str">
        <f t="shared" si="205"/>
        <v/>
      </c>
      <c r="AP103" s="136" t="str">
        <f t="shared" si="205"/>
        <v/>
      </c>
      <c r="AQ103" s="136" t="str">
        <f t="shared" si="205"/>
        <v/>
      </c>
      <c r="AR103" s="136" t="str">
        <f t="shared" si="205"/>
        <v/>
      </c>
      <c r="AS103" s="136" t="str">
        <f t="shared" si="205"/>
        <v/>
      </c>
      <c r="AT103" s="136" t="str">
        <f t="shared" si="205"/>
        <v/>
      </c>
      <c r="AU103" s="136" t="str">
        <f t="shared" si="205"/>
        <v/>
      </c>
      <c r="AV103" s="136" t="str">
        <f t="shared" si="205"/>
        <v/>
      </c>
      <c r="AW103" s="136" t="str">
        <f t="shared" si="205"/>
        <v/>
      </c>
      <c r="AX103" s="136" t="str">
        <f t="shared" si="205"/>
        <v/>
      </c>
      <c r="AY103" s="136" t="str">
        <f t="shared" si="205"/>
        <v/>
      </c>
      <c r="AZ103" s="136" t="str">
        <f t="shared" si="205"/>
        <v/>
      </c>
      <c r="BA103" s="136" t="str">
        <f t="shared" si="205"/>
        <v/>
      </c>
      <c r="BB103" s="136" t="str">
        <f t="shared" si="205"/>
        <v/>
      </c>
      <c r="BC103" s="136" t="str">
        <f t="shared" si="205"/>
        <v/>
      </c>
      <c r="BD103" s="136" t="str">
        <f t="shared" si="205"/>
        <v/>
      </c>
      <c r="BE103" s="136" t="str">
        <f t="shared" si="205"/>
        <v/>
      </c>
      <c r="BF103" s="136" t="str">
        <f t="shared" si="205"/>
        <v/>
      </c>
      <c r="BG103" s="136" t="str">
        <f t="shared" si="205"/>
        <v/>
      </c>
      <c r="BH103" s="136" t="str">
        <f t="shared" si="205"/>
        <v/>
      </c>
      <c r="BI103" s="136" t="str">
        <f t="shared" si="205"/>
        <v/>
      </c>
      <c r="BJ103" s="136" t="str">
        <f t="shared" si="205"/>
        <v/>
      </c>
      <c r="BK103" s="136" t="str">
        <f t="shared" si="205"/>
        <v/>
      </c>
      <c r="BL103" s="136" t="str">
        <f t="shared" si="205"/>
        <v/>
      </c>
      <c r="BM103" s="136" t="str">
        <f t="shared" si="205"/>
        <v/>
      </c>
      <c r="BN103" s="136" t="str">
        <f t="shared" si="205"/>
        <v/>
      </c>
      <c r="BO103" s="136" t="str">
        <f t="shared" si="205"/>
        <v/>
      </c>
      <c r="BP103" s="136" t="str">
        <f t="shared" si="205"/>
        <v/>
      </c>
      <c r="BQ103" s="136" t="str">
        <f t="shared" si="205"/>
        <v/>
      </c>
      <c r="BR103" s="136" t="str">
        <f t="shared" si="205"/>
        <v/>
      </c>
    </row>
    <row r="104" spans="1:70">
      <c r="A104" s="133" t="str">
        <f>IFERROR(IF(IF(AND(ROW(A104)=ROW($A$6),$G$2&lt;DATEVALUE("28/07/2006")),$G$2+1,INDEX('Intereses moratorios'!$A$7:$A$299,MATCH($G$2,'Intereses moratorios'!$A$7:$A$299,1)+ROW(A104)-ROW($A$6)))=0,"",IF(AND(ROW(A104)=ROW($A$6),$G$2&lt;DATEVALUE("28/07/2006")),$G$2+1,INDEX('Intereses moratorios'!$A$7:$A$299,MATCH($G$2,'Intereses moratorios'!$A$7:$A$299,1)+ROW(A104)-ROW($A$6)))),"")</f>
        <v/>
      </c>
      <c r="B104" s="133" t="str">
        <f>IFERROR(INDEX('Intereses moratorios'!$B$7:$B$299,MATCH(A104,'Intereses moratorios'!$A$7:$A$299,0)),"")</f>
        <v/>
      </c>
      <c r="C104" s="134" t="str">
        <f>IF(A104="","",IFERROR(IF($G$1&gt;=DATEVALUE("22/11/2019"),$E$4,INDEX('Intereses moratorios'!$D$7:$D$299,MATCH(A104,'Intereses moratorios'!$A$7:$A$299,0))),""))</f>
        <v/>
      </c>
      <c r="D104" s="133" t="str">
        <f t="shared" si="140"/>
        <v/>
      </c>
      <c r="E104" s="133" t="str">
        <f t="shared" si="141"/>
        <v/>
      </c>
      <c r="F104" s="135" t="str">
        <f t="shared" si="137"/>
        <v/>
      </c>
      <c r="G104" s="136" t="str">
        <f t="shared" si="134"/>
        <v/>
      </c>
      <c r="H104" s="136" t="str">
        <f t="shared" ref="H104:AM104" si="206">IF(D104&lt;&gt;"",ROUND(H4*IF($G$1&gt;=DATEVALUE("22/11/2019"),$C$104/365)*$F$104,IF(FALSE,-3,2)),"")</f>
        <v/>
      </c>
      <c r="I104" s="136" t="str">
        <f t="shared" si="206"/>
        <v/>
      </c>
      <c r="J104" s="136" t="str">
        <f t="shared" si="206"/>
        <v/>
      </c>
      <c r="K104" s="136" t="str">
        <f t="shared" si="206"/>
        <v/>
      </c>
      <c r="L104" s="136" t="str">
        <f t="shared" si="206"/>
        <v/>
      </c>
      <c r="M104" s="136" t="str">
        <f t="shared" si="206"/>
        <v/>
      </c>
      <c r="N104" s="136" t="str">
        <f t="shared" si="206"/>
        <v/>
      </c>
      <c r="O104" s="136" t="str">
        <f t="shared" si="206"/>
        <v/>
      </c>
      <c r="P104" s="136" t="str">
        <f t="shared" si="206"/>
        <v/>
      </c>
      <c r="Q104" s="136" t="str">
        <f t="shared" si="206"/>
        <v/>
      </c>
      <c r="R104" s="136" t="str">
        <f t="shared" si="206"/>
        <v/>
      </c>
      <c r="S104" s="136" t="str">
        <f t="shared" si="206"/>
        <v/>
      </c>
      <c r="T104" s="136" t="str">
        <f t="shared" si="206"/>
        <v/>
      </c>
      <c r="U104" s="136" t="str">
        <f t="shared" si="206"/>
        <v/>
      </c>
      <c r="V104" s="136" t="str">
        <f t="shared" si="206"/>
        <v/>
      </c>
      <c r="W104" s="136" t="str">
        <f t="shared" si="206"/>
        <v/>
      </c>
      <c r="X104" s="136" t="str">
        <f t="shared" si="206"/>
        <v/>
      </c>
      <c r="Y104" s="136" t="str">
        <f t="shared" si="206"/>
        <v/>
      </c>
      <c r="Z104" s="136" t="str">
        <f t="shared" si="206"/>
        <v/>
      </c>
      <c r="AA104" s="136" t="str">
        <f t="shared" si="206"/>
        <v/>
      </c>
      <c r="AB104" s="136" t="str">
        <f t="shared" si="206"/>
        <v/>
      </c>
      <c r="AC104" s="136" t="str">
        <f t="shared" si="206"/>
        <v/>
      </c>
      <c r="AD104" s="136" t="str">
        <f t="shared" si="206"/>
        <v/>
      </c>
      <c r="AE104" s="136" t="str">
        <f t="shared" si="206"/>
        <v/>
      </c>
      <c r="AF104" s="136" t="str">
        <f t="shared" si="206"/>
        <v/>
      </c>
      <c r="AG104" s="136" t="str">
        <f t="shared" si="206"/>
        <v/>
      </c>
      <c r="AH104" s="136" t="str">
        <f t="shared" si="206"/>
        <v/>
      </c>
      <c r="AI104" s="136" t="str">
        <f t="shared" si="206"/>
        <v/>
      </c>
      <c r="AJ104" s="136" t="str">
        <f t="shared" si="206"/>
        <v/>
      </c>
      <c r="AK104" s="136" t="str">
        <f t="shared" si="206"/>
        <v/>
      </c>
      <c r="AL104" s="136" t="str">
        <f t="shared" si="206"/>
        <v/>
      </c>
      <c r="AM104" s="136" t="str">
        <f t="shared" si="206"/>
        <v/>
      </c>
      <c r="AN104" s="136" t="str">
        <f t="shared" ref="AN104:BR104" si="207">IF(AJ104&lt;&gt;"",ROUND(AN4*IF($G$1&gt;=DATEVALUE("22/11/2019"),$C$104/365)*$F$104,IF(FALSE,-3,2)),"")</f>
        <v/>
      </c>
      <c r="AO104" s="136" t="str">
        <f t="shared" si="207"/>
        <v/>
      </c>
      <c r="AP104" s="136" t="str">
        <f t="shared" si="207"/>
        <v/>
      </c>
      <c r="AQ104" s="136" t="str">
        <f t="shared" si="207"/>
        <v/>
      </c>
      <c r="AR104" s="136" t="str">
        <f t="shared" si="207"/>
        <v/>
      </c>
      <c r="AS104" s="136" t="str">
        <f t="shared" si="207"/>
        <v/>
      </c>
      <c r="AT104" s="136" t="str">
        <f t="shared" si="207"/>
        <v/>
      </c>
      <c r="AU104" s="136" t="str">
        <f t="shared" si="207"/>
        <v/>
      </c>
      <c r="AV104" s="136" t="str">
        <f t="shared" si="207"/>
        <v/>
      </c>
      <c r="AW104" s="136" t="str">
        <f t="shared" si="207"/>
        <v/>
      </c>
      <c r="AX104" s="136" t="str">
        <f t="shared" si="207"/>
        <v/>
      </c>
      <c r="AY104" s="136" t="str">
        <f t="shared" si="207"/>
        <v/>
      </c>
      <c r="AZ104" s="136" t="str">
        <f t="shared" si="207"/>
        <v/>
      </c>
      <c r="BA104" s="136" t="str">
        <f t="shared" si="207"/>
        <v/>
      </c>
      <c r="BB104" s="136" t="str">
        <f t="shared" si="207"/>
        <v/>
      </c>
      <c r="BC104" s="136" t="str">
        <f t="shared" si="207"/>
        <v/>
      </c>
      <c r="BD104" s="136" t="str">
        <f t="shared" si="207"/>
        <v/>
      </c>
      <c r="BE104" s="136" t="str">
        <f t="shared" si="207"/>
        <v/>
      </c>
      <c r="BF104" s="136" t="str">
        <f t="shared" si="207"/>
        <v/>
      </c>
      <c r="BG104" s="136" t="str">
        <f t="shared" si="207"/>
        <v/>
      </c>
      <c r="BH104" s="136" t="str">
        <f t="shared" si="207"/>
        <v/>
      </c>
      <c r="BI104" s="136" t="str">
        <f t="shared" si="207"/>
        <v/>
      </c>
      <c r="BJ104" s="136" t="str">
        <f t="shared" si="207"/>
        <v/>
      </c>
      <c r="BK104" s="136" t="str">
        <f t="shared" si="207"/>
        <v/>
      </c>
      <c r="BL104" s="136" t="str">
        <f t="shared" si="207"/>
        <v/>
      </c>
      <c r="BM104" s="136" t="str">
        <f t="shared" si="207"/>
        <v/>
      </c>
      <c r="BN104" s="136" t="str">
        <f t="shared" si="207"/>
        <v/>
      </c>
      <c r="BO104" s="136" t="str">
        <f t="shared" si="207"/>
        <v/>
      </c>
      <c r="BP104" s="136" t="str">
        <f t="shared" si="207"/>
        <v/>
      </c>
      <c r="BQ104" s="136" t="str">
        <f t="shared" si="207"/>
        <v/>
      </c>
      <c r="BR104" s="136" t="str">
        <f t="shared" si="207"/>
        <v/>
      </c>
    </row>
    <row r="105" spans="1:70">
      <c r="A105" s="133" t="str">
        <f>IFERROR(IF(IF(AND(ROW(A105)=ROW($A$6),$G$2&lt;DATEVALUE("28/07/2006")),$G$2+1,INDEX('Intereses moratorios'!$A$7:$A$299,MATCH($G$2,'Intereses moratorios'!$A$7:$A$299,1)+ROW(A105)-ROW($A$6)))=0,"",IF(AND(ROW(A105)=ROW($A$6),$G$2&lt;DATEVALUE("28/07/2006")),$G$2+1,INDEX('Intereses moratorios'!$A$7:$A$299,MATCH($G$2,'Intereses moratorios'!$A$7:$A$299,1)+ROW(A105)-ROW($A$6)))),"")</f>
        <v/>
      </c>
      <c r="B105" s="133" t="str">
        <f>IFERROR(INDEX('Intereses moratorios'!$B$7:$B$299,MATCH(A105,'Intereses moratorios'!$A$7:$A$299,0)),"")</f>
        <v/>
      </c>
      <c r="C105" s="134" t="str">
        <f>IF(A105="","",IFERROR(IF($G$1&gt;=DATEVALUE("22/11/2019"),$E$4,INDEX('Intereses moratorios'!$D$7:$D$299,MATCH(A105,'Intereses moratorios'!$A$7:$A$299,0))),""))</f>
        <v/>
      </c>
      <c r="D105" s="133" t="str">
        <f t="shared" si="140"/>
        <v/>
      </c>
      <c r="E105" s="133" t="str">
        <f t="shared" si="141"/>
        <v/>
      </c>
      <c r="F105" s="135" t="str">
        <f t="shared" si="137"/>
        <v/>
      </c>
      <c r="G105" s="136" t="str">
        <f t="shared" si="134"/>
        <v/>
      </c>
      <c r="H105" s="136" t="str">
        <f t="shared" ref="H105:AM105" si="208">IF(D105&lt;&gt;"",ROUND(H4*IF($G$1&gt;=DATEVALUE("22/11/2019"),$C$105/365)*$F$105,IF(FALSE,-3,2)),"")</f>
        <v/>
      </c>
      <c r="I105" s="136" t="str">
        <f t="shared" si="208"/>
        <v/>
      </c>
      <c r="J105" s="136" t="str">
        <f t="shared" si="208"/>
        <v/>
      </c>
      <c r="K105" s="136" t="str">
        <f t="shared" si="208"/>
        <v/>
      </c>
      <c r="L105" s="136" t="str">
        <f t="shared" si="208"/>
        <v/>
      </c>
      <c r="M105" s="136" t="str">
        <f t="shared" si="208"/>
        <v/>
      </c>
      <c r="N105" s="136" t="str">
        <f t="shared" si="208"/>
        <v/>
      </c>
      <c r="O105" s="136" t="str">
        <f t="shared" si="208"/>
        <v/>
      </c>
      <c r="P105" s="136" t="str">
        <f t="shared" si="208"/>
        <v/>
      </c>
      <c r="Q105" s="136" t="str">
        <f t="shared" si="208"/>
        <v/>
      </c>
      <c r="R105" s="136" t="str">
        <f t="shared" si="208"/>
        <v/>
      </c>
      <c r="S105" s="136" t="str">
        <f t="shared" si="208"/>
        <v/>
      </c>
      <c r="T105" s="136" t="str">
        <f t="shared" si="208"/>
        <v/>
      </c>
      <c r="U105" s="136" t="str">
        <f t="shared" si="208"/>
        <v/>
      </c>
      <c r="V105" s="136" t="str">
        <f t="shared" si="208"/>
        <v/>
      </c>
      <c r="W105" s="136" t="str">
        <f t="shared" si="208"/>
        <v/>
      </c>
      <c r="X105" s="136" t="str">
        <f t="shared" si="208"/>
        <v/>
      </c>
      <c r="Y105" s="136" t="str">
        <f t="shared" si="208"/>
        <v/>
      </c>
      <c r="Z105" s="136" t="str">
        <f t="shared" si="208"/>
        <v/>
      </c>
      <c r="AA105" s="136" t="str">
        <f t="shared" si="208"/>
        <v/>
      </c>
      <c r="AB105" s="136" t="str">
        <f t="shared" si="208"/>
        <v/>
      </c>
      <c r="AC105" s="136" t="str">
        <f t="shared" si="208"/>
        <v/>
      </c>
      <c r="AD105" s="136" t="str">
        <f t="shared" si="208"/>
        <v/>
      </c>
      <c r="AE105" s="136" t="str">
        <f t="shared" si="208"/>
        <v/>
      </c>
      <c r="AF105" s="136" t="str">
        <f t="shared" si="208"/>
        <v/>
      </c>
      <c r="AG105" s="136" t="str">
        <f t="shared" si="208"/>
        <v/>
      </c>
      <c r="AH105" s="136" t="str">
        <f t="shared" si="208"/>
        <v/>
      </c>
      <c r="AI105" s="136" t="str">
        <f t="shared" si="208"/>
        <v/>
      </c>
      <c r="AJ105" s="136" t="str">
        <f t="shared" si="208"/>
        <v/>
      </c>
      <c r="AK105" s="136" t="str">
        <f t="shared" si="208"/>
        <v/>
      </c>
      <c r="AL105" s="136" t="str">
        <f t="shared" si="208"/>
        <v/>
      </c>
      <c r="AM105" s="136" t="str">
        <f t="shared" si="208"/>
        <v/>
      </c>
      <c r="AN105" s="136" t="str">
        <f t="shared" ref="AN105:BR105" si="209">IF(AJ105&lt;&gt;"",ROUND(AN4*IF($G$1&gt;=DATEVALUE("22/11/2019"),$C$105/365)*$F$105,IF(FALSE,-3,2)),"")</f>
        <v/>
      </c>
      <c r="AO105" s="136" t="str">
        <f t="shared" si="209"/>
        <v/>
      </c>
      <c r="AP105" s="136" t="str">
        <f t="shared" si="209"/>
        <v/>
      </c>
      <c r="AQ105" s="136" t="str">
        <f t="shared" si="209"/>
        <v/>
      </c>
      <c r="AR105" s="136" t="str">
        <f t="shared" si="209"/>
        <v/>
      </c>
      <c r="AS105" s="136" t="str">
        <f t="shared" si="209"/>
        <v/>
      </c>
      <c r="AT105" s="136" t="str">
        <f t="shared" si="209"/>
        <v/>
      </c>
      <c r="AU105" s="136" t="str">
        <f t="shared" si="209"/>
        <v/>
      </c>
      <c r="AV105" s="136" t="str">
        <f t="shared" si="209"/>
        <v/>
      </c>
      <c r="AW105" s="136" t="str">
        <f t="shared" si="209"/>
        <v/>
      </c>
      <c r="AX105" s="136" t="str">
        <f t="shared" si="209"/>
        <v/>
      </c>
      <c r="AY105" s="136" t="str">
        <f t="shared" si="209"/>
        <v/>
      </c>
      <c r="AZ105" s="136" t="str">
        <f t="shared" si="209"/>
        <v/>
      </c>
      <c r="BA105" s="136" t="str">
        <f t="shared" si="209"/>
        <v/>
      </c>
      <c r="BB105" s="136" t="str">
        <f t="shared" si="209"/>
        <v/>
      </c>
      <c r="BC105" s="136" t="str">
        <f t="shared" si="209"/>
        <v/>
      </c>
      <c r="BD105" s="136" t="str">
        <f t="shared" si="209"/>
        <v/>
      </c>
      <c r="BE105" s="136" t="str">
        <f t="shared" si="209"/>
        <v/>
      </c>
      <c r="BF105" s="136" t="str">
        <f t="shared" si="209"/>
        <v/>
      </c>
      <c r="BG105" s="136" t="str">
        <f t="shared" si="209"/>
        <v/>
      </c>
      <c r="BH105" s="136" t="str">
        <f t="shared" si="209"/>
        <v/>
      </c>
      <c r="BI105" s="136" t="str">
        <f t="shared" si="209"/>
        <v/>
      </c>
      <c r="BJ105" s="136" t="str">
        <f t="shared" si="209"/>
        <v/>
      </c>
      <c r="BK105" s="136" t="str">
        <f t="shared" si="209"/>
        <v/>
      </c>
      <c r="BL105" s="136" t="str">
        <f t="shared" si="209"/>
        <v/>
      </c>
      <c r="BM105" s="136" t="str">
        <f t="shared" si="209"/>
        <v/>
      </c>
      <c r="BN105" s="136" t="str">
        <f t="shared" si="209"/>
        <v/>
      </c>
      <c r="BO105" s="136" t="str">
        <f t="shared" si="209"/>
        <v/>
      </c>
      <c r="BP105" s="136" t="str">
        <f t="shared" si="209"/>
        <v/>
      </c>
      <c r="BQ105" s="136" t="str">
        <f t="shared" si="209"/>
        <v/>
      </c>
      <c r="BR105" s="136" t="str">
        <f t="shared" si="209"/>
        <v/>
      </c>
    </row>
    <row r="106" spans="1:70">
      <c r="A106" s="133" t="str">
        <f>IFERROR(IF(IF(AND(ROW(A106)=ROW($A$6),$G$2&lt;DATEVALUE("28/07/2006")),$G$2+1,INDEX('Intereses moratorios'!$A$7:$A$299,MATCH($G$2,'Intereses moratorios'!$A$7:$A$299,1)+ROW(A106)-ROW($A$6)))=0,"",IF(AND(ROW(A106)=ROW($A$6),$G$2&lt;DATEVALUE("28/07/2006")),$G$2+1,INDEX('Intereses moratorios'!$A$7:$A$299,MATCH($G$2,'Intereses moratorios'!$A$7:$A$299,1)+ROW(A106)-ROW($A$6)))),"")</f>
        <v/>
      </c>
      <c r="B106" s="133" t="str">
        <f>IFERROR(INDEX('Intereses moratorios'!$B$7:$B$299,MATCH(A106,'Intereses moratorios'!$A$7:$A$299,0)),"")</f>
        <v/>
      </c>
      <c r="C106" s="134" t="str">
        <f>IF(A106="","",IFERROR(IF($G$1&gt;=DATEVALUE("22/11/2019"),$E$4,INDEX('Intereses moratorios'!$D$7:$D$299,MATCH(A106,'Intereses moratorios'!$A$7:$A$299,0))),""))</f>
        <v/>
      </c>
      <c r="D106" s="133" t="str">
        <f t="shared" si="140"/>
        <v/>
      </c>
      <c r="E106" s="133" t="str">
        <f t="shared" si="141"/>
        <v/>
      </c>
      <c r="F106" s="135" t="str">
        <f t="shared" si="137"/>
        <v/>
      </c>
      <c r="G106" s="136" t="str">
        <f t="shared" si="134"/>
        <v/>
      </c>
      <c r="H106" s="136" t="str">
        <f t="shared" ref="H106:AM106" si="210">IF(D106&lt;&gt;"",ROUND(H4*IF($G$1&gt;=DATEVALUE("22/11/2019"),$C$106/365)*$F$106,IF(FALSE,-3,2)),"")</f>
        <v/>
      </c>
      <c r="I106" s="136" t="str">
        <f t="shared" si="210"/>
        <v/>
      </c>
      <c r="J106" s="136" t="str">
        <f t="shared" si="210"/>
        <v/>
      </c>
      <c r="K106" s="136" t="str">
        <f t="shared" si="210"/>
        <v/>
      </c>
      <c r="L106" s="136" t="str">
        <f t="shared" si="210"/>
        <v/>
      </c>
      <c r="M106" s="136" t="str">
        <f t="shared" si="210"/>
        <v/>
      </c>
      <c r="N106" s="136" t="str">
        <f t="shared" si="210"/>
        <v/>
      </c>
      <c r="O106" s="136" t="str">
        <f t="shared" si="210"/>
        <v/>
      </c>
      <c r="P106" s="136" t="str">
        <f t="shared" si="210"/>
        <v/>
      </c>
      <c r="Q106" s="136" t="str">
        <f t="shared" si="210"/>
        <v/>
      </c>
      <c r="R106" s="136" t="str">
        <f t="shared" si="210"/>
        <v/>
      </c>
      <c r="S106" s="136" t="str">
        <f t="shared" si="210"/>
        <v/>
      </c>
      <c r="T106" s="136" t="str">
        <f t="shared" si="210"/>
        <v/>
      </c>
      <c r="U106" s="136" t="str">
        <f t="shared" si="210"/>
        <v/>
      </c>
      <c r="V106" s="136" t="str">
        <f t="shared" si="210"/>
        <v/>
      </c>
      <c r="W106" s="136" t="str">
        <f t="shared" si="210"/>
        <v/>
      </c>
      <c r="X106" s="136" t="str">
        <f t="shared" si="210"/>
        <v/>
      </c>
      <c r="Y106" s="136" t="str">
        <f t="shared" si="210"/>
        <v/>
      </c>
      <c r="Z106" s="136" t="str">
        <f t="shared" si="210"/>
        <v/>
      </c>
      <c r="AA106" s="136" t="str">
        <f t="shared" si="210"/>
        <v/>
      </c>
      <c r="AB106" s="136" t="str">
        <f t="shared" si="210"/>
        <v/>
      </c>
      <c r="AC106" s="136" t="str">
        <f t="shared" si="210"/>
        <v/>
      </c>
      <c r="AD106" s="136" t="str">
        <f t="shared" si="210"/>
        <v/>
      </c>
      <c r="AE106" s="136" t="str">
        <f t="shared" si="210"/>
        <v/>
      </c>
      <c r="AF106" s="136" t="str">
        <f t="shared" si="210"/>
        <v/>
      </c>
      <c r="AG106" s="136" t="str">
        <f t="shared" si="210"/>
        <v/>
      </c>
      <c r="AH106" s="136" t="str">
        <f t="shared" si="210"/>
        <v/>
      </c>
      <c r="AI106" s="136" t="str">
        <f t="shared" si="210"/>
        <v/>
      </c>
      <c r="AJ106" s="136" t="str">
        <f t="shared" si="210"/>
        <v/>
      </c>
      <c r="AK106" s="136" t="str">
        <f t="shared" si="210"/>
        <v/>
      </c>
      <c r="AL106" s="136" t="str">
        <f t="shared" si="210"/>
        <v/>
      </c>
      <c r="AM106" s="136" t="str">
        <f t="shared" si="210"/>
        <v/>
      </c>
      <c r="AN106" s="136" t="str">
        <f t="shared" ref="AN106:BR106" si="211">IF(AJ106&lt;&gt;"",ROUND(AN4*IF($G$1&gt;=DATEVALUE("22/11/2019"),$C$106/365)*$F$106,IF(FALSE,-3,2)),"")</f>
        <v/>
      </c>
      <c r="AO106" s="136" t="str">
        <f t="shared" si="211"/>
        <v/>
      </c>
      <c r="AP106" s="136" t="str">
        <f t="shared" si="211"/>
        <v/>
      </c>
      <c r="AQ106" s="136" t="str">
        <f t="shared" si="211"/>
        <v/>
      </c>
      <c r="AR106" s="136" t="str">
        <f t="shared" si="211"/>
        <v/>
      </c>
      <c r="AS106" s="136" t="str">
        <f t="shared" si="211"/>
        <v/>
      </c>
      <c r="AT106" s="136" t="str">
        <f t="shared" si="211"/>
        <v/>
      </c>
      <c r="AU106" s="136" t="str">
        <f t="shared" si="211"/>
        <v/>
      </c>
      <c r="AV106" s="136" t="str">
        <f t="shared" si="211"/>
        <v/>
      </c>
      <c r="AW106" s="136" t="str">
        <f t="shared" si="211"/>
        <v/>
      </c>
      <c r="AX106" s="136" t="str">
        <f t="shared" si="211"/>
        <v/>
      </c>
      <c r="AY106" s="136" t="str">
        <f t="shared" si="211"/>
        <v/>
      </c>
      <c r="AZ106" s="136" t="str">
        <f t="shared" si="211"/>
        <v/>
      </c>
      <c r="BA106" s="136" t="str">
        <f t="shared" si="211"/>
        <v/>
      </c>
      <c r="BB106" s="136" t="str">
        <f t="shared" si="211"/>
        <v/>
      </c>
      <c r="BC106" s="136" t="str">
        <f t="shared" si="211"/>
        <v/>
      </c>
      <c r="BD106" s="136" t="str">
        <f t="shared" si="211"/>
        <v/>
      </c>
      <c r="BE106" s="136" t="str">
        <f t="shared" si="211"/>
        <v/>
      </c>
      <c r="BF106" s="136" t="str">
        <f t="shared" si="211"/>
        <v/>
      </c>
      <c r="BG106" s="136" t="str">
        <f t="shared" si="211"/>
        <v/>
      </c>
      <c r="BH106" s="136" t="str">
        <f t="shared" si="211"/>
        <v/>
      </c>
      <c r="BI106" s="136" t="str">
        <f t="shared" si="211"/>
        <v/>
      </c>
      <c r="BJ106" s="136" t="str">
        <f t="shared" si="211"/>
        <v/>
      </c>
      <c r="BK106" s="136" t="str">
        <f t="shared" si="211"/>
        <v/>
      </c>
      <c r="BL106" s="136" t="str">
        <f t="shared" si="211"/>
        <v/>
      </c>
      <c r="BM106" s="136" t="str">
        <f t="shared" si="211"/>
        <v/>
      </c>
      <c r="BN106" s="136" t="str">
        <f t="shared" si="211"/>
        <v/>
      </c>
      <c r="BO106" s="136" t="str">
        <f t="shared" si="211"/>
        <v/>
      </c>
      <c r="BP106" s="136" t="str">
        <f t="shared" si="211"/>
        <v/>
      </c>
      <c r="BQ106" s="136" t="str">
        <f t="shared" si="211"/>
        <v/>
      </c>
      <c r="BR106" s="136" t="str">
        <f t="shared" si="211"/>
        <v/>
      </c>
    </row>
    <row r="107" spans="1:70">
      <c r="A107" s="133" t="str">
        <f>IFERROR(IF(IF(AND(ROW(A107)=ROW($A$6),$G$2&lt;DATEVALUE("28/07/2006")),$G$2+1,INDEX('Intereses moratorios'!$A$7:$A$299,MATCH($G$2,'Intereses moratorios'!$A$7:$A$299,1)+ROW(A107)-ROW($A$6)))=0,"",IF(AND(ROW(A107)=ROW($A$6),$G$2&lt;DATEVALUE("28/07/2006")),$G$2+1,INDEX('Intereses moratorios'!$A$7:$A$299,MATCH($G$2,'Intereses moratorios'!$A$7:$A$299,1)+ROW(A107)-ROW($A$6)))),"")</f>
        <v/>
      </c>
      <c r="B107" s="133" t="str">
        <f>IFERROR(INDEX('Intereses moratorios'!$B$7:$B$299,MATCH(A107,'Intereses moratorios'!$A$7:$A$299,0)),"")</f>
        <v/>
      </c>
      <c r="C107" s="134" t="str">
        <f>IF(A107="","",IFERROR(IF($G$1&gt;=DATEVALUE("22/11/2019"),$E$4,INDEX('Intereses moratorios'!$D$7:$D$299,MATCH(A107,'Intereses moratorios'!$A$7:$A$299,0))),""))</f>
        <v/>
      </c>
      <c r="D107" s="133" t="str">
        <f t="shared" si="140"/>
        <v/>
      </c>
      <c r="E107" s="133" t="str">
        <f t="shared" si="141"/>
        <v/>
      </c>
      <c r="F107" s="135" t="str">
        <f t="shared" si="137"/>
        <v/>
      </c>
      <c r="G107" s="136" t="str">
        <f t="shared" si="134"/>
        <v/>
      </c>
      <c r="H107" s="136" t="str">
        <f t="shared" ref="H107:AM107" si="212">IF(D107&lt;&gt;"",ROUND(H4*IF($G$1&gt;=DATEVALUE("22/11/2019"),$C$107/365)*$F$107,IF(FALSE,-3,2)),"")</f>
        <v/>
      </c>
      <c r="I107" s="136" t="str">
        <f t="shared" si="212"/>
        <v/>
      </c>
      <c r="J107" s="136" t="str">
        <f t="shared" si="212"/>
        <v/>
      </c>
      <c r="K107" s="136" t="str">
        <f t="shared" si="212"/>
        <v/>
      </c>
      <c r="L107" s="136" t="str">
        <f t="shared" si="212"/>
        <v/>
      </c>
      <c r="M107" s="136" t="str">
        <f t="shared" si="212"/>
        <v/>
      </c>
      <c r="N107" s="136" t="str">
        <f t="shared" si="212"/>
        <v/>
      </c>
      <c r="O107" s="136" t="str">
        <f t="shared" si="212"/>
        <v/>
      </c>
      <c r="P107" s="136" t="str">
        <f t="shared" si="212"/>
        <v/>
      </c>
      <c r="Q107" s="136" t="str">
        <f t="shared" si="212"/>
        <v/>
      </c>
      <c r="R107" s="136" t="str">
        <f t="shared" si="212"/>
        <v/>
      </c>
      <c r="S107" s="136" t="str">
        <f t="shared" si="212"/>
        <v/>
      </c>
      <c r="T107" s="136" t="str">
        <f t="shared" si="212"/>
        <v/>
      </c>
      <c r="U107" s="136" t="str">
        <f t="shared" si="212"/>
        <v/>
      </c>
      <c r="V107" s="136" t="str">
        <f t="shared" si="212"/>
        <v/>
      </c>
      <c r="W107" s="136" t="str">
        <f t="shared" si="212"/>
        <v/>
      </c>
      <c r="X107" s="136" t="str">
        <f t="shared" si="212"/>
        <v/>
      </c>
      <c r="Y107" s="136" t="str">
        <f t="shared" si="212"/>
        <v/>
      </c>
      <c r="Z107" s="136" t="str">
        <f t="shared" si="212"/>
        <v/>
      </c>
      <c r="AA107" s="136" t="str">
        <f t="shared" si="212"/>
        <v/>
      </c>
      <c r="AB107" s="136" t="str">
        <f t="shared" si="212"/>
        <v/>
      </c>
      <c r="AC107" s="136" t="str">
        <f t="shared" si="212"/>
        <v/>
      </c>
      <c r="AD107" s="136" t="str">
        <f t="shared" si="212"/>
        <v/>
      </c>
      <c r="AE107" s="136" t="str">
        <f t="shared" si="212"/>
        <v/>
      </c>
      <c r="AF107" s="136" t="str">
        <f t="shared" si="212"/>
        <v/>
      </c>
      <c r="AG107" s="136" t="str">
        <f t="shared" si="212"/>
        <v/>
      </c>
      <c r="AH107" s="136" t="str">
        <f t="shared" si="212"/>
        <v/>
      </c>
      <c r="AI107" s="136" t="str">
        <f t="shared" si="212"/>
        <v/>
      </c>
      <c r="AJ107" s="136" t="str">
        <f t="shared" si="212"/>
        <v/>
      </c>
      <c r="AK107" s="136" t="str">
        <f t="shared" si="212"/>
        <v/>
      </c>
      <c r="AL107" s="136" t="str">
        <f t="shared" si="212"/>
        <v/>
      </c>
      <c r="AM107" s="136" t="str">
        <f t="shared" si="212"/>
        <v/>
      </c>
      <c r="AN107" s="136" t="str">
        <f t="shared" ref="AN107:BR107" si="213">IF(AJ107&lt;&gt;"",ROUND(AN4*IF($G$1&gt;=DATEVALUE("22/11/2019"),$C$107/365)*$F$107,IF(FALSE,-3,2)),"")</f>
        <v/>
      </c>
      <c r="AO107" s="136" t="str">
        <f t="shared" si="213"/>
        <v/>
      </c>
      <c r="AP107" s="136" t="str">
        <f t="shared" si="213"/>
        <v/>
      </c>
      <c r="AQ107" s="136" t="str">
        <f t="shared" si="213"/>
        <v/>
      </c>
      <c r="AR107" s="136" t="str">
        <f t="shared" si="213"/>
        <v/>
      </c>
      <c r="AS107" s="136" t="str">
        <f t="shared" si="213"/>
        <v/>
      </c>
      <c r="AT107" s="136" t="str">
        <f t="shared" si="213"/>
        <v/>
      </c>
      <c r="AU107" s="136" t="str">
        <f t="shared" si="213"/>
        <v/>
      </c>
      <c r="AV107" s="136" t="str">
        <f t="shared" si="213"/>
        <v/>
      </c>
      <c r="AW107" s="136" t="str">
        <f t="shared" si="213"/>
        <v/>
      </c>
      <c r="AX107" s="136" t="str">
        <f t="shared" si="213"/>
        <v/>
      </c>
      <c r="AY107" s="136" t="str">
        <f t="shared" si="213"/>
        <v/>
      </c>
      <c r="AZ107" s="136" t="str">
        <f t="shared" si="213"/>
        <v/>
      </c>
      <c r="BA107" s="136" t="str">
        <f t="shared" si="213"/>
        <v/>
      </c>
      <c r="BB107" s="136" t="str">
        <f t="shared" si="213"/>
        <v/>
      </c>
      <c r="BC107" s="136" t="str">
        <f t="shared" si="213"/>
        <v/>
      </c>
      <c r="BD107" s="136" t="str">
        <f t="shared" si="213"/>
        <v/>
      </c>
      <c r="BE107" s="136" t="str">
        <f t="shared" si="213"/>
        <v/>
      </c>
      <c r="BF107" s="136" t="str">
        <f t="shared" si="213"/>
        <v/>
      </c>
      <c r="BG107" s="136" t="str">
        <f t="shared" si="213"/>
        <v/>
      </c>
      <c r="BH107" s="136" t="str">
        <f t="shared" si="213"/>
        <v/>
      </c>
      <c r="BI107" s="136" t="str">
        <f t="shared" si="213"/>
        <v/>
      </c>
      <c r="BJ107" s="136" t="str">
        <f t="shared" si="213"/>
        <v/>
      </c>
      <c r="BK107" s="136" t="str">
        <f t="shared" si="213"/>
        <v/>
      </c>
      <c r="BL107" s="136" t="str">
        <f t="shared" si="213"/>
        <v/>
      </c>
      <c r="BM107" s="136" t="str">
        <f t="shared" si="213"/>
        <v/>
      </c>
      <c r="BN107" s="136" t="str">
        <f t="shared" si="213"/>
        <v/>
      </c>
      <c r="BO107" s="136" t="str">
        <f t="shared" si="213"/>
        <v/>
      </c>
      <c r="BP107" s="136" t="str">
        <f t="shared" si="213"/>
        <v/>
      </c>
      <c r="BQ107" s="136" t="str">
        <f t="shared" si="213"/>
        <v/>
      </c>
      <c r="BR107" s="136" t="str">
        <f t="shared" si="213"/>
        <v/>
      </c>
    </row>
    <row r="108" spans="1:70">
      <c r="A108" s="133" t="str">
        <f>IFERROR(IF(IF(AND(ROW(A108)=ROW($A$6),$G$2&lt;DATEVALUE("28/07/2006")),$G$2+1,INDEX('Intereses moratorios'!$A$7:$A$299,MATCH($G$2,'Intereses moratorios'!$A$7:$A$299,1)+ROW(A108)-ROW($A$6)))=0,"",IF(AND(ROW(A108)=ROW($A$6),$G$2&lt;DATEVALUE("28/07/2006")),$G$2+1,INDEX('Intereses moratorios'!$A$7:$A$299,MATCH($G$2,'Intereses moratorios'!$A$7:$A$299,1)+ROW(A108)-ROW($A$6)))),"")</f>
        <v/>
      </c>
      <c r="B108" s="133" t="str">
        <f>IFERROR(INDEX('Intereses moratorios'!$B$7:$B$299,MATCH(A108,'Intereses moratorios'!$A$7:$A$299,0)),"")</f>
        <v/>
      </c>
      <c r="C108" s="134" t="str">
        <f>IF(A108="","",IFERROR(IF($G$1&gt;=DATEVALUE("22/11/2019"),$E$4,INDEX('Intereses moratorios'!$D$7:$D$299,MATCH(A108,'Intereses moratorios'!$A$7:$A$299,0))),""))</f>
        <v/>
      </c>
      <c r="D108" s="133" t="str">
        <f t="shared" si="140"/>
        <v/>
      </c>
      <c r="E108" s="133" t="str">
        <f t="shared" si="141"/>
        <v/>
      </c>
      <c r="F108" s="135" t="str">
        <f t="shared" si="137"/>
        <v/>
      </c>
      <c r="G108" s="136" t="str">
        <f t="shared" si="134"/>
        <v/>
      </c>
      <c r="H108" s="136" t="str">
        <f t="shared" ref="H108:AM108" si="214">IF(D108&lt;&gt;"",ROUND(H4*IF($G$1&gt;=DATEVALUE("22/11/2019"),$C$108/365)*$F$108,IF(FALSE,-3,2)),"")</f>
        <v/>
      </c>
      <c r="I108" s="136" t="str">
        <f t="shared" si="214"/>
        <v/>
      </c>
      <c r="J108" s="136" t="str">
        <f t="shared" si="214"/>
        <v/>
      </c>
      <c r="K108" s="136" t="str">
        <f t="shared" si="214"/>
        <v/>
      </c>
      <c r="L108" s="136" t="str">
        <f t="shared" si="214"/>
        <v/>
      </c>
      <c r="M108" s="136" t="str">
        <f t="shared" si="214"/>
        <v/>
      </c>
      <c r="N108" s="136" t="str">
        <f t="shared" si="214"/>
        <v/>
      </c>
      <c r="O108" s="136" t="str">
        <f t="shared" si="214"/>
        <v/>
      </c>
      <c r="P108" s="136" t="str">
        <f t="shared" si="214"/>
        <v/>
      </c>
      <c r="Q108" s="136" t="str">
        <f t="shared" si="214"/>
        <v/>
      </c>
      <c r="R108" s="136" t="str">
        <f t="shared" si="214"/>
        <v/>
      </c>
      <c r="S108" s="136" t="str">
        <f t="shared" si="214"/>
        <v/>
      </c>
      <c r="T108" s="136" t="str">
        <f t="shared" si="214"/>
        <v/>
      </c>
      <c r="U108" s="136" t="str">
        <f t="shared" si="214"/>
        <v/>
      </c>
      <c r="V108" s="136" t="str">
        <f t="shared" si="214"/>
        <v/>
      </c>
      <c r="W108" s="136" t="str">
        <f t="shared" si="214"/>
        <v/>
      </c>
      <c r="X108" s="136" t="str">
        <f t="shared" si="214"/>
        <v/>
      </c>
      <c r="Y108" s="136" t="str">
        <f t="shared" si="214"/>
        <v/>
      </c>
      <c r="Z108" s="136" t="str">
        <f t="shared" si="214"/>
        <v/>
      </c>
      <c r="AA108" s="136" t="str">
        <f t="shared" si="214"/>
        <v/>
      </c>
      <c r="AB108" s="136" t="str">
        <f t="shared" si="214"/>
        <v/>
      </c>
      <c r="AC108" s="136" t="str">
        <f t="shared" si="214"/>
        <v/>
      </c>
      <c r="AD108" s="136" t="str">
        <f t="shared" si="214"/>
        <v/>
      </c>
      <c r="AE108" s="136" t="str">
        <f t="shared" si="214"/>
        <v/>
      </c>
      <c r="AF108" s="136" t="str">
        <f t="shared" si="214"/>
        <v/>
      </c>
      <c r="AG108" s="136" t="str">
        <f t="shared" si="214"/>
        <v/>
      </c>
      <c r="AH108" s="136" t="str">
        <f t="shared" si="214"/>
        <v/>
      </c>
      <c r="AI108" s="136" t="str">
        <f t="shared" si="214"/>
        <v/>
      </c>
      <c r="AJ108" s="136" t="str">
        <f t="shared" si="214"/>
        <v/>
      </c>
      <c r="AK108" s="136" t="str">
        <f t="shared" si="214"/>
        <v/>
      </c>
      <c r="AL108" s="136" t="str">
        <f t="shared" si="214"/>
        <v/>
      </c>
      <c r="AM108" s="136" t="str">
        <f t="shared" si="214"/>
        <v/>
      </c>
      <c r="AN108" s="136" t="str">
        <f t="shared" ref="AN108:BR108" si="215">IF(AJ108&lt;&gt;"",ROUND(AN4*IF($G$1&gt;=DATEVALUE("22/11/2019"),$C$108/365)*$F$108,IF(FALSE,-3,2)),"")</f>
        <v/>
      </c>
      <c r="AO108" s="136" t="str">
        <f t="shared" si="215"/>
        <v/>
      </c>
      <c r="AP108" s="136" t="str">
        <f t="shared" si="215"/>
        <v/>
      </c>
      <c r="AQ108" s="136" t="str">
        <f t="shared" si="215"/>
        <v/>
      </c>
      <c r="AR108" s="136" t="str">
        <f t="shared" si="215"/>
        <v/>
      </c>
      <c r="AS108" s="136" t="str">
        <f t="shared" si="215"/>
        <v/>
      </c>
      <c r="AT108" s="136" t="str">
        <f t="shared" si="215"/>
        <v/>
      </c>
      <c r="AU108" s="136" t="str">
        <f t="shared" si="215"/>
        <v/>
      </c>
      <c r="AV108" s="136" t="str">
        <f t="shared" si="215"/>
        <v/>
      </c>
      <c r="AW108" s="136" t="str">
        <f t="shared" si="215"/>
        <v/>
      </c>
      <c r="AX108" s="136" t="str">
        <f t="shared" si="215"/>
        <v/>
      </c>
      <c r="AY108" s="136" t="str">
        <f t="shared" si="215"/>
        <v/>
      </c>
      <c r="AZ108" s="136" t="str">
        <f t="shared" si="215"/>
        <v/>
      </c>
      <c r="BA108" s="136" t="str">
        <f t="shared" si="215"/>
        <v/>
      </c>
      <c r="BB108" s="136" t="str">
        <f t="shared" si="215"/>
        <v/>
      </c>
      <c r="BC108" s="136" t="str">
        <f t="shared" si="215"/>
        <v/>
      </c>
      <c r="BD108" s="136" t="str">
        <f t="shared" si="215"/>
        <v/>
      </c>
      <c r="BE108" s="136" t="str">
        <f t="shared" si="215"/>
        <v/>
      </c>
      <c r="BF108" s="136" t="str">
        <f t="shared" si="215"/>
        <v/>
      </c>
      <c r="BG108" s="136" t="str">
        <f t="shared" si="215"/>
        <v/>
      </c>
      <c r="BH108" s="136" t="str">
        <f t="shared" si="215"/>
        <v/>
      </c>
      <c r="BI108" s="136" t="str">
        <f t="shared" si="215"/>
        <v/>
      </c>
      <c r="BJ108" s="136" t="str">
        <f t="shared" si="215"/>
        <v/>
      </c>
      <c r="BK108" s="136" t="str">
        <f t="shared" si="215"/>
        <v/>
      </c>
      <c r="BL108" s="136" t="str">
        <f t="shared" si="215"/>
        <v/>
      </c>
      <c r="BM108" s="136" t="str">
        <f t="shared" si="215"/>
        <v/>
      </c>
      <c r="BN108" s="136" t="str">
        <f t="shared" si="215"/>
        <v/>
      </c>
      <c r="BO108" s="136" t="str">
        <f t="shared" si="215"/>
        <v/>
      </c>
      <c r="BP108" s="136" t="str">
        <f t="shared" si="215"/>
        <v/>
      </c>
      <c r="BQ108" s="136" t="str">
        <f t="shared" si="215"/>
        <v/>
      </c>
      <c r="BR108" s="136" t="str">
        <f t="shared" si="215"/>
        <v/>
      </c>
    </row>
    <row r="109" spans="1:70">
      <c r="A109" s="133" t="str">
        <f>IFERROR(IF(IF(AND(ROW(A109)=ROW($A$6),$G$2&lt;DATEVALUE("28/07/2006")),$G$2+1,INDEX('Intereses moratorios'!$A$7:$A$299,MATCH($G$2,'Intereses moratorios'!$A$7:$A$299,1)+ROW(A109)-ROW($A$6)))=0,"",IF(AND(ROW(A109)=ROW($A$6),$G$2&lt;DATEVALUE("28/07/2006")),$G$2+1,INDEX('Intereses moratorios'!$A$7:$A$299,MATCH($G$2,'Intereses moratorios'!$A$7:$A$299,1)+ROW(A109)-ROW($A$6)))),"")</f>
        <v/>
      </c>
      <c r="B109" s="133" t="str">
        <f>IFERROR(INDEX('Intereses moratorios'!$B$7:$B$299,MATCH(A109,'Intereses moratorios'!$A$7:$A$299,0)),"")</f>
        <v/>
      </c>
      <c r="C109" s="134" t="str">
        <f>IF(A109="","",IFERROR(IF($G$1&gt;=DATEVALUE("22/11/2019"),$E$4,INDEX('Intereses moratorios'!$D$7:$D$299,MATCH(A109,'Intereses moratorios'!$A$7:$A$299,0))),""))</f>
        <v/>
      </c>
      <c r="D109" s="133" t="str">
        <f t="shared" si="140"/>
        <v/>
      </c>
      <c r="E109" s="133" t="str">
        <f t="shared" si="141"/>
        <v/>
      </c>
      <c r="F109" s="135" t="str">
        <f t="shared" si="137"/>
        <v/>
      </c>
      <c r="G109" s="136" t="str">
        <f t="shared" si="134"/>
        <v/>
      </c>
      <c r="H109" s="136" t="str">
        <f t="shared" ref="H109:AM109" si="216">IF(D109&lt;&gt;"",ROUND(H4*IF($G$1&gt;=DATEVALUE("22/11/2019"),$C$109/365)*$F$109,IF(FALSE,-3,2)),"")</f>
        <v/>
      </c>
      <c r="I109" s="136" t="str">
        <f t="shared" si="216"/>
        <v/>
      </c>
      <c r="J109" s="136" t="str">
        <f t="shared" si="216"/>
        <v/>
      </c>
      <c r="K109" s="136" t="str">
        <f t="shared" si="216"/>
        <v/>
      </c>
      <c r="L109" s="136" t="str">
        <f t="shared" si="216"/>
        <v/>
      </c>
      <c r="M109" s="136" t="str">
        <f t="shared" si="216"/>
        <v/>
      </c>
      <c r="N109" s="136" t="str">
        <f t="shared" si="216"/>
        <v/>
      </c>
      <c r="O109" s="136" t="str">
        <f t="shared" si="216"/>
        <v/>
      </c>
      <c r="P109" s="136" t="str">
        <f t="shared" si="216"/>
        <v/>
      </c>
      <c r="Q109" s="136" t="str">
        <f t="shared" si="216"/>
        <v/>
      </c>
      <c r="R109" s="136" t="str">
        <f t="shared" si="216"/>
        <v/>
      </c>
      <c r="S109" s="136" t="str">
        <f t="shared" si="216"/>
        <v/>
      </c>
      <c r="T109" s="136" t="str">
        <f t="shared" si="216"/>
        <v/>
      </c>
      <c r="U109" s="136" t="str">
        <f t="shared" si="216"/>
        <v/>
      </c>
      <c r="V109" s="136" t="str">
        <f t="shared" si="216"/>
        <v/>
      </c>
      <c r="W109" s="136" t="str">
        <f t="shared" si="216"/>
        <v/>
      </c>
      <c r="X109" s="136" t="str">
        <f t="shared" si="216"/>
        <v/>
      </c>
      <c r="Y109" s="136" t="str">
        <f t="shared" si="216"/>
        <v/>
      </c>
      <c r="Z109" s="136" t="str">
        <f t="shared" si="216"/>
        <v/>
      </c>
      <c r="AA109" s="136" t="str">
        <f t="shared" si="216"/>
        <v/>
      </c>
      <c r="AB109" s="136" t="str">
        <f t="shared" si="216"/>
        <v/>
      </c>
      <c r="AC109" s="136" t="str">
        <f t="shared" si="216"/>
        <v/>
      </c>
      <c r="AD109" s="136" t="str">
        <f t="shared" si="216"/>
        <v/>
      </c>
      <c r="AE109" s="136" t="str">
        <f t="shared" si="216"/>
        <v/>
      </c>
      <c r="AF109" s="136" t="str">
        <f t="shared" si="216"/>
        <v/>
      </c>
      <c r="AG109" s="136" t="str">
        <f t="shared" si="216"/>
        <v/>
      </c>
      <c r="AH109" s="136" t="str">
        <f t="shared" si="216"/>
        <v/>
      </c>
      <c r="AI109" s="136" t="str">
        <f t="shared" si="216"/>
        <v/>
      </c>
      <c r="AJ109" s="136" t="str">
        <f t="shared" si="216"/>
        <v/>
      </c>
      <c r="AK109" s="136" t="str">
        <f t="shared" si="216"/>
        <v/>
      </c>
      <c r="AL109" s="136" t="str">
        <f t="shared" si="216"/>
        <v/>
      </c>
      <c r="AM109" s="136" t="str">
        <f t="shared" si="216"/>
        <v/>
      </c>
      <c r="AN109" s="136" t="str">
        <f t="shared" ref="AN109:BR109" si="217">IF(AJ109&lt;&gt;"",ROUND(AN4*IF($G$1&gt;=DATEVALUE("22/11/2019"),$C$109/365)*$F$109,IF(FALSE,-3,2)),"")</f>
        <v/>
      </c>
      <c r="AO109" s="136" t="str">
        <f t="shared" si="217"/>
        <v/>
      </c>
      <c r="AP109" s="136" t="str">
        <f t="shared" si="217"/>
        <v/>
      </c>
      <c r="AQ109" s="136" t="str">
        <f t="shared" si="217"/>
        <v/>
      </c>
      <c r="AR109" s="136" t="str">
        <f t="shared" si="217"/>
        <v/>
      </c>
      <c r="AS109" s="136" t="str">
        <f t="shared" si="217"/>
        <v/>
      </c>
      <c r="AT109" s="136" t="str">
        <f t="shared" si="217"/>
        <v/>
      </c>
      <c r="AU109" s="136" t="str">
        <f t="shared" si="217"/>
        <v/>
      </c>
      <c r="AV109" s="136" t="str">
        <f t="shared" si="217"/>
        <v/>
      </c>
      <c r="AW109" s="136" t="str">
        <f t="shared" si="217"/>
        <v/>
      </c>
      <c r="AX109" s="136" t="str">
        <f t="shared" si="217"/>
        <v/>
      </c>
      <c r="AY109" s="136" t="str">
        <f t="shared" si="217"/>
        <v/>
      </c>
      <c r="AZ109" s="136" t="str">
        <f t="shared" si="217"/>
        <v/>
      </c>
      <c r="BA109" s="136" t="str">
        <f t="shared" si="217"/>
        <v/>
      </c>
      <c r="BB109" s="136" t="str">
        <f t="shared" si="217"/>
        <v/>
      </c>
      <c r="BC109" s="136" t="str">
        <f t="shared" si="217"/>
        <v/>
      </c>
      <c r="BD109" s="136" t="str">
        <f t="shared" si="217"/>
        <v/>
      </c>
      <c r="BE109" s="136" t="str">
        <f t="shared" si="217"/>
        <v/>
      </c>
      <c r="BF109" s="136" t="str">
        <f t="shared" si="217"/>
        <v/>
      </c>
      <c r="BG109" s="136" t="str">
        <f t="shared" si="217"/>
        <v/>
      </c>
      <c r="BH109" s="136" t="str">
        <f t="shared" si="217"/>
        <v/>
      </c>
      <c r="BI109" s="136" t="str">
        <f t="shared" si="217"/>
        <v/>
      </c>
      <c r="BJ109" s="136" t="str">
        <f t="shared" si="217"/>
        <v/>
      </c>
      <c r="BK109" s="136" t="str">
        <f t="shared" si="217"/>
        <v/>
      </c>
      <c r="BL109" s="136" t="str">
        <f t="shared" si="217"/>
        <v/>
      </c>
      <c r="BM109" s="136" t="str">
        <f t="shared" si="217"/>
        <v/>
      </c>
      <c r="BN109" s="136" t="str">
        <f t="shared" si="217"/>
        <v/>
      </c>
      <c r="BO109" s="136" t="str">
        <f t="shared" si="217"/>
        <v/>
      </c>
      <c r="BP109" s="136" t="str">
        <f t="shared" si="217"/>
        <v/>
      </c>
      <c r="BQ109" s="136" t="str">
        <f t="shared" si="217"/>
        <v/>
      </c>
      <c r="BR109" s="136" t="str">
        <f t="shared" si="217"/>
        <v/>
      </c>
    </row>
    <row r="110" spans="1:70">
      <c r="A110" s="133" t="str">
        <f>IFERROR(IF(IF(AND(ROW(A110)=ROW($A$6),$G$2&lt;DATEVALUE("28/07/2006")),$G$2+1,INDEX('Intereses moratorios'!$A$7:$A$299,MATCH($G$2,'Intereses moratorios'!$A$7:$A$299,1)+ROW(A110)-ROW($A$6)))=0,"",IF(AND(ROW(A110)=ROW($A$6),$G$2&lt;DATEVALUE("28/07/2006")),$G$2+1,INDEX('Intereses moratorios'!$A$7:$A$299,MATCH($G$2,'Intereses moratorios'!$A$7:$A$299,1)+ROW(A110)-ROW($A$6)))),"")</f>
        <v/>
      </c>
      <c r="B110" s="133" t="str">
        <f>IFERROR(INDEX('Intereses moratorios'!$B$7:$B$299,MATCH(A110,'Intereses moratorios'!$A$7:$A$299,0)),"")</f>
        <v/>
      </c>
      <c r="C110" s="134" t="str">
        <f>IF(A110="","",IFERROR(IF($G$1&gt;=DATEVALUE("22/11/2019"),$E$4,INDEX('Intereses moratorios'!$D$7:$D$299,MATCH(A110,'Intereses moratorios'!$A$7:$A$299,0))),""))</f>
        <v/>
      </c>
      <c r="D110" s="133" t="str">
        <f t="shared" si="140"/>
        <v/>
      </c>
      <c r="E110" s="133" t="str">
        <f t="shared" si="141"/>
        <v/>
      </c>
      <c r="F110" s="135" t="str">
        <f t="shared" si="137"/>
        <v/>
      </c>
      <c r="G110" s="136" t="str">
        <f t="shared" si="134"/>
        <v/>
      </c>
      <c r="H110" s="136" t="str">
        <f t="shared" ref="H110:AM110" si="218">IF(D110&lt;&gt;"",ROUND(H4*IF($G$1&gt;=DATEVALUE("22/11/2019"),$C$110/365)*$F$110,IF(FALSE,-3,2)),"")</f>
        <v/>
      </c>
      <c r="I110" s="136" t="str">
        <f t="shared" si="218"/>
        <v/>
      </c>
      <c r="J110" s="136" t="str">
        <f t="shared" si="218"/>
        <v/>
      </c>
      <c r="K110" s="136" t="str">
        <f t="shared" si="218"/>
        <v/>
      </c>
      <c r="L110" s="136" t="str">
        <f t="shared" si="218"/>
        <v/>
      </c>
      <c r="M110" s="136" t="str">
        <f t="shared" si="218"/>
        <v/>
      </c>
      <c r="N110" s="136" t="str">
        <f t="shared" si="218"/>
        <v/>
      </c>
      <c r="O110" s="136" t="str">
        <f t="shared" si="218"/>
        <v/>
      </c>
      <c r="P110" s="136" t="str">
        <f t="shared" si="218"/>
        <v/>
      </c>
      <c r="Q110" s="136" t="str">
        <f t="shared" si="218"/>
        <v/>
      </c>
      <c r="R110" s="136" t="str">
        <f t="shared" si="218"/>
        <v/>
      </c>
      <c r="S110" s="136" t="str">
        <f t="shared" si="218"/>
        <v/>
      </c>
      <c r="T110" s="136" t="str">
        <f t="shared" si="218"/>
        <v/>
      </c>
      <c r="U110" s="136" t="str">
        <f t="shared" si="218"/>
        <v/>
      </c>
      <c r="V110" s="136" t="str">
        <f t="shared" si="218"/>
        <v/>
      </c>
      <c r="W110" s="136" t="str">
        <f t="shared" si="218"/>
        <v/>
      </c>
      <c r="X110" s="136" t="str">
        <f t="shared" si="218"/>
        <v/>
      </c>
      <c r="Y110" s="136" t="str">
        <f t="shared" si="218"/>
        <v/>
      </c>
      <c r="Z110" s="136" t="str">
        <f t="shared" si="218"/>
        <v/>
      </c>
      <c r="AA110" s="136" t="str">
        <f t="shared" si="218"/>
        <v/>
      </c>
      <c r="AB110" s="136" t="str">
        <f t="shared" si="218"/>
        <v/>
      </c>
      <c r="AC110" s="136" t="str">
        <f t="shared" si="218"/>
        <v/>
      </c>
      <c r="AD110" s="136" t="str">
        <f t="shared" si="218"/>
        <v/>
      </c>
      <c r="AE110" s="136" t="str">
        <f t="shared" si="218"/>
        <v/>
      </c>
      <c r="AF110" s="136" t="str">
        <f t="shared" si="218"/>
        <v/>
      </c>
      <c r="AG110" s="136" t="str">
        <f t="shared" si="218"/>
        <v/>
      </c>
      <c r="AH110" s="136" t="str">
        <f t="shared" si="218"/>
        <v/>
      </c>
      <c r="AI110" s="136" t="str">
        <f t="shared" si="218"/>
        <v/>
      </c>
      <c r="AJ110" s="136" t="str">
        <f t="shared" si="218"/>
        <v/>
      </c>
      <c r="AK110" s="136" t="str">
        <f t="shared" si="218"/>
        <v/>
      </c>
      <c r="AL110" s="136" t="str">
        <f t="shared" si="218"/>
        <v/>
      </c>
      <c r="AM110" s="136" t="str">
        <f t="shared" si="218"/>
        <v/>
      </c>
      <c r="AN110" s="136" t="str">
        <f t="shared" ref="AN110:BR110" si="219">IF(AJ110&lt;&gt;"",ROUND(AN4*IF($G$1&gt;=DATEVALUE("22/11/2019"),$C$110/365)*$F$110,IF(FALSE,-3,2)),"")</f>
        <v/>
      </c>
      <c r="AO110" s="136" t="str">
        <f t="shared" si="219"/>
        <v/>
      </c>
      <c r="AP110" s="136" t="str">
        <f t="shared" si="219"/>
        <v/>
      </c>
      <c r="AQ110" s="136" t="str">
        <f t="shared" si="219"/>
        <v/>
      </c>
      <c r="AR110" s="136" t="str">
        <f t="shared" si="219"/>
        <v/>
      </c>
      <c r="AS110" s="136" t="str">
        <f t="shared" si="219"/>
        <v/>
      </c>
      <c r="AT110" s="136" t="str">
        <f t="shared" si="219"/>
        <v/>
      </c>
      <c r="AU110" s="136" t="str">
        <f t="shared" si="219"/>
        <v/>
      </c>
      <c r="AV110" s="136" t="str">
        <f t="shared" si="219"/>
        <v/>
      </c>
      <c r="AW110" s="136" t="str">
        <f t="shared" si="219"/>
        <v/>
      </c>
      <c r="AX110" s="136" t="str">
        <f t="shared" si="219"/>
        <v/>
      </c>
      <c r="AY110" s="136" t="str">
        <f t="shared" si="219"/>
        <v/>
      </c>
      <c r="AZ110" s="136" t="str">
        <f t="shared" si="219"/>
        <v/>
      </c>
      <c r="BA110" s="136" t="str">
        <f t="shared" si="219"/>
        <v/>
      </c>
      <c r="BB110" s="136" t="str">
        <f t="shared" si="219"/>
        <v/>
      </c>
      <c r="BC110" s="136" t="str">
        <f t="shared" si="219"/>
        <v/>
      </c>
      <c r="BD110" s="136" t="str">
        <f t="shared" si="219"/>
        <v/>
      </c>
      <c r="BE110" s="136" t="str">
        <f t="shared" si="219"/>
        <v/>
      </c>
      <c r="BF110" s="136" t="str">
        <f t="shared" si="219"/>
        <v/>
      </c>
      <c r="BG110" s="136" t="str">
        <f t="shared" si="219"/>
        <v/>
      </c>
      <c r="BH110" s="136" t="str">
        <f t="shared" si="219"/>
        <v/>
      </c>
      <c r="BI110" s="136" t="str">
        <f t="shared" si="219"/>
        <v/>
      </c>
      <c r="BJ110" s="136" t="str">
        <f t="shared" si="219"/>
        <v/>
      </c>
      <c r="BK110" s="136" t="str">
        <f t="shared" si="219"/>
        <v/>
      </c>
      <c r="BL110" s="136" t="str">
        <f t="shared" si="219"/>
        <v/>
      </c>
      <c r="BM110" s="136" t="str">
        <f t="shared" si="219"/>
        <v/>
      </c>
      <c r="BN110" s="136" t="str">
        <f t="shared" si="219"/>
        <v/>
      </c>
      <c r="BO110" s="136" t="str">
        <f t="shared" si="219"/>
        <v/>
      </c>
      <c r="BP110" s="136" t="str">
        <f t="shared" si="219"/>
        <v/>
      </c>
      <c r="BQ110" s="136" t="str">
        <f t="shared" si="219"/>
        <v/>
      </c>
      <c r="BR110" s="136" t="str">
        <f t="shared" si="219"/>
        <v/>
      </c>
    </row>
    <row r="111" spans="1:70">
      <c r="A111" s="133" t="str">
        <f>IFERROR(IF(IF(AND(ROW(A111)=ROW($A$6),$G$2&lt;DATEVALUE("28/07/2006")),$G$2+1,INDEX('Intereses moratorios'!$A$7:$A$299,MATCH($G$2,'Intereses moratorios'!$A$7:$A$299,1)+ROW(A111)-ROW($A$6)))=0,"",IF(AND(ROW(A111)=ROW($A$6),$G$2&lt;DATEVALUE("28/07/2006")),$G$2+1,INDEX('Intereses moratorios'!$A$7:$A$299,MATCH($G$2,'Intereses moratorios'!$A$7:$A$299,1)+ROW(A111)-ROW($A$6)))),"")</f>
        <v/>
      </c>
      <c r="B111" s="133" t="str">
        <f>IFERROR(INDEX('Intereses moratorios'!$B$7:$B$299,MATCH(A111,'Intereses moratorios'!$A$7:$A$299,0)),"")</f>
        <v/>
      </c>
      <c r="C111" s="134" t="str">
        <f>IF(A111="","",IFERROR(IF($G$1&gt;=DATEVALUE("22/11/2019"),$E$4,INDEX('Intereses moratorios'!$D$7:$D$299,MATCH(A111,'Intereses moratorios'!$A$7:$A$299,0))),""))</f>
        <v/>
      </c>
      <c r="D111" s="133" t="str">
        <f t="shared" si="140"/>
        <v/>
      </c>
      <c r="E111" s="133" t="str">
        <f t="shared" si="141"/>
        <v/>
      </c>
      <c r="F111" s="135" t="str">
        <f t="shared" si="137"/>
        <v/>
      </c>
      <c r="G111" s="136" t="str">
        <f t="shared" si="134"/>
        <v/>
      </c>
      <c r="H111" s="136" t="str">
        <f t="shared" ref="H111:AM111" si="220">IF(D111&lt;&gt;"",ROUND(H4*IF($G$1&gt;=DATEVALUE("22/11/2019"),$C$111/365)*$F$111,IF(FALSE,-3,2)),"")</f>
        <v/>
      </c>
      <c r="I111" s="136" t="str">
        <f t="shared" si="220"/>
        <v/>
      </c>
      <c r="J111" s="136" t="str">
        <f t="shared" si="220"/>
        <v/>
      </c>
      <c r="K111" s="136" t="str">
        <f t="shared" si="220"/>
        <v/>
      </c>
      <c r="L111" s="136" t="str">
        <f t="shared" si="220"/>
        <v/>
      </c>
      <c r="M111" s="136" t="str">
        <f t="shared" si="220"/>
        <v/>
      </c>
      <c r="N111" s="136" t="str">
        <f t="shared" si="220"/>
        <v/>
      </c>
      <c r="O111" s="136" t="str">
        <f t="shared" si="220"/>
        <v/>
      </c>
      <c r="P111" s="136" t="str">
        <f t="shared" si="220"/>
        <v/>
      </c>
      <c r="Q111" s="136" t="str">
        <f t="shared" si="220"/>
        <v/>
      </c>
      <c r="R111" s="136" t="str">
        <f t="shared" si="220"/>
        <v/>
      </c>
      <c r="S111" s="136" t="str">
        <f t="shared" si="220"/>
        <v/>
      </c>
      <c r="T111" s="136" t="str">
        <f t="shared" si="220"/>
        <v/>
      </c>
      <c r="U111" s="136" t="str">
        <f t="shared" si="220"/>
        <v/>
      </c>
      <c r="V111" s="136" t="str">
        <f t="shared" si="220"/>
        <v/>
      </c>
      <c r="W111" s="136" t="str">
        <f t="shared" si="220"/>
        <v/>
      </c>
      <c r="X111" s="136" t="str">
        <f t="shared" si="220"/>
        <v/>
      </c>
      <c r="Y111" s="136" t="str">
        <f t="shared" si="220"/>
        <v/>
      </c>
      <c r="Z111" s="136" t="str">
        <f t="shared" si="220"/>
        <v/>
      </c>
      <c r="AA111" s="136" t="str">
        <f t="shared" si="220"/>
        <v/>
      </c>
      <c r="AB111" s="136" t="str">
        <f t="shared" si="220"/>
        <v/>
      </c>
      <c r="AC111" s="136" t="str">
        <f t="shared" si="220"/>
        <v/>
      </c>
      <c r="AD111" s="136" t="str">
        <f t="shared" si="220"/>
        <v/>
      </c>
      <c r="AE111" s="136" t="str">
        <f t="shared" si="220"/>
        <v/>
      </c>
      <c r="AF111" s="136" t="str">
        <f t="shared" si="220"/>
        <v/>
      </c>
      <c r="AG111" s="136" t="str">
        <f t="shared" si="220"/>
        <v/>
      </c>
      <c r="AH111" s="136" t="str">
        <f t="shared" si="220"/>
        <v/>
      </c>
      <c r="AI111" s="136" t="str">
        <f t="shared" si="220"/>
        <v/>
      </c>
      <c r="AJ111" s="136" t="str">
        <f t="shared" si="220"/>
        <v/>
      </c>
      <c r="AK111" s="136" t="str">
        <f t="shared" si="220"/>
        <v/>
      </c>
      <c r="AL111" s="136" t="str">
        <f t="shared" si="220"/>
        <v/>
      </c>
      <c r="AM111" s="136" t="str">
        <f t="shared" si="220"/>
        <v/>
      </c>
      <c r="AN111" s="136" t="str">
        <f t="shared" ref="AN111:BR111" si="221">IF(AJ111&lt;&gt;"",ROUND(AN4*IF($G$1&gt;=DATEVALUE("22/11/2019"),$C$111/365)*$F$111,IF(FALSE,-3,2)),"")</f>
        <v/>
      </c>
      <c r="AO111" s="136" t="str">
        <f t="shared" si="221"/>
        <v/>
      </c>
      <c r="AP111" s="136" t="str">
        <f t="shared" si="221"/>
        <v/>
      </c>
      <c r="AQ111" s="136" t="str">
        <f t="shared" si="221"/>
        <v/>
      </c>
      <c r="AR111" s="136" t="str">
        <f t="shared" si="221"/>
        <v/>
      </c>
      <c r="AS111" s="136" t="str">
        <f t="shared" si="221"/>
        <v/>
      </c>
      <c r="AT111" s="136" t="str">
        <f t="shared" si="221"/>
        <v/>
      </c>
      <c r="AU111" s="136" t="str">
        <f t="shared" si="221"/>
        <v/>
      </c>
      <c r="AV111" s="136" t="str">
        <f t="shared" si="221"/>
        <v/>
      </c>
      <c r="AW111" s="136" t="str">
        <f t="shared" si="221"/>
        <v/>
      </c>
      <c r="AX111" s="136" t="str">
        <f t="shared" si="221"/>
        <v/>
      </c>
      <c r="AY111" s="136" t="str">
        <f t="shared" si="221"/>
        <v/>
      </c>
      <c r="AZ111" s="136" t="str">
        <f t="shared" si="221"/>
        <v/>
      </c>
      <c r="BA111" s="136" t="str">
        <f t="shared" si="221"/>
        <v/>
      </c>
      <c r="BB111" s="136" t="str">
        <f t="shared" si="221"/>
        <v/>
      </c>
      <c r="BC111" s="136" t="str">
        <f t="shared" si="221"/>
        <v/>
      </c>
      <c r="BD111" s="136" t="str">
        <f t="shared" si="221"/>
        <v/>
      </c>
      <c r="BE111" s="136" t="str">
        <f t="shared" si="221"/>
        <v/>
      </c>
      <c r="BF111" s="136" t="str">
        <f t="shared" si="221"/>
        <v/>
      </c>
      <c r="BG111" s="136" t="str">
        <f t="shared" si="221"/>
        <v/>
      </c>
      <c r="BH111" s="136" t="str">
        <f t="shared" si="221"/>
        <v/>
      </c>
      <c r="BI111" s="136" t="str">
        <f t="shared" si="221"/>
        <v/>
      </c>
      <c r="BJ111" s="136" t="str">
        <f t="shared" si="221"/>
        <v/>
      </c>
      <c r="BK111" s="136" t="str">
        <f t="shared" si="221"/>
        <v/>
      </c>
      <c r="BL111" s="136" t="str">
        <f t="shared" si="221"/>
        <v/>
      </c>
      <c r="BM111" s="136" t="str">
        <f t="shared" si="221"/>
        <v/>
      </c>
      <c r="BN111" s="136" t="str">
        <f t="shared" si="221"/>
        <v/>
      </c>
      <c r="BO111" s="136" t="str">
        <f t="shared" si="221"/>
        <v/>
      </c>
      <c r="BP111" s="136" t="str">
        <f t="shared" si="221"/>
        <v/>
      </c>
      <c r="BQ111" s="136" t="str">
        <f t="shared" si="221"/>
        <v/>
      </c>
      <c r="BR111" s="136" t="str">
        <f t="shared" si="221"/>
        <v/>
      </c>
    </row>
    <row r="112" spans="1:70">
      <c r="A112" s="133" t="str">
        <f>IFERROR(IF(IF(AND(ROW(A112)=ROW($A$6),$G$2&lt;DATEVALUE("28/07/2006")),$G$2+1,INDEX('Intereses moratorios'!$A$7:$A$299,MATCH($G$2,'Intereses moratorios'!$A$7:$A$299,1)+ROW(A112)-ROW($A$6)))=0,"",IF(AND(ROW(A112)=ROW($A$6),$G$2&lt;DATEVALUE("28/07/2006")),$G$2+1,INDEX('Intereses moratorios'!$A$7:$A$299,MATCH($G$2,'Intereses moratorios'!$A$7:$A$299,1)+ROW(A112)-ROW($A$6)))),"")</f>
        <v/>
      </c>
      <c r="B112" s="133" t="str">
        <f>IFERROR(INDEX('Intereses moratorios'!$B$7:$B$299,MATCH(A112,'Intereses moratorios'!$A$7:$A$299,0)),"")</f>
        <v/>
      </c>
      <c r="C112" s="134" t="str">
        <f>IF(A112="","",IFERROR(IF($G$1&gt;=DATEVALUE("22/11/2019"),$E$4,INDEX('Intereses moratorios'!$D$7:$D$299,MATCH(A112,'Intereses moratorios'!$A$7:$A$299,0))),""))</f>
        <v/>
      </c>
      <c r="D112" s="133" t="str">
        <f t="shared" si="140"/>
        <v/>
      </c>
      <c r="E112" s="133" t="str">
        <f t="shared" si="141"/>
        <v/>
      </c>
      <c r="F112" s="135" t="str">
        <f t="shared" si="137"/>
        <v/>
      </c>
      <c r="G112" s="136" t="str">
        <f t="shared" si="134"/>
        <v/>
      </c>
      <c r="H112" s="136" t="str">
        <f t="shared" ref="H112:AM112" si="222">IF(D112&lt;&gt;"",ROUND(H4*IF($G$1&gt;=DATEVALUE("22/11/2019"),$C$112/365)*$F$112,IF(FALSE,-3,2)),"")</f>
        <v/>
      </c>
      <c r="I112" s="136" t="str">
        <f t="shared" si="222"/>
        <v/>
      </c>
      <c r="J112" s="136" t="str">
        <f t="shared" si="222"/>
        <v/>
      </c>
      <c r="K112" s="136" t="str">
        <f t="shared" si="222"/>
        <v/>
      </c>
      <c r="L112" s="136" t="str">
        <f t="shared" si="222"/>
        <v/>
      </c>
      <c r="M112" s="136" t="str">
        <f t="shared" si="222"/>
        <v/>
      </c>
      <c r="N112" s="136" t="str">
        <f t="shared" si="222"/>
        <v/>
      </c>
      <c r="O112" s="136" t="str">
        <f t="shared" si="222"/>
        <v/>
      </c>
      <c r="P112" s="136" t="str">
        <f t="shared" si="222"/>
        <v/>
      </c>
      <c r="Q112" s="136" t="str">
        <f t="shared" si="222"/>
        <v/>
      </c>
      <c r="R112" s="136" t="str">
        <f t="shared" si="222"/>
        <v/>
      </c>
      <c r="S112" s="136" t="str">
        <f t="shared" si="222"/>
        <v/>
      </c>
      <c r="T112" s="136" t="str">
        <f t="shared" si="222"/>
        <v/>
      </c>
      <c r="U112" s="136" t="str">
        <f t="shared" si="222"/>
        <v/>
      </c>
      <c r="V112" s="136" t="str">
        <f t="shared" si="222"/>
        <v/>
      </c>
      <c r="W112" s="136" t="str">
        <f t="shared" si="222"/>
        <v/>
      </c>
      <c r="X112" s="136" t="str">
        <f t="shared" si="222"/>
        <v/>
      </c>
      <c r="Y112" s="136" t="str">
        <f t="shared" si="222"/>
        <v/>
      </c>
      <c r="Z112" s="136" t="str">
        <f t="shared" si="222"/>
        <v/>
      </c>
      <c r="AA112" s="136" t="str">
        <f t="shared" si="222"/>
        <v/>
      </c>
      <c r="AB112" s="136" t="str">
        <f t="shared" si="222"/>
        <v/>
      </c>
      <c r="AC112" s="136" t="str">
        <f t="shared" si="222"/>
        <v/>
      </c>
      <c r="AD112" s="136" t="str">
        <f t="shared" si="222"/>
        <v/>
      </c>
      <c r="AE112" s="136" t="str">
        <f t="shared" si="222"/>
        <v/>
      </c>
      <c r="AF112" s="136" t="str">
        <f t="shared" si="222"/>
        <v/>
      </c>
      <c r="AG112" s="136" t="str">
        <f t="shared" si="222"/>
        <v/>
      </c>
      <c r="AH112" s="136" t="str">
        <f t="shared" si="222"/>
        <v/>
      </c>
      <c r="AI112" s="136" t="str">
        <f t="shared" si="222"/>
        <v/>
      </c>
      <c r="AJ112" s="136" t="str">
        <f t="shared" si="222"/>
        <v/>
      </c>
      <c r="AK112" s="136" t="str">
        <f t="shared" si="222"/>
        <v/>
      </c>
      <c r="AL112" s="136" t="str">
        <f t="shared" si="222"/>
        <v/>
      </c>
      <c r="AM112" s="136" t="str">
        <f t="shared" si="222"/>
        <v/>
      </c>
      <c r="AN112" s="136" t="str">
        <f t="shared" ref="AN112:BR112" si="223">IF(AJ112&lt;&gt;"",ROUND(AN4*IF($G$1&gt;=DATEVALUE("22/11/2019"),$C$112/365)*$F$112,IF(FALSE,-3,2)),"")</f>
        <v/>
      </c>
      <c r="AO112" s="136" t="str">
        <f t="shared" si="223"/>
        <v/>
      </c>
      <c r="AP112" s="136" t="str">
        <f t="shared" si="223"/>
        <v/>
      </c>
      <c r="AQ112" s="136" t="str">
        <f t="shared" si="223"/>
        <v/>
      </c>
      <c r="AR112" s="136" t="str">
        <f t="shared" si="223"/>
        <v/>
      </c>
      <c r="AS112" s="136" t="str">
        <f t="shared" si="223"/>
        <v/>
      </c>
      <c r="AT112" s="136" t="str">
        <f t="shared" si="223"/>
        <v/>
      </c>
      <c r="AU112" s="136" t="str">
        <f t="shared" si="223"/>
        <v/>
      </c>
      <c r="AV112" s="136" t="str">
        <f t="shared" si="223"/>
        <v/>
      </c>
      <c r="AW112" s="136" t="str">
        <f t="shared" si="223"/>
        <v/>
      </c>
      <c r="AX112" s="136" t="str">
        <f t="shared" si="223"/>
        <v/>
      </c>
      <c r="AY112" s="136" t="str">
        <f t="shared" si="223"/>
        <v/>
      </c>
      <c r="AZ112" s="136" t="str">
        <f t="shared" si="223"/>
        <v/>
      </c>
      <c r="BA112" s="136" t="str">
        <f t="shared" si="223"/>
        <v/>
      </c>
      <c r="BB112" s="136" t="str">
        <f t="shared" si="223"/>
        <v/>
      </c>
      <c r="BC112" s="136" t="str">
        <f t="shared" si="223"/>
        <v/>
      </c>
      <c r="BD112" s="136" t="str">
        <f t="shared" si="223"/>
        <v/>
      </c>
      <c r="BE112" s="136" t="str">
        <f t="shared" si="223"/>
        <v/>
      </c>
      <c r="BF112" s="136" t="str">
        <f t="shared" si="223"/>
        <v/>
      </c>
      <c r="BG112" s="136" t="str">
        <f t="shared" si="223"/>
        <v/>
      </c>
      <c r="BH112" s="136" t="str">
        <f t="shared" si="223"/>
        <v/>
      </c>
      <c r="BI112" s="136" t="str">
        <f t="shared" si="223"/>
        <v/>
      </c>
      <c r="BJ112" s="136" t="str">
        <f t="shared" si="223"/>
        <v/>
      </c>
      <c r="BK112" s="136" t="str">
        <f t="shared" si="223"/>
        <v/>
      </c>
      <c r="BL112" s="136" t="str">
        <f t="shared" si="223"/>
        <v/>
      </c>
      <c r="BM112" s="136" t="str">
        <f t="shared" si="223"/>
        <v/>
      </c>
      <c r="BN112" s="136" t="str">
        <f t="shared" si="223"/>
        <v/>
      </c>
      <c r="BO112" s="136" t="str">
        <f t="shared" si="223"/>
        <v/>
      </c>
      <c r="BP112" s="136" t="str">
        <f t="shared" si="223"/>
        <v/>
      </c>
      <c r="BQ112" s="136" t="str">
        <f t="shared" si="223"/>
        <v/>
      </c>
      <c r="BR112" s="136" t="str">
        <f t="shared" si="223"/>
        <v/>
      </c>
    </row>
    <row r="113" spans="1:70">
      <c r="A113" s="133" t="str">
        <f>IFERROR(IF(IF(AND(ROW(A113)=ROW($A$6),$G$2&lt;DATEVALUE("28/07/2006")),$G$2+1,INDEX('Intereses moratorios'!$A$7:$A$299,MATCH($G$2,'Intereses moratorios'!$A$7:$A$299,1)+ROW(A113)-ROW($A$6)))=0,"",IF(AND(ROW(A113)=ROW($A$6),$G$2&lt;DATEVALUE("28/07/2006")),$G$2+1,INDEX('Intereses moratorios'!$A$7:$A$299,MATCH($G$2,'Intereses moratorios'!$A$7:$A$299,1)+ROW(A113)-ROW($A$6)))),"")</f>
        <v/>
      </c>
      <c r="B113" s="133" t="str">
        <f>IFERROR(INDEX('Intereses moratorios'!$B$7:$B$299,MATCH(A113,'Intereses moratorios'!$A$7:$A$299,0)),"")</f>
        <v/>
      </c>
      <c r="C113" s="134" t="str">
        <f>IF(A113="","",IFERROR(IF($G$1&gt;=DATEVALUE("22/11/2019"),$E$4,INDEX('Intereses moratorios'!$D$7:$D$299,MATCH(A113,'Intereses moratorios'!$A$7:$A$299,0))),""))</f>
        <v/>
      </c>
      <c r="D113" s="133" t="str">
        <f t="shared" si="140"/>
        <v/>
      </c>
      <c r="E113" s="133" t="str">
        <f t="shared" si="141"/>
        <v/>
      </c>
      <c r="F113" s="135" t="str">
        <f t="shared" si="137"/>
        <v/>
      </c>
      <c r="G113" s="136" t="str">
        <f t="shared" si="134"/>
        <v/>
      </c>
      <c r="H113" s="136" t="str">
        <f t="shared" ref="H113:AM113" si="224">IF(D113&lt;&gt;"",ROUND(H4*IF($G$1&gt;=DATEVALUE("22/11/2019"),$C$113/365)*$F$113,IF(FALSE,-3,2)),"")</f>
        <v/>
      </c>
      <c r="I113" s="136" t="str">
        <f t="shared" si="224"/>
        <v/>
      </c>
      <c r="J113" s="136" t="str">
        <f t="shared" si="224"/>
        <v/>
      </c>
      <c r="K113" s="136" t="str">
        <f t="shared" si="224"/>
        <v/>
      </c>
      <c r="L113" s="136" t="str">
        <f t="shared" si="224"/>
        <v/>
      </c>
      <c r="M113" s="136" t="str">
        <f t="shared" si="224"/>
        <v/>
      </c>
      <c r="N113" s="136" t="str">
        <f t="shared" si="224"/>
        <v/>
      </c>
      <c r="O113" s="136" t="str">
        <f t="shared" si="224"/>
        <v/>
      </c>
      <c r="P113" s="136" t="str">
        <f t="shared" si="224"/>
        <v/>
      </c>
      <c r="Q113" s="136" t="str">
        <f t="shared" si="224"/>
        <v/>
      </c>
      <c r="R113" s="136" t="str">
        <f t="shared" si="224"/>
        <v/>
      </c>
      <c r="S113" s="136" t="str">
        <f t="shared" si="224"/>
        <v/>
      </c>
      <c r="T113" s="136" t="str">
        <f t="shared" si="224"/>
        <v/>
      </c>
      <c r="U113" s="136" t="str">
        <f t="shared" si="224"/>
        <v/>
      </c>
      <c r="V113" s="136" t="str">
        <f t="shared" si="224"/>
        <v/>
      </c>
      <c r="W113" s="136" t="str">
        <f t="shared" si="224"/>
        <v/>
      </c>
      <c r="X113" s="136" t="str">
        <f t="shared" si="224"/>
        <v/>
      </c>
      <c r="Y113" s="136" t="str">
        <f t="shared" si="224"/>
        <v/>
      </c>
      <c r="Z113" s="136" t="str">
        <f t="shared" si="224"/>
        <v/>
      </c>
      <c r="AA113" s="136" t="str">
        <f t="shared" si="224"/>
        <v/>
      </c>
      <c r="AB113" s="136" t="str">
        <f t="shared" si="224"/>
        <v/>
      </c>
      <c r="AC113" s="136" t="str">
        <f t="shared" si="224"/>
        <v/>
      </c>
      <c r="AD113" s="136" t="str">
        <f t="shared" si="224"/>
        <v/>
      </c>
      <c r="AE113" s="136" t="str">
        <f t="shared" si="224"/>
        <v/>
      </c>
      <c r="AF113" s="136" t="str">
        <f t="shared" si="224"/>
        <v/>
      </c>
      <c r="AG113" s="136" t="str">
        <f t="shared" si="224"/>
        <v/>
      </c>
      <c r="AH113" s="136" t="str">
        <f t="shared" si="224"/>
        <v/>
      </c>
      <c r="AI113" s="136" t="str">
        <f t="shared" si="224"/>
        <v/>
      </c>
      <c r="AJ113" s="136" t="str">
        <f t="shared" si="224"/>
        <v/>
      </c>
      <c r="AK113" s="136" t="str">
        <f t="shared" si="224"/>
        <v/>
      </c>
      <c r="AL113" s="136" t="str">
        <f t="shared" si="224"/>
        <v/>
      </c>
      <c r="AM113" s="136" t="str">
        <f t="shared" si="224"/>
        <v/>
      </c>
      <c r="AN113" s="136" t="str">
        <f t="shared" ref="AN113:BR113" si="225">IF(AJ113&lt;&gt;"",ROUND(AN4*IF($G$1&gt;=DATEVALUE("22/11/2019"),$C$113/365)*$F$113,IF(FALSE,-3,2)),"")</f>
        <v/>
      </c>
      <c r="AO113" s="136" t="str">
        <f t="shared" si="225"/>
        <v/>
      </c>
      <c r="AP113" s="136" t="str">
        <f t="shared" si="225"/>
        <v/>
      </c>
      <c r="AQ113" s="136" t="str">
        <f t="shared" si="225"/>
        <v/>
      </c>
      <c r="AR113" s="136" t="str">
        <f t="shared" si="225"/>
        <v/>
      </c>
      <c r="AS113" s="136" t="str">
        <f t="shared" si="225"/>
        <v/>
      </c>
      <c r="AT113" s="136" t="str">
        <f t="shared" si="225"/>
        <v/>
      </c>
      <c r="AU113" s="136" t="str">
        <f t="shared" si="225"/>
        <v/>
      </c>
      <c r="AV113" s="136" t="str">
        <f t="shared" si="225"/>
        <v/>
      </c>
      <c r="AW113" s="136" t="str">
        <f t="shared" si="225"/>
        <v/>
      </c>
      <c r="AX113" s="136" t="str">
        <f t="shared" si="225"/>
        <v/>
      </c>
      <c r="AY113" s="136" t="str">
        <f t="shared" si="225"/>
        <v/>
      </c>
      <c r="AZ113" s="136" t="str">
        <f t="shared" si="225"/>
        <v/>
      </c>
      <c r="BA113" s="136" t="str">
        <f t="shared" si="225"/>
        <v/>
      </c>
      <c r="BB113" s="136" t="str">
        <f t="shared" si="225"/>
        <v/>
      </c>
      <c r="BC113" s="136" t="str">
        <f t="shared" si="225"/>
        <v/>
      </c>
      <c r="BD113" s="136" t="str">
        <f t="shared" si="225"/>
        <v/>
      </c>
      <c r="BE113" s="136" t="str">
        <f t="shared" si="225"/>
        <v/>
      </c>
      <c r="BF113" s="136" t="str">
        <f t="shared" si="225"/>
        <v/>
      </c>
      <c r="BG113" s="136" t="str">
        <f t="shared" si="225"/>
        <v/>
      </c>
      <c r="BH113" s="136" t="str">
        <f t="shared" si="225"/>
        <v/>
      </c>
      <c r="BI113" s="136" t="str">
        <f t="shared" si="225"/>
        <v/>
      </c>
      <c r="BJ113" s="136" t="str">
        <f t="shared" si="225"/>
        <v/>
      </c>
      <c r="BK113" s="136" t="str">
        <f t="shared" si="225"/>
        <v/>
      </c>
      <c r="BL113" s="136" t="str">
        <f t="shared" si="225"/>
        <v/>
      </c>
      <c r="BM113" s="136" t="str">
        <f t="shared" si="225"/>
        <v/>
      </c>
      <c r="BN113" s="136" t="str">
        <f t="shared" si="225"/>
        <v/>
      </c>
      <c r="BO113" s="136" t="str">
        <f t="shared" si="225"/>
        <v/>
      </c>
      <c r="BP113" s="136" t="str">
        <f t="shared" si="225"/>
        <v/>
      </c>
      <c r="BQ113" s="136" t="str">
        <f t="shared" si="225"/>
        <v/>
      </c>
      <c r="BR113" s="136" t="str">
        <f t="shared" si="225"/>
        <v/>
      </c>
    </row>
    <row r="114" spans="1:70">
      <c r="A114" s="133" t="str">
        <f>IFERROR(IF(IF(AND(ROW(A114)=ROW($A$6),$G$2&lt;DATEVALUE("28/07/2006")),$G$2+1,INDEX('Intereses moratorios'!$A$7:$A$299,MATCH($G$2,'Intereses moratorios'!$A$7:$A$299,1)+ROW(A114)-ROW($A$6)))=0,"",IF(AND(ROW(A114)=ROW($A$6),$G$2&lt;DATEVALUE("28/07/2006")),$G$2+1,INDEX('Intereses moratorios'!$A$7:$A$299,MATCH($G$2,'Intereses moratorios'!$A$7:$A$299,1)+ROW(A114)-ROW($A$6)))),"")</f>
        <v/>
      </c>
      <c r="B114" s="133" t="str">
        <f>IFERROR(INDEX('Intereses moratorios'!$B$7:$B$299,MATCH(A114,'Intereses moratorios'!$A$7:$A$299,0)),"")</f>
        <v/>
      </c>
      <c r="C114" s="134" t="str">
        <f>IF(A114="","",IFERROR(IF($G$1&gt;=DATEVALUE("22/11/2019"),$E$4,INDEX('Intereses moratorios'!$D$7:$D$299,MATCH(A114,'Intereses moratorios'!$A$7:$A$299,0))),""))</f>
        <v/>
      </c>
      <c r="D114" s="133" t="str">
        <f t="shared" si="140"/>
        <v/>
      </c>
      <c r="E114" s="133" t="str">
        <f t="shared" si="141"/>
        <v/>
      </c>
      <c r="F114" s="135" t="str">
        <f t="shared" si="137"/>
        <v/>
      </c>
      <c r="G114" s="136" t="str">
        <f t="shared" si="134"/>
        <v/>
      </c>
      <c r="H114" s="136" t="str">
        <f t="shared" ref="H114:AM114" si="226">IF(D114&lt;&gt;"",ROUND(H4*IF($G$1&gt;=DATEVALUE("22/11/2019"),$C$114/365)*$F$114,IF(FALSE,-3,2)),"")</f>
        <v/>
      </c>
      <c r="I114" s="136" t="str">
        <f t="shared" si="226"/>
        <v/>
      </c>
      <c r="J114" s="136" t="str">
        <f t="shared" si="226"/>
        <v/>
      </c>
      <c r="K114" s="136" t="str">
        <f t="shared" si="226"/>
        <v/>
      </c>
      <c r="L114" s="136" t="str">
        <f t="shared" si="226"/>
        <v/>
      </c>
      <c r="M114" s="136" t="str">
        <f t="shared" si="226"/>
        <v/>
      </c>
      <c r="N114" s="136" t="str">
        <f t="shared" si="226"/>
        <v/>
      </c>
      <c r="O114" s="136" t="str">
        <f t="shared" si="226"/>
        <v/>
      </c>
      <c r="P114" s="136" t="str">
        <f t="shared" si="226"/>
        <v/>
      </c>
      <c r="Q114" s="136" t="str">
        <f t="shared" si="226"/>
        <v/>
      </c>
      <c r="R114" s="136" t="str">
        <f t="shared" si="226"/>
        <v/>
      </c>
      <c r="S114" s="136" t="str">
        <f t="shared" si="226"/>
        <v/>
      </c>
      <c r="T114" s="136" t="str">
        <f t="shared" si="226"/>
        <v/>
      </c>
      <c r="U114" s="136" t="str">
        <f t="shared" si="226"/>
        <v/>
      </c>
      <c r="V114" s="136" t="str">
        <f t="shared" si="226"/>
        <v/>
      </c>
      <c r="W114" s="136" t="str">
        <f t="shared" si="226"/>
        <v/>
      </c>
      <c r="X114" s="136" t="str">
        <f t="shared" si="226"/>
        <v/>
      </c>
      <c r="Y114" s="136" t="str">
        <f t="shared" si="226"/>
        <v/>
      </c>
      <c r="Z114" s="136" t="str">
        <f t="shared" si="226"/>
        <v/>
      </c>
      <c r="AA114" s="136" t="str">
        <f t="shared" si="226"/>
        <v/>
      </c>
      <c r="AB114" s="136" t="str">
        <f t="shared" si="226"/>
        <v/>
      </c>
      <c r="AC114" s="136" t="str">
        <f t="shared" si="226"/>
        <v/>
      </c>
      <c r="AD114" s="136" t="str">
        <f t="shared" si="226"/>
        <v/>
      </c>
      <c r="AE114" s="136" t="str">
        <f t="shared" si="226"/>
        <v/>
      </c>
      <c r="AF114" s="136" t="str">
        <f t="shared" si="226"/>
        <v/>
      </c>
      <c r="AG114" s="136" t="str">
        <f t="shared" si="226"/>
        <v/>
      </c>
      <c r="AH114" s="136" t="str">
        <f t="shared" si="226"/>
        <v/>
      </c>
      <c r="AI114" s="136" t="str">
        <f t="shared" si="226"/>
        <v/>
      </c>
      <c r="AJ114" s="136" t="str">
        <f t="shared" si="226"/>
        <v/>
      </c>
      <c r="AK114" s="136" t="str">
        <f t="shared" si="226"/>
        <v/>
      </c>
      <c r="AL114" s="136" t="str">
        <f t="shared" si="226"/>
        <v/>
      </c>
      <c r="AM114" s="136" t="str">
        <f t="shared" si="226"/>
        <v/>
      </c>
      <c r="AN114" s="136" t="str">
        <f t="shared" ref="AN114:BR114" si="227">IF(AJ114&lt;&gt;"",ROUND(AN4*IF($G$1&gt;=DATEVALUE("22/11/2019"),$C$114/365)*$F$114,IF(FALSE,-3,2)),"")</f>
        <v/>
      </c>
      <c r="AO114" s="136" t="str">
        <f t="shared" si="227"/>
        <v/>
      </c>
      <c r="AP114" s="136" t="str">
        <f t="shared" si="227"/>
        <v/>
      </c>
      <c r="AQ114" s="136" t="str">
        <f t="shared" si="227"/>
        <v/>
      </c>
      <c r="AR114" s="136" t="str">
        <f t="shared" si="227"/>
        <v/>
      </c>
      <c r="AS114" s="136" t="str">
        <f t="shared" si="227"/>
        <v/>
      </c>
      <c r="AT114" s="136" t="str">
        <f t="shared" si="227"/>
        <v/>
      </c>
      <c r="AU114" s="136" t="str">
        <f t="shared" si="227"/>
        <v/>
      </c>
      <c r="AV114" s="136" t="str">
        <f t="shared" si="227"/>
        <v/>
      </c>
      <c r="AW114" s="136" t="str">
        <f t="shared" si="227"/>
        <v/>
      </c>
      <c r="AX114" s="136" t="str">
        <f t="shared" si="227"/>
        <v/>
      </c>
      <c r="AY114" s="136" t="str">
        <f t="shared" si="227"/>
        <v/>
      </c>
      <c r="AZ114" s="136" t="str">
        <f t="shared" si="227"/>
        <v/>
      </c>
      <c r="BA114" s="136" t="str">
        <f t="shared" si="227"/>
        <v/>
      </c>
      <c r="BB114" s="136" t="str">
        <f t="shared" si="227"/>
        <v/>
      </c>
      <c r="BC114" s="136" t="str">
        <f t="shared" si="227"/>
        <v/>
      </c>
      <c r="BD114" s="136" t="str">
        <f t="shared" si="227"/>
        <v/>
      </c>
      <c r="BE114" s="136" t="str">
        <f t="shared" si="227"/>
        <v/>
      </c>
      <c r="BF114" s="136" t="str">
        <f t="shared" si="227"/>
        <v/>
      </c>
      <c r="BG114" s="136" t="str">
        <f t="shared" si="227"/>
        <v/>
      </c>
      <c r="BH114" s="136" t="str">
        <f t="shared" si="227"/>
        <v/>
      </c>
      <c r="BI114" s="136" t="str">
        <f t="shared" si="227"/>
        <v/>
      </c>
      <c r="BJ114" s="136" t="str">
        <f t="shared" si="227"/>
        <v/>
      </c>
      <c r="BK114" s="136" t="str">
        <f t="shared" si="227"/>
        <v/>
      </c>
      <c r="BL114" s="136" t="str">
        <f t="shared" si="227"/>
        <v/>
      </c>
      <c r="BM114" s="136" t="str">
        <f t="shared" si="227"/>
        <v/>
      </c>
      <c r="BN114" s="136" t="str">
        <f t="shared" si="227"/>
        <v/>
      </c>
      <c r="BO114" s="136" t="str">
        <f t="shared" si="227"/>
        <v/>
      </c>
      <c r="BP114" s="136" t="str">
        <f t="shared" si="227"/>
        <v/>
      </c>
      <c r="BQ114" s="136" t="str">
        <f t="shared" si="227"/>
        <v/>
      </c>
      <c r="BR114" s="136" t="str">
        <f t="shared" si="227"/>
        <v/>
      </c>
    </row>
    <row r="115" spans="1:70">
      <c r="A115" s="133" t="str">
        <f>IFERROR(IF(IF(AND(ROW(A115)=ROW($A$6),$G$2&lt;DATEVALUE("28/07/2006")),$G$2+1,INDEX('Intereses moratorios'!$A$7:$A$299,MATCH($G$2,'Intereses moratorios'!$A$7:$A$299,1)+ROW(A115)-ROW($A$6)))=0,"",IF(AND(ROW(A115)=ROW($A$6),$G$2&lt;DATEVALUE("28/07/2006")),$G$2+1,INDEX('Intereses moratorios'!$A$7:$A$299,MATCH($G$2,'Intereses moratorios'!$A$7:$A$299,1)+ROW(A115)-ROW($A$6)))),"")</f>
        <v/>
      </c>
      <c r="B115" s="133" t="str">
        <f>IFERROR(INDEX('Intereses moratorios'!$B$7:$B$299,MATCH(A115,'Intereses moratorios'!$A$7:$A$299,0)),"")</f>
        <v/>
      </c>
      <c r="C115" s="134" t="str">
        <f>IF(A115="","",IFERROR(IF($G$1&gt;=DATEVALUE("22/11/2019"),$E$4,INDEX('Intereses moratorios'!$D$7:$D$299,MATCH(A115,'Intereses moratorios'!$A$7:$A$299,0))),""))</f>
        <v/>
      </c>
      <c r="D115" s="133" t="str">
        <f t="shared" si="140"/>
        <v/>
      </c>
      <c r="E115" s="133" t="str">
        <f t="shared" si="141"/>
        <v/>
      </c>
      <c r="F115" s="135" t="str">
        <f t="shared" si="137"/>
        <v/>
      </c>
      <c r="G115" s="136" t="str">
        <f t="shared" si="134"/>
        <v/>
      </c>
      <c r="H115" s="136" t="str">
        <f t="shared" ref="H115:AM115" si="228">IF(D115&lt;&gt;"",ROUND(H4*IF($G$1&gt;=DATEVALUE("22/11/2019"),$C$115/365)*$F$115,IF(FALSE,-3,2)),"")</f>
        <v/>
      </c>
      <c r="I115" s="136" t="str">
        <f t="shared" si="228"/>
        <v/>
      </c>
      <c r="J115" s="136" t="str">
        <f t="shared" si="228"/>
        <v/>
      </c>
      <c r="K115" s="136" t="str">
        <f t="shared" si="228"/>
        <v/>
      </c>
      <c r="L115" s="136" t="str">
        <f t="shared" si="228"/>
        <v/>
      </c>
      <c r="M115" s="136" t="str">
        <f t="shared" si="228"/>
        <v/>
      </c>
      <c r="N115" s="136" t="str">
        <f t="shared" si="228"/>
        <v/>
      </c>
      <c r="O115" s="136" t="str">
        <f t="shared" si="228"/>
        <v/>
      </c>
      <c r="P115" s="136" t="str">
        <f t="shared" si="228"/>
        <v/>
      </c>
      <c r="Q115" s="136" t="str">
        <f t="shared" si="228"/>
        <v/>
      </c>
      <c r="R115" s="136" t="str">
        <f t="shared" si="228"/>
        <v/>
      </c>
      <c r="S115" s="136" t="str">
        <f t="shared" si="228"/>
        <v/>
      </c>
      <c r="T115" s="136" t="str">
        <f t="shared" si="228"/>
        <v/>
      </c>
      <c r="U115" s="136" t="str">
        <f t="shared" si="228"/>
        <v/>
      </c>
      <c r="V115" s="136" t="str">
        <f t="shared" si="228"/>
        <v/>
      </c>
      <c r="W115" s="136" t="str">
        <f t="shared" si="228"/>
        <v/>
      </c>
      <c r="X115" s="136" t="str">
        <f t="shared" si="228"/>
        <v/>
      </c>
      <c r="Y115" s="136" t="str">
        <f t="shared" si="228"/>
        <v/>
      </c>
      <c r="Z115" s="136" t="str">
        <f t="shared" si="228"/>
        <v/>
      </c>
      <c r="AA115" s="136" t="str">
        <f t="shared" si="228"/>
        <v/>
      </c>
      <c r="AB115" s="136" t="str">
        <f t="shared" si="228"/>
        <v/>
      </c>
      <c r="AC115" s="136" t="str">
        <f t="shared" si="228"/>
        <v/>
      </c>
      <c r="AD115" s="136" t="str">
        <f t="shared" si="228"/>
        <v/>
      </c>
      <c r="AE115" s="136" t="str">
        <f t="shared" si="228"/>
        <v/>
      </c>
      <c r="AF115" s="136" t="str">
        <f t="shared" si="228"/>
        <v/>
      </c>
      <c r="AG115" s="136" t="str">
        <f t="shared" si="228"/>
        <v/>
      </c>
      <c r="AH115" s="136" t="str">
        <f t="shared" si="228"/>
        <v/>
      </c>
      <c r="AI115" s="136" t="str">
        <f t="shared" si="228"/>
        <v/>
      </c>
      <c r="AJ115" s="136" t="str">
        <f t="shared" si="228"/>
        <v/>
      </c>
      <c r="AK115" s="136" t="str">
        <f t="shared" si="228"/>
        <v/>
      </c>
      <c r="AL115" s="136" t="str">
        <f t="shared" si="228"/>
        <v/>
      </c>
      <c r="AM115" s="136" t="str">
        <f t="shared" si="228"/>
        <v/>
      </c>
      <c r="AN115" s="136" t="str">
        <f t="shared" ref="AN115:BR115" si="229">IF(AJ115&lt;&gt;"",ROUND(AN4*IF($G$1&gt;=DATEVALUE("22/11/2019"),$C$115/365)*$F$115,IF(FALSE,-3,2)),"")</f>
        <v/>
      </c>
      <c r="AO115" s="136" t="str">
        <f t="shared" si="229"/>
        <v/>
      </c>
      <c r="AP115" s="136" t="str">
        <f t="shared" si="229"/>
        <v/>
      </c>
      <c r="AQ115" s="136" t="str">
        <f t="shared" si="229"/>
        <v/>
      </c>
      <c r="AR115" s="136" t="str">
        <f t="shared" si="229"/>
        <v/>
      </c>
      <c r="AS115" s="136" t="str">
        <f t="shared" si="229"/>
        <v/>
      </c>
      <c r="AT115" s="136" t="str">
        <f t="shared" si="229"/>
        <v/>
      </c>
      <c r="AU115" s="136" t="str">
        <f t="shared" si="229"/>
        <v/>
      </c>
      <c r="AV115" s="136" t="str">
        <f t="shared" si="229"/>
        <v/>
      </c>
      <c r="AW115" s="136" t="str">
        <f t="shared" si="229"/>
        <v/>
      </c>
      <c r="AX115" s="136" t="str">
        <f t="shared" si="229"/>
        <v/>
      </c>
      <c r="AY115" s="136" t="str">
        <f t="shared" si="229"/>
        <v/>
      </c>
      <c r="AZ115" s="136" t="str">
        <f t="shared" si="229"/>
        <v/>
      </c>
      <c r="BA115" s="136" t="str">
        <f t="shared" si="229"/>
        <v/>
      </c>
      <c r="BB115" s="136" t="str">
        <f t="shared" si="229"/>
        <v/>
      </c>
      <c r="BC115" s="136" t="str">
        <f t="shared" si="229"/>
        <v/>
      </c>
      <c r="BD115" s="136" t="str">
        <f t="shared" si="229"/>
        <v/>
      </c>
      <c r="BE115" s="136" t="str">
        <f t="shared" si="229"/>
        <v/>
      </c>
      <c r="BF115" s="136" t="str">
        <f t="shared" si="229"/>
        <v/>
      </c>
      <c r="BG115" s="136" t="str">
        <f t="shared" si="229"/>
        <v/>
      </c>
      <c r="BH115" s="136" t="str">
        <f t="shared" si="229"/>
        <v/>
      </c>
      <c r="BI115" s="136" t="str">
        <f t="shared" si="229"/>
        <v/>
      </c>
      <c r="BJ115" s="136" t="str">
        <f t="shared" si="229"/>
        <v/>
      </c>
      <c r="BK115" s="136" t="str">
        <f t="shared" si="229"/>
        <v/>
      </c>
      <c r="BL115" s="136" t="str">
        <f t="shared" si="229"/>
        <v/>
      </c>
      <c r="BM115" s="136" t="str">
        <f t="shared" si="229"/>
        <v/>
      </c>
      <c r="BN115" s="136" t="str">
        <f t="shared" si="229"/>
        <v/>
      </c>
      <c r="BO115" s="136" t="str">
        <f t="shared" si="229"/>
        <v/>
      </c>
      <c r="BP115" s="136" t="str">
        <f t="shared" si="229"/>
        <v/>
      </c>
      <c r="BQ115" s="136" t="str">
        <f t="shared" si="229"/>
        <v/>
      </c>
      <c r="BR115" s="136" t="str">
        <f t="shared" si="229"/>
        <v/>
      </c>
    </row>
    <row r="116" spans="1:70">
      <c r="A116" s="133" t="str">
        <f>IFERROR(IF(IF(AND(ROW(A116)=ROW($A$6),$G$2&lt;DATEVALUE("28/07/2006")),$G$2+1,INDEX('Intereses moratorios'!$A$7:$A$299,MATCH($G$2,'Intereses moratorios'!$A$7:$A$299,1)+ROW(A116)-ROW($A$6)))=0,"",IF(AND(ROW(A116)=ROW($A$6),$G$2&lt;DATEVALUE("28/07/2006")),$G$2+1,INDEX('Intereses moratorios'!$A$7:$A$299,MATCH($G$2,'Intereses moratorios'!$A$7:$A$299,1)+ROW(A116)-ROW($A$6)))),"")</f>
        <v/>
      </c>
      <c r="B116" s="133" t="str">
        <f>IFERROR(INDEX('Intereses moratorios'!$B$7:$B$299,MATCH(A116,'Intereses moratorios'!$A$7:$A$299,0)),"")</f>
        <v/>
      </c>
      <c r="C116" s="134" t="str">
        <f>IF(A116="","",IFERROR(IF($G$1&gt;=DATEVALUE("22/11/2019"),$E$4,INDEX('Intereses moratorios'!$D$7:$D$299,MATCH(A116,'Intereses moratorios'!$A$7:$A$299,0))),""))</f>
        <v/>
      </c>
      <c r="D116" s="133" t="str">
        <f t="shared" si="140"/>
        <v/>
      </c>
      <c r="E116" s="133" t="str">
        <f t="shared" si="141"/>
        <v/>
      </c>
      <c r="F116" s="135" t="str">
        <f t="shared" si="137"/>
        <v/>
      </c>
      <c r="G116" s="136" t="str">
        <f t="shared" si="134"/>
        <v/>
      </c>
      <c r="H116" s="136" t="str">
        <f t="shared" ref="H116:AM116" si="230">IF(D116&lt;&gt;"",ROUND(H4*IF($G$1&gt;=DATEVALUE("22/11/2019"),$C$116/365)*$F$116,IF(FALSE,-3,2)),"")</f>
        <v/>
      </c>
      <c r="I116" s="136" t="str">
        <f t="shared" si="230"/>
        <v/>
      </c>
      <c r="J116" s="136" t="str">
        <f t="shared" si="230"/>
        <v/>
      </c>
      <c r="K116" s="136" t="str">
        <f t="shared" si="230"/>
        <v/>
      </c>
      <c r="L116" s="136" t="str">
        <f t="shared" si="230"/>
        <v/>
      </c>
      <c r="M116" s="136" t="str">
        <f t="shared" si="230"/>
        <v/>
      </c>
      <c r="N116" s="136" t="str">
        <f t="shared" si="230"/>
        <v/>
      </c>
      <c r="O116" s="136" t="str">
        <f t="shared" si="230"/>
        <v/>
      </c>
      <c r="P116" s="136" t="str">
        <f t="shared" si="230"/>
        <v/>
      </c>
      <c r="Q116" s="136" t="str">
        <f t="shared" si="230"/>
        <v/>
      </c>
      <c r="R116" s="136" t="str">
        <f t="shared" si="230"/>
        <v/>
      </c>
      <c r="S116" s="136" t="str">
        <f t="shared" si="230"/>
        <v/>
      </c>
      <c r="T116" s="136" t="str">
        <f t="shared" si="230"/>
        <v/>
      </c>
      <c r="U116" s="136" t="str">
        <f t="shared" si="230"/>
        <v/>
      </c>
      <c r="V116" s="136" t="str">
        <f t="shared" si="230"/>
        <v/>
      </c>
      <c r="W116" s="136" t="str">
        <f t="shared" si="230"/>
        <v/>
      </c>
      <c r="X116" s="136" t="str">
        <f t="shared" si="230"/>
        <v/>
      </c>
      <c r="Y116" s="136" t="str">
        <f t="shared" si="230"/>
        <v/>
      </c>
      <c r="Z116" s="136" t="str">
        <f t="shared" si="230"/>
        <v/>
      </c>
      <c r="AA116" s="136" t="str">
        <f t="shared" si="230"/>
        <v/>
      </c>
      <c r="AB116" s="136" t="str">
        <f t="shared" si="230"/>
        <v/>
      </c>
      <c r="AC116" s="136" t="str">
        <f t="shared" si="230"/>
        <v/>
      </c>
      <c r="AD116" s="136" t="str">
        <f t="shared" si="230"/>
        <v/>
      </c>
      <c r="AE116" s="136" t="str">
        <f t="shared" si="230"/>
        <v/>
      </c>
      <c r="AF116" s="136" t="str">
        <f t="shared" si="230"/>
        <v/>
      </c>
      <c r="AG116" s="136" t="str">
        <f t="shared" si="230"/>
        <v/>
      </c>
      <c r="AH116" s="136" t="str">
        <f t="shared" si="230"/>
        <v/>
      </c>
      <c r="AI116" s="136" t="str">
        <f t="shared" si="230"/>
        <v/>
      </c>
      <c r="AJ116" s="136" t="str">
        <f t="shared" si="230"/>
        <v/>
      </c>
      <c r="AK116" s="136" t="str">
        <f t="shared" si="230"/>
        <v/>
      </c>
      <c r="AL116" s="136" t="str">
        <f t="shared" si="230"/>
        <v/>
      </c>
      <c r="AM116" s="136" t="str">
        <f t="shared" si="230"/>
        <v/>
      </c>
      <c r="AN116" s="136" t="str">
        <f t="shared" ref="AN116:BR116" si="231">IF(AJ116&lt;&gt;"",ROUND(AN4*IF($G$1&gt;=DATEVALUE("22/11/2019"),$C$116/365)*$F$116,IF(FALSE,-3,2)),"")</f>
        <v/>
      </c>
      <c r="AO116" s="136" t="str">
        <f t="shared" si="231"/>
        <v/>
      </c>
      <c r="AP116" s="136" t="str">
        <f t="shared" si="231"/>
        <v/>
      </c>
      <c r="AQ116" s="136" t="str">
        <f t="shared" si="231"/>
        <v/>
      </c>
      <c r="AR116" s="136" t="str">
        <f t="shared" si="231"/>
        <v/>
      </c>
      <c r="AS116" s="136" t="str">
        <f t="shared" si="231"/>
        <v/>
      </c>
      <c r="AT116" s="136" t="str">
        <f t="shared" si="231"/>
        <v/>
      </c>
      <c r="AU116" s="136" t="str">
        <f t="shared" si="231"/>
        <v/>
      </c>
      <c r="AV116" s="136" t="str">
        <f t="shared" si="231"/>
        <v/>
      </c>
      <c r="AW116" s="136" t="str">
        <f t="shared" si="231"/>
        <v/>
      </c>
      <c r="AX116" s="136" t="str">
        <f t="shared" si="231"/>
        <v/>
      </c>
      <c r="AY116" s="136" t="str">
        <f t="shared" si="231"/>
        <v/>
      </c>
      <c r="AZ116" s="136" t="str">
        <f t="shared" si="231"/>
        <v/>
      </c>
      <c r="BA116" s="136" t="str">
        <f t="shared" si="231"/>
        <v/>
      </c>
      <c r="BB116" s="136" t="str">
        <f t="shared" si="231"/>
        <v/>
      </c>
      <c r="BC116" s="136" t="str">
        <f t="shared" si="231"/>
        <v/>
      </c>
      <c r="BD116" s="136" t="str">
        <f t="shared" si="231"/>
        <v/>
      </c>
      <c r="BE116" s="136" t="str">
        <f t="shared" si="231"/>
        <v/>
      </c>
      <c r="BF116" s="136" t="str">
        <f t="shared" si="231"/>
        <v/>
      </c>
      <c r="BG116" s="136" t="str">
        <f t="shared" si="231"/>
        <v/>
      </c>
      <c r="BH116" s="136" t="str">
        <f t="shared" si="231"/>
        <v/>
      </c>
      <c r="BI116" s="136" t="str">
        <f t="shared" si="231"/>
        <v/>
      </c>
      <c r="BJ116" s="136" t="str">
        <f t="shared" si="231"/>
        <v/>
      </c>
      <c r="BK116" s="136" t="str">
        <f t="shared" si="231"/>
        <v/>
      </c>
      <c r="BL116" s="136" t="str">
        <f t="shared" si="231"/>
        <v/>
      </c>
      <c r="BM116" s="136" t="str">
        <f t="shared" si="231"/>
        <v/>
      </c>
      <c r="BN116" s="136" t="str">
        <f t="shared" si="231"/>
        <v/>
      </c>
      <c r="BO116" s="136" t="str">
        <f t="shared" si="231"/>
        <v/>
      </c>
      <c r="BP116" s="136" t="str">
        <f t="shared" si="231"/>
        <v/>
      </c>
      <c r="BQ116" s="136" t="str">
        <f t="shared" si="231"/>
        <v/>
      </c>
      <c r="BR116" s="136" t="str">
        <f t="shared" si="231"/>
        <v/>
      </c>
    </row>
    <row r="117" spans="1:70">
      <c r="A117" s="133" t="str">
        <f>IFERROR(IF(IF(AND(ROW(A117)=ROW($A$6),$G$2&lt;DATEVALUE("28/07/2006")),$G$2+1,INDEX('Intereses moratorios'!$A$7:$A$299,MATCH($G$2,'Intereses moratorios'!$A$7:$A$299,1)+ROW(A117)-ROW($A$6)))=0,"",IF(AND(ROW(A117)=ROW($A$6),$G$2&lt;DATEVALUE("28/07/2006")),$G$2+1,INDEX('Intereses moratorios'!$A$7:$A$299,MATCH($G$2,'Intereses moratorios'!$A$7:$A$299,1)+ROW(A117)-ROW($A$6)))),"")</f>
        <v/>
      </c>
      <c r="B117" s="133" t="str">
        <f>IFERROR(INDEX('Intereses moratorios'!$B$7:$B$299,MATCH(A117,'Intereses moratorios'!$A$7:$A$299,0)),"")</f>
        <v/>
      </c>
      <c r="C117" s="134" t="str">
        <f>IF(A117="","",IFERROR(IF($G$1&gt;=DATEVALUE("22/11/2019"),$E$4,INDEX('Intereses moratorios'!$D$7:$D$299,MATCH(A117,'Intereses moratorios'!$A$7:$A$299,0))),""))</f>
        <v/>
      </c>
      <c r="D117" s="133" t="str">
        <f t="shared" si="140"/>
        <v/>
      </c>
      <c r="E117" s="133" t="str">
        <f t="shared" si="141"/>
        <v/>
      </c>
      <c r="F117" s="135" t="str">
        <f t="shared" si="137"/>
        <v/>
      </c>
      <c r="G117" s="136" t="str">
        <f t="shared" si="134"/>
        <v/>
      </c>
      <c r="H117" s="136" t="str">
        <f t="shared" ref="H117:AM117" si="232">IF(D117&lt;&gt;"",ROUND(H4*IF($G$1&gt;=DATEVALUE("22/11/2019"),$C$117/365)*$F$117,IF(FALSE,-3,2)),"")</f>
        <v/>
      </c>
      <c r="I117" s="136" t="str">
        <f t="shared" si="232"/>
        <v/>
      </c>
      <c r="J117" s="136" t="str">
        <f t="shared" si="232"/>
        <v/>
      </c>
      <c r="K117" s="136" t="str">
        <f t="shared" si="232"/>
        <v/>
      </c>
      <c r="L117" s="136" t="str">
        <f t="shared" si="232"/>
        <v/>
      </c>
      <c r="M117" s="136" t="str">
        <f t="shared" si="232"/>
        <v/>
      </c>
      <c r="N117" s="136" t="str">
        <f t="shared" si="232"/>
        <v/>
      </c>
      <c r="O117" s="136" t="str">
        <f t="shared" si="232"/>
        <v/>
      </c>
      <c r="P117" s="136" t="str">
        <f t="shared" si="232"/>
        <v/>
      </c>
      <c r="Q117" s="136" t="str">
        <f t="shared" si="232"/>
        <v/>
      </c>
      <c r="R117" s="136" t="str">
        <f t="shared" si="232"/>
        <v/>
      </c>
      <c r="S117" s="136" t="str">
        <f t="shared" si="232"/>
        <v/>
      </c>
      <c r="T117" s="136" t="str">
        <f t="shared" si="232"/>
        <v/>
      </c>
      <c r="U117" s="136" t="str">
        <f t="shared" si="232"/>
        <v/>
      </c>
      <c r="V117" s="136" t="str">
        <f t="shared" si="232"/>
        <v/>
      </c>
      <c r="W117" s="136" t="str">
        <f t="shared" si="232"/>
        <v/>
      </c>
      <c r="X117" s="136" t="str">
        <f t="shared" si="232"/>
        <v/>
      </c>
      <c r="Y117" s="136" t="str">
        <f t="shared" si="232"/>
        <v/>
      </c>
      <c r="Z117" s="136" t="str">
        <f t="shared" si="232"/>
        <v/>
      </c>
      <c r="AA117" s="136" t="str">
        <f t="shared" si="232"/>
        <v/>
      </c>
      <c r="AB117" s="136" t="str">
        <f t="shared" si="232"/>
        <v/>
      </c>
      <c r="AC117" s="136" t="str">
        <f t="shared" si="232"/>
        <v/>
      </c>
      <c r="AD117" s="136" t="str">
        <f t="shared" si="232"/>
        <v/>
      </c>
      <c r="AE117" s="136" t="str">
        <f t="shared" si="232"/>
        <v/>
      </c>
      <c r="AF117" s="136" t="str">
        <f t="shared" si="232"/>
        <v/>
      </c>
      <c r="AG117" s="136" t="str">
        <f t="shared" si="232"/>
        <v/>
      </c>
      <c r="AH117" s="136" t="str">
        <f t="shared" si="232"/>
        <v/>
      </c>
      <c r="AI117" s="136" t="str">
        <f t="shared" si="232"/>
        <v/>
      </c>
      <c r="AJ117" s="136" t="str">
        <f t="shared" si="232"/>
        <v/>
      </c>
      <c r="AK117" s="136" t="str">
        <f t="shared" si="232"/>
        <v/>
      </c>
      <c r="AL117" s="136" t="str">
        <f t="shared" si="232"/>
        <v/>
      </c>
      <c r="AM117" s="136" t="str">
        <f t="shared" si="232"/>
        <v/>
      </c>
      <c r="AN117" s="136" t="str">
        <f t="shared" ref="AN117:BR117" si="233">IF(AJ117&lt;&gt;"",ROUND(AN4*IF($G$1&gt;=DATEVALUE("22/11/2019"),$C$117/365)*$F$117,IF(FALSE,-3,2)),"")</f>
        <v/>
      </c>
      <c r="AO117" s="136" t="str">
        <f t="shared" si="233"/>
        <v/>
      </c>
      <c r="AP117" s="136" t="str">
        <f t="shared" si="233"/>
        <v/>
      </c>
      <c r="AQ117" s="136" t="str">
        <f t="shared" si="233"/>
        <v/>
      </c>
      <c r="AR117" s="136" t="str">
        <f t="shared" si="233"/>
        <v/>
      </c>
      <c r="AS117" s="136" t="str">
        <f t="shared" si="233"/>
        <v/>
      </c>
      <c r="AT117" s="136" t="str">
        <f t="shared" si="233"/>
        <v/>
      </c>
      <c r="AU117" s="136" t="str">
        <f t="shared" si="233"/>
        <v/>
      </c>
      <c r="AV117" s="136" t="str">
        <f t="shared" si="233"/>
        <v/>
      </c>
      <c r="AW117" s="136" t="str">
        <f t="shared" si="233"/>
        <v/>
      </c>
      <c r="AX117" s="136" t="str">
        <f t="shared" si="233"/>
        <v/>
      </c>
      <c r="AY117" s="136" t="str">
        <f t="shared" si="233"/>
        <v/>
      </c>
      <c r="AZ117" s="136" t="str">
        <f t="shared" si="233"/>
        <v/>
      </c>
      <c r="BA117" s="136" t="str">
        <f t="shared" si="233"/>
        <v/>
      </c>
      <c r="BB117" s="136" t="str">
        <f t="shared" si="233"/>
        <v/>
      </c>
      <c r="BC117" s="136" t="str">
        <f t="shared" si="233"/>
        <v/>
      </c>
      <c r="BD117" s="136" t="str">
        <f t="shared" si="233"/>
        <v/>
      </c>
      <c r="BE117" s="136" t="str">
        <f t="shared" si="233"/>
        <v/>
      </c>
      <c r="BF117" s="136" t="str">
        <f t="shared" si="233"/>
        <v/>
      </c>
      <c r="BG117" s="136" t="str">
        <f t="shared" si="233"/>
        <v/>
      </c>
      <c r="BH117" s="136" t="str">
        <f t="shared" si="233"/>
        <v/>
      </c>
      <c r="BI117" s="136" t="str">
        <f t="shared" si="233"/>
        <v/>
      </c>
      <c r="BJ117" s="136" t="str">
        <f t="shared" si="233"/>
        <v/>
      </c>
      <c r="BK117" s="136" t="str">
        <f t="shared" si="233"/>
        <v/>
      </c>
      <c r="BL117" s="136" t="str">
        <f t="shared" si="233"/>
        <v/>
      </c>
      <c r="BM117" s="136" t="str">
        <f t="shared" si="233"/>
        <v/>
      </c>
      <c r="BN117" s="136" t="str">
        <f t="shared" si="233"/>
        <v/>
      </c>
      <c r="BO117" s="136" t="str">
        <f t="shared" si="233"/>
        <v/>
      </c>
      <c r="BP117" s="136" t="str">
        <f t="shared" si="233"/>
        <v/>
      </c>
      <c r="BQ117" s="136" t="str">
        <f t="shared" si="233"/>
        <v/>
      </c>
      <c r="BR117" s="136" t="str">
        <f t="shared" si="233"/>
        <v/>
      </c>
    </row>
    <row r="118" spans="1:70">
      <c r="A118" s="133" t="str">
        <f>IFERROR(IF(IF(AND(ROW(A118)=ROW($A$6),$G$2&lt;DATEVALUE("28/07/2006")),$G$2+1,INDEX('Intereses moratorios'!$A$7:$A$299,MATCH($G$2,'Intereses moratorios'!$A$7:$A$299,1)+ROW(A118)-ROW($A$6)))=0,"",IF(AND(ROW(A118)=ROW($A$6),$G$2&lt;DATEVALUE("28/07/2006")),$G$2+1,INDEX('Intereses moratorios'!$A$7:$A$299,MATCH($G$2,'Intereses moratorios'!$A$7:$A$299,1)+ROW(A118)-ROW($A$6)))),"")</f>
        <v/>
      </c>
      <c r="B118" s="133" t="str">
        <f>IFERROR(INDEX('Intereses moratorios'!$B$7:$B$299,MATCH(A118,'Intereses moratorios'!$A$7:$A$299,0)),"")</f>
        <v/>
      </c>
      <c r="C118" s="134" t="str">
        <f>IF(A118="","",IFERROR(IF($G$1&gt;=DATEVALUE("22/11/2019"),$E$4,INDEX('Intereses moratorios'!$D$7:$D$299,MATCH(A118,'Intereses moratorios'!$A$7:$A$299,0))),""))</f>
        <v/>
      </c>
      <c r="D118" s="133" t="str">
        <f t="shared" si="140"/>
        <v/>
      </c>
      <c r="E118" s="133" t="str">
        <f t="shared" si="141"/>
        <v/>
      </c>
      <c r="F118" s="135" t="str">
        <f t="shared" si="137"/>
        <v/>
      </c>
      <c r="G118" s="136" t="str">
        <f t="shared" si="134"/>
        <v/>
      </c>
      <c r="H118" s="136" t="str">
        <f t="shared" ref="H118:AM118" si="234">IF(D118&lt;&gt;"",ROUND(H4*IF($G$1&gt;=DATEVALUE("22/11/2019"),$C$118/365)*$F$118,IF(FALSE,-3,2)),"")</f>
        <v/>
      </c>
      <c r="I118" s="136" t="str">
        <f t="shared" si="234"/>
        <v/>
      </c>
      <c r="J118" s="136" t="str">
        <f t="shared" si="234"/>
        <v/>
      </c>
      <c r="K118" s="136" t="str">
        <f t="shared" si="234"/>
        <v/>
      </c>
      <c r="L118" s="136" t="str">
        <f t="shared" si="234"/>
        <v/>
      </c>
      <c r="M118" s="136" t="str">
        <f t="shared" si="234"/>
        <v/>
      </c>
      <c r="N118" s="136" t="str">
        <f t="shared" si="234"/>
        <v/>
      </c>
      <c r="O118" s="136" t="str">
        <f t="shared" si="234"/>
        <v/>
      </c>
      <c r="P118" s="136" t="str">
        <f t="shared" si="234"/>
        <v/>
      </c>
      <c r="Q118" s="136" t="str">
        <f t="shared" si="234"/>
        <v/>
      </c>
      <c r="R118" s="136" t="str">
        <f t="shared" si="234"/>
        <v/>
      </c>
      <c r="S118" s="136" t="str">
        <f t="shared" si="234"/>
        <v/>
      </c>
      <c r="T118" s="136" t="str">
        <f t="shared" si="234"/>
        <v/>
      </c>
      <c r="U118" s="136" t="str">
        <f t="shared" si="234"/>
        <v/>
      </c>
      <c r="V118" s="136" t="str">
        <f t="shared" si="234"/>
        <v/>
      </c>
      <c r="W118" s="136" t="str">
        <f t="shared" si="234"/>
        <v/>
      </c>
      <c r="X118" s="136" t="str">
        <f t="shared" si="234"/>
        <v/>
      </c>
      <c r="Y118" s="136" t="str">
        <f t="shared" si="234"/>
        <v/>
      </c>
      <c r="Z118" s="136" t="str">
        <f t="shared" si="234"/>
        <v/>
      </c>
      <c r="AA118" s="136" t="str">
        <f t="shared" si="234"/>
        <v/>
      </c>
      <c r="AB118" s="136" t="str">
        <f t="shared" si="234"/>
        <v/>
      </c>
      <c r="AC118" s="136" t="str">
        <f t="shared" si="234"/>
        <v/>
      </c>
      <c r="AD118" s="136" t="str">
        <f t="shared" si="234"/>
        <v/>
      </c>
      <c r="AE118" s="136" t="str">
        <f t="shared" si="234"/>
        <v/>
      </c>
      <c r="AF118" s="136" t="str">
        <f t="shared" si="234"/>
        <v/>
      </c>
      <c r="AG118" s="136" t="str">
        <f t="shared" si="234"/>
        <v/>
      </c>
      <c r="AH118" s="136" t="str">
        <f t="shared" si="234"/>
        <v/>
      </c>
      <c r="AI118" s="136" t="str">
        <f t="shared" si="234"/>
        <v/>
      </c>
      <c r="AJ118" s="136" t="str">
        <f t="shared" si="234"/>
        <v/>
      </c>
      <c r="AK118" s="136" t="str">
        <f t="shared" si="234"/>
        <v/>
      </c>
      <c r="AL118" s="136" t="str">
        <f t="shared" si="234"/>
        <v/>
      </c>
      <c r="AM118" s="136" t="str">
        <f t="shared" si="234"/>
        <v/>
      </c>
      <c r="AN118" s="136" t="str">
        <f t="shared" ref="AN118:BR118" si="235">IF(AJ118&lt;&gt;"",ROUND(AN4*IF($G$1&gt;=DATEVALUE("22/11/2019"),$C$118/365)*$F$118,IF(FALSE,-3,2)),"")</f>
        <v/>
      </c>
      <c r="AO118" s="136" t="str">
        <f t="shared" si="235"/>
        <v/>
      </c>
      <c r="AP118" s="136" t="str">
        <f t="shared" si="235"/>
        <v/>
      </c>
      <c r="AQ118" s="136" t="str">
        <f t="shared" si="235"/>
        <v/>
      </c>
      <c r="AR118" s="136" t="str">
        <f t="shared" si="235"/>
        <v/>
      </c>
      <c r="AS118" s="136" t="str">
        <f t="shared" si="235"/>
        <v/>
      </c>
      <c r="AT118" s="136" t="str">
        <f t="shared" si="235"/>
        <v/>
      </c>
      <c r="AU118" s="136" t="str">
        <f t="shared" si="235"/>
        <v/>
      </c>
      <c r="AV118" s="136" t="str">
        <f t="shared" si="235"/>
        <v/>
      </c>
      <c r="AW118" s="136" t="str">
        <f t="shared" si="235"/>
        <v/>
      </c>
      <c r="AX118" s="136" t="str">
        <f t="shared" si="235"/>
        <v/>
      </c>
      <c r="AY118" s="136" t="str">
        <f t="shared" si="235"/>
        <v/>
      </c>
      <c r="AZ118" s="136" t="str">
        <f t="shared" si="235"/>
        <v/>
      </c>
      <c r="BA118" s="136" t="str">
        <f t="shared" si="235"/>
        <v/>
      </c>
      <c r="BB118" s="136" t="str">
        <f t="shared" si="235"/>
        <v/>
      </c>
      <c r="BC118" s="136" t="str">
        <f t="shared" si="235"/>
        <v/>
      </c>
      <c r="BD118" s="136" t="str">
        <f t="shared" si="235"/>
        <v/>
      </c>
      <c r="BE118" s="136" t="str">
        <f t="shared" si="235"/>
        <v/>
      </c>
      <c r="BF118" s="136" t="str">
        <f t="shared" si="235"/>
        <v/>
      </c>
      <c r="BG118" s="136" t="str">
        <f t="shared" si="235"/>
        <v/>
      </c>
      <c r="BH118" s="136" t="str">
        <f t="shared" si="235"/>
        <v/>
      </c>
      <c r="BI118" s="136" t="str">
        <f t="shared" si="235"/>
        <v/>
      </c>
      <c r="BJ118" s="136" t="str">
        <f t="shared" si="235"/>
        <v/>
      </c>
      <c r="BK118" s="136" t="str">
        <f t="shared" si="235"/>
        <v/>
      </c>
      <c r="BL118" s="136" t="str">
        <f t="shared" si="235"/>
        <v/>
      </c>
      <c r="BM118" s="136" t="str">
        <f t="shared" si="235"/>
        <v/>
      </c>
      <c r="BN118" s="136" t="str">
        <f t="shared" si="235"/>
        <v/>
      </c>
      <c r="BO118" s="136" t="str">
        <f t="shared" si="235"/>
        <v/>
      </c>
      <c r="BP118" s="136" t="str">
        <f t="shared" si="235"/>
        <v/>
      </c>
      <c r="BQ118" s="136" t="str">
        <f t="shared" si="235"/>
        <v/>
      </c>
      <c r="BR118" s="136" t="str">
        <f t="shared" si="235"/>
        <v/>
      </c>
    </row>
    <row r="119" spans="1:70">
      <c r="A119" s="133" t="str">
        <f>IFERROR(IF(IF(AND(ROW(A119)=ROW($A$6),$G$2&lt;DATEVALUE("28/07/2006")),$G$2+1,INDEX('Intereses moratorios'!$A$7:$A$299,MATCH($G$2,'Intereses moratorios'!$A$7:$A$299,1)+ROW(A119)-ROW($A$6)))=0,"",IF(AND(ROW(A119)=ROW($A$6),$G$2&lt;DATEVALUE("28/07/2006")),$G$2+1,INDEX('Intereses moratorios'!$A$7:$A$299,MATCH($G$2,'Intereses moratorios'!$A$7:$A$299,1)+ROW(A119)-ROW($A$6)))),"")</f>
        <v/>
      </c>
      <c r="B119" s="133" t="str">
        <f>IFERROR(INDEX('Intereses moratorios'!$B$7:$B$299,MATCH(A119,'Intereses moratorios'!$A$7:$A$299,0)),"")</f>
        <v/>
      </c>
      <c r="C119" s="134" t="str">
        <f>IF(A119="","",IFERROR(IF($G$1&gt;=DATEVALUE("22/11/2019"),$E$4,INDEX('Intereses moratorios'!$D$7:$D$299,MATCH(A119,'Intereses moratorios'!$A$7:$A$299,0))),""))</f>
        <v/>
      </c>
      <c r="D119" s="133" t="str">
        <f t="shared" si="140"/>
        <v/>
      </c>
      <c r="E119" s="133" t="str">
        <f t="shared" si="141"/>
        <v/>
      </c>
      <c r="F119" s="135" t="str">
        <f t="shared" si="137"/>
        <v/>
      </c>
      <c r="G119" s="136" t="str">
        <f t="shared" si="134"/>
        <v/>
      </c>
      <c r="H119" s="136" t="str">
        <f t="shared" ref="H119:AM119" si="236">IF(D119&lt;&gt;"",ROUND(H4*IF($G$1&gt;=DATEVALUE("22/11/2019"),$C$119/365)*$F$119,IF(FALSE,-3,2)),"")</f>
        <v/>
      </c>
      <c r="I119" s="136" t="str">
        <f t="shared" si="236"/>
        <v/>
      </c>
      <c r="J119" s="136" t="str">
        <f t="shared" si="236"/>
        <v/>
      </c>
      <c r="K119" s="136" t="str">
        <f t="shared" si="236"/>
        <v/>
      </c>
      <c r="L119" s="136" t="str">
        <f t="shared" si="236"/>
        <v/>
      </c>
      <c r="M119" s="136" t="str">
        <f t="shared" si="236"/>
        <v/>
      </c>
      <c r="N119" s="136" t="str">
        <f t="shared" si="236"/>
        <v/>
      </c>
      <c r="O119" s="136" t="str">
        <f t="shared" si="236"/>
        <v/>
      </c>
      <c r="P119" s="136" t="str">
        <f t="shared" si="236"/>
        <v/>
      </c>
      <c r="Q119" s="136" t="str">
        <f t="shared" si="236"/>
        <v/>
      </c>
      <c r="R119" s="136" t="str">
        <f t="shared" si="236"/>
        <v/>
      </c>
      <c r="S119" s="136" t="str">
        <f t="shared" si="236"/>
        <v/>
      </c>
      <c r="T119" s="136" t="str">
        <f t="shared" si="236"/>
        <v/>
      </c>
      <c r="U119" s="136" t="str">
        <f t="shared" si="236"/>
        <v/>
      </c>
      <c r="V119" s="136" t="str">
        <f t="shared" si="236"/>
        <v/>
      </c>
      <c r="W119" s="136" t="str">
        <f t="shared" si="236"/>
        <v/>
      </c>
      <c r="X119" s="136" t="str">
        <f t="shared" si="236"/>
        <v/>
      </c>
      <c r="Y119" s="136" t="str">
        <f t="shared" si="236"/>
        <v/>
      </c>
      <c r="Z119" s="136" t="str">
        <f t="shared" si="236"/>
        <v/>
      </c>
      <c r="AA119" s="136" t="str">
        <f t="shared" si="236"/>
        <v/>
      </c>
      <c r="AB119" s="136" t="str">
        <f t="shared" si="236"/>
        <v/>
      </c>
      <c r="AC119" s="136" t="str">
        <f t="shared" si="236"/>
        <v/>
      </c>
      <c r="AD119" s="136" t="str">
        <f t="shared" si="236"/>
        <v/>
      </c>
      <c r="AE119" s="136" t="str">
        <f t="shared" si="236"/>
        <v/>
      </c>
      <c r="AF119" s="136" t="str">
        <f t="shared" si="236"/>
        <v/>
      </c>
      <c r="AG119" s="136" t="str">
        <f t="shared" si="236"/>
        <v/>
      </c>
      <c r="AH119" s="136" t="str">
        <f t="shared" si="236"/>
        <v/>
      </c>
      <c r="AI119" s="136" t="str">
        <f t="shared" si="236"/>
        <v/>
      </c>
      <c r="AJ119" s="136" t="str">
        <f t="shared" si="236"/>
        <v/>
      </c>
      <c r="AK119" s="136" t="str">
        <f t="shared" si="236"/>
        <v/>
      </c>
      <c r="AL119" s="136" t="str">
        <f t="shared" si="236"/>
        <v/>
      </c>
      <c r="AM119" s="136" t="str">
        <f t="shared" si="236"/>
        <v/>
      </c>
      <c r="AN119" s="136" t="str">
        <f t="shared" ref="AN119:BR119" si="237">IF(AJ119&lt;&gt;"",ROUND(AN4*IF($G$1&gt;=DATEVALUE("22/11/2019"),$C$119/365)*$F$119,IF(FALSE,-3,2)),"")</f>
        <v/>
      </c>
      <c r="AO119" s="136" t="str">
        <f t="shared" si="237"/>
        <v/>
      </c>
      <c r="AP119" s="136" t="str">
        <f t="shared" si="237"/>
        <v/>
      </c>
      <c r="AQ119" s="136" t="str">
        <f t="shared" si="237"/>
        <v/>
      </c>
      <c r="AR119" s="136" t="str">
        <f t="shared" si="237"/>
        <v/>
      </c>
      <c r="AS119" s="136" t="str">
        <f t="shared" si="237"/>
        <v/>
      </c>
      <c r="AT119" s="136" t="str">
        <f t="shared" si="237"/>
        <v/>
      </c>
      <c r="AU119" s="136" t="str">
        <f t="shared" si="237"/>
        <v/>
      </c>
      <c r="AV119" s="136" t="str">
        <f t="shared" si="237"/>
        <v/>
      </c>
      <c r="AW119" s="136" t="str">
        <f t="shared" si="237"/>
        <v/>
      </c>
      <c r="AX119" s="136" t="str">
        <f t="shared" si="237"/>
        <v/>
      </c>
      <c r="AY119" s="136" t="str">
        <f t="shared" si="237"/>
        <v/>
      </c>
      <c r="AZ119" s="136" t="str">
        <f t="shared" si="237"/>
        <v/>
      </c>
      <c r="BA119" s="136" t="str">
        <f t="shared" si="237"/>
        <v/>
      </c>
      <c r="BB119" s="136" t="str">
        <f t="shared" si="237"/>
        <v/>
      </c>
      <c r="BC119" s="136" t="str">
        <f t="shared" si="237"/>
        <v/>
      </c>
      <c r="BD119" s="136" t="str">
        <f t="shared" si="237"/>
        <v/>
      </c>
      <c r="BE119" s="136" t="str">
        <f t="shared" si="237"/>
        <v/>
      </c>
      <c r="BF119" s="136" t="str">
        <f t="shared" si="237"/>
        <v/>
      </c>
      <c r="BG119" s="136" t="str">
        <f t="shared" si="237"/>
        <v/>
      </c>
      <c r="BH119" s="136" t="str">
        <f t="shared" si="237"/>
        <v/>
      </c>
      <c r="BI119" s="136" t="str">
        <f t="shared" si="237"/>
        <v/>
      </c>
      <c r="BJ119" s="136" t="str">
        <f t="shared" si="237"/>
        <v/>
      </c>
      <c r="BK119" s="136" t="str">
        <f t="shared" si="237"/>
        <v/>
      </c>
      <c r="BL119" s="136" t="str">
        <f t="shared" si="237"/>
        <v/>
      </c>
      <c r="BM119" s="136" t="str">
        <f t="shared" si="237"/>
        <v/>
      </c>
      <c r="BN119" s="136" t="str">
        <f t="shared" si="237"/>
        <v/>
      </c>
      <c r="BO119" s="136" t="str">
        <f t="shared" si="237"/>
        <v/>
      </c>
      <c r="BP119" s="136" t="str">
        <f t="shared" si="237"/>
        <v/>
      </c>
      <c r="BQ119" s="136" t="str">
        <f t="shared" si="237"/>
        <v/>
      </c>
      <c r="BR119" s="136" t="str">
        <f t="shared" si="237"/>
        <v/>
      </c>
    </row>
    <row r="120" spans="1:70">
      <c r="A120" s="133" t="str">
        <f>IFERROR(IF(IF(AND(ROW(A120)=ROW($A$6),$G$2&lt;DATEVALUE("28/07/2006")),$G$2+1,INDEX('Intereses moratorios'!$A$7:$A$299,MATCH($G$2,'Intereses moratorios'!$A$7:$A$299,1)+ROW(A120)-ROW($A$6)))=0,"",IF(AND(ROW(A120)=ROW($A$6),$G$2&lt;DATEVALUE("28/07/2006")),$G$2+1,INDEX('Intereses moratorios'!$A$7:$A$299,MATCH($G$2,'Intereses moratorios'!$A$7:$A$299,1)+ROW(A120)-ROW($A$6)))),"")</f>
        <v/>
      </c>
      <c r="B120" s="133" t="str">
        <f>IFERROR(INDEX('Intereses moratorios'!$B$7:$B$299,MATCH(A120,'Intereses moratorios'!$A$7:$A$299,0)),"")</f>
        <v/>
      </c>
      <c r="C120" s="134" t="str">
        <f>IF(A120="","",IFERROR(IF($G$1&gt;=DATEVALUE("22/11/2019"),$E$4,INDEX('Intereses moratorios'!$D$7:$D$299,MATCH(A120,'Intereses moratorios'!$A$7:$A$299,0))),""))</f>
        <v/>
      </c>
      <c r="D120" s="133" t="str">
        <f t="shared" si="140"/>
        <v/>
      </c>
      <c r="E120" s="133" t="str">
        <f t="shared" si="141"/>
        <v/>
      </c>
      <c r="F120" s="135" t="str">
        <f t="shared" si="137"/>
        <v/>
      </c>
      <c r="G120" s="136" t="str">
        <f t="shared" si="134"/>
        <v/>
      </c>
      <c r="H120" s="136" t="str">
        <f t="shared" ref="H120:AM120" si="238">IF(D120&lt;&gt;"",ROUND(H4*IF($G$1&gt;=DATEVALUE("22/11/2019"),$C$120/365)*$F$120,IF(FALSE,-3,2)),"")</f>
        <v/>
      </c>
      <c r="I120" s="136" t="str">
        <f t="shared" si="238"/>
        <v/>
      </c>
      <c r="J120" s="136" t="str">
        <f t="shared" si="238"/>
        <v/>
      </c>
      <c r="K120" s="136" t="str">
        <f t="shared" si="238"/>
        <v/>
      </c>
      <c r="L120" s="136" t="str">
        <f t="shared" si="238"/>
        <v/>
      </c>
      <c r="M120" s="136" t="str">
        <f t="shared" si="238"/>
        <v/>
      </c>
      <c r="N120" s="136" t="str">
        <f t="shared" si="238"/>
        <v/>
      </c>
      <c r="O120" s="136" t="str">
        <f t="shared" si="238"/>
        <v/>
      </c>
      <c r="P120" s="136" t="str">
        <f t="shared" si="238"/>
        <v/>
      </c>
      <c r="Q120" s="136" t="str">
        <f t="shared" si="238"/>
        <v/>
      </c>
      <c r="R120" s="136" t="str">
        <f t="shared" si="238"/>
        <v/>
      </c>
      <c r="S120" s="136" t="str">
        <f t="shared" si="238"/>
        <v/>
      </c>
      <c r="T120" s="136" t="str">
        <f t="shared" si="238"/>
        <v/>
      </c>
      <c r="U120" s="136" t="str">
        <f t="shared" si="238"/>
        <v/>
      </c>
      <c r="V120" s="136" t="str">
        <f t="shared" si="238"/>
        <v/>
      </c>
      <c r="W120" s="136" t="str">
        <f t="shared" si="238"/>
        <v/>
      </c>
      <c r="X120" s="136" t="str">
        <f t="shared" si="238"/>
        <v/>
      </c>
      <c r="Y120" s="136" t="str">
        <f t="shared" si="238"/>
        <v/>
      </c>
      <c r="Z120" s="136" t="str">
        <f t="shared" si="238"/>
        <v/>
      </c>
      <c r="AA120" s="136" t="str">
        <f t="shared" si="238"/>
        <v/>
      </c>
      <c r="AB120" s="136" t="str">
        <f t="shared" si="238"/>
        <v/>
      </c>
      <c r="AC120" s="136" t="str">
        <f t="shared" si="238"/>
        <v/>
      </c>
      <c r="AD120" s="136" t="str">
        <f t="shared" si="238"/>
        <v/>
      </c>
      <c r="AE120" s="136" t="str">
        <f t="shared" si="238"/>
        <v/>
      </c>
      <c r="AF120" s="136" t="str">
        <f t="shared" si="238"/>
        <v/>
      </c>
      <c r="AG120" s="136" t="str">
        <f t="shared" si="238"/>
        <v/>
      </c>
      <c r="AH120" s="136" t="str">
        <f t="shared" si="238"/>
        <v/>
      </c>
      <c r="AI120" s="136" t="str">
        <f t="shared" si="238"/>
        <v/>
      </c>
      <c r="AJ120" s="136" t="str">
        <f t="shared" si="238"/>
        <v/>
      </c>
      <c r="AK120" s="136" t="str">
        <f t="shared" si="238"/>
        <v/>
      </c>
      <c r="AL120" s="136" t="str">
        <f t="shared" si="238"/>
        <v/>
      </c>
      <c r="AM120" s="136" t="str">
        <f t="shared" si="238"/>
        <v/>
      </c>
      <c r="AN120" s="136" t="str">
        <f t="shared" ref="AN120:BR120" si="239">IF(AJ120&lt;&gt;"",ROUND(AN4*IF($G$1&gt;=DATEVALUE("22/11/2019"),$C$120/365)*$F$120,IF(FALSE,-3,2)),"")</f>
        <v/>
      </c>
      <c r="AO120" s="136" t="str">
        <f t="shared" si="239"/>
        <v/>
      </c>
      <c r="AP120" s="136" t="str">
        <f t="shared" si="239"/>
        <v/>
      </c>
      <c r="AQ120" s="136" t="str">
        <f t="shared" si="239"/>
        <v/>
      </c>
      <c r="AR120" s="136" t="str">
        <f t="shared" si="239"/>
        <v/>
      </c>
      <c r="AS120" s="136" t="str">
        <f t="shared" si="239"/>
        <v/>
      </c>
      <c r="AT120" s="136" t="str">
        <f t="shared" si="239"/>
        <v/>
      </c>
      <c r="AU120" s="136" t="str">
        <f t="shared" si="239"/>
        <v/>
      </c>
      <c r="AV120" s="136" t="str">
        <f t="shared" si="239"/>
        <v/>
      </c>
      <c r="AW120" s="136" t="str">
        <f t="shared" si="239"/>
        <v/>
      </c>
      <c r="AX120" s="136" t="str">
        <f t="shared" si="239"/>
        <v/>
      </c>
      <c r="AY120" s="136" t="str">
        <f t="shared" si="239"/>
        <v/>
      </c>
      <c r="AZ120" s="136" t="str">
        <f t="shared" si="239"/>
        <v/>
      </c>
      <c r="BA120" s="136" t="str">
        <f t="shared" si="239"/>
        <v/>
      </c>
      <c r="BB120" s="136" t="str">
        <f t="shared" si="239"/>
        <v/>
      </c>
      <c r="BC120" s="136" t="str">
        <f t="shared" si="239"/>
        <v/>
      </c>
      <c r="BD120" s="136" t="str">
        <f t="shared" si="239"/>
        <v/>
      </c>
      <c r="BE120" s="136" t="str">
        <f t="shared" si="239"/>
        <v/>
      </c>
      <c r="BF120" s="136" t="str">
        <f t="shared" si="239"/>
        <v/>
      </c>
      <c r="BG120" s="136" t="str">
        <f t="shared" si="239"/>
        <v/>
      </c>
      <c r="BH120" s="136" t="str">
        <f t="shared" si="239"/>
        <v/>
      </c>
      <c r="BI120" s="136" t="str">
        <f t="shared" si="239"/>
        <v/>
      </c>
      <c r="BJ120" s="136" t="str">
        <f t="shared" si="239"/>
        <v/>
      </c>
      <c r="BK120" s="136" t="str">
        <f t="shared" si="239"/>
        <v/>
      </c>
      <c r="BL120" s="136" t="str">
        <f t="shared" si="239"/>
        <v/>
      </c>
      <c r="BM120" s="136" t="str">
        <f t="shared" si="239"/>
        <v/>
      </c>
      <c r="BN120" s="136" t="str">
        <f t="shared" si="239"/>
        <v/>
      </c>
      <c r="BO120" s="136" t="str">
        <f t="shared" si="239"/>
        <v/>
      </c>
      <c r="BP120" s="136" t="str">
        <f t="shared" si="239"/>
        <v/>
      </c>
      <c r="BQ120" s="136" t="str">
        <f t="shared" si="239"/>
        <v/>
      </c>
      <c r="BR120" s="136" t="str">
        <f t="shared" si="239"/>
        <v/>
      </c>
    </row>
    <row r="121" spans="1:70">
      <c r="A121" s="133" t="str">
        <f>IFERROR(IF(IF(AND(ROW(A121)=ROW($A$6),$G$2&lt;DATEVALUE("28/07/2006")),$G$2+1,INDEX('Intereses moratorios'!$A$7:$A$299,MATCH($G$2,'Intereses moratorios'!$A$7:$A$299,1)+ROW(A121)-ROW($A$6)))=0,"",IF(AND(ROW(A121)=ROW($A$6),$G$2&lt;DATEVALUE("28/07/2006")),$G$2+1,INDEX('Intereses moratorios'!$A$7:$A$299,MATCH($G$2,'Intereses moratorios'!$A$7:$A$299,1)+ROW(A121)-ROW($A$6)))),"")</f>
        <v/>
      </c>
      <c r="B121" s="133" t="str">
        <f>IFERROR(INDEX('Intereses moratorios'!$B$7:$B$299,MATCH(A121,'Intereses moratorios'!$A$7:$A$299,0)),"")</f>
        <v/>
      </c>
      <c r="C121" s="134" t="str">
        <f>IF(A121="","",IFERROR(IF($G$1&gt;=DATEVALUE("22/11/2019"),$E$4,INDEX('Intereses moratorios'!$D$7:$D$299,MATCH(A121,'Intereses moratorios'!$A$7:$A$299,0))),""))</f>
        <v/>
      </c>
      <c r="D121" s="133" t="str">
        <f t="shared" si="140"/>
        <v/>
      </c>
      <c r="E121" s="133" t="str">
        <f t="shared" si="141"/>
        <v/>
      </c>
      <c r="F121" s="135" t="str">
        <f t="shared" si="137"/>
        <v/>
      </c>
      <c r="G121" s="136" t="str">
        <f t="shared" si="134"/>
        <v/>
      </c>
      <c r="H121" s="136" t="str">
        <f t="shared" ref="H121:AM121" si="240">IF(D121&lt;&gt;"",ROUND(H4*IF($G$1&gt;=DATEVALUE("22/11/2019"),$C$121/365)*$F$121,IF(FALSE,-3,2)),"")</f>
        <v/>
      </c>
      <c r="I121" s="136" t="str">
        <f t="shared" si="240"/>
        <v/>
      </c>
      <c r="J121" s="136" t="str">
        <f t="shared" si="240"/>
        <v/>
      </c>
      <c r="K121" s="136" t="str">
        <f t="shared" si="240"/>
        <v/>
      </c>
      <c r="L121" s="136" t="str">
        <f t="shared" si="240"/>
        <v/>
      </c>
      <c r="M121" s="136" t="str">
        <f t="shared" si="240"/>
        <v/>
      </c>
      <c r="N121" s="136" t="str">
        <f t="shared" si="240"/>
        <v/>
      </c>
      <c r="O121" s="136" t="str">
        <f t="shared" si="240"/>
        <v/>
      </c>
      <c r="P121" s="136" t="str">
        <f t="shared" si="240"/>
        <v/>
      </c>
      <c r="Q121" s="136" t="str">
        <f t="shared" si="240"/>
        <v/>
      </c>
      <c r="R121" s="136" t="str">
        <f t="shared" si="240"/>
        <v/>
      </c>
      <c r="S121" s="136" t="str">
        <f t="shared" si="240"/>
        <v/>
      </c>
      <c r="T121" s="136" t="str">
        <f t="shared" si="240"/>
        <v/>
      </c>
      <c r="U121" s="136" t="str">
        <f t="shared" si="240"/>
        <v/>
      </c>
      <c r="V121" s="136" t="str">
        <f t="shared" si="240"/>
        <v/>
      </c>
      <c r="W121" s="136" t="str">
        <f t="shared" si="240"/>
        <v/>
      </c>
      <c r="X121" s="136" t="str">
        <f t="shared" si="240"/>
        <v/>
      </c>
      <c r="Y121" s="136" t="str">
        <f t="shared" si="240"/>
        <v/>
      </c>
      <c r="Z121" s="136" t="str">
        <f t="shared" si="240"/>
        <v/>
      </c>
      <c r="AA121" s="136" t="str">
        <f t="shared" si="240"/>
        <v/>
      </c>
      <c r="AB121" s="136" t="str">
        <f t="shared" si="240"/>
        <v/>
      </c>
      <c r="AC121" s="136" t="str">
        <f t="shared" si="240"/>
        <v/>
      </c>
      <c r="AD121" s="136" t="str">
        <f t="shared" si="240"/>
        <v/>
      </c>
      <c r="AE121" s="136" t="str">
        <f t="shared" si="240"/>
        <v/>
      </c>
      <c r="AF121" s="136" t="str">
        <f t="shared" si="240"/>
        <v/>
      </c>
      <c r="AG121" s="136" t="str">
        <f t="shared" si="240"/>
        <v/>
      </c>
      <c r="AH121" s="136" t="str">
        <f t="shared" si="240"/>
        <v/>
      </c>
      <c r="AI121" s="136" t="str">
        <f t="shared" si="240"/>
        <v/>
      </c>
      <c r="AJ121" s="136" t="str">
        <f t="shared" si="240"/>
        <v/>
      </c>
      <c r="AK121" s="136" t="str">
        <f t="shared" si="240"/>
        <v/>
      </c>
      <c r="AL121" s="136" t="str">
        <f t="shared" si="240"/>
        <v/>
      </c>
      <c r="AM121" s="136" t="str">
        <f t="shared" si="240"/>
        <v/>
      </c>
      <c r="AN121" s="136" t="str">
        <f t="shared" ref="AN121:BR121" si="241">IF(AJ121&lt;&gt;"",ROUND(AN4*IF($G$1&gt;=DATEVALUE("22/11/2019"),$C$121/365)*$F$121,IF(FALSE,-3,2)),"")</f>
        <v/>
      </c>
      <c r="AO121" s="136" t="str">
        <f t="shared" si="241"/>
        <v/>
      </c>
      <c r="AP121" s="136" t="str">
        <f t="shared" si="241"/>
        <v/>
      </c>
      <c r="AQ121" s="136" t="str">
        <f t="shared" si="241"/>
        <v/>
      </c>
      <c r="AR121" s="136" t="str">
        <f t="shared" si="241"/>
        <v/>
      </c>
      <c r="AS121" s="136" t="str">
        <f t="shared" si="241"/>
        <v/>
      </c>
      <c r="AT121" s="136" t="str">
        <f t="shared" si="241"/>
        <v/>
      </c>
      <c r="AU121" s="136" t="str">
        <f t="shared" si="241"/>
        <v/>
      </c>
      <c r="AV121" s="136" t="str">
        <f t="shared" si="241"/>
        <v/>
      </c>
      <c r="AW121" s="136" t="str">
        <f t="shared" si="241"/>
        <v/>
      </c>
      <c r="AX121" s="136" t="str">
        <f t="shared" si="241"/>
        <v/>
      </c>
      <c r="AY121" s="136" t="str">
        <f t="shared" si="241"/>
        <v/>
      </c>
      <c r="AZ121" s="136" t="str">
        <f t="shared" si="241"/>
        <v/>
      </c>
      <c r="BA121" s="136" t="str">
        <f t="shared" si="241"/>
        <v/>
      </c>
      <c r="BB121" s="136" t="str">
        <f t="shared" si="241"/>
        <v/>
      </c>
      <c r="BC121" s="136" t="str">
        <f t="shared" si="241"/>
        <v/>
      </c>
      <c r="BD121" s="136" t="str">
        <f t="shared" si="241"/>
        <v/>
      </c>
      <c r="BE121" s="136" t="str">
        <f t="shared" si="241"/>
        <v/>
      </c>
      <c r="BF121" s="136" t="str">
        <f t="shared" si="241"/>
        <v/>
      </c>
      <c r="BG121" s="136" t="str">
        <f t="shared" si="241"/>
        <v/>
      </c>
      <c r="BH121" s="136" t="str">
        <f t="shared" si="241"/>
        <v/>
      </c>
      <c r="BI121" s="136" t="str">
        <f t="shared" si="241"/>
        <v/>
      </c>
      <c r="BJ121" s="136" t="str">
        <f t="shared" si="241"/>
        <v/>
      </c>
      <c r="BK121" s="136" t="str">
        <f t="shared" si="241"/>
        <v/>
      </c>
      <c r="BL121" s="136" t="str">
        <f t="shared" si="241"/>
        <v/>
      </c>
      <c r="BM121" s="136" t="str">
        <f t="shared" si="241"/>
        <v/>
      </c>
      <c r="BN121" s="136" t="str">
        <f t="shared" si="241"/>
        <v/>
      </c>
      <c r="BO121" s="136" t="str">
        <f t="shared" si="241"/>
        <v/>
      </c>
      <c r="BP121" s="136" t="str">
        <f t="shared" si="241"/>
        <v/>
      </c>
      <c r="BQ121" s="136" t="str">
        <f t="shared" si="241"/>
        <v/>
      </c>
      <c r="BR121" s="136" t="str">
        <f t="shared" si="241"/>
        <v/>
      </c>
    </row>
    <row r="122" spans="1:70">
      <c r="A122" s="133" t="str">
        <f>IFERROR(IF(IF(AND(ROW(A122)=ROW($A$6),$G$2&lt;DATEVALUE("28/07/2006")),$G$2+1,INDEX('Intereses moratorios'!$A$7:$A$299,MATCH($G$2,'Intereses moratorios'!$A$7:$A$299,1)+ROW(A122)-ROW($A$6)))=0,"",IF(AND(ROW(A122)=ROW($A$6),$G$2&lt;DATEVALUE("28/07/2006")),$G$2+1,INDEX('Intereses moratorios'!$A$7:$A$299,MATCH($G$2,'Intereses moratorios'!$A$7:$A$299,1)+ROW(A122)-ROW($A$6)))),"")</f>
        <v/>
      </c>
      <c r="B122" s="133" t="str">
        <f>IFERROR(INDEX('Intereses moratorios'!$B$7:$B$299,MATCH(A122,'Intereses moratorios'!$A$7:$A$299,0)),"")</f>
        <v/>
      </c>
      <c r="C122" s="134" t="str">
        <f>IF(A122="","",IFERROR(IF($G$1&gt;=DATEVALUE("22/11/2019"),$E$4,INDEX('Intereses moratorios'!$D$7:$D$299,MATCH(A122,'Intereses moratorios'!$A$7:$A$299,0))),""))</f>
        <v/>
      </c>
      <c r="D122" s="133" t="str">
        <f t="shared" si="140"/>
        <v/>
      </c>
      <c r="E122" s="133" t="str">
        <f t="shared" si="141"/>
        <v/>
      </c>
      <c r="F122" s="135" t="str">
        <f t="shared" si="137"/>
        <v/>
      </c>
      <c r="G122" s="136" t="str">
        <f t="shared" si="134"/>
        <v/>
      </c>
      <c r="H122" s="136" t="str">
        <f t="shared" ref="H122:AM122" si="242">IF(D122&lt;&gt;"",ROUND(H4*IF($G$1&gt;=DATEVALUE("22/11/2019"),$C$122/365)*$F$122,IF(FALSE,-3,2)),"")</f>
        <v/>
      </c>
      <c r="I122" s="136" t="str">
        <f t="shared" si="242"/>
        <v/>
      </c>
      <c r="J122" s="136" t="str">
        <f t="shared" si="242"/>
        <v/>
      </c>
      <c r="K122" s="136" t="str">
        <f t="shared" si="242"/>
        <v/>
      </c>
      <c r="L122" s="136" t="str">
        <f t="shared" si="242"/>
        <v/>
      </c>
      <c r="M122" s="136" t="str">
        <f t="shared" si="242"/>
        <v/>
      </c>
      <c r="N122" s="136" t="str">
        <f t="shared" si="242"/>
        <v/>
      </c>
      <c r="O122" s="136" t="str">
        <f t="shared" si="242"/>
        <v/>
      </c>
      <c r="P122" s="136" t="str">
        <f t="shared" si="242"/>
        <v/>
      </c>
      <c r="Q122" s="136" t="str">
        <f t="shared" si="242"/>
        <v/>
      </c>
      <c r="R122" s="136" t="str">
        <f t="shared" si="242"/>
        <v/>
      </c>
      <c r="S122" s="136" t="str">
        <f t="shared" si="242"/>
        <v/>
      </c>
      <c r="T122" s="136" t="str">
        <f t="shared" si="242"/>
        <v/>
      </c>
      <c r="U122" s="136" t="str">
        <f t="shared" si="242"/>
        <v/>
      </c>
      <c r="V122" s="136" t="str">
        <f t="shared" si="242"/>
        <v/>
      </c>
      <c r="W122" s="136" t="str">
        <f t="shared" si="242"/>
        <v/>
      </c>
      <c r="X122" s="136" t="str">
        <f t="shared" si="242"/>
        <v/>
      </c>
      <c r="Y122" s="136" t="str">
        <f t="shared" si="242"/>
        <v/>
      </c>
      <c r="Z122" s="136" t="str">
        <f t="shared" si="242"/>
        <v/>
      </c>
      <c r="AA122" s="136" t="str">
        <f t="shared" si="242"/>
        <v/>
      </c>
      <c r="AB122" s="136" t="str">
        <f t="shared" si="242"/>
        <v/>
      </c>
      <c r="AC122" s="136" t="str">
        <f t="shared" si="242"/>
        <v/>
      </c>
      <c r="AD122" s="136" t="str">
        <f t="shared" si="242"/>
        <v/>
      </c>
      <c r="AE122" s="136" t="str">
        <f t="shared" si="242"/>
        <v/>
      </c>
      <c r="AF122" s="136" t="str">
        <f t="shared" si="242"/>
        <v/>
      </c>
      <c r="AG122" s="136" t="str">
        <f t="shared" si="242"/>
        <v/>
      </c>
      <c r="AH122" s="136" t="str">
        <f t="shared" si="242"/>
        <v/>
      </c>
      <c r="AI122" s="136" t="str">
        <f t="shared" si="242"/>
        <v/>
      </c>
      <c r="AJ122" s="136" t="str">
        <f t="shared" si="242"/>
        <v/>
      </c>
      <c r="AK122" s="136" t="str">
        <f t="shared" si="242"/>
        <v/>
      </c>
      <c r="AL122" s="136" t="str">
        <f t="shared" si="242"/>
        <v/>
      </c>
      <c r="AM122" s="136" t="str">
        <f t="shared" si="242"/>
        <v/>
      </c>
      <c r="AN122" s="136" t="str">
        <f t="shared" ref="AN122:BR122" si="243">IF(AJ122&lt;&gt;"",ROUND(AN4*IF($G$1&gt;=DATEVALUE("22/11/2019"),$C$122/365)*$F$122,IF(FALSE,-3,2)),"")</f>
        <v/>
      </c>
      <c r="AO122" s="136" t="str">
        <f t="shared" si="243"/>
        <v/>
      </c>
      <c r="AP122" s="136" t="str">
        <f t="shared" si="243"/>
        <v/>
      </c>
      <c r="AQ122" s="136" t="str">
        <f t="shared" si="243"/>
        <v/>
      </c>
      <c r="AR122" s="136" t="str">
        <f t="shared" si="243"/>
        <v/>
      </c>
      <c r="AS122" s="136" t="str">
        <f t="shared" si="243"/>
        <v/>
      </c>
      <c r="AT122" s="136" t="str">
        <f t="shared" si="243"/>
        <v/>
      </c>
      <c r="AU122" s="136" t="str">
        <f t="shared" si="243"/>
        <v/>
      </c>
      <c r="AV122" s="136" t="str">
        <f t="shared" si="243"/>
        <v/>
      </c>
      <c r="AW122" s="136" t="str">
        <f t="shared" si="243"/>
        <v/>
      </c>
      <c r="AX122" s="136" t="str">
        <f t="shared" si="243"/>
        <v/>
      </c>
      <c r="AY122" s="136" t="str">
        <f t="shared" si="243"/>
        <v/>
      </c>
      <c r="AZ122" s="136" t="str">
        <f t="shared" si="243"/>
        <v/>
      </c>
      <c r="BA122" s="136" t="str">
        <f t="shared" si="243"/>
        <v/>
      </c>
      <c r="BB122" s="136" t="str">
        <f t="shared" si="243"/>
        <v/>
      </c>
      <c r="BC122" s="136" t="str">
        <f t="shared" si="243"/>
        <v/>
      </c>
      <c r="BD122" s="136" t="str">
        <f t="shared" si="243"/>
        <v/>
      </c>
      <c r="BE122" s="136" t="str">
        <f t="shared" si="243"/>
        <v/>
      </c>
      <c r="BF122" s="136" t="str">
        <f t="shared" si="243"/>
        <v/>
      </c>
      <c r="BG122" s="136" t="str">
        <f t="shared" si="243"/>
        <v/>
      </c>
      <c r="BH122" s="136" t="str">
        <f t="shared" si="243"/>
        <v/>
      </c>
      <c r="BI122" s="136" t="str">
        <f t="shared" si="243"/>
        <v/>
      </c>
      <c r="BJ122" s="136" t="str">
        <f t="shared" si="243"/>
        <v/>
      </c>
      <c r="BK122" s="136" t="str">
        <f t="shared" si="243"/>
        <v/>
      </c>
      <c r="BL122" s="136" t="str">
        <f t="shared" si="243"/>
        <v/>
      </c>
      <c r="BM122" s="136" t="str">
        <f t="shared" si="243"/>
        <v/>
      </c>
      <c r="BN122" s="136" t="str">
        <f t="shared" si="243"/>
        <v/>
      </c>
      <c r="BO122" s="136" t="str">
        <f t="shared" si="243"/>
        <v/>
      </c>
      <c r="BP122" s="136" t="str">
        <f t="shared" si="243"/>
        <v/>
      </c>
      <c r="BQ122" s="136" t="str">
        <f t="shared" si="243"/>
        <v/>
      </c>
      <c r="BR122" s="136" t="str">
        <f t="shared" si="243"/>
        <v/>
      </c>
    </row>
    <row r="123" spans="1:70">
      <c r="A123" s="133" t="str">
        <f>IFERROR(IF(IF(AND(ROW(A123)=ROW($A$6),$G$2&lt;DATEVALUE("28/07/2006")),$G$2+1,INDEX('Intereses moratorios'!$A$7:$A$299,MATCH($G$2,'Intereses moratorios'!$A$7:$A$299,1)+ROW(A123)-ROW($A$6)))=0,"",IF(AND(ROW(A123)=ROW($A$6),$G$2&lt;DATEVALUE("28/07/2006")),$G$2+1,INDEX('Intereses moratorios'!$A$7:$A$299,MATCH($G$2,'Intereses moratorios'!$A$7:$A$299,1)+ROW(A123)-ROW($A$6)))),"")</f>
        <v/>
      </c>
      <c r="B123" s="133" t="str">
        <f>IFERROR(INDEX('Intereses moratorios'!$B$7:$B$299,MATCH(A123,'Intereses moratorios'!$A$7:$A$299,0)),"")</f>
        <v/>
      </c>
      <c r="C123" s="134" t="str">
        <f>IF(A123="","",IFERROR(IF($G$1&gt;=DATEVALUE("22/11/2019"),$E$4,INDEX('Intereses moratorios'!$D$7:$D$299,MATCH(A123,'Intereses moratorios'!$A$7:$A$299,0))),""))</f>
        <v/>
      </c>
      <c r="D123" s="133" t="str">
        <f t="shared" si="140"/>
        <v/>
      </c>
      <c r="E123" s="133" t="str">
        <f t="shared" si="141"/>
        <v/>
      </c>
      <c r="F123" s="135" t="str">
        <f t="shared" si="137"/>
        <v/>
      </c>
      <c r="G123" s="136" t="str">
        <f t="shared" si="134"/>
        <v/>
      </c>
      <c r="H123" s="136" t="str">
        <f t="shared" ref="H123:AM123" si="244">IF(D123&lt;&gt;"",ROUND(H4*IF($G$1&gt;=DATEVALUE("22/11/2019"),$C$123/365)*$F$123,IF(FALSE,-3,2)),"")</f>
        <v/>
      </c>
      <c r="I123" s="136" t="str">
        <f t="shared" si="244"/>
        <v/>
      </c>
      <c r="J123" s="136" t="str">
        <f t="shared" si="244"/>
        <v/>
      </c>
      <c r="K123" s="136" t="str">
        <f t="shared" si="244"/>
        <v/>
      </c>
      <c r="L123" s="136" t="str">
        <f t="shared" si="244"/>
        <v/>
      </c>
      <c r="M123" s="136" t="str">
        <f t="shared" si="244"/>
        <v/>
      </c>
      <c r="N123" s="136" t="str">
        <f t="shared" si="244"/>
        <v/>
      </c>
      <c r="O123" s="136" t="str">
        <f t="shared" si="244"/>
        <v/>
      </c>
      <c r="P123" s="136" t="str">
        <f t="shared" si="244"/>
        <v/>
      </c>
      <c r="Q123" s="136" t="str">
        <f t="shared" si="244"/>
        <v/>
      </c>
      <c r="R123" s="136" t="str">
        <f t="shared" si="244"/>
        <v/>
      </c>
      <c r="S123" s="136" t="str">
        <f t="shared" si="244"/>
        <v/>
      </c>
      <c r="T123" s="136" t="str">
        <f t="shared" si="244"/>
        <v/>
      </c>
      <c r="U123" s="136" t="str">
        <f t="shared" si="244"/>
        <v/>
      </c>
      <c r="V123" s="136" t="str">
        <f t="shared" si="244"/>
        <v/>
      </c>
      <c r="W123" s="136" t="str">
        <f t="shared" si="244"/>
        <v/>
      </c>
      <c r="X123" s="136" t="str">
        <f t="shared" si="244"/>
        <v/>
      </c>
      <c r="Y123" s="136" t="str">
        <f t="shared" si="244"/>
        <v/>
      </c>
      <c r="Z123" s="136" t="str">
        <f t="shared" si="244"/>
        <v/>
      </c>
      <c r="AA123" s="136" t="str">
        <f t="shared" si="244"/>
        <v/>
      </c>
      <c r="AB123" s="136" t="str">
        <f t="shared" si="244"/>
        <v/>
      </c>
      <c r="AC123" s="136" t="str">
        <f t="shared" si="244"/>
        <v/>
      </c>
      <c r="AD123" s="136" t="str">
        <f t="shared" si="244"/>
        <v/>
      </c>
      <c r="AE123" s="136" t="str">
        <f t="shared" si="244"/>
        <v/>
      </c>
      <c r="AF123" s="136" t="str">
        <f t="shared" si="244"/>
        <v/>
      </c>
      <c r="AG123" s="136" t="str">
        <f t="shared" si="244"/>
        <v/>
      </c>
      <c r="AH123" s="136" t="str">
        <f t="shared" si="244"/>
        <v/>
      </c>
      <c r="AI123" s="136" t="str">
        <f t="shared" si="244"/>
        <v/>
      </c>
      <c r="AJ123" s="136" t="str">
        <f t="shared" si="244"/>
        <v/>
      </c>
      <c r="AK123" s="136" t="str">
        <f t="shared" si="244"/>
        <v/>
      </c>
      <c r="AL123" s="136" t="str">
        <f t="shared" si="244"/>
        <v/>
      </c>
      <c r="AM123" s="136" t="str">
        <f t="shared" si="244"/>
        <v/>
      </c>
      <c r="AN123" s="136" t="str">
        <f t="shared" ref="AN123:BR123" si="245">IF(AJ123&lt;&gt;"",ROUND(AN4*IF($G$1&gt;=DATEVALUE("22/11/2019"),$C$123/365)*$F$123,IF(FALSE,-3,2)),"")</f>
        <v/>
      </c>
      <c r="AO123" s="136" t="str">
        <f t="shared" si="245"/>
        <v/>
      </c>
      <c r="AP123" s="136" t="str">
        <f t="shared" si="245"/>
        <v/>
      </c>
      <c r="AQ123" s="136" t="str">
        <f t="shared" si="245"/>
        <v/>
      </c>
      <c r="AR123" s="136" t="str">
        <f t="shared" si="245"/>
        <v/>
      </c>
      <c r="AS123" s="136" t="str">
        <f t="shared" si="245"/>
        <v/>
      </c>
      <c r="AT123" s="136" t="str">
        <f t="shared" si="245"/>
        <v/>
      </c>
      <c r="AU123" s="136" t="str">
        <f t="shared" si="245"/>
        <v/>
      </c>
      <c r="AV123" s="136" t="str">
        <f t="shared" si="245"/>
        <v/>
      </c>
      <c r="AW123" s="136" t="str">
        <f t="shared" si="245"/>
        <v/>
      </c>
      <c r="AX123" s="136" t="str">
        <f t="shared" si="245"/>
        <v/>
      </c>
      <c r="AY123" s="136" t="str">
        <f t="shared" si="245"/>
        <v/>
      </c>
      <c r="AZ123" s="136" t="str">
        <f t="shared" si="245"/>
        <v/>
      </c>
      <c r="BA123" s="136" t="str">
        <f t="shared" si="245"/>
        <v/>
      </c>
      <c r="BB123" s="136" t="str">
        <f t="shared" si="245"/>
        <v/>
      </c>
      <c r="BC123" s="136" t="str">
        <f t="shared" si="245"/>
        <v/>
      </c>
      <c r="BD123" s="136" t="str">
        <f t="shared" si="245"/>
        <v/>
      </c>
      <c r="BE123" s="136" t="str">
        <f t="shared" si="245"/>
        <v/>
      </c>
      <c r="BF123" s="136" t="str">
        <f t="shared" si="245"/>
        <v/>
      </c>
      <c r="BG123" s="136" t="str">
        <f t="shared" si="245"/>
        <v/>
      </c>
      <c r="BH123" s="136" t="str">
        <f t="shared" si="245"/>
        <v/>
      </c>
      <c r="BI123" s="136" t="str">
        <f t="shared" si="245"/>
        <v/>
      </c>
      <c r="BJ123" s="136" t="str">
        <f t="shared" si="245"/>
        <v/>
      </c>
      <c r="BK123" s="136" t="str">
        <f t="shared" si="245"/>
        <v/>
      </c>
      <c r="BL123" s="136" t="str">
        <f t="shared" si="245"/>
        <v/>
      </c>
      <c r="BM123" s="136" t="str">
        <f t="shared" si="245"/>
        <v/>
      </c>
      <c r="BN123" s="136" t="str">
        <f t="shared" si="245"/>
        <v/>
      </c>
      <c r="BO123" s="136" t="str">
        <f t="shared" si="245"/>
        <v/>
      </c>
      <c r="BP123" s="136" t="str">
        <f t="shared" si="245"/>
        <v/>
      </c>
      <c r="BQ123" s="136" t="str">
        <f t="shared" si="245"/>
        <v/>
      </c>
      <c r="BR123" s="136" t="str">
        <f t="shared" si="245"/>
        <v/>
      </c>
    </row>
    <row r="124" spans="1:70">
      <c r="A124" s="133" t="str">
        <f>IFERROR(IF(IF(AND(ROW(A124)=ROW($A$6),$G$2&lt;DATEVALUE("28/07/2006")),$G$2+1,INDEX('Intereses moratorios'!$A$7:$A$299,MATCH($G$2,'Intereses moratorios'!$A$7:$A$299,1)+ROW(A124)-ROW($A$6)))=0,"",IF(AND(ROW(A124)=ROW($A$6),$G$2&lt;DATEVALUE("28/07/2006")),$G$2+1,INDEX('Intereses moratorios'!$A$7:$A$299,MATCH($G$2,'Intereses moratorios'!$A$7:$A$299,1)+ROW(A124)-ROW($A$6)))),"")</f>
        <v/>
      </c>
      <c r="B124" s="133" t="str">
        <f>IFERROR(INDEX('Intereses moratorios'!$B$7:$B$299,MATCH(A124,'Intereses moratorios'!$A$7:$A$299,0)),"")</f>
        <v/>
      </c>
      <c r="C124" s="134" t="str">
        <f>IF(A124="","",IFERROR(IF($G$1&gt;=DATEVALUE("22/11/2019"),$E$4,INDEX('Intereses moratorios'!$D$7:$D$299,MATCH(A124,'Intereses moratorios'!$A$7:$A$299,0))),""))</f>
        <v/>
      </c>
      <c r="D124" s="133" t="str">
        <f t="shared" si="140"/>
        <v/>
      </c>
      <c r="E124" s="133" t="str">
        <f t="shared" si="141"/>
        <v/>
      </c>
      <c r="F124" s="135" t="str">
        <f t="shared" si="137"/>
        <v/>
      </c>
      <c r="G124" s="136" t="str">
        <f t="shared" si="134"/>
        <v/>
      </c>
      <c r="H124" s="136" t="str">
        <f t="shared" ref="H124:AM124" si="246">IF(D124&lt;&gt;"",ROUND(H4*IF($G$1&gt;=DATEVALUE("22/11/2019"),$C$124/365)*$F$124,IF(FALSE,-3,2)),"")</f>
        <v/>
      </c>
      <c r="I124" s="136" t="str">
        <f t="shared" si="246"/>
        <v/>
      </c>
      <c r="J124" s="136" t="str">
        <f t="shared" si="246"/>
        <v/>
      </c>
      <c r="K124" s="136" t="str">
        <f t="shared" si="246"/>
        <v/>
      </c>
      <c r="L124" s="136" t="str">
        <f t="shared" si="246"/>
        <v/>
      </c>
      <c r="M124" s="136" t="str">
        <f t="shared" si="246"/>
        <v/>
      </c>
      <c r="N124" s="136" t="str">
        <f t="shared" si="246"/>
        <v/>
      </c>
      <c r="O124" s="136" t="str">
        <f t="shared" si="246"/>
        <v/>
      </c>
      <c r="P124" s="136" t="str">
        <f t="shared" si="246"/>
        <v/>
      </c>
      <c r="Q124" s="136" t="str">
        <f t="shared" si="246"/>
        <v/>
      </c>
      <c r="R124" s="136" t="str">
        <f t="shared" si="246"/>
        <v/>
      </c>
      <c r="S124" s="136" t="str">
        <f t="shared" si="246"/>
        <v/>
      </c>
      <c r="T124" s="136" t="str">
        <f t="shared" si="246"/>
        <v/>
      </c>
      <c r="U124" s="136" t="str">
        <f t="shared" si="246"/>
        <v/>
      </c>
      <c r="V124" s="136" t="str">
        <f t="shared" si="246"/>
        <v/>
      </c>
      <c r="W124" s="136" t="str">
        <f t="shared" si="246"/>
        <v/>
      </c>
      <c r="X124" s="136" t="str">
        <f t="shared" si="246"/>
        <v/>
      </c>
      <c r="Y124" s="136" t="str">
        <f t="shared" si="246"/>
        <v/>
      </c>
      <c r="Z124" s="136" t="str">
        <f t="shared" si="246"/>
        <v/>
      </c>
      <c r="AA124" s="136" t="str">
        <f t="shared" si="246"/>
        <v/>
      </c>
      <c r="AB124" s="136" t="str">
        <f t="shared" si="246"/>
        <v/>
      </c>
      <c r="AC124" s="136" t="str">
        <f t="shared" si="246"/>
        <v/>
      </c>
      <c r="AD124" s="136" t="str">
        <f t="shared" si="246"/>
        <v/>
      </c>
      <c r="AE124" s="136" t="str">
        <f t="shared" si="246"/>
        <v/>
      </c>
      <c r="AF124" s="136" t="str">
        <f t="shared" si="246"/>
        <v/>
      </c>
      <c r="AG124" s="136" t="str">
        <f t="shared" si="246"/>
        <v/>
      </c>
      <c r="AH124" s="136" t="str">
        <f t="shared" si="246"/>
        <v/>
      </c>
      <c r="AI124" s="136" t="str">
        <f t="shared" si="246"/>
        <v/>
      </c>
      <c r="AJ124" s="136" t="str">
        <f t="shared" si="246"/>
        <v/>
      </c>
      <c r="AK124" s="136" t="str">
        <f t="shared" si="246"/>
        <v/>
      </c>
      <c r="AL124" s="136" t="str">
        <f t="shared" si="246"/>
        <v/>
      </c>
      <c r="AM124" s="136" t="str">
        <f t="shared" si="246"/>
        <v/>
      </c>
      <c r="AN124" s="136" t="str">
        <f t="shared" ref="AN124:BR124" si="247">IF(AJ124&lt;&gt;"",ROUND(AN4*IF($G$1&gt;=DATEVALUE("22/11/2019"),$C$124/365)*$F$124,IF(FALSE,-3,2)),"")</f>
        <v/>
      </c>
      <c r="AO124" s="136" t="str">
        <f t="shared" si="247"/>
        <v/>
      </c>
      <c r="AP124" s="136" t="str">
        <f t="shared" si="247"/>
        <v/>
      </c>
      <c r="AQ124" s="136" t="str">
        <f t="shared" si="247"/>
        <v/>
      </c>
      <c r="AR124" s="136" t="str">
        <f t="shared" si="247"/>
        <v/>
      </c>
      <c r="AS124" s="136" t="str">
        <f t="shared" si="247"/>
        <v/>
      </c>
      <c r="AT124" s="136" t="str">
        <f t="shared" si="247"/>
        <v/>
      </c>
      <c r="AU124" s="136" t="str">
        <f t="shared" si="247"/>
        <v/>
      </c>
      <c r="AV124" s="136" t="str">
        <f t="shared" si="247"/>
        <v/>
      </c>
      <c r="AW124" s="136" t="str">
        <f t="shared" si="247"/>
        <v/>
      </c>
      <c r="AX124" s="136" t="str">
        <f t="shared" si="247"/>
        <v/>
      </c>
      <c r="AY124" s="136" t="str">
        <f t="shared" si="247"/>
        <v/>
      </c>
      <c r="AZ124" s="136" t="str">
        <f t="shared" si="247"/>
        <v/>
      </c>
      <c r="BA124" s="136" t="str">
        <f t="shared" si="247"/>
        <v/>
      </c>
      <c r="BB124" s="136" t="str">
        <f t="shared" si="247"/>
        <v/>
      </c>
      <c r="BC124" s="136" t="str">
        <f t="shared" si="247"/>
        <v/>
      </c>
      <c r="BD124" s="136" t="str">
        <f t="shared" si="247"/>
        <v/>
      </c>
      <c r="BE124" s="136" t="str">
        <f t="shared" si="247"/>
        <v/>
      </c>
      <c r="BF124" s="136" t="str">
        <f t="shared" si="247"/>
        <v/>
      </c>
      <c r="BG124" s="136" t="str">
        <f t="shared" si="247"/>
        <v/>
      </c>
      <c r="BH124" s="136" t="str">
        <f t="shared" si="247"/>
        <v/>
      </c>
      <c r="BI124" s="136" t="str">
        <f t="shared" si="247"/>
        <v/>
      </c>
      <c r="BJ124" s="136" t="str">
        <f t="shared" si="247"/>
        <v/>
      </c>
      <c r="BK124" s="136" t="str">
        <f t="shared" si="247"/>
        <v/>
      </c>
      <c r="BL124" s="136" t="str">
        <f t="shared" si="247"/>
        <v/>
      </c>
      <c r="BM124" s="136" t="str">
        <f t="shared" si="247"/>
        <v/>
      </c>
      <c r="BN124" s="136" t="str">
        <f t="shared" si="247"/>
        <v/>
      </c>
      <c r="BO124" s="136" t="str">
        <f t="shared" si="247"/>
        <v/>
      </c>
      <c r="BP124" s="136" t="str">
        <f t="shared" si="247"/>
        <v/>
      </c>
      <c r="BQ124" s="136" t="str">
        <f t="shared" si="247"/>
        <v/>
      </c>
      <c r="BR124" s="136" t="str">
        <f t="shared" si="247"/>
        <v/>
      </c>
    </row>
    <row r="125" spans="1:70">
      <c r="A125" s="133" t="str">
        <f>IFERROR(IF(IF(AND(ROW(A125)=ROW($A$6),$G$2&lt;DATEVALUE("28/07/2006")),$G$2+1,INDEX('Intereses moratorios'!$A$7:$A$299,MATCH($G$2,'Intereses moratorios'!$A$7:$A$299,1)+ROW(A125)-ROW($A$6)))=0,"",IF(AND(ROW(A125)=ROW($A$6),$G$2&lt;DATEVALUE("28/07/2006")),$G$2+1,INDEX('Intereses moratorios'!$A$7:$A$299,MATCH($G$2,'Intereses moratorios'!$A$7:$A$299,1)+ROW(A125)-ROW($A$6)))),"")</f>
        <v/>
      </c>
      <c r="B125" s="133" t="str">
        <f>IFERROR(INDEX('Intereses moratorios'!$B$7:$B$299,MATCH(A125,'Intereses moratorios'!$A$7:$A$299,0)),"")</f>
        <v/>
      </c>
      <c r="C125" s="134" t="str">
        <f>IF(A125="","",IFERROR(IF($G$1&gt;=DATEVALUE("22/11/2019"),$E$4,INDEX('Intereses moratorios'!$D$7:$D$299,MATCH(A125,'Intereses moratorios'!$A$7:$A$299,0))),""))</f>
        <v/>
      </c>
      <c r="D125" s="133" t="str">
        <f t="shared" si="140"/>
        <v/>
      </c>
      <c r="E125" s="133" t="str">
        <f t="shared" si="141"/>
        <v/>
      </c>
      <c r="F125" s="135" t="str">
        <f t="shared" si="137"/>
        <v/>
      </c>
      <c r="G125" s="136" t="str">
        <f t="shared" si="134"/>
        <v/>
      </c>
      <c r="H125" s="136" t="str">
        <f t="shared" ref="H125:AM125" si="248">IF(D125&lt;&gt;"",ROUND(H4*IF($G$1&gt;=DATEVALUE("22/11/2019"),$C$125/365)*$F$125,IF(FALSE,-3,2)),"")</f>
        <v/>
      </c>
      <c r="I125" s="136" t="str">
        <f t="shared" si="248"/>
        <v/>
      </c>
      <c r="J125" s="136" t="str">
        <f t="shared" si="248"/>
        <v/>
      </c>
      <c r="K125" s="136" t="str">
        <f t="shared" si="248"/>
        <v/>
      </c>
      <c r="L125" s="136" t="str">
        <f t="shared" si="248"/>
        <v/>
      </c>
      <c r="M125" s="136" t="str">
        <f t="shared" si="248"/>
        <v/>
      </c>
      <c r="N125" s="136" t="str">
        <f t="shared" si="248"/>
        <v/>
      </c>
      <c r="O125" s="136" t="str">
        <f t="shared" si="248"/>
        <v/>
      </c>
      <c r="P125" s="136" t="str">
        <f t="shared" si="248"/>
        <v/>
      </c>
      <c r="Q125" s="136" t="str">
        <f t="shared" si="248"/>
        <v/>
      </c>
      <c r="R125" s="136" t="str">
        <f t="shared" si="248"/>
        <v/>
      </c>
      <c r="S125" s="136" t="str">
        <f t="shared" si="248"/>
        <v/>
      </c>
      <c r="T125" s="136" t="str">
        <f t="shared" si="248"/>
        <v/>
      </c>
      <c r="U125" s="136" t="str">
        <f t="shared" si="248"/>
        <v/>
      </c>
      <c r="V125" s="136" t="str">
        <f t="shared" si="248"/>
        <v/>
      </c>
      <c r="W125" s="136" t="str">
        <f t="shared" si="248"/>
        <v/>
      </c>
      <c r="X125" s="136" t="str">
        <f t="shared" si="248"/>
        <v/>
      </c>
      <c r="Y125" s="136" t="str">
        <f t="shared" si="248"/>
        <v/>
      </c>
      <c r="Z125" s="136" t="str">
        <f t="shared" si="248"/>
        <v/>
      </c>
      <c r="AA125" s="136" t="str">
        <f t="shared" si="248"/>
        <v/>
      </c>
      <c r="AB125" s="136" t="str">
        <f t="shared" si="248"/>
        <v/>
      </c>
      <c r="AC125" s="136" t="str">
        <f t="shared" si="248"/>
        <v/>
      </c>
      <c r="AD125" s="136" t="str">
        <f t="shared" si="248"/>
        <v/>
      </c>
      <c r="AE125" s="136" t="str">
        <f t="shared" si="248"/>
        <v/>
      </c>
      <c r="AF125" s="136" t="str">
        <f t="shared" si="248"/>
        <v/>
      </c>
      <c r="AG125" s="136" t="str">
        <f t="shared" si="248"/>
        <v/>
      </c>
      <c r="AH125" s="136" t="str">
        <f t="shared" si="248"/>
        <v/>
      </c>
      <c r="AI125" s="136" t="str">
        <f t="shared" si="248"/>
        <v/>
      </c>
      <c r="AJ125" s="136" t="str">
        <f t="shared" si="248"/>
        <v/>
      </c>
      <c r="AK125" s="136" t="str">
        <f t="shared" si="248"/>
        <v/>
      </c>
      <c r="AL125" s="136" t="str">
        <f t="shared" si="248"/>
        <v/>
      </c>
      <c r="AM125" s="136" t="str">
        <f t="shared" si="248"/>
        <v/>
      </c>
      <c r="AN125" s="136" t="str">
        <f t="shared" ref="AN125:BR125" si="249">IF(AJ125&lt;&gt;"",ROUND(AN4*IF($G$1&gt;=DATEVALUE("22/11/2019"),$C$125/365)*$F$125,IF(FALSE,-3,2)),"")</f>
        <v/>
      </c>
      <c r="AO125" s="136" t="str">
        <f t="shared" si="249"/>
        <v/>
      </c>
      <c r="AP125" s="136" t="str">
        <f t="shared" si="249"/>
        <v/>
      </c>
      <c r="AQ125" s="136" t="str">
        <f t="shared" si="249"/>
        <v/>
      </c>
      <c r="AR125" s="136" t="str">
        <f t="shared" si="249"/>
        <v/>
      </c>
      <c r="AS125" s="136" t="str">
        <f t="shared" si="249"/>
        <v/>
      </c>
      <c r="AT125" s="136" t="str">
        <f t="shared" si="249"/>
        <v/>
      </c>
      <c r="AU125" s="136" t="str">
        <f t="shared" si="249"/>
        <v/>
      </c>
      <c r="AV125" s="136" t="str">
        <f t="shared" si="249"/>
        <v/>
      </c>
      <c r="AW125" s="136" t="str">
        <f t="shared" si="249"/>
        <v/>
      </c>
      <c r="AX125" s="136" t="str">
        <f t="shared" si="249"/>
        <v/>
      </c>
      <c r="AY125" s="136" t="str">
        <f t="shared" si="249"/>
        <v/>
      </c>
      <c r="AZ125" s="136" t="str">
        <f t="shared" si="249"/>
        <v/>
      </c>
      <c r="BA125" s="136" t="str">
        <f t="shared" si="249"/>
        <v/>
      </c>
      <c r="BB125" s="136" t="str">
        <f t="shared" si="249"/>
        <v/>
      </c>
      <c r="BC125" s="136" t="str">
        <f t="shared" si="249"/>
        <v/>
      </c>
      <c r="BD125" s="136" t="str">
        <f t="shared" si="249"/>
        <v/>
      </c>
      <c r="BE125" s="136" t="str">
        <f t="shared" si="249"/>
        <v/>
      </c>
      <c r="BF125" s="136" t="str">
        <f t="shared" si="249"/>
        <v/>
      </c>
      <c r="BG125" s="136" t="str">
        <f t="shared" si="249"/>
        <v/>
      </c>
      <c r="BH125" s="136" t="str">
        <f t="shared" si="249"/>
        <v/>
      </c>
      <c r="BI125" s="136" t="str">
        <f t="shared" si="249"/>
        <v/>
      </c>
      <c r="BJ125" s="136" t="str">
        <f t="shared" si="249"/>
        <v/>
      </c>
      <c r="BK125" s="136" t="str">
        <f t="shared" si="249"/>
        <v/>
      </c>
      <c r="BL125" s="136" t="str">
        <f t="shared" si="249"/>
        <v/>
      </c>
      <c r="BM125" s="136" t="str">
        <f t="shared" si="249"/>
        <v/>
      </c>
      <c r="BN125" s="136" t="str">
        <f t="shared" si="249"/>
        <v/>
      </c>
      <c r="BO125" s="136" t="str">
        <f t="shared" si="249"/>
        <v/>
      </c>
      <c r="BP125" s="136" t="str">
        <f t="shared" si="249"/>
        <v/>
      </c>
      <c r="BQ125" s="136" t="str">
        <f t="shared" si="249"/>
        <v/>
      </c>
      <c r="BR125" s="136" t="str">
        <f t="shared" si="249"/>
        <v/>
      </c>
    </row>
    <row r="126" spans="1:70">
      <c r="A126" s="133" t="str">
        <f>IFERROR(IF(IF(AND(ROW(A126)=ROW($A$6),$G$2&lt;DATEVALUE("28/07/2006")),$G$2+1,INDEX('Intereses moratorios'!$A$7:$A$299,MATCH($G$2,'Intereses moratorios'!$A$7:$A$299,1)+ROW(A126)-ROW($A$6)))=0,"",IF(AND(ROW(A126)=ROW($A$6),$G$2&lt;DATEVALUE("28/07/2006")),$G$2+1,INDEX('Intereses moratorios'!$A$7:$A$299,MATCH($G$2,'Intereses moratorios'!$A$7:$A$299,1)+ROW(A126)-ROW($A$6)))),"")</f>
        <v/>
      </c>
      <c r="B126" s="133" t="str">
        <f>IFERROR(INDEX('Intereses moratorios'!$B$7:$B$299,MATCH(A126,'Intereses moratorios'!$A$7:$A$299,0)),"")</f>
        <v/>
      </c>
      <c r="C126" s="134" t="str">
        <f>IF(A126="","",IFERROR(IF($G$1&gt;=DATEVALUE("22/11/2019"),$E$4,INDEX('Intereses moratorios'!$D$7:$D$299,MATCH(A126,'Intereses moratorios'!$A$7:$A$299,0))),""))</f>
        <v/>
      </c>
      <c r="D126" s="133" t="str">
        <f t="shared" si="140"/>
        <v/>
      </c>
      <c r="E126" s="133" t="str">
        <f t="shared" si="141"/>
        <v/>
      </c>
      <c r="F126" s="135" t="str">
        <f t="shared" si="137"/>
        <v/>
      </c>
      <c r="G126" s="136" t="str">
        <f t="shared" si="134"/>
        <v/>
      </c>
      <c r="H126" s="136" t="str">
        <f t="shared" ref="H126:AM126" si="250">IF(D126&lt;&gt;"",ROUND(H4*IF($G$1&gt;=DATEVALUE("22/11/2019"),$C$126/365)*$F$126,IF(FALSE,-3,2)),"")</f>
        <v/>
      </c>
      <c r="I126" s="136" t="str">
        <f t="shared" si="250"/>
        <v/>
      </c>
      <c r="J126" s="136" t="str">
        <f t="shared" si="250"/>
        <v/>
      </c>
      <c r="K126" s="136" t="str">
        <f t="shared" si="250"/>
        <v/>
      </c>
      <c r="L126" s="136" t="str">
        <f t="shared" si="250"/>
        <v/>
      </c>
      <c r="M126" s="136" t="str">
        <f t="shared" si="250"/>
        <v/>
      </c>
      <c r="N126" s="136" t="str">
        <f t="shared" si="250"/>
        <v/>
      </c>
      <c r="O126" s="136" t="str">
        <f t="shared" si="250"/>
        <v/>
      </c>
      <c r="P126" s="136" t="str">
        <f t="shared" si="250"/>
        <v/>
      </c>
      <c r="Q126" s="136" t="str">
        <f t="shared" si="250"/>
        <v/>
      </c>
      <c r="R126" s="136" t="str">
        <f t="shared" si="250"/>
        <v/>
      </c>
      <c r="S126" s="136" t="str">
        <f t="shared" si="250"/>
        <v/>
      </c>
      <c r="T126" s="136" t="str">
        <f t="shared" si="250"/>
        <v/>
      </c>
      <c r="U126" s="136" t="str">
        <f t="shared" si="250"/>
        <v/>
      </c>
      <c r="V126" s="136" t="str">
        <f t="shared" si="250"/>
        <v/>
      </c>
      <c r="W126" s="136" t="str">
        <f t="shared" si="250"/>
        <v/>
      </c>
      <c r="X126" s="136" t="str">
        <f t="shared" si="250"/>
        <v/>
      </c>
      <c r="Y126" s="136" t="str">
        <f t="shared" si="250"/>
        <v/>
      </c>
      <c r="Z126" s="136" t="str">
        <f t="shared" si="250"/>
        <v/>
      </c>
      <c r="AA126" s="136" t="str">
        <f t="shared" si="250"/>
        <v/>
      </c>
      <c r="AB126" s="136" t="str">
        <f t="shared" si="250"/>
        <v/>
      </c>
      <c r="AC126" s="136" t="str">
        <f t="shared" si="250"/>
        <v/>
      </c>
      <c r="AD126" s="136" t="str">
        <f t="shared" si="250"/>
        <v/>
      </c>
      <c r="AE126" s="136" t="str">
        <f t="shared" si="250"/>
        <v/>
      </c>
      <c r="AF126" s="136" t="str">
        <f t="shared" si="250"/>
        <v/>
      </c>
      <c r="AG126" s="136" t="str">
        <f t="shared" si="250"/>
        <v/>
      </c>
      <c r="AH126" s="136" t="str">
        <f t="shared" si="250"/>
        <v/>
      </c>
      <c r="AI126" s="136" t="str">
        <f t="shared" si="250"/>
        <v/>
      </c>
      <c r="AJ126" s="136" t="str">
        <f t="shared" si="250"/>
        <v/>
      </c>
      <c r="AK126" s="136" t="str">
        <f t="shared" si="250"/>
        <v/>
      </c>
      <c r="AL126" s="136" t="str">
        <f t="shared" si="250"/>
        <v/>
      </c>
      <c r="AM126" s="136" t="str">
        <f t="shared" si="250"/>
        <v/>
      </c>
      <c r="AN126" s="136" t="str">
        <f t="shared" ref="AN126:BR126" si="251">IF(AJ126&lt;&gt;"",ROUND(AN4*IF($G$1&gt;=DATEVALUE("22/11/2019"),$C$126/365)*$F$126,IF(FALSE,-3,2)),"")</f>
        <v/>
      </c>
      <c r="AO126" s="136" t="str">
        <f t="shared" si="251"/>
        <v/>
      </c>
      <c r="AP126" s="136" t="str">
        <f t="shared" si="251"/>
        <v/>
      </c>
      <c r="AQ126" s="136" t="str">
        <f t="shared" si="251"/>
        <v/>
      </c>
      <c r="AR126" s="136" t="str">
        <f t="shared" si="251"/>
        <v/>
      </c>
      <c r="AS126" s="136" t="str">
        <f t="shared" si="251"/>
        <v/>
      </c>
      <c r="AT126" s="136" t="str">
        <f t="shared" si="251"/>
        <v/>
      </c>
      <c r="AU126" s="136" t="str">
        <f t="shared" si="251"/>
        <v/>
      </c>
      <c r="AV126" s="136" t="str">
        <f t="shared" si="251"/>
        <v/>
      </c>
      <c r="AW126" s="136" t="str">
        <f t="shared" si="251"/>
        <v/>
      </c>
      <c r="AX126" s="136" t="str">
        <f t="shared" si="251"/>
        <v/>
      </c>
      <c r="AY126" s="136" t="str">
        <f t="shared" si="251"/>
        <v/>
      </c>
      <c r="AZ126" s="136" t="str">
        <f t="shared" si="251"/>
        <v/>
      </c>
      <c r="BA126" s="136" t="str">
        <f t="shared" si="251"/>
        <v/>
      </c>
      <c r="BB126" s="136" t="str">
        <f t="shared" si="251"/>
        <v/>
      </c>
      <c r="BC126" s="136" t="str">
        <f t="shared" si="251"/>
        <v/>
      </c>
      <c r="BD126" s="136" t="str">
        <f t="shared" si="251"/>
        <v/>
      </c>
      <c r="BE126" s="136" t="str">
        <f t="shared" si="251"/>
        <v/>
      </c>
      <c r="BF126" s="136" t="str">
        <f t="shared" si="251"/>
        <v/>
      </c>
      <c r="BG126" s="136" t="str">
        <f t="shared" si="251"/>
        <v/>
      </c>
      <c r="BH126" s="136" t="str">
        <f t="shared" si="251"/>
        <v/>
      </c>
      <c r="BI126" s="136" t="str">
        <f t="shared" si="251"/>
        <v/>
      </c>
      <c r="BJ126" s="136" t="str">
        <f t="shared" si="251"/>
        <v/>
      </c>
      <c r="BK126" s="136" t="str">
        <f t="shared" si="251"/>
        <v/>
      </c>
      <c r="BL126" s="136" t="str">
        <f t="shared" si="251"/>
        <v/>
      </c>
      <c r="BM126" s="136" t="str">
        <f t="shared" si="251"/>
        <v/>
      </c>
      <c r="BN126" s="136" t="str">
        <f t="shared" si="251"/>
        <v/>
      </c>
      <c r="BO126" s="136" t="str">
        <f t="shared" si="251"/>
        <v/>
      </c>
      <c r="BP126" s="136" t="str">
        <f t="shared" si="251"/>
        <v/>
      </c>
      <c r="BQ126" s="136" t="str">
        <f t="shared" si="251"/>
        <v/>
      </c>
      <c r="BR126" s="136" t="str">
        <f t="shared" si="251"/>
        <v/>
      </c>
    </row>
    <row r="127" spans="1:70">
      <c r="A127" s="133" t="str">
        <f>IFERROR(IF(IF(AND(ROW(A127)=ROW($A$6),$G$2&lt;DATEVALUE("28/07/2006")),$G$2+1,INDEX('Intereses moratorios'!$A$7:$A$299,MATCH($G$2,'Intereses moratorios'!$A$7:$A$299,1)+ROW(A127)-ROW($A$6)))=0,"",IF(AND(ROW(A127)=ROW($A$6),$G$2&lt;DATEVALUE("28/07/2006")),$G$2+1,INDEX('Intereses moratorios'!$A$7:$A$299,MATCH($G$2,'Intereses moratorios'!$A$7:$A$299,1)+ROW(A127)-ROW($A$6)))),"")</f>
        <v/>
      </c>
      <c r="B127" s="133" t="str">
        <f>IFERROR(INDEX('Intereses moratorios'!$B$7:$B$299,MATCH(A127,'Intereses moratorios'!$A$7:$A$299,0)),"")</f>
        <v/>
      </c>
      <c r="C127" s="134" t="str">
        <f>IF(A127="","",IFERROR(IF($G$1&gt;=DATEVALUE("22/11/2019"),$E$4,INDEX('Intereses moratorios'!$D$7:$D$299,MATCH(A127,'Intereses moratorios'!$A$7:$A$299,0))),""))</f>
        <v/>
      </c>
      <c r="D127" s="133" t="str">
        <f t="shared" si="140"/>
        <v/>
      </c>
      <c r="E127" s="133" t="str">
        <f t="shared" si="141"/>
        <v/>
      </c>
      <c r="F127" s="135" t="str">
        <f t="shared" si="137"/>
        <v/>
      </c>
      <c r="G127" s="136" t="str">
        <f t="shared" si="134"/>
        <v/>
      </c>
      <c r="H127" s="136" t="str">
        <f t="shared" ref="H127:AM127" si="252">IF(D127&lt;&gt;"",ROUND(H4*IF($G$1&gt;=DATEVALUE("22/11/2019"),$C$127/365)*$F$127,IF(FALSE,-3,2)),"")</f>
        <v/>
      </c>
      <c r="I127" s="136" t="str">
        <f t="shared" si="252"/>
        <v/>
      </c>
      <c r="J127" s="136" t="str">
        <f t="shared" si="252"/>
        <v/>
      </c>
      <c r="K127" s="136" t="str">
        <f t="shared" si="252"/>
        <v/>
      </c>
      <c r="L127" s="136" t="str">
        <f t="shared" si="252"/>
        <v/>
      </c>
      <c r="M127" s="136" t="str">
        <f t="shared" si="252"/>
        <v/>
      </c>
      <c r="N127" s="136" t="str">
        <f t="shared" si="252"/>
        <v/>
      </c>
      <c r="O127" s="136" t="str">
        <f t="shared" si="252"/>
        <v/>
      </c>
      <c r="P127" s="136" t="str">
        <f t="shared" si="252"/>
        <v/>
      </c>
      <c r="Q127" s="136" t="str">
        <f t="shared" si="252"/>
        <v/>
      </c>
      <c r="R127" s="136" t="str">
        <f t="shared" si="252"/>
        <v/>
      </c>
      <c r="S127" s="136" t="str">
        <f t="shared" si="252"/>
        <v/>
      </c>
      <c r="T127" s="136" t="str">
        <f t="shared" si="252"/>
        <v/>
      </c>
      <c r="U127" s="136" t="str">
        <f t="shared" si="252"/>
        <v/>
      </c>
      <c r="V127" s="136" t="str">
        <f t="shared" si="252"/>
        <v/>
      </c>
      <c r="W127" s="136" t="str">
        <f t="shared" si="252"/>
        <v/>
      </c>
      <c r="X127" s="136" t="str">
        <f t="shared" si="252"/>
        <v/>
      </c>
      <c r="Y127" s="136" t="str">
        <f t="shared" si="252"/>
        <v/>
      </c>
      <c r="Z127" s="136" t="str">
        <f t="shared" si="252"/>
        <v/>
      </c>
      <c r="AA127" s="136" t="str">
        <f t="shared" si="252"/>
        <v/>
      </c>
      <c r="AB127" s="136" t="str">
        <f t="shared" si="252"/>
        <v/>
      </c>
      <c r="AC127" s="136" t="str">
        <f t="shared" si="252"/>
        <v/>
      </c>
      <c r="AD127" s="136" t="str">
        <f t="shared" si="252"/>
        <v/>
      </c>
      <c r="AE127" s="136" t="str">
        <f t="shared" si="252"/>
        <v/>
      </c>
      <c r="AF127" s="136" t="str">
        <f t="shared" si="252"/>
        <v/>
      </c>
      <c r="AG127" s="136" t="str">
        <f t="shared" si="252"/>
        <v/>
      </c>
      <c r="AH127" s="136" t="str">
        <f t="shared" si="252"/>
        <v/>
      </c>
      <c r="AI127" s="136" t="str">
        <f t="shared" si="252"/>
        <v/>
      </c>
      <c r="AJ127" s="136" t="str">
        <f t="shared" si="252"/>
        <v/>
      </c>
      <c r="AK127" s="136" t="str">
        <f t="shared" si="252"/>
        <v/>
      </c>
      <c r="AL127" s="136" t="str">
        <f t="shared" si="252"/>
        <v/>
      </c>
      <c r="AM127" s="136" t="str">
        <f t="shared" si="252"/>
        <v/>
      </c>
      <c r="AN127" s="136" t="str">
        <f t="shared" ref="AN127:BR127" si="253">IF(AJ127&lt;&gt;"",ROUND(AN4*IF($G$1&gt;=DATEVALUE("22/11/2019"),$C$127/365)*$F$127,IF(FALSE,-3,2)),"")</f>
        <v/>
      </c>
      <c r="AO127" s="136" t="str">
        <f t="shared" si="253"/>
        <v/>
      </c>
      <c r="AP127" s="136" t="str">
        <f t="shared" si="253"/>
        <v/>
      </c>
      <c r="AQ127" s="136" t="str">
        <f t="shared" si="253"/>
        <v/>
      </c>
      <c r="AR127" s="136" t="str">
        <f t="shared" si="253"/>
        <v/>
      </c>
      <c r="AS127" s="136" t="str">
        <f t="shared" si="253"/>
        <v/>
      </c>
      <c r="AT127" s="136" t="str">
        <f t="shared" si="253"/>
        <v/>
      </c>
      <c r="AU127" s="136" t="str">
        <f t="shared" si="253"/>
        <v/>
      </c>
      <c r="AV127" s="136" t="str">
        <f t="shared" si="253"/>
        <v/>
      </c>
      <c r="AW127" s="136" t="str">
        <f t="shared" si="253"/>
        <v/>
      </c>
      <c r="AX127" s="136" t="str">
        <f t="shared" si="253"/>
        <v/>
      </c>
      <c r="AY127" s="136" t="str">
        <f t="shared" si="253"/>
        <v/>
      </c>
      <c r="AZ127" s="136" t="str">
        <f t="shared" si="253"/>
        <v/>
      </c>
      <c r="BA127" s="136" t="str">
        <f t="shared" si="253"/>
        <v/>
      </c>
      <c r="BB127" s="136" t="str">
        <f t="shared" si="253"/>
        <v/>
      </c>
      <c r="BC127" s="136" t="str">
        <f t="shared" si="253"/>
        <v/>
      </c>
      <c r="BD127" s="136" t="str">
        <f t="shared" si="253"/>
        <v/>
      </c>
      <c r="BE127" s="136" t="str">
        <f t="shared" si="253"/>
        <v/>
      </c>
      <c r="BF127" s="136" t="str">
        <f t="shared" si="253"/>
        <v/>
      </c>
      <c r="BG127" s="136" t="str">
        <f t="shared" si="253"/>
        <v/>
      </c>
      <c r="BH127" s="136" t="str">
        <f t="shared" si="253"/>
        <v/>
      </c>
      <c r="BI127" s="136" t="str">
        <f t="shared" si="253"/>
        <v/>
      </c>
      <c r="BJ127" s="136" t="str">
        <f t="shared" si="253"/>
        <v/>
      </c>
      <c r="BK127" s="136" t="str">
        <f t="shared" si="253"/>
        <v/>
      </c>
      <c r="BL127" s="136" t="str">
        <f t="shared" si="253"/>
        <v/>
      </c>
      <c r="BM127" s="136" t="str">
        <f t="shared" si="253"/>
        <v/>
      </c>
      <c r="BN127" s="136" t="str">
        <f t="shared" si="253"/>
        <v/>
      </c>
      <c r="BO127" s="136" t="str">
        <f t="shared" si="253"/>
        <v/>
      </c>
      <c r="BP127" s="136" t="str">
        <f t="shared" si="253"/>
        <v/>
      </c>
      <c r="BQ127" s="136" t="str">
        <f t="shared" si="253"/>
        <v/>
      </c>
      <c r="BR127" s="136" t="str">
        <f t="shared" si="253"/>
        <v/>
      </c>
    </row>
    <row r="128" spans="1:70">
      <c r="A128" s="133" t="str">
        <f>IFERROR(IF(IF(AND(ROW(A128)=ROW($A$6),$G$2&lt;DATEVALUE("28/07/2006")),$G$2+1,INDEX('Intereses moratorios'!$A$7:$A$299,MATCH($G$2,'Intereses moratorios'!$A$7:$A$299,1)+ROW(A128)-ROW($A$6)))=0,"",IF(AND(ROW(A128)=ROW($A$6),$G$2&lt;DATEVALUE("28/07/2006")),$G$2+1,INDEX('Intereses moratorios'!$A$7:$A$299,MATCH($G$2,'Intereses moratorios'!$A$7:$A$299,1)+ROW(A128)-ROW($A$6)))),"")</f>
        <v/>
      </c>
      <c r="B128" s="133" t="str">
        <f>IFERROR(INDEX('Intereses moratorios'!$B$7:$B$299,MATCH(A128,'Intereses moratorios'!$A$7:$A$299,0)),"")</f>
        <v/>
      </c>
      <c r="C128" s="134" t="str">
        <f>IF(A128="","",IFERROR(IF($G$1&gt;=DATEVALUE("22/11/2019"),$E$4,INDEX('Intereses moratorios'!$D$7:$D$299,MATCH(A128,'Intereses moratorios'!$A$7:$A$299,0))),""))</f>
        <v/>
      </c>
      <c r="D128" s="133" t="str">
        <f t="shared" si="140"/>
        <v/>
      </c>
      <c r="E128" s="133" t="str">
        <f t="shared" si="141"/>
        <v/>
      </c>
      <c r="F128" s="135" t="str">
        <f t="shared" si="137"/>
        <v/>
      </c>
      <c r="G128" s="136" t="str">
        <f t="shared" si="134"/>
        <v/>
      </c>
      <c r="H128" s="136" t="str">
        <f t="shared" ref="H128:AM128" si="254">IF(D128&lt;&gt;"",ROUND(H4*IF($G$1&gt;=DATEVALUE("22/11/2019"),$C$128/365)*$F$128,IF(FALSE,-3,2)),"")</f>
        <v/>
      </c>
      <c r="I128" s="136" t="str">
        <f t="shared" si="254"/>
        <v/>
      </c>
      <c r="J128" s="136" t="str">
        <f t="shared" si="254"/>
        <v/>
      </c>
      <c r="K128" s="136" t="str">
        <f t="shared" si="254"/>
        <v/>
      </c>
      <c r="L128" s="136" t="str">
        <f t="shared" si="254"/>
        <v/>
      </c>
      <c r="M128" s="136" t="str">
        <f t="shared" si="254"/>
        <v/>
      </c>
      <c r="N128" s="136" t="str">
        <f t="shared" si="254"/>
        <v/>
      </c>
      <c r="O128" s="136" t="str">
        <f t="shared" si="254"/>
        <v/>
      </c>
      <c r="P128" s="136" t="str">
        <f t="shared" si="254"/>
        <v/>
      </c>
      <c r="Q128" s="136" t="str">
        <f t="shared" si="254"/>
        <v/>
      </c>
      <c r="R128" s="136" t="str">
        <f t="shared" si="254"/>
        <v/>
      </c>
      <c r="S128" s="136" t="str">
        <f t="shared" si="254"/>
        <v/>
      </c>
      <c r="T128" s="136" t="str">
        <f t="shared" si="254"/>
        <v/>
      </c>
      <c r="U128" s="136" t="str">
        <f t="shared" si="254"/>
        <v/>
      </c>
      <c r="V128" s="136" t="str">
        <f t="shared" si="254"/>
        <v/>
      </c>
      <c r="W128" s="136" t="str">
        <f t="shared" si="254"/>
        <v/>
      </c>
      <c r="X128" s="136" t="str">
        <f t="shared" si="254"/>
        <v/>
      </c>
      <c r="Y128" s="136" t="str">
        <f t="shared" si="254"/>
        <v/>
      </c>
      <c r="Z128" s="136" t="str">
        <f t="shared" si="254"/>
        <v/>
      </c>
      <c r="AA128" s="136" t="str">
        <f t="shared" si="254"/>
        <v/>
      </c>
      <c r="AB128" s="136" t="str">
        <f t="shared" si="254"/>
        <v/>
      </c>
      <c r="AC128" s="136" t="str">
        <f t="shared" si="254"/>
        <v/>
      </c>
      <c r="AD128" s="136" t="str">
        <f t="shared" si="254"/>
        <v/>
      </c>
      <c r="AE128" s="136" t="str">
        <f t="shared" si="254"/>
        <v/>
      </c>
      <c r="AF128" s="136" t="str">
        <f t="shared" si="254"/>
        <v/>
      </c>
      <c r="AG128" s="136" t="str">
        <f t="shared" si="254"/>
        <v/>
      </c>
      <c r="AH128" s="136" t="str">
        <f t="shared" si="254"/>
        <v/>
      </c>
      <c r="AI128" s="136" t="str">
        <f t="shared" si="254"/>
        <v/>
      </c>
      <c r="AJ128" s="136" t="str">
        <f t="shared" si="254"/>
        <v/>
      </c>
      <c r="AK128" s="136" t="str">
        <f t="shared" si="254"/>
        <v/>
      </c>
      <c r="AL128" s="136" t="str">
        <f t="shared" si="254"/>
        <v/>
      </c>
      <c r="AM128" s="136" t="str">
        <f t="shared" si="254"/>
        <v/>
      </c>
      <c r="AN128" s="136" t="str">
        <f t="shared" ref="AN128:BR128" si="255">IF(AJ128&lt;&gt;"",ROUND(AN4*IF($G$1&gt;=DATEVALUE("22/11/2019"),$C$128/365)*$F$128,IF(FALSE,-3,2)),"")</f>
        <v/>
      </c>
      <c r="AO128" s="136" t="str">
        <f t="shared" si="255"/>
        <v/>
      </c>
      <c r="AP128" s="136" t="str">
        <f t="shared" si="255"/>
        <v/>
      </c>
      <c r="AQ128" s="136" t="str">
        <f t="shared" si="255"/>
        <v/>
      </c>
      <c r="AR128" s="136" t="str">
        <f t="shared" si="255"/>
        <v/>
      </c>
      <c r="AS128" s="136" t="str">
        <f t="shared" si="255"/>
        <v/>
      </c>
      <c r="AT128" s="136" t="str">
        <f t="shared" si="255"/>
        <v/>
      </c>
      <c r="AU128" s="136" t="str">
        <f t="shared" si="255"/>
        <v/>
      </c>
      <c r="AV128" s="136" t="str">
        <f t="shared" si="255"/>
        <v/>
      </c>
      <c r="AW128" s="136" t="str">
        <f t="shared" si="255"/>
        <v/>
      </c>
      <c r="AX128" s="136" t="str">
        <f t="shared" si="255"/>
        <v/>
      </c>
      <c r="AY128" s="136" t="str">
        <f t="shared" si="255"/>
        <v/>
      </c>
      <c r="AZ128" s="136" t="str">
        <f t="shared" si="255"/>
        <v/>
      </c>
      <c r="BA128" s="136" t="str">
        <f t="shared" si="255"/>
        <v/>
      </c>
      <c r="BB128" s="136" t="str">
        <f t="shared" si="255"/>
        <v/>
      </c>
      <c r="BC128" s="136" t="str">
        <f t="shared" si="255"/>
        <v/>
      </c>
      <c r="BD128" s="136" t="str">
        <f t="shared" si="255"/>
        <v/>
      </c>
      <c r="BE128" s="136" t="str">
        <f t="shared" si="255"/>
        <v/>
      </c>
      <c r="BF128" s="136" t="str">
        <f t="shared" si="255"/>
        <v/>
      </c>
      <c r="BG128" s="136" t="str">
        <f t="shared" si="255"/>
        <v/>
      </c>
      <c r="BH128" s="136" t="str">
        <f t="shared" si="255"/>
        <v/>
      </c>
      <c r="BI128" s="136" t="str">
        <f t="shared" si="255"/>
        <v/>
      </c>
      <c r="BJ128" s="136" t="str">
        <f t="shared" si="255"/>
        <v/>
      </c>
      <c r="BK128" s="136" t="str">
        <f t="shared" si="255"/>
        <v/>
      </c>
      <c r="BL128" s="136" t="str">
        <f t="shared" si="255"/>
        <v/>
      </c>
      <c r="BM128" s="136" t="str">
        <f t="shared" si="255"/>
        <v/>
      </c>
      <c r="BN128" s="136" t="str">
        <f t="shared" si="255"/>
        <v/>
      </c>
      <c r="BO128" s="136" t="str">
        <f t="shared" si="255"/>
        <v/>
      </c>
      <c r="BP128" s="136" t="str">
        <f t="shared" si="255"/>
        <v/>
      </c>
      <c r="BQ128" s="136" t="str">
        <f t="shared" si="255"/>
        <v/>
      </c>
      <c r="BR128" s="136" t="str">
        <f t="shared" si="255"/>
        <v/>
      </c>
    </row>
    <row r="129" spans="1:70">
      <c r="A129" s="133" t="str">
        <f>IFERROR(IF(IF(AND(ROW(A129)=ROW($A$6),$G$2&lt;DATEVALUE("28/07/2006")),$G$2+1,INDEX('Intereses moratorios'!$A$7:$A$299,MATCH($G$2,'Intereses moratorios'!$A$7:$A$299,1)+ROW(A129)-ROW($A$6)))=0,"",IF(AND(ROW(A129)=ROW($A$6),$G$2&lt;DATEVALUE("28/07/2006")),$G$2+1,INDEX('Intereses moratorios'!$A$7:$A$299,MATCH($G$2,'Intereses moratorios'!$A$7:$A$299,1)+ROW(A129)-ROW($A$6)))),"")</f>
        <v/>
      </c>
      <c r="B129" s="133" t="str">
        <f>IFERROR(INDEX('Intereses moratorios'!$B$7:$B$299,MATCH(A129,'Intereses moratorios'!$A$7:$A$299,0)),"")</f>
        <v/>
      </c>
      <c r="C129" s="134" t="str">
        <f>IF(A129="","",IFERROR(IF($G$1&gt;=DATEVALUE("22/11/2019"),$E$4,INDEX('Intereses moratorios'!$D$7:$D$299,MATCH(A129,'Intereses moratorios'!$A$7:$A$299,0))),""))</f>
        <v/>
      </c>
      <c r="D129" s="133" t="str">
        <f t="shared" si="140"/>
        <v/>
      </c>
      <c r="E129" s="133" t="str">
        <f t="shared" si="141"/>
        <v/>
      </c>
      <c r="F129" s="135" t="str">
        <f t="shared" si="137"/>
        <v/>
      </c>
      <c r="G129" s="136" t="str">
        <f t="shared" si="134"/>
        <v/>
      </c>
      <c r="H129" s="136" t="str">
        <f t="shared" ref="H129:AM129" si="256">IF(D129&lt;&gt;"",ROUND(H4*IF($G$1&gt;=DATEVALUE("22/11/2019"),$C$129/365)*$F$129,IF(FALSE,-3,2)),"")</f>
        <v/>
      </c>
      <c r="I129" s="136" t="str">
        <f t="shared" si="256"/>
        <v/>
      </c>
      <c r="J129" s="136" t="str">
        <f t="shared" si="256"/>
        <v/>
      </c>
      <c r="K129" s="136" t="str">
        <f t="shared" si="256"/>
        <v/>
      </c>
      <c r="L129" s="136" t="str">
        <f t="shared" si="256"/>
        <v/>
      </c>
      <c r="M129" s="136" t="str">
        <f t="shared" si="256"/>
        <v/>
      </c>
      <c r="N129" s="136" t="str">
        <f t="shared" si="256"/>
        <v/>
      </c>
      <c r="O129" s="136" t="str">
        <f t="shared" si="256"/>
        <v/>
      </c>
      <c r="P129" s="136" t="str">
        <f t="shared" si="256"/>
        <v/>
      </c>
      <c r="Q129" s="136" t="str">
        <f t="shared" si="256"/>
        <v/>
      </c>
      <c r="R129" s="136" t="str">
        <f t="shared" si="256"/>
        <v/>
      </c>
      <c r="S129" s="136" t="str">
        <f t="shared" si="256"/>
        <v/>
      </c>
      <c r="T129" s="136" t="str">
        <f t="shared" si="256"/>
        <v/>
      </c>
      <c r="U129" s="136" t="str">
        <f t="shared" si="256"/>
        <v/>
      </c>
      <c r="V129" s="136" t="str">
        <f t="shared" si="256"/>
        <v/>
      </c>
      <c r="W129" s="136" t="str">
        <f t="shared" si="256"/>
        <v/>
      </c>
      <c r="X129" s="136" t="str">
        <f t="shared" si="256"/>
        <v/>
      </c>
      <c r="Y129" s="136" t="str">
        <f t="shared" si="256"/>
        <v/>
      </c>
      <c r="Z129" s="136" t="str">
        <f t="shared" si="256"/>
        <v/>
      </c>
      <c r="AA129" s="136" t="str">
        <f t="shared" si="256"/>
        <v/>
      </c>
      <c r="AB129" s="136" t="str">
        <f t="shared" si="256"/>
        <v/>
      </c>
      <c r="AC129" s="136" t="str">
        <f t="shared" si="256"/>
        <v/>
      </c>
      <c r="AD129" s="136" t="str">
        <f t="shared" si="256"/>
        <v/>
      </c>
      <c r="AE129" s="136" t="str">
        <f t="shared" si="256"/>
        <v/>
      </c>
      <c r="AF129" s="136" t="str">
        <f t="shared" si="256"/>
        <v/>
      </c>
      <c r="AG129" s="136" t="str">
        <f t="shared" si="256"/>
        <v/>
      </c>
      <c r="AH129" s="136" t="str">
        <f t="shared" si="256"/>
        <v/>
      </c>
      <c r="AI129" s="136" t="str">
        <f t="shared" si="256"/>
        <v/>
      </c>
      <c r="AJ129" s="136" t="str">
        <f t="shared" si="256"/>
        <v/>
      </c>
      <c r="AK129" s="136" t="str">
        <f t="shared" si="256"/>
        <v/>
      </c>
      <c r="AL129" s="136" t="str">
        <f t="shared" si="256"/>
        <v/>
      </c>
      <c r="AM129" s="136" t="str">
        <f t="shared" si="256"/>
        <v/>
      </c>
      <c r="AN129" s="136" t="str">
        <f t="shared" ref="AN129:BR129" si="257">IF(AJ129&lt;&gt;"",ROUND(AN4*IF($G$1&gt;=DATEVALUE("22/11/2019"),$C$129/365)*$F$129,IF(FALSE,-3,2)),"")</f>
        <v/>
      </c>
      <c r="AO129" s="136" t="str">
        <f t="shared" si="257"/>
        <v/>
      </c>
      <c r="AP129" s="136" t="str">
        <f t="shared" si="257"/>
        <v/>
      </c>
      <c r="AQ129" s="136" t="str">
        <f t="shared" si="257"/>
        <v/>
      </c>
      <c r="AR129" s="136" t="str">
        <f t="shared" si="257"/>
        <v/>
      </c>
      <c r="AS129" s="136" t="str">
        <f t="shared" si="257"/>
        <v/>
      </c>
      <c r="AT129" s="136" t="str">
        <f t="shared" si="257"/>
        <v/>
      </c>
      <c r="AU129" s="136" t="str">
        <f t="shared" si="257"/>
        <v/>
      </c>
      <c r="AV129" s="136" t="str">
        <f t="shared" si="257"/>
        <v/>
      </c>
      <c r="AW129" s="136" t="str">
        <f t="shared" si="257"/>
        <v/>
      </c>
      <c r="AX129" s="136" t="str">
        <f t="shared" si="257"/>
        <v/>
      </c>
      <c r="AY129" s="136" t="str">
        <f t="shared" si="257"/>
        <v/>
      </c>
      <c r="AZ129" s="136" t="str">
        <f t="shared" si="257"/>
        <v/>
      </c>
      <c r="BA129" s="136" t="str">
        <f t="shared" si="257"/>
        <v/>
      </c>
      <c r="BB129" s="136" t="str">
        <f t="shared" si="257"/>
        <v/>
      </c>
      <c r="BC129" s="136" t="str">
        <f t="shared" si="257"/>
        <v/>
      </c>
      <c r="BD129" s="136" t="str">
        <f t="shared" si="257"/>
        <v/>
      </c>
      <c r="BE129" s="136" t="str">
        <f t="shared" si="257"/>
        <v/>
      </c>
      <c r="BF129" s="136" t="str">
        <f t="shared" si="257"/>
        <v/>
      </c>
      <c r="BG129" s="136" t="str">
        <f t="shared" si="257"/>
        <v/>
      </c>
      <c r="BH129" s="136" t="str">
        <f t="shared" si="257"/>
        <v/>
      </c>
      <c r="BI129" s="136" t="str">
        <f t="shared" si="257"/>
        <v/>
      </c>
      <c r="BJ129" s="136" t="str">
        <f t="shared" si="257"/>
        <v/>
      </c>
      <c r="BK129" s="136" t="str">
        <f t="shared" si="257"/>
        <v/>
      </c>
      <c r="BL129" s="136" t="str">
        <f t="shared" si="257"/>
        <v/>
      </c>
      <c r="BM129" s="136" t="str">
        <f t="shared" si="257"/>
        <v/>
      </c>
      <c r="BN129" s="136" t="str">
        <f t="shared" si="257"/>
        <v/>
      </c>
      <c r="BO129" s="136" t="str">
        <f t="shared" si="257"/>
        <v/>
      </c>
      <c r="BP129" s="136" t="str">
        <f t="shared" si="257"/>
        <v/>
      </c>
      <c r="BQ129" s="136" t="str">
        <f t="shared" si="257"/>
        <v/>
      </c>
      <c r="BR129" s="136" t="str">
        <f t="shared" si="257"/>
        <v/>
      </c>
    </row>
    <row r="130" spans="1:70">
      <c r="A130" s="133" t="str">
        <f>IFERROR(IF(IF(AND(ROW(A130)=ROW($A$6),$G$2&lt;DATEVALUE("28/07/2006")),$G$2+1,INDEX('Intereses moratorios'!$A$7:$A$299,MATCH($G$2,'Intereses moratorios'!$A$7:$A$299,1)+ROW(A130)-ROW($A$6)))=0,"",IF(AND(ROW(A130)=ROW($A$6),$G$2&lt;DATEVALUE("28/07/2006")),$G$2+1,INDEX('Intereses moratorios'!$A$7:$A$299,MATCH($G$2,'Intereses moratorios'!$A$7:$A$299,1)+ROW(A130)-ROW($A$6)))),"")</f>
        <v/>
      </c>
      <c r="B130" s="133" t="str">
        <f>IFERROR(INDEX('Intereses moratorios'!$B$7:$B$299,MATCH(A130,'Intereses moratorios'!$A$7:$A$299,0)),"")</f>
        <v/>
      </c>
      <c r="C130" s="134" t="str">
        <f>IF(A130="","",IFERROR(IF($G$1&gt;=DATEVALUE("22/11/2019"),$E$4,INDEX('Intereses moratorios'!$D$7:$D$299,MATCH(A130,'Intereses moratorios'!$A$7:$A$299,0))),""))</f>
        <v/>
      </c>
      <c r="D130" s="133" t="str">
        <f t="shared" si="140"/>
        <v/>
      </c>
      <c r="E130" s="133" t="str">
        <f t="shared" si="141"/>
        <v/>
      </c>
      <c r="F130" s="135" t="str">
        <f t="shared" si="137"/>
        <v/>
      </c>
      <c r="G130" s="136" t="str">
        <f t="shared" si="134"/>
        <v/>
      </c>
      <c r="H130" s="136" t="str">
        <f t="shared" ref="H130:AM130" si="258">IF(D130&lt;&gt;"",ROUND(H4*IF($G$1&gt;=DATEVALUE("22/11/2019"),$C$130/365)*$F$130,IF(FALSE,-3,2)),"")</f>
        <v/>
      </c>
      <c r="I130" s="136" t="str">
        <f t="shared" si="258"/>
        <v/>
      </c>
      <c r="J130" s="136" t="str">
        <f t="shared" si="258"/>
        <v/>
      </c>
      <c r="K130" s="136" t="str">
        <f t="shared" si="258"/>
        <v/>
      </c>
      <c r="L130" s="136" t="str">
        <f t="shared" si="258"/>
        <v/>
      </c>
      <c r="M130" s="136" t="str">
        <f t="shared" si="258"/>
        <v/>
      </c>
      <c r="N130" s="136" t="str">
        <f t="shared" si="258"/>
        <v/>
      </c>
      <c r="O130" s="136" t="str">
        <f t="shared" si="258"/>
        <v/>
      </c>
      <c r="P130" s="136" t="str">
        <f t="shared" si="258"/>
        <v/>
      </c>
      <c r="Q130" s="136" t="str">
        <f t="shared" si="258"/>
        <v/>
      </c>
      <c r="R130" s="136" t="str">
        <f t="shared" si="258"/>
        <v/>
      </c>
      <c r="S130" s="136" t="str">
        <f t="shared" si="258"/>
        <v/>
      </c>
      <c r="T130" s="136" t="str">
        <f t="shared" si="258"/>
        <v/>
      </c>
      <c r="U130" s="136" t="str">
        <f t="shared" si="258"/>
        <v/>
      </c>
      <c r="V130" s="136" t="str">
        <f t="shared" si="258"/>
        <v/>
      </c>
      <c r="W130" s="136" t="str">
        <f t="shared" si="258"/>
        <v/>
      </c>
      <c r="X130" s="136" t="str">
        <f t="shared" si="258"/>
        <v/>
      </c>
      <c r="Y130" s="136" t="str">
        <f t="shared" si="258"/>
        <v/>
      </c>
      <c r="Z130" s="136" t="str">
        <f t="shared" si="258"/>
        <v/>
      </c>
      <c r="AA130" s="136" t="str">
        <f t="shared" si="258"/>
        <v/>
      </c>
      <c r="AB130" s="136" t="str">
        <f t="shared" si="258"/>
        <v/>
      </c>
      <c r="AC130" s="136" t="str">
        <f t="shared" si="258"/>
        <v/>
      </c>
      <c r="AD130" s="136" t="str">
        <f t="shared" si="258"/>
        <v/>
      </c>
      <c r="AE130" s="136" t="str">
        <f t="shared" si="258"/>
        <v/>
      </c>
      <c r="AF130" s="136" t="str">
        <f t="shared" si="258"/>
        <v/>
      </c>
      <c r="AG130" s="136" t="str">
        <f t="shared" si="258"/>
        <v/>
      </c>
      <c r="AH130" s="136" t="str">
        <f t="shared" si="258"/>
        <v/>
      </c>
      <c r="AI130" s="136" t="str">
        <f t="shared" si="258"/>
        <v/>
      </c>
      <c r="AJ130" s="136" t="str">
        <f t="shared" si="258"/>
        <v/>
      </c>
      <c r="AK130" s="136" t="str">
        <f t="shared" si="258"/>
        <v/>
      </c>
      <c r="AL130" s="136" t="str">
        <f t="shared" si="258"/>
        <v/>
      </c>
      <c r="AM130" s="136" t="str">
        <f t="shared" si="258"/>
        <v/>
      </c>
      <c r="AN130" s="136" t="str">
        <f t="shared" ref="AN130:BR130" si="259">IF(AJ130&lt;&gt;"",ROUND(AN4*IF($G$1&gt;=DATEVALUE("22/11/2019"),$C$130/365)*$F$130,IF(FALSE,-3,2)),"")</f>
        <v/>
      </c>
      <c r="AO130" s="136" t="str">
        <f t="shared" si="259"/>
        <v/>
      </c>
      <c r="AP130" s="136" t="str">
        <f t="shared" si="259"/>
        <v/>
      </c>
      <c r="AQ130" s="136" t="str">
        <f t="shared" si="259"/>
        <v/>
      </c>
      <c r="AR130" s="136" t="str">
        <f t="shared" si="259"/>
        <v/>
      </c>
      <c r="AS130" s="136" t="str">
        <f t="shared" si="259"/>
        <v/>
      </c>
      <c r="AT130" s="136" t="str">
        <f t="shared" si="259"/>
        <v/>
      </c>
      <c r="AU130" s="136" t="str">
        <f t="shared" si="259"/>
        <v/>
      </c>
      <c r="AV130" s="136" t="str">
        <f t="shared" si="259"/>
        <v/>
      </c>
      <c r="AW130" s="136" t="str">
        <f t="shared" si="259"/>
        <v/>
      </c>
      <c r="AX130" s="136" t="str">
        <f t="shared" si="259"/>
        <v/>
      </c>
      <c r="AY130" s="136" t="str">
        <f t="shared" si="259"/>
        <v/>
      </c>
      <c r="AZ130" s="136" t="str">
        <f t="shared" si="259"/>
        <v/>
      </c>
      <c r="BA130" s="136" t="str">
        <f t="shared" si="259"/>
        <v/>
      </c>
      <c r="BB130" s="136" t="str">
        <f t="shared" si="259"/>
        <v/>
      </c>
      <c r="BC130" s="136" t="str">
        <f t="shared" si="259"/>
        <v/>
      </c>
      <c r="BD130" s="136" t="str">
        <f t="shared" si="259"/>
        <v/>
      </c>
      <c r="BE130" s="136" t="str">
        <f t="shared" si="259"/>
        <v/>
      </c>
      <c r="BF130" s="136" t="str">
        <f t="shared" si="259"/>
        <v/>
      </c>
      <c r="BG130" s="136" t="str">
        <f t="shared" si="259"/>
        <v/>
      </c>
      <c r="BH130" s="136" t="str">
        <f t="shared" si="259"/>
        <v/>
      </c>
      <c r="BI130" s="136" t="str">
        <f t="shared" si="259"/>
        <v/>
      </c>
      <c r="BJ130" s="136" t="str">
        <f t="shared" si="259"/>
        <v/>
      </c>
      <c r="BK130" s="136" t="str">
        <f t="shared" si="259"/>
        <v/>
      </c>
      <c r="BL130" s="136" t="str">
        <f t="shared" si="259"/>
        <v/>
      </c>
      <c r="BM130" s="136" t="str">
        <f t="shared" si="259"/>
        <v/>
      </c>
      <c r="BN130" s="136" t="str">
        <f t="shared" si="259"/>
        <v/>
      </c>
      <c r="BO130" s="136" t="str">
        <f t="shared" si="259"/>
        <v/>
      </c>
      <c r="BP130" s="136" t="str">
        <f t="shared" si="259"/>
        <v/>
      </c>
      <c r="BQ130" s="136" t="str">
        <f t="shared" si="259"/>
        <v/>
      </c>
      <c r="BR130" s="136" t="str">
        <f t="shared" si="259"/>
        <v/>
      </c>
    </row>
    <row r="131" spans="1:70">
      <c r="A131" s="133" t="str">
        <f>IFERROR(IF(IF(AND(ROW(A131)=ROW($A$6),$G$2&lt;DATEVALUE("28/07/2006")),$G$2+1,INDEX('Intereses moratorios'!$A$7:$A$299,MATCH($G$2,'Intereses moratorios'!$A$7:$A$299,1)+ROW(A131)-ROW($A$6)))=0,"",IF(AND(ROW(A131)=ROW($A$6),$G$2&lt;DATEVALUE("28/07/2006")),$G$2+1,INDEX('Intereses moratorios'!$A$7:$A$299,MATCH($G$2,'Intereses moratorios'!$A$7:$A$299,1)+ROW(A131)-ROW($A$6)))),"")</f>
        <v/>
      </c>
      <c r="B131" s="133" t="str">
        <f>IFERROR(INDEX('Intereses moratorios'!$B$7:$B$299,MATCH(A131,'Intereses moratorios'!$A$7:$A$299,0)),"")</f>
        <v/>
      </c>
      <c r="C131" s="134" t="str">
        <f>IF(A131="","",IFERROR(IF($G$1&gt;=DATEVALUE("22/11/2019"),$E$4,INDEX('Intereses moratorios'!$D$7:$D$299,MATCH(A131,'Intereses moratorios'!$A$7:$A$299,0))),""))</f>
        <v/>
      </c>
      <c r="D131" s="133" t="str">
        <f t="shared" si="140"/>
        <v/>
      </c>
      <c r="E131" s="133" t="str">
        <f t="shared" si="141"/>
        <v/>
      </c>
      <c r="F131" s="135" t="str">
        <f t="shared" si="137"/>
        <v/>
      </c>
      <c r="G131" s="136" t="str">
        <f t="shared" si="134"/>
        <v/>
      </c>
      <c r="H131" s="136" t="str">
        <f t="shared" ref="H131:AM131" si="260">IF(D131&lt;&gt;"",ROUND(H4*IF($G$1&gt;=DATEVALUE("22/11/2019"),$C$131/365)*$F$131,IF(FALSE,-3,2)),"")</f>
        <v/>
      </c>
      <c r="I131" s="136" t="str">
        <f t="shared" si="260"/>
        <v/>
      </c>
      <c r="J131" s="136" t="str">
        <f t="shared" si="260"/>
        <v/>
      </c>
      <c r="K131" s="136" t="str">
        <f t="shared" si="260"/>
        <v/>
      </c>
      <c r="L131" s="136" t="str">
        <f t="shared" si="260"/>
        <v/>
      </c>
      <c r="M131" s="136" t="str">
        <f t="shared" si="260"/>
        <v/>
      </c>
      <c r="N131" s="136" t="str">
        <f t="shared" si="260"/>
        <v/>
      </c>
      <c r="O131" s="136" t="str">
        <f t="shared" si="260"/>
        <v/>
      </c>
      <c r="P131" s="136" t="str">
        <f t="shared" si="260"/>
        <v/>
      </c>
      <c r="Q131" s="136" t="str">
        <f t="shared" si="260"/>
        <v/>
      </c>
      <c r="R131" s="136" t="str">
        <f t="shared" si="260"/>
        <v/>
      </c>
      <c r="S131" s="136" t="str">
        <f t="shared" si="260"/>
        <v/>
      </c>
      <c r="T131" s="136" t="str">
        <f t="shared" si="260"/>
        <v/>
      </c>
      <c r="U131" s="136" t="str">
        <f t="shared" si="260"/>
        <v/>
      </c>
      <c r="V131" s="136" t="str">
        <f t="shared" si="260"/>
        <v/>
      </c>
      <c r="W131" s="136" t="str">
        <f t="shared" si="260"/>
        <v/>
      </c>
      <c r="X131" s="136" t="str">
        <f t="shared" si="260"/>
        <v/>
      </c>
      <c r="Y131" s="136" t="str">
        <f t="shared" si="260"/>
        <v/>
      </c>
      <c r="Z131" s="136" t="str">
        <f t="shared" si="260"/>
        <v/>
      </c>
      <c r="AA131" s="136" t="str">
        <f t="shared" si="260"/>
        <v/>
      </c>
      <c r="AB131" s="136" t="str">
        <f t="shared" si="260"/>
        <v/>
      </c>
      <c r="AC131" s="136" t="str">
        <f t="shared" si="260"/>
        <v/>
      </c>
      <c r="AD131" s="136" t="str">
        <f t="shared" si="260"/>
        <v/>
      </c>
      <c r="AE131" s="136" t="str">
        <f t="shared" si="260"/>
        <v/>
      </c>
      <c r="AF131" s="136" t="str">
        <f t="shared" si="260"/>
        <v/>
      </c>
      <c r="AG131" s="136" t="str">
        <f t="shared" si="260"/>
        <v/>
      </c>
      <c r="AH131" s="136" t="str">
        <f t="shared" si="260"/>
        <v/>
      </c>
      <c r="AI131" s="136" t="str">
        <f t="shared" si="260"/>
        <v/>
      </c>
      <c r="AJ131" s="136" t="str">
        <f t="shared" si="260"/>
        <v/>
      </c>
      <c r="AK131" s="136" t="str">
        <f t="shared" si="260"/>
        <v/>
      </c>
      <c r="AL131" s="136" t="str">
        <f t="shared" si="260"/>
        <v/>
      </c>
      <c r="AM131" s="136" t="str">
        <f t="shared" si="260"/>
        <v/>
      </c>
      <c r="AN131" s="136" t="str">
        <f t="shared" ref="AN131:BR131" si="261">IF(AJ131&lt;&gt;"",ROUND(AN4*IF($G$1&gt;=DATEVALUE("22/11/2019"),$C$131/365)*$F$131,IF(FALSE,-3,2)),"")</f>
        <v/>
      </c>
      <c r="AO131" s="136" t="str">
        <f t="shared" si="261"/>
        <v/>
      </c>
      <c r="AP131" s="136" t="str">
        <f t="shared" si="261"/>
        <v/>
      </c>
      <c r="AQ131" s="136" t="str">
        <f t="shared" si="261"/>
        <v/>
      </c>
      <c r="AR131" s="136" t="str">
        <f t="shared" si="261"/>
        <v/>
      </c>
      <c r="AS131" s="136" t="str">
        <f t="shared" si="261"/>
        <v/>
      </c>
      <c r="AT131" s="136" t="str">
        <f t="shared" si="261"/>
        <v/>
      </c>
      <c r="AU131" s="136" t="str">
        <f t="shared" si="261"/>
        <v/>
      </c>
      <c r="AV131" s="136" t="str">
        <f t="shared" si="261"/>
        <v/>
      </c>
      <c r="AW131" s="136" t="str">
        <f t="shared" si="261"/>
        <v/>
      </c>
      <c r="AX131" s="136" t="str">
        <f t="shared" si="261"/>
        <v/>
      </c>
      <c r="AY131" s="136" t="str">
        <f t="shared" si="261"/>
        <v/>
      </c>
      <c r="AZ131" s="136" t="str">
        <f t="shared" si="261"/>
        <v/>
      </c>
      <c r="BA131" s="136" t="str">
        <f t="shared" si="261"/>
        <v/>
      </c>
      <c r="BB131" s="136" t="str">
        <f t="shared" si="261"/>
        <v/>
      </c>
      <c r="BC131" s="136" t="str">
        <f t="shared" si="261"/>
        <v/>
      </c>
      <c r="BD131" s="136" t="str">
        <f t="shared" si="261"/>
        <v/>
      </c>
      <c r="BE131" s="136" t="str">
        <f t="shared" si="261"/>
        <v/>
      </c>
      <c r="BF131" s="136" t="str">
        <f t="shared" si="261"/>
        <v/>
      </c>
      <c r="BG131" s="136" t="str">
        <f t="shared" si="261"/>
        <v/>
      </c>
      <c r="BH131" s="136" t="str">
        <f t="shared" si="261"/>
        <v/>
      </c>
      <c r="BI131" s="136" t="str">
        <f t="shared" si="261"/>
        <v/>
      </c>
      <c r="BJ131" s="136" t="str">
        <f t="shared" si="261"/>
        <v/>
      </c>
      <c r="BK131" s="136" t="str">
        <f t="shared" si="261"/>
        <v/>
      </c>
      <c r="BL131" s="136" t="str">
        <f t="shared" si="261"/>
        <v/>
      </c>
      <c r="BM131" s="136" t="str">
        <f t="shared" si="261"/>
        <v/>
      </c>
      <c r="BN131" s="136" t="str">
        <f t="shared" si="261"/>
        <v/>
      </c>
      <c r="BO131" s="136" t="str">
        <f t="shared" si="261"/>
        <v/>
      </c>
      <c r="BP131" s="136" t="str">
        <f t="shared" si="261"/>
        <v/>
      </c>
      <c r="BQ131" s="136" t="str">
        <f t="shared" si="261"/>
        <v/>
      </c>
      <c r="BR131" s="136" t="str">
        <f t="shared" si="261"/>
        <v/>
      </c>
    </row>
    <row r="132" spans="1:70">
      <c r="A132" s="133" t="str">
        <f>IFERROR(IF(IF(AND(ROW(A132)=ROW($A$6),$G$2&lt;DATEVALUE("28/07/2006")),$G$2+1,INDEX('Intereses moratorios'!$A$7:$A$299,MATCH($G$2,'Intereses moratorios'!$A$7:$A$299,1)+ROW(A132)-ROW($A$6)))=0,"",IF(AND(ROW(A132)=ROW($A$6),$G$2&lt;DATEVALUE("28/07/2006")),$G$2+1,INDEX('Intereses moratorios'!$A$7:$A$299,MATCH($G$2,'Intereses moratorios'!$A$7:$A$299,1)+ROW(A132)-ROW($A$6)))),"")</f>
        <v/>
      </c>
      <c r="B132" s="133" t="str">
        <f>IFERROR(INDEX('Intereses moratorios'!$B$7:$B$299,MATCH(A132,'Intereses moratorios'!$A$7:$A$299,0)),"")</f>
        <v/>
      </c>
      <c r="C132" s="134" t="str">
        <f>IF(A132="","",IFERROR(IF($G$1&gt;=DATEVALUE("22/11/2019"),$E$4,INDEX('Intereses moratorios'!$D$7:$D$299,MATCH(A132,'Intereses moratorios'!$A$7:$A$299,0))),""))</f>
        <v/>
      </c>
      <c r="D132" s="133" t="str">
        <f t="shared" si="140"/>
        <v/>
      </c>
      <c r="E132" s="133" t="str">
        <f t="shared" si="141"/>
        <v/>
      </c>
      <c r="F132" s="135" t="str">
        <f t="shared" si="137"/>
        <v/>
      </c>
      <c r="G132" s="136" t="str">
        <f t="shared" si="134"/>
        <v/>
      </c>
      <c r="H132" s="136" t="str">
        <f t="shared" ref="H132:AM132" si="262">IF(D132&lt;&gt;"",ROUND(H4*IF($G$1&gt;=DATEVALUE("22/11/2019"),$C$132/365)*$F$132,IF(FALSE,-3,2)),"")</f>
        <v/>
      </c>
      <c r="I132" s="136" t="str">
        <f t="shared" si="262"/>
        <v/>
      </c>
      <c r="J132" s="136" t="str">
        <f t="shared" si="262"/>
        <v/>
      </c>
      <c r="K132" s="136" t="str">
        <f t="shared" si="262"/>
        <v/>
      </c>
      <c r="L132" s="136" t="str">
        <f t="shared" si="262"/>
        <v/>
      </c>
      <c r="M132" s="136" t="str">
        <f t="shared" si="262"/>
        <v/>
      </c>
      <c r="N132" s="136" t="str">
        <f t="shared" si="262"/>
        <v/>
      </c>
      <c r="O132" s="136" t="str">
        <f t="shared" si="262"/>
        <v/>
      </c>
      <c r="P132" s="136" t="str">
        <f t="shared" si="262"/>
        <v/>
      </c>
      <c r="Q132" s="136" t="str">
        <f t="shared" si="262"/>
        <v/>
      </c>
      <c r="R132" s="136" t="str">
        <f t="shared" si="262"/>
        <v/>
      </c>
      <c r="S132" s="136" t="str">
        <f t="shared" si="262"/>
        <v/>
      </c>
      <c r="T132" s="136" t="str">
        <f t="shared" si="262"/>
        <v/>
      </c>
      <c r="U132" s="136" t="str">
        <f t="shared" si="262"/>
        <v/>
      </c>
      <c r="V132" s="136" t="str">
        <f t="shared" si="262"/>
        <v/>
      </c>
      <c r="W132" s="136" t="str">
        <f t="shared" si="262"/>
        <v/>
      </c>
      <c r="X132" s="136" t="str">
        <f t="shared" si="262"/>
        <v/>
      </c>
      <c r="Y132" s="136" t="str">
        <f t="shared" si="262"/>
        <v/>
      </c>
      <c r="Z132" s="136" t="str">
        <f t="shared" si="262"/>
        <v/>
      </c>
      <c r="AA132" s="136" t="str">
        <f t="shared" si="262"/>
        <v/>
      </c>
      <c r="AB132" s="136" t="str">
        <f t="shared" si="262"/>
        <v/>
      </c>
      <c r="AC132" s="136" t="str">
        <f t="shared" si="262"/>
        <v/>
      </c>
      <c r="AD132" s="136" t="str">
        <f t="shared" si="262"/>
        <v/>
      </c>
      <c r="AE132" s="136" t="str">
        <f t="shared" si="262"/>
        <v/>
      </c>
      <c r="AF132" s="136" t="str">
        <f t="shared" si="262"/>
        <v/>
      </c>
      <c r="AG132" s="136" t="str">
        <f t="shared" si="262"/>
        <v/>
      </c>
      <c r="AH132" s="136" t="str">
        <f t="shared" si="262"/>
        <v/>
      </c>
      <c r="AI132" s="136" t="str">
        <f t="shared" si="262"/>
        <v/>
      </c>
      <c r="AJ132" s="136" t="str">
        <f t="shared" si="262"/>
        <v/>
      </c>
      <c r="AK132" s="136" t="str">
        <f t="shared" si="262"/>
        <v/>
      </c>
      <c r="AL132" s="136" t="str">
        <f t="shared" si="262"/>
        <v/>
      </c>
      <c r="AM132" s="136" t="str">
        <f t="shared" si="262"/>
        <v/>
      </c>
      <c r="AN132" s="136" t="str">
        <f t="shared" ref="AN132:BR132" si="263">IF(AJ132&lt;&gt;"",ROUND(AN4*IF($G$1&gt;=DATEVALUE("22/11/2019"),$C$132/365)*$F$132,IF(FALSE,-3,2)),"")</f>
        <v/>
      </c>
      <c r="AO132" s="136" t="str">
        <f t="shared" si="263"/>
        <v/>
      </c>
      <c r="AP132" s="136" t="str">
        <f t="shared" si="263"/>
        <v/>
      </c>
      <c r="AQ132" s="136" t="str">
        <f t="shared" si="263"/>
        <v/>
      </c>
      <c r="AR132" s="136" t="str">
        <f t="shared" si="263"/>
        <v/>
      </c>
      <c r="AS132" s="136" t="str">
        <f t="shared" si="263"/>
        <v/>
      </c>
      <c r="AT132" s="136" t="str">
        <f t="shared" si="263"/>
        <v/>
      </c>
      <c r="AU132" s="136" t="str">
        <f t="shared" si="263"/>
        <v/>
      </c>
      <c r="AV132" s="136" t="str">
        <f t="shared" si="263"/>
        <v/>
      </c>
      <c r="AW132" s="136" t="str">
        <f t="shared" si="263"/>
        <v/>
      </c>
      <c r="AX132" s="136" t="str">
        <f t="shared" si="263"/>
        <v/>
      </c>
      <c r="AY132" s="136" t="str">
        <f t="shared" si="263"/>
        <v/>
      </c>
      <c r="AZ132" s="136" t="str">
        <f t="shared" si="263"/>
        <v/>
      </c>
      <c r="BA132" s="136" t="str">
        <f t="shared" si="263"/>
        <v/>
      </c>
      <c r="BB132" s="136" t="str">
        <f t="shared" si="263"/>
        <v/>
      </c>
      <c r="BC132" s="136" t="str">
        <f t="shared" si="263"/>
        <v/>
      </c>
      <c r="BD132" s="136" t="str">
        <f t="shared" si="263"/>
        <v/>
      </c>
      <c r="BE132" s="136" t="str">
        <f t="shared" si="263"/>
        <v/>
      </c>
      <c r="BF132" s="136" t="str">
        <f t="shared" si="263"/>
        <v/>
      </c>
      <c r="BG132" s="136" t="str">
        <f t="shared" si="263"/>
        <v/>
      </c>
      <c r="BH132" s="136" t="str">
        <f t="shared" si="263"/>
        <v/>
      </c>
      <c r="BI132" s="136" t="str">
        <f t="shared" si="263"/>
        <v/>
      </c>
      <c r="BJ132" s="136" t="str">
        <f t="shared" si="263"/>
        <v/>
      </c>
      <c r="BK132" s="136" t="str">
        <f t="shared" si="263"/>
        <v/>
      </c>
      <c r="BL132" s="136" t="str">
        <f t="shared" si="263"/>
        <v/>
      </c>
      <c r="BM132" s="136" t="str">
        <f t="shared" si="263"/>
        <v/>
      </c>
      <c r="BN132" s="136" t="str">
        <f t="shared" si="263"/>
        <v/>
      </c>
      <c r="BO132" s="136" t="str">
        <f t="shared" si="263"/>
        <v/>
      </c>
      <c r="BP132" s="136" t="str">
        <f t="shared" si="263"/>
        <v/>
      </c>
      <c r="BQ132" s="136" t="str">
        <f t="shared" si="263"/>
        <v/>
      </c>
      <c r="BR132" s="136" t="str">
        <f t="shared" si="263"/>
        <v/>
      </c>
    </row>
    <row r="133" spans="1:70">
      <c r="A133" s="133" t="str">
        <f>IFERROR(IF(IF(AND(ROW(A133)=ROW($A$6),$G$2&lt;DATEVALUE("28/07/2006")),$G$2+1,INDEX('Intereses moratorios'!$A$7:$A$299,MATCH($G$2,'Intereses moratorios'!$A$7:$A$299,1)+ROW(A133)-ROW($A$6)))=0,"",IF(AND(ROW(A133)=ROW($A$6),$G$2&lt;DATEVALUE("28/07/2006")),$G$2+1,INDEX('Intereses moratorios'!$A$7:$A$299,MATCH($G$2,'Intereses moratorios'!$A$7:$A$299,1)+ROW(A133)-ROW($A$6)))),"")</f>
        <v/>
      </c>
      <c r="B133" s="133" t="str">
        <f>IFERROR(INDEX('Intereses moratorios'!$B$7:$B$299,MATCH(A133,'Intereses moratorios'!$A$7:$A$299,0)),"")</f>
        <v/>
      </c>
      <c r="C133" s="134" t="str">
        <f>IF(A133="","",IFERROR(IF($G$1&gt;=DATEVALUE("22/11/2019"),$E$4,INDEX('Intereses moratorios'!$D$7:$D$299,MATCH(A133,'Intereses moratorios'!$A$7:$A$299,0))),""))</f>
        <v/>
      </c>
      <c r="D133" s="133" t="str">
        <f t="shared" si="140"/>
        <v/>
      </c>
      <c r="E133" s="133" t="str">
        <f t="shared" si="141"/>
        <v/>
      </c>
      <c r="F133" s="135" t="str">
        <f t="shared" si="137"/>
        <v/>
      </c>
      <c r="G133" s="136" t="str">
        <f t="shared" si="134"/>
        <v/>
      </c>
      <c r="H133" s="136" t="str">
        <f t="shared" ref="H133:AM133" si="264">IF(D133&lt;&gt;"",ROUND(H4*IF($G$1&gt;=DATEVALUE("22/11/2019"),$C$133/365)*$F$133,IF(FALSE,-3,2)),"")</f>
        <v/>
      </c>
      <c r="I133" s="136" t="str">
        <f t="shared" si="264"/>
        <v/>
      </c>
      <c r="J133" s="136" t="str">
        <f t="shared" si="264"/>
        <v/>
      </c>
      <c r="K133" s="136" t="str">
        <f t="shared" si="264"/>
        <v/>
      </c>
      <c r="L133" s="136" t="str">
        <f t="shared" si="264"/>
        <v/>
      </c>
      <c r="M133" s="136" t="str">
        <f t="shared" si="264"/>
        <v/>
      </c>
      <c r="N133" s="136" t="str">
        <f t="shared" si="264"/>
        <v/>
      </c>
      <c r="O133" s="136" t="str">
        <f t="shared" si="264"/>
        <v/>
      </c>
      <c r="P133" s="136" t="str">
        <f t="shared" si="264"/>
        <v/>
      </c>
      <c r="Q133" s="136" t="str">
        <f t="shared" si="264"/>
        <v/>
      </c>
      <c r="R133" s="136" t="str">
        <f t="shared" si="264"/>
        <v/>
      </c>
      <c r="S133" s="136" t="str">
        <f t="shared" si="264"/>
        <v/>
      </c>
      <c r="T133" s="136" t="str">
        <f t="shared" si="264"/>
        <v/>
      </c>
      <c r="U133" s="136" t="str">
        <f t="shared" si="264"/>
        <v/>
      </c>
      <c r="V133" s="136" t="str">
        <f t="shared" si="264"/>
        <v/>
      </c>
      <c r="W133" s="136" t="str">
        <f t="shared" si="264"/>
        <v/>
      </c>
      <c r="X133" s="136" t="str">
        <f t="shared" si="264"/>
        <v/>
      </c>
      <c r="Y133" s="136" t="str">
        <f t="shared" si="264"/>
        <v/>
      </c>
      <c r="Z133" s="136" t="str">
        <f t="shared" si="264"/>
        <v/>
      </c>
      <c r="AA133" s="136" t="str">
        <f t="shared" si="264"/>
        <v/>
      </c>
      <c r="AB133" s="136" t="str">
        <f t="shared" si="264"/>
        <v/>
      </c>
      <c r="AC133" s="136" t="str">
        <f t="shared" si="264"/>
        <v/>
      </c>
      <c r="AD133" s="136" t="str">
        <f t="shared" si="264"/>
        <v/>
      </c>
      <c r="AE133" s="136" t="str">
        <f t="shared" si="264"/>
        <v/>
      </c>
      <c r="AF133" s="136" t="str">
        <f t="shared" si="264"/>
        <v/>
      </c>
      <c r="AG133" s="136" t="str">
        <f t="shared" si="264"/>
        <v/>
      </c>
      <c r="AH133" s="136" t="str">
        <f t="shared" si="264"/>
        <v/>
      </c>
      <c r="AI133" s="136" t="str">
        <f t="shared" si="264"/>
        <v/>
      </c>
      <c r="AJ133" s="136" t="str">
        <f t="shared" si="264"/>
        <v/>
      </c>
      <c r="AK133" s="136" t="str">
        <f t="shared" si="264"/>
        <v/>
      </c>
      <c r="AL133" s="136" t="str">
        <f t="shared" si="264"/>
        <v/>
      </c>
      <c r="AM133" s="136" t="str">
        <f t="shared" si="264"/>
        <v/>
      </c>
      <c r="AN133" s="136" t="str">
        <f t="shared" ref="AN133:BR133" si="265">IF(AJ133&lt;&gt;"",ROUND(AN4*IF($G$1&gt;=DATEVALUE("22/11/2019"),$C$133/365)*$F$133,IF(FALSE,-3,2)),"")</f>
        <v/>
      </c>
      <c r="AO133" s="136" t="str">
        <f t="shared" si="265"/>
        <v/>
      </c>
      <c r="AP133" s="136" t="str">
        <f t="shared" si="265"/>
        <v/>
      </c>
      <c r="AQ133" s="136" t="str">
        <f t="shared" si="265"/>
        <v/>
      </c>
      <c r="AR133" s="136" t="str">
        <f t="shared" si="265"/>
        <v/>
      </c>
      <c r="AS133" s="136" t="str">
        <f t="shared" si="265"/>
        <v/>
      </c>
      <c r="AT133" s="136" t="str">
        <f t="shared" si="265"/>
        <v/>
      </c>
      <c r="AU133" s="136" t="str">
        <f t="shared" si="265"/>
        <v/>
      </c>
      <c r="AV133" s="136" t="str">
        <f t="shared" si="265"/>
        <v/>
      </c>
      <c r="AW133" s="136" t="str">
        <f t="shared" si="265"/>
        <v/>
      </c>
      <c r="AX133" s="136" t="str">
        <f t="shared" si="265"/>
        <v/>
      </c>
      <c r="AY133" s="136" t="str">
        <f t="shared" si="265"/>
        <v/>
      </c>
      <c r="AZ133" s="136" t="str">
        <f t="shared" si="265"/>
        <v/>
      </c>
      <c r="BA133" s="136" t="str">
        <f t="shared" si="265"/>
        <v/>
      </c>
      <c r="BB133" s="136" t="str">
        <f t="shared" si="265"/>
        <v/>
      </c>
      <c r="BC133" s="136" t="str">
        <f t="shared" si="265"/>
        <v/>
      </c>
      <c r="BD133" s="136" t="str">
        <f t="shared" si="265"/>
        <v/>
      </c>
      <c r="BE133" s="136" t="str">
        <f t="shared" si="265"/>
        <v/>
      </c>
      <c r="BF133" s="136" t="str">
        <f t="shared" si="265"/>
        <v/>
      </c>
      <c r="BG133" s="136" t="str">
        <f t="shared" si="265"/>
        <v/>
      </c>
      <c r="BH133" s="136" t="str">
        <f t="shared" si="265"/>
        <v/>
      </c>
      <c r="BI133" s="136" t="str">
        <f t="shared" si="265"/>
        <v/>
      </c>
      <c r="BJ133" s="136" t="str">
        <f t="shared" si="265"/>
        <v/>
      </c>
      <c r="BK133" s="136" t="str">
        <f t="shared" si="265"/>
        <v/>
      </c>
      <c r="BL133" s="136" t="str">
        <f t="shared" si="265"/>
        <v/>
      </c>
      <c r="BM133" s="136" t="str">
        <f t="shared" si="265"/>
        <v/>
      </c>
      <c r="BN133" s="136" t="str">
        <f t="shared" si="265"/>
        <v/>
      </c>
      <c r="BO133" s="136" t="str">
        <f t="shared" si="265"/>
        <v/>
      </c>
      <c r="BP133" s="136" t="str">
        <f t="shared" si="265"/>
        <v/>
      </c>
      <c r="BQ133" s="136" t="str">
        <f t="shared" si="265"/>
        <v/>
      </c>
      <c r="BR133" s="136" t="str">
        <f t="shared" si="265"/>
        <v/>
      </c>
    </row>
    <row r="134" spans="1:70">
      <c r="A134" s="133" t="str">
        <f>IFERROR(IF(IF(AND(ROW(A134)=ROW($A$6),$G$2&lt;DATEVALUE("28/07/2006")),$G$2+1,INDEX('Intereses moratorios'!$A$7:$A$299,MATCH($G$2,'Intereses moratorios'!$A$7:$A$299,1)+ROW(A134)-ROW($A$6)))=0,"",IF(AND(ROW(A134)=ROW($A$6),$G$2&lt;DATEVALUE("28/07/2006")),$G$2+1,INDEX('Intereses moratorios'!$A$7:$A$299,MATCH($G$2,'Intereses moratorios'!$A$7:$A$299,1)+ROW(A134)-ROW($A$6)))),"")</f>
        <v/>
      </c>
      <c r="B134" s="133" t="str">
        <f>IFERROR(INDEX('Intereses moratorios'!$B$7:$B$299,MATCH(A134,'Intereses moratorios'!$A$7:$A$299,0)),"")</f>
        <v/>
      </c>
      <c r="C134" s="134" t="str">
        <f>IF(A134="","",IFERROR(IF($G$1&gt;=DATEVALUE("22/11/2019"),$E$4,INDEX('Intereses moratorios'!$D$7:$D$299,MATCH(A134,'Intereses moratorios'!$A$7:$A$299,0))),""))</f>
        <v/>
      </c>
      <c r="D134" s="133" t="str">
        <f t="shared" si="140"/>
        <v/>
      </c>
      <c r="E134" s="133" t="str">
        <f t="shared" si="141"/>
        <v/>
      </c>
      <c r="F134" s="135" t="str">
        <f t="shared" si="137"/>
        <v/>
      </c>
      <c r="G134" s="136" t="str">
        <f t="shared" ref="G134:G197" si="266">IF(D134&lt;&gt;"",ROUND($G$4*IF($G$1&gt;=DATEVALUE("22/11/2019"),C134/365)*F134,IF(FALSE,-3,2)),"")</f>
        <v/>
      </c>
      <c r="H134" s="136" t="str">
        <f t="shared" ref="H134:AM134" si="267">IF(D134&lt;&gt;"",ROUND(H4*IF($G$1&gt;=DATEVALUE("22/11/2019"),$C$134/365)*$F$134,IF(FALSE,-3,2)),"")</f>
        <v/>
      </c>
      <c r="I134" s="136" t="str">
        <f t="shared" si="267"/>
        <v/>
      </c>
      <c r="J134" s="136" t="str">
        <f t="shared" si="267"/>
        <v/>
      </c>
      <c r="K134" s="136" t="str">
        <f t="shared" si="267"/>
        <v/>
      </c>
      <c r="L134" s="136" t="str">
        <f t="shared" si="267"/>
        <v/>
      </c>
      <c r="M134" s="136" t="str">
        <f t="shared" si="267"/>
        <v/>
      </c>
      <c r="N134" s="136" t="str">
        <f t="shared" si="267"/>
        <v/>
      </c>
      <c r="O134" s="136" t="str">
        <f t="shared" si="267"/>
        <v/>
      </c>
      <c r="P134" s="136" t="str">
        <f t="shared" si="267"/>
        <v/>
      </c>
      <c r="Q134" s="136" t="str">
        <f t="shared" si="267"/>
        <v/>
      </c>
      <c r="R134" s="136" t="str">
        <f t="shared" si="267"/>
        <v/>
      </c>
      <c r="S134" s="136" t="str">
        <f t="shared" si="267"/>
        <v/>
      </c>
      <c r="T134" s="136" t="str">
        <f t="shared" si="267"/>
        <v/>
      </c>
      <c r="U134" s="136" t="str">
        <f t="shared" si="267"/>
        <v/>
      </c>
      <c r="V134" s="136" t="str">
        <f t="shared" si="267"/>
        <v/>
      </c>
      <c r="W134" s="136" t="str">
        <f t="shared" si="267"/>
        <v/>
      </c>
      <c r="X134" s="136" t="str">
        <f t="shared" si="267"/>
        <v/>
      </c>
      <c r="Y134" s="136" t="str">
        <f t="shared" si="267"/>
        <v/>
      </c>
      <c r="Z134" s="136" t="str">
        <f t="shared" si="267"/>
        <v/>
      </c>
      <c r="AA134" s="136" t="str">
        <f t="shared" si="267"/>
        <v/>
      </c>
      <c r="AB134" s="136" t="str">
        <f t="shared" si="267"/>
        <v/>
      </c>
      <c r="AC134" s="136" t="str">
        <f t="shared" si="267"/>
        <v/>
      </c>
      <c r="AD134" s="136" t="str">
        <f t="shared" si="267"/>
        <v/>
      </c>
      <c r="AE134" s="136" t="str">
        <f t="shared" si="267"/>
        <v/>
      </c>
      <c r="AF134" s="136" t="str">
        <f t="shared" si="267"/>
        <v/>
      </c>
      <c r="AG134" s="136" t="str">
        <f t="shared" si="267"/>
        <v/>
      </c>
      <c r="AH134" s="136" t="str">
        <f t="shared" si="267"/>
        <v/>
      </c>
      <c r="AI134" s="136" t="str">
        <f t="shared" si="267"/>
        <v/>
      </c>
      <c r="AJ134" s="136" t="str">
        <f t="shared" si="267"/>
        <v/>
      </c>
      <c r="AK134" s="136" t="str">
        <f t="shared" si="267"/>
        <v/>
      </c>
      <c r="AL134" s="136" t="str">
        <f t="shared" si="267"/>
        <v/>
      </c>
      <c r="AM134" s="136" t="str">
        <f t="shared" si="267"/>
        <v/>
      </c>
      <c r="AN134" s="136" t="str">
        <f t="shared" ref="AN134:BR134" si="268">IF(AJ134&lt;&gt;"",ROUND(AN4*IF($G$1&gt;=DATEVALUE("22/11/2019"),$C$134/365)*$F$134,IF(FALSE,-3,2)),"")</f>
        <v/>
      </c>
      <c r="AO134" s="136" t="str">
        <f t="shared" si="268"/>
        <v/>
      </c>
      <c r="AP134" s="136" t="str">
        <f t="shared" si="268"/>
        <v/>
      </c>
      <c r="AQ134" s="136" t="str">
        <f t="shared" si="268"/>
        <v/>
      </c>
      <c r="AR134" s="136" t="str">
        <f t="shared" si="268"/>
        <v/>
      </c>
      <c r="AS134" s="136" t="str">
        <f t="shared" si="268"/>
        <v/>
      </c>
      <c r="AT134" s="136" t="str">
        <f t="shared" si="268"/>
        <v/>
      </c>
      <c r="AU134" s="136" t="str">
        <f t="shared" si="268"/>
        <v/>
      </c>
      <c r="AV134" s="136" t="str">
        <f t="shared" si="268"/>
        <v/>
      </c>
      <c r="AW134" s="136" t="str">
        <f t="shared" si="268"/>
        <v/>
      </c>
      <c r="AX134" s="136" t="str">
        <f t="shared" si="268"/>
        <v/>
      </c>
      <c r="AY134" s="136" t="str">
        <f t="shared" si="268"/>
        <v/>
      </c>
      <c r="AZ134" s="136" t="str">
        <f t="shared" si="268"/>
        <v/>
      </c>
      <c r="BA134" s="136" t="str">
        <f t="shared" si="268"/>
        <v/>
      </c>
      <c r="BB134" s="136" t="str">
        <f t="shared" si="268"/>
        <v/>
      </c>
      <c r="BC134" s="136" t="str">
        <f t="shared" si="268"/>
        <v/>
      </c>
      <c r="BD134" s="136" t="str">
        <f t="shared" si="268"/>
        <v/>
      </c>
      <c r="BE134" s="136" t="str">
        <f t="shared" si="268"/>
        <v/>
      </c>
      <c r="BF134" s="136" t="str">
        <f t="shared" si="268"/>
        <v/>
      </c>
      <c r="BG134" s="136" t="str">
        <f t="shared" si="268"/>
        <v/>
      </c>
      <c r="BH134" s="136" t="str">
        <f t="shared" si="268"/>
        <v/>
      </c>
      <c r="BI134" s="136" t="str">
        <f t="shared" si="268"/>
        <v/>
      </c>
      <c r="BJ134" s="136" t="str">
        <f t="shared" si="268"/>
        <v/>
      </c>
      <c r="BK134" s="136" t="str">
        <f t="shared" si="268"/>
        <v/>
      </c>
      <c r="BL134" s="136" t="str">
        <f t="shared" si="268"/>
        <v/>
      </c>
      <c r="BM134" s="136" t="str">
        <f t="shared" si="268"/>
        <v/>
      </c>
      <c r="BN134" s="136" t="str">
        <f t="shared" si="268"/>
        <v/>
      </c>
      <c r="BO134" s="136" t="str">
        <f t="shared" si="268"/>
        <v/>
      </c>
      <c r="BP134" s="136" t="str">
        <f t="shared" si="268"/>
        <v/>
      </c>
      <c r="BQ134" s="136" t="str">
        <f t="shared" si="268"/>
        <v/>
      </c>
      <c r="BR134" s="136" t="str">
        <f t="shared" si="268"/>
        <v/>
      </c>
    </row>
    <row r="135" spans="1:70">
      <c r="A135" s="133" t="str">
        <f>IFERROR(IF(IF(AND(ROW(A135)=ROW($A$6),$G$2&lt;DATEVALUE("28/07/2006")),$G$2+1,INDEX('Intereses moratorios'!$A$7:$A$299,MATCH($G$2,'Intereses moratorios'!$A$7:$A$299,1)+ROW(A135)-ROW($A$6)))=0,"",IF(AND(ROW(A135)=ROW($A$6),$G$2&lt;DATEVALUE("28/07/2006")),$G$2+1,INDEX('Intereses moratorios'!$A$7:$A$299,MATCH($G$2,'Intereses moratorios'!$A$7:$A$299,1)+ROW(A135)-ROW($A$6)))),"")</f>
        <v/>
      </c>
      <c r="B135" s="133" t="str">
        <f>IFERROR(INDEX('Intereses moratorios'!$B$7:$B$299,MATCH(A135,'Intereses moratorios'!$A$7:$A$299,0)),"")</f>
        <v/>
      </c>
      <c r="C135" s="134" t="str">
        <f>IF(A135="","",IFERROR(IF($G$1&gt;=DATEVALUE("22/11/2019"),$E$4,INDEX('Intereses moratorios'!$D$7:$D$299,MATCH(A135,'Intereses moratorios'!$A$7:$A$299,0))),""))</f>
        <v/>
      </c>
      <c r="D135" s="133" t="str">
        <f t="shared" si="140"/>
        <v/>
      </c>
      <c r="E135" s="133" t="str">
        <f t="shared" si="141"/>
        <v/>
      </c>
      <c r="F135" s="135" t="str">
        <f t="shared" ref="F135:F198" si="269">IFERROR(E135-D135+1,"")</f>
        <v/>
      </c>
      <c r="G135" s="136" t="str">
        <f t="shared" si="266"/>
        <v/>
      </c>
      <c r="H135" s="136" t="str">
        <f t="shared" ref="H135:AM135" si="270">IF(D135&lt;&gt;"",ROUND(H4*IF($G$1&gt;=DATEVALUE("22/11/2019"),$C$135/365)*$F$135,IF(FALSE,-3,2)),"")</f>
        <v/>
      </c>
      <c r="I135" s="136" t="str">
        <f t="shared" si="270"/>
        <v/>
      </c>
      <c r="J135" s="136" t="str">
        <f t="shared" si="270"/>
        <v/>
      </c>
      <c r="K135" s="136" t="str">
        <f t="shared" si="270"/>
        <v/>
      </c>
      <c r="L135" s="136" t="str">
        <f t="shared" si="270"/>
        <v/>
      </c>
      <c r="M135" s="136" t="str">
        <f t="shared" si="270"/>
        <v/>
      </c>
      <c r="N135" s="136" t="str">
        <f t="shared" si="270"/>
        <v/>
      </c>
      <c r="O135" s="136" t="str">
        <f t="shared" si="270"/>
        <v/>
      </c>
      <c r="P135" s="136" t="str">
        <f t="shared" si="270"/>
        <v/>
      </c>
      <c r="Q135" s="136" t="str">
        <f t="shared" si="270"/>
        <v/>
      </c>
      <c r="R135" s="136" t="str">
        <f t="shared" si="270"/>
        <v/>
      </c>
      <c r="S135" s="136" t="str">
        <f t="shared" si="270"/>
        <v/>
      </c>
      <c r="T135" s="136" t="str">
        <f t="shared" si="270"/>
        <v/>
      </c>
      <c r="U135" s="136" t="str">
        <f t="shared" si="270"/>
        <v/>
      </c>
      <c r="V135" s="136" t="str">
        <f t="shared" si="270"/>
        <v/>
      </c>
      <c r="W135" s="136" t="str">
        <f t="shared" si="270"/>
        <v/>
      </c>
      <c r="X135" s="136" t="str">
        <f t="shared" si="270"/>
        <v/>
      </c>
      <c r="Y135" s="136" t="str">
        <f t="shared" si="270"/>
        <v/>
      </c>
      <c r="Z135" s="136" t="str">
        <f t="shared" si="270"/>
        <v/>
      </c>
      <c r="AA135" s="136" t="str">
        <f t="shared" si="270"/>
        <v/>
      </c>
      <c r="AB135" s="136" t="str">
        <f t="shared" si="270"/>
        <v/>
      </c>
      <c r="AC135" s="136" t="str">
        <f t="shared" si="270"/>
        <v/>
      </c>
      <c r="AD135" s="136" t="str">
        <f t="shared" si="270"/>
        <v/>
      </c>
      <c r="AE135" s="136" t="str">
        <f t="shared" si="270"/>
        <v/>
      </c>
      <c r="AF135" s="136" t="str">
        <f t="shared" si="270"/>
        <v/>
      </c>
      <c r="AG135" s="136" t="str">
        <f t="shared" si="270"/>
        <v/>
      </c>
      <c r="AH135" s="136" t="str">
        <f t="shared" si="270"/>
        <v/>
      </c>
      <c r="AI135" s="136" t="str">
        <f t="shared" si="270"/>
        <v/>
      </c>
      <c r="AJ135" s="136" t="str">
        <f t="shared" si="270"/>
        <v/>
      </c>
      <c r="AK135" s="136" t="str">
        <f t="shared" si="270"/>
        <v/>
      </c>
      <c r="AL135" s="136" t="str">
        <f t="shared" si="270"/>
        <v/>
      </c>
      <c r="AM135" s="136" t="str">
        <f t="shared" si="270"/>
        <v/>
      </c>
      <c r="AN135" s="136" t="str">
        <f t="shared" ref="AN135:BR135" si="271">IF(AJ135&lt;&gt;"",ROUND(AN4*IF($G$1&gt;=DATEVALUE("22/11/2019"),$C$135/365)*$F$135,IF(FALSE,-3,2)),"")</f>
        <v/>
      </c>
      <c r="AO135" s="136" t="str">
        <f t="shared" si="271"/>
        <v/>
      </c>
      <c r="AP135" s="136" t="str">
        <f t="shared" si="271"/>
        <v/>
      </c>
      <c r="AQ135" s="136" t="str">
        <f t="shared" si="271"/>
        <v/>
      </c>
      <c r="AR135" s="136" t="str">
        <f t="shared" si="271"/>
        <v/>
      </c>
      <c r="AS135" s="136" t="str">
        <f t="shared" si="271"/>
        <v/>
      </c>
      <c r="AT135" s="136" t="str">
        <f t="shared" si="271"/>
        <v/>
      </c>
      <c r="AU135" s="136" t="str">
        <f t="shared" si="271"/>
        <v/>
      </c>
      <c r="AV135" s="136" t="str">
        <f t="shared" si="271"/>
        <v/>
      </c>
      <c r="AW135" s="136" t="str">
        <f t="shared" si="271"/>
        <v/>
      </c>
      <c r="AX135" s="136" t="str">
        <f t="shared" si="271"/>
        <v/>
      </c>
      <c r="AY135" s="136" t="str">
        <f t="shared" si="271"/>
        <v/>
      </c>
      <c r="AZ135" s="136" t="str">
        <f t="shared" si="271"/>
        <v/>
      </c>
      <c r="BA135" s="136" t="str">
        <f t="shared" si="271"/>
        <v/>
      </c>
      <c r="BB135" s="136" t="str">
        <f t="shared" si="271"/>
        <v/>
      </c>
      <c r="BC135" s="136" t="str">
        <f t="shared" si="271"/>
        <v/>
      </c>
      <c r="BD135" s="136" t="str">
        <f t="shared" si="271"/>
        <v/>
      </c>
      <c r="BE135" s="136" t="str">
        <f t="shared" si="271"/>
        <v/>
      </c>
      <c r="BF135" s="136" t="str">
        <f t="shared" si="271"/>
        <v/>
      </c>
      <c r="BG135" s="136" t="str">
        <f t="shared" si="271"/>
        <v/>
      </c>
      <c r="BH135" s="136" t="str">
        <f t="shared" si="271"/>
        <v/>
      </c>
      <c r="BI135" s="136" t="str">
        <f t="shared" si="271"/>
        <v/>
      </c>
      <c r="BJ135" s="136" t="str">
        <f t="shared" si="271"/>
        <v/>
      </c>
      <c r="BK135" s="136" t="str">
        <f t="shared" si="271"/>
        <v/>
      </c>
      <c r="BL135" s="136" t="str">
        <f t="shared" si="271"/>
        <v/>
      </c>
      <c r="BM135" s="136" t="str">
        <f t="shared" si="271"/>
        <v/>
      </c>
      <c r="BN135" s="136" t="str">
        <f t="shared" si="271"/>
        <v/>
      </c>
      <c r="BO135" s="136" t="str">
        <f t="shared" si="271"/>
        <v/>
      </c>
      <c r="BP135" s="136" t="str">
        <f t="shared" si="271"/>
        <v/>
      </c>
      <c r="BQ135" s="136" t="str">
        <f t="shared" si="271"/>
        <v/>
      </c>
      <c r="BR135" s="136" t="str">
        <f t="shared" si="271"/>
        <v/>
      </c>
    </row>
    <row r="136" spans="1:70">
      <c r="A136" s="133" t="str">
        <f>IFERROR(IF(IF(AND(ROW(A136)=ROW($A$6),$G$2&lt;DATEVALUE("28/07/2006")),$G$2+1,INDEX('Intereses moratorios'!$A$7:$A$299,MATCH($G$2,'Intereses moratorios'!$A$7:$A$299,1)+ROW(A136)-ROW($A$6)))=0,"",IF(AND(ROW(A136)=ROW($A$6),$G$2&lt;DATEVALUE("28/07/2006")),$G$2+1,INDEX('Intereses moratorios'!$A$7:$A$299,MATCH($G$2,'Intereses moratorios'!$A$7:$A$299,1)+ROW(A136)-ROW($A$6)))),"")</f>
        <v/>
      </c>
      <c r="B136" s="133" t="str">
        <f>IFERROR(INDEX('Intereses moratorios'!$B$7:$B$299,MATCH(A136,'Intereses moratorios'!$A$7:$A$299,0)),"")</f>
        <v/>
      </c>
      <c r="C136" s="134" t="str">
        <f>IF(A136="","",IFERROR(IF($G$1&gt;=DATEVALUE("22/11/2019"),$E$4,INDEX('Intereses moratorios'!$D$7:$D$299,MATCH(A136,'Intereses moratorios'!$A$7:$A$299,0))),""))</f>
        <v/>
      </c>
      <c r="D136" s="133" t="str">
        <f t="shared" ref="D136:D199" si="272">IF(AND(B136&gt;$G$2,A136&lt;=$G$1),IF(D135="",$G$2+1,A136),"")</f>
        <v/>
      </c>
      <c r="E136" s="133" t="str">
        <f t="shared" ref="E136:E199" si="273">IF(D136&lt;&gt;"",IF(E137="",MIN($G$1,B136),B136),"")</f>
        <v/>
      </c>
      <c r="F136" s="135" t="str">
        <f t="shared" si="269"/>
        <v/>
      </c>
      <c r="G136" s="136" t="str">
        <f t="shared" si="266"/>
        <v/>
      </c>
      <c r="H136" s="136" t="str">
        <f t="shared" ref="H136:AM136" si="274">IF(D136&lt;&gt;"",ROUND(H4*IF($G$1&gt;=DATEVALUE("22/11/2019"),$C$136/365)*$F$136,IF(FALSE,-3,2)),"")</f>
        <v/>
      </c>
      <c r="I136" s="136" t="str">
        <f t="shared" si="274"/>
        <v/>
      </c>
      <c r="J136" s="136" t="str">
        <f t="shared" si="274"/>
        <v/>
      </c>
      <c r="K136" s="136" t="str">
        <f t="shared" si="274"/>
        <v/>
      </c>
      <c r="L136" s="136" t="str">
        <f t="shared" si="274"/>
        <v/>
      </c>
      <c r="M136" s="136" t="str">
        <f t="shared" si="274"/>
        <v/>
      </c>
      <c r="N136" s="136" t="str">
        <f t="shared" si="274"/>
        <v/>
      </c>
      <c r="O136" s="136" t="str">
        <f t="shared" si="274"/>
        <v/>
      </c>
      <c r="P136" s="136" t="str">
        <f t="shared" si="274"/>
        <v/>
      </c>
      <c r="Q136" s="136" t="str">
        <f t="shared" si="274"/>
        <v/>
      </c>
      <c r="R136" s="136" t="str">
        <f t="shared" si="274"/>
        <v/>
      </c>
      <c r="S136" s="136" t="str">
        <f t="shared" si="274"/>
        <v/>
      </c>
      <c r="T136" s="136" t="str">
        <f t="shared" si="274"/>
        <v/>
      </c>
      <c r="U136" s="136" t="str">
        <f t="shared" si="274"/>
        <v/>
      </c>
      <c r="V136" s="136" t="str">
        <f t="shared" si="274"/>
        <v/>
      </c>
      <c r="W136" s="136" t="str">
        <f t="shared" si="274"/>
        <v/>
      </c>
      <c r="X136" s="136" t="str">
        <f t="shared" si="274"/>
        <v/>
      </c>
      <c r="Y136" s="136" t="str">
        <f t="shared" si="274"/>
        <v/>
      </c>
      <c r="Z136" s="136" t="str">
        <f t="shared" si="274"/>
        <v/>
      </c>
      <c r="AA136" s="136" t="str">
        <f t="shared" si="274"/>
        <v/>
      </c>
      <c r="AB136" s="136" t="str">
        <f t="shared" si="274"/>
        <v/>
      </c>
      <c r="AC136" s="136" t="str">
        <f t="shared" si="274"/>
        <v/>
      </c>
      <c r="AD136" s="136" t="str">
        <f t="shared" si="274"/>
        <v/>
      </c>
      <c r="AE136" s="136" t="str">
        <f t="shared" si="274"/>
        <v/>
      </c>
      <c r="AF136" s="136" t="str">
        <f t="shared" si="274"/>
        <v/>
      </c>
      <c r="AG136" s="136" t="str">
        <f t="shared" si="274"/>
        <v/>
      </c>
      <c r="AH136" s="136" t="str">
        <f t="shared" si="274"/>
        <v/>
      </c>
      <c r="AI136" s="136" t="str">
        <f t="shared" si="274"/>
        <v/>
      </c>
      <c r="AJ136" s="136" t="str">
        <f t="shared" si="274"/>
        <v/>
      </c>
      <c r="AK136" s="136" t="str">
        <f t="shared" si="274"/>
        <v/>
      </c>
      <c r="AL136" s="136" t="str">
        <f t="shared" si="274"/>
        <v/>
      </c>
      <c r="AM136" s="136" t="str">
        <f t="shared" si="274"/>
        <v/>
      </c>
      <c r="AN136" s="136" t="str">
        <f t="shared" ref="AN136:BR136" si="275">IF(AJ136&lt;&gt;"",ROUND(AN4*IF($G$1&gt;=DATEVALUE("22/11/2019"),$C$136/365)*$F$136,IF(FALSE,-3,2)),"")</f>
        <v/>
      </c>
      <c r="AO136" s="136" t="str">
        <f t="shared" si="275"/>
        <v/>
      </c>
      <c r="AP136" s="136" t="str">
        <f t="shared" si="275"/>
        <v/>
      </c>
      <c r="AQ136" s="136" t="str">
        <f t="shared" si="275"/>
        <v/>
      </c>
      <c r="AR136" s="136" t="str">
        <f t="shared" si="275"/>
        <v/>
      </c>
      <c r="AS136" s="136" t="str">
        <f t="shared" si="275"/>
        <v/>
      </c>
      <c r="AT136" s="136" t="str">
        <f t="shared" si="275"/>
        <v/>
      </c>
      <c r="AU136" s="136" t="str">
        <f t="shared" si="275"/>
        <v/>
      </c>
      <c r="AV136" s="136" t="str">
        <f t="shared" si="275"/>
        <v/>
      </c>
      <c r="AW136" s="136" t="str">
        <f t="shared" si="275"/>
        <v/>
      </c>
      <c r="AX136" s="136" t="str">
        <f t="shared" si="275"/>
        <v/>
      </c>
      <c r="AY136" s="136" t="str">
        <f t="shared" si="275"/>
        <v/>
      </c>
      <c r="AZ136" s="136" t="str">
        <f t="shared" si="275"/>
        <v/>
      </c>
      <c r="BA136" s="136" t="str">
        <f t="shared" si="275"/>
        <v/>
      </c>
      <c r="BB136" s="136" t="str">
        <f t="shared" si="275"/>
        <v/>
      </c>
      <c r="BC136" s="136" t="str">
        <f t="shared" si="275"/>
        <v/>
      </c>
      <c r="BD136" s="136" t="str">
        <f t="shared" si="275"/>
        <v/>
      </c>
      <c r="BE136" s="136" t="str">
        <f t="shared" si="275"/>
        <v/>
      </c>
      <c r="BF136" s="136" t="str">
        <f t="shared" si="275"/>
        <v/>
      </c>
      <c r="BG136" s="136" t="str">
        <f t="shared" si="275"/>
        <v/>
      </c>
      <c r="BH136" s="136" t="str">
        <f t="shared" si="275"/>
        <v/>
      </c>
      <c r="BI136" s="136" t="str">
        <f t="shared" si="275"/>
        <v/>
      </c>
      <c r="BJ136" s="136" t="str">
        <f t="shared" si="275"/>
        <v/>
      </c>
      <c r="BK136" s="136" t="str">
        <f t="shared" si="275"/>
        <v/>
      </c>
      <c r="BL136" s="136" t="str">
        <f t="shared" si="275"/>
        <v/>
      </c>
      <c r="BM136" s="136" t="str">
        <f t="shared" si="275"/>
        <v/>
      </c>
      <c r="BN136" s="136" t="str">
        <f t="shared" si="275"/>
        <v/>
      </c>
      <c r="BO136" s="136" t="str">
        <f t="shared" si="275"/>
        <v/>
      </c>
      <c r="BP136" s="136" t="str">
        <f t="shared" si="275"/>
        <v/>
      </c>
      <c r="BQ136" s="136" t="str">
        <f t="shared" si="275"/>
        <v/>
      </c>
      <c r="BR136" s="136" t="str">
        <f t="shared" si="275"/>
        <v/>
      </c>
    </row>
    <row r="137" spans="1:70">
      <c r="A137" s="133" t="str">
        <f>IFERROR(IF(IF(AND(ROW(A137)=ROW($A$6),$G$2&lt;DATEVALUE("28/07/2006")),$G$2+1,INDEX('Intereses moratorios'!$A$7:$A$299,MATCH($G$2,'Intereses moratorios'!$A$7:$A$299,1)+ROW(A137)-ROW($A$6)))=0,"",IF(AND(ROW(A137)=ROW($A$6),$G$2&lt;DATEVALUE("28/07/2006")),$G$2+1,INDEX('Intereses moratorios'!$A$7:$A$299,MATCH($G$2,'Intereses moratorios'!$A$7:$A$299,1)+ROW(A137)-ROW($A$6)))),"")</f>
        <v/>
      </c>
      <c r="B137" s="133" t="str">
        <f>IFERROR(INDEX('Intereses moratorios'!$B$7:$B$299,MATCH(A137,'Intereses moratorios'!$A$7:$A$299,0)),"")</f>
        <v/>
      </c>
      <c r="C137" s="134" t="str">
        <f>IF(A137="","",IFERROR(IF($G$1&gt;=DATEVALUE("22/11/2019"),$E$4,INDEX('Intereses moratorios'!$D$7:$D$299,MATCH(A137,'Intereses moratorios'!$A$7:$A$299,0))),""))</f>
        <v/>
      </c>
      <c r="D137" s="133" t="str">
        <f t="shared" si="272"/>
        <v/>
      </c>
      <c r="E137" s="133" t="str">
        <f t="shared" si="273"/>
        <v/>
      </c>
      <c r="F137" s="135" t="str">
        <f t="shared" si="269"/>
        <v/>
      </c>
      <c r="G137" s="136" t="str">
        <f t="shared" si="266"/>
        <v/>
      </c>
      <c r="H137" s="136" t="str">
        <f t="shared" ref="H137:AM137" si="276">IF(D137&lt;&gt;"",ROUND(H4*IF($G$1&gt;=DATEVALUE("22/11/2019"),$C$137/365)*$F$137,IF(FALSE,-3,2)),"")</f>
        <v/>
      </c>
      <c r="I137" s="136" t="str">
        <f t="shared" si="276"/>
        <v/>
      </c>
      <c r="J137" s="136" t="str">
        <f t="shared" si="276"/>
        <v/>
      </c>
      <c r="K137" s="136" t="str">
        <f t="shared" si="276"/>
        <v/>
      </c>
      <c r="L137" s="136" t="str">
        <f t="shared" si="276"/>
        <v/>
      </c>
      <c r="M137" s="136" t="str">
        <f t="shared" si="276"/>
        <v/>
      </c>
      <c r="N137" s="136" t="str">
        <f t="shared" si="276"/>
        <v/>
      </c>
      <c r="O137" s="136" t="str">
        <f t="shared" si="276"/>
        <v/>
      </c>
      <c r="P137" s="136" t="str">
        <f t="shared" si="276"/>
        <v/>
      </c>
      <c r="Q137" s="136" t="str">
        <f t="shared" si="276"/>
        <v/>
      </c>
      <c r="R137" s="136" t="str">
        <f t="shared" si="276"/>
        <v/>
      </c>
      <c r="S137" s="136" t="str">
        <f t="shared" si="276"/>
        <v/>
      </c>
      <c r="T137" s="136" t="str">
        <f t="shared" si="276"/>
        <v/>
      </c>
      <c r="U137" s="136" t="str">
        <f t="shared" si="276"/>
        <v/>
      </c>
      <c r="V137" s="136" t="str">
        <f t="shared" si="276"/>
        <v/>
      </c>
      <c r="W137" s="136" t="str">
        <f t="shared" si="276"/>
        <v/>
      </c>
      <c r="X137" s="136" t="str">
        <f t="shared" si="276"/>
        <v/>
      </c>
      <c r="Y137" s="136" t="str">
        <f t="shared" si="276"/>
        <v/>
      </c>
      <c r="Z137" s="136" t="str">
        <f t="shared" si="276"/>
        <v/>
      </c>
      <c r="AA137" s="136" t="str">
        <f t="shared" si="276"/>
        <v/>
      </c>
      <c r="AB137" s="136" t="str">
        <f t="shared" si="276"/>
        <v/>
      </c>
      <c r="AC137" s="136" t="str">
        <f t="shared" si="276"/>
        <v/>
      </c>
      <c r="AD137" s="136" t="str">
        <f t="shared" si="276"/>
        <v/>
      </c>
      <c r="AE137" s="136" t="str">
        <f t="shared" si="276"/>
        <v/>
      </c>
      <c r="AF137" s="136" t="str">
        <f t="shared" si="276"/>
        <v/>
      </c>
      <c r="AG137" s="136" t="str">
        <f t="shared" si="276"/>
        <v/>
      </c>
      <c r="AH137" s="136" t="str">
        <f t="shared" si="276"/>
        <v/>
      </c>
      <c r="AI137" s="136" t="str">
        <f t="shared" si="276"/>
        <v/>
      </c>
      <c r="AJ137" s="136" t="str">
        <f t="shared" si="276"/>
        <v/>
      </c>
      <c r="AK137" s="136" t="str">
        <f t="shared" si="276"/>
        <v/>
      </c>
      <c r="AL137" s="136" t="str">
        <f t="shared" si="276"/>
        <v/>
      </c>
      <c r="AM137" s="136" t="str">
        <f t="shared" si="276"/>
        <v/>
      </c>
      <c r="AN137" s="136" t="str">
        <f t="shared" ref="AN137:BR137" si="277">IF(AJ137&lt;&gt;"",ROUND(AN4*IF($G$1&gt;=DATEVALUE("22/11/2019"),$C$137/365)*$F$137,IF(FALSE,-3,2)),"")</f>
        <v/>
      </c>
      <c r="AO137" s="136" t="str">
        <f t="shared" si="277"/>
        <v/>
      </c>
      <c r="AP137" s="136" t="str">
        <f t="shared" si="277"/>
        <v/>
      </c>
      <c r="AQ137" s="136" t="str">
        <f t="shared" si="277"/>
        <v/>
      </c>
      <c r="AR137" s="136" t="str">
        <f t="shared" si="277"/>
        <v/>
      </c>
      <c r="AS137" s="136" t="str">
        <f t="shared" si="277"/>
        <v/>
      </c>
      <c r="AT137" s="136" t="str">
        <f t="shared" si="277"/>
        <v/>
      </c>
      <c r="AU137" s="136" t="str">
        <f t="shared" si="277"/>
        <v/>
      </c>
      <c r="AV137" s="136" t="str">
        <f t="shared" si="277"/>
        <v/>
      </c>
      <c r="AW137" s="136" t="str">
        <f t="shared" si="277"/>
        <v/>
      </c>
      <c r="AX137" s="136" t="str">
        <f t="shared" si="277"/>
        <v/>
      </c>
      <c r="AY137" s="136" t="str">
        <f t="shared" si="277"/>
        <v/>
      </c>
      <c r="AZ137" s="136" t="str">
        <f t="shared" si="277"/>
        <v/>
      </c>
      <c r="BA137" s="136" t="str">
        <f t="shared" si="277"/>
        <v/>
      </c>
      <c r="BB137" s="136" t="str">
        <f t="shared" si="277"/>
        <v/>
      </c>
      <c r="BC137" s="136" t="str">
        <f t="shared" si="277"/>
        <v/>
      </c>
      <c r="BD137" s="136" t="str">
        <f t="shared" si="277"/>
        <v/>
      </c>
      <c r="BE137" s="136" t="str">
        <f t="shared" si="277"/>
        <v/>
      </c>
      <c r="BF137" s="136" t="str">
        <f t="shared" si="277"/>
        <v/>
      </c>
      <c r="BG137" s="136" t="str">
        <f t="shared" si="277"/>
        <v/>
      </c>
      <c r="BH137" s="136" t="str">
        <f t="shared" si="277"/>
        <v/>
      </c>
      <c r="BI137" s="136" t="str">
        <f t="shared" si="277"/>
        <v/>
      </c>
      <c r="BJ137" s="136" t="str">
        <f t="shared" si="277"/>
        <v/>
      </c>
      <c r="BK137" s="136" t="str">
        <f t="shared" si="277"/>
        <v/>
      </c>
      <c r="BL137" s="136" t="str">
        <f t="shared" si="277"/>
        <v/>
      </c>
      <c r="BM137" s="136" t="str">
        <f t="shared" si="277"/>
        <v/>
      </c>
      <c r="BN137" s="136" t="str">
        <f t="shared" si="277"/>
        <v/>
      </c>
      <c r="BO137" s="136" t="str">
        <f t="shared" si="277"/>
        <v/>
      </c>
      <c r="BP137" s="136" t="str">
        <f t="shared" si="277"/>
        <v/>
      </c>
      <c r="BQ137" s="136" t="str">
        <f t="shared" si="277"/>
        <v/>
      </c>
      <c r="BR137" s="136" t="str">
        <f t="shared" si="277"/>
        <v/>
      </c>
    </row>
    <row r="138" spans="1:70">
      <c r="A138" s="133" t="str">
        <f>IFERROR(IF(IF(AND(ROW(A138)=ROW($A$6),$G$2&lt;DATEVALUE("28/07/2006")),$G$2+1,INDEX('Intereses moratorios'!$A$7:$A$299,MATCH($G$2,'Intereses moratorios'!$A$7:$A$299,1)+ROW(A138)-ROW($A$6)))=0,"",IF(AND(ROW(A138)=ROW($A$6),$G$2&lt;DATEVALUE("28/07/2006")),$G$2+1,INDEX('Intereses moratorios'!$A$7:$A$299,MATCH($G$2,'Intereses moratorios'!$A$7:$A$299,1)+ROW(A138)-ROW($A$6)))),"")</f>
        <v/>
      </c>
      <c r="B138" s="133" t="str">
        <f>IFERROR(INDEX('Intereses moratorios'!$B$7:$B$299,MATCH(A138,'Intereses moratorios'!$A$7:$A$299,0)),"")</f>
        <v/>
      </c>
      <c r="C138" s="134" t="str">
        <f>IF(A138="","",IFERROR(IF($G$1&gt;=DATEVALUE("22/11/2019"),$E$4,INDEX('Intereses moratorios'!$D$7:$D$299,MATCH(A138,'Intereses moratorios'!$A$7:$A$299,0))),""))</f>
        <v/>
      </c>
      <c r="D138" s="133" t="str">
        <f t="shared" si="272"/>
        <v/>
      </c>
      <c r="E138" s="133" t="str">
        <f t="shared" si="273"/>
        <v/>
      </c>
      <c r="F138" s="135" t="str">
        <f t="shared" si="269"/>
        <v/>
      </c>
      <c r="G138" s="136" t="str">
        <f t="shared" si="266"/>
        <v/>
      </c>
      <c r="H138" s="136" t="str">
        <f t="shared" ref="H138:AM138" si="278">IF(D138&lt;&gt;"",ROUND(H4*IF($G$1&gt;=DATEVALUE("22/11/2019"),$C$138/365)*$F$138,IF(FALSE,-3,2)),"")</f>
        <v/>
      </c>
      <c r="I138" s="136" t="str">
        <f t="shared" si="278"/>
        <v/>
      </c>
      <c r="J138" s="136" t="str">
        <f t="shared" si="278"/>
        <v/>
      </c>
      <c r="K138" s="136" t="str">
        <f t="shared" si="278"/>
        <v/>
      </c>
      <c r="L138" s="136" t="str">
        <f t="shared" si="278"/>
        <v/>
      </c>
      <c r="M138" s="136" t="str">
        <f t="shared" si="278"/>
        <v/>
      </c>
      <c r="N138" s="136" t="str">
        <f t="shared" si="278"/>
        <v/>
      </c>
      <c r="O138" s="136" t="str">
        <f t="shared" si="278"/>
        <v/>
      </c>
      <c r="P138" s="136" t="str">
        <f t="shared" si="278"/>
        <v/>
      </c>
      <c r="Q138" s="136" t="str">
        <f t="shared" si="278"/>
        <v/>
      </c>
      <c r="R138" s="136" t="str">
        <f t="shared" si="278"/>
        <v/>
      </c>
      <c r="S138" s="136" t="str">
        <f t="shared" si="278"/>
        <v/>
      </c>
      <c r="T138" s="136" t="str">
        <f t="shared" si="278"/>
        <v/>
      </c>
      <c r="U138" s="136" t="str">
        <f t="shared" si="278"/>
        <v/>
      </c>
      <c r="V138" s="136" t="str">
        <f t="shared" si="278"/>
        <v/>
      </c>
      <c r="W138" s="136" t="str">
        <f t="shared" si="278"/>
        <v/>
      </c>
      <c r="X138" s="136" t="str">
        <f t="shared" si="278"/>
        <v/>
      </c>
      <c r="Y138" s="136" t="str">
        <f t="shared" si="278"/>
        <v/>
      </c>
      <c r="Z138" s="136" t="str">
        <f t="shared" si="278"/>
        <v/>
      </c>
      <c r="AA138" s="136" t="str">
        <f t="shared" si="278"/>
        <v/>
      </c>
      <c r="AB138" s="136" t="str">
        <f t="shared" si="278"/>
        <v/>
      </c>
      <c r="AC138" s="136" t="str">
        <f t="shared" si="278"/>
        <v/>
      </c>
      <c r="AD138" s="136" t="str">
        <f t="shared" si="278"/>
        <v/>
      </c>
      <c r="AE138" s="136" t="str">
        <f t="shared" si="278"/>
        <v/>
      </c>
      <c r="AF138" s="136" t="str">
        <f t="shared" si="278"/>
        <v/>
      </c>
      <c r="AG138" s="136" t="str">
        <f t="shared" si="278"/>
        <v/>
      </c>
      <c r="AH138" s="136" t="str">
        <f t="shared" si="278"/>
        <v/>
      </c>
      <c r="AI138" s="136" t="str">
        <f t="shared" si="278"/>
        <v/>
      </c>
      <c r="AJ138" s="136" t="str">
        <f t="shared" si="278"/>
        <v/>
      </c>
      <c r="AK138" s="136" t="str">
        <f t="shared" si="278"/>
        <v/>
      </c>
      <c r="AL138" s="136" t="str">
        <f t="shared" si="278"/>
        <v/>
      </c>
      <c r="AM138" s="136" t="str">
        <f t="shared" si="278"/>
        <v/>
      </c>
      <c r="AN138" s="136" t="str">
        <f t="shared" ref="AN138:BR138" si="279">IF(AJ138&lt;&gt;"",ROUND(AN4*IF($G$1&gt;=DATEVALUE("22/11/2019"),$C$138/365)*$F$138,IF(FALSE,-3,2)),"")</f>
        <v/>
      </c>
      <c r="AO138" s="136" t="str">
        <f t="shared" si="279"/>
        <v/>
      </c>
      <c r="AP138" s="136" t="str">
        <f t="shared" si="279"/>
        <v/>
      </c>
      <c r="AQ138" s="136" t="str">
        <f t="shared" si="279"/>
        <v/>
      </c>
      <c r="AR138" s="136" t="str">
        <f t="shared" si="279"/>
        <v/>
      </c>
      <c r="AS138" s="136" t="str">
        <f t="shared" si="279"/>
        <v/>
      </c>
      <c r="AT138" s="136" t="str">
        <f t="shared" si="279"/>
        <v/>
      </c>
      <c r="AU138" s="136" t="str">
        <f t="shared" si="279"/>
        <v/>
      </c>
      <c r="AV138" s="136" t="str">
        <f t="shared" si="279"/>
        <v/>
      </c>
      <c r="AW138" s="136" t="str">
        <f t="shared" si="279"/>
        <v/>
      </c>
      <c r="AX138" s="136" t="str">
        <f t="shared" si="279"/>
        <v/>
      </c>
      <c r="AY138" s="136" t="str">
        <f t="shared" si="279"/>
        <v/>
      </c>
      <c r="AZ138" s="136" t="str">
        <f t="shared" si="279"/>
        <v/>
      </c>
      <c r="BA138" s="136" t="str">
        <f t="shared" si="279"/>
        <v/>
      </c>
      <c r="BB138" s="136" t="str">
        <f t="shared" si="279"/>
        <v/>
      </c>
      <c r="BC138" s="136" t="str">
        <f t="shared" si="279"/>
        <v/>
      </c>
      <c r="BD138" s="136" t="str">
        <f t="shared" si="279"/>
        <v/>
      </c>
      <c r="BE138" s="136" t="str">
        <f t="shared" si="279"/>
        <v/>
      </c>
      <c r="BF138" s="136" t="str">
        <f t="shared" si="279"/>
        <v/>
      </c>
      <c r="BG138" s="136" t="str">
        <f t="shared" si="279"/>
        <v/>
      </c>
      <c r="BH138" s="136" t="str">
        <f t="shared" si="279"/>
        <v/>
      </c>
      <c r="BI138" s="136" t="str">
        <f t="shared" si="279"/>
        <v/>
      </c>
      <c r="BJ138" s="136" t="str">
        <f t="shared" si="279"/>
        <v/>
      </c>
      <c r="BK138" s="136" t="str">
        <f t="shared" si="279"/>
        <v/>
      </c>
      <c r="BL138" s="136" t="str">
        <f t="shared" si="279"/>
        <v/>
      </c>
      <c r="BM138" s="136" t="str">
        <f t="shared" si="279"/>
        <v/>
      </c>
      <c r="BN138" s="136" t="str">
        <f t="shared" si="279"/>
        <v/>
      </c>
      <c r="BO138" s="136" t="str">
        <f t="shared" si="279"/>
        <v/>
      </c>
      <c r="BP138" s="136" t="str">
        <f t="shared" si="279"/>
        <v/>
      </c>
      <c r="BQ138" s="136" t="str">
        <f t="shared" si="279"/>
        <v/>
      </c>
      <c r="BR138" s="136" t="str">
        <f t="shared" si="279"/>
        <v/>
      </c>
    </row>
    <row r="139" spans="1:70">
      <c r="A139" s="133" t="str">
        <f>IFERROR(IF(IF(AND(ROW(A139)=ROW($A$6),$G$2&lt;DATEVALUE("28/07/2006")),$G$2+1,INDEX('Intereses moratorios'!$A$7:$A$299,MATCH($G$2,'Intereses moratorios'!$A$7:$A$299,1)+ROW(A139)-ROW($A$6)))=0,"",IF(AND(ROW(A139)=ROW($A$6),$G$2&lt;DATEVALUE("28/07/2006")),$G$2+1,INDEX('Intereses moratorios'!$A$7:$A$299,MATCH($G$2,'Intereses moratorios'!$A$7:$A$299,1)+ROW(A139)-ROW($A$6)))),"")</f>
        <v/>
      </c>
      <c r="B139" s="133" t="str">
        <f>IFERROR(INDEX('Intereses moratorios'!$B$7:$B$299,MATCH(A139,'Intereses moratorios'!$A$7:$A$299,0)),"")</f>
        <v/>
      </c>
      <c r="C139" s="134" t="str">
        <f>IF(A139="","",IFERROR(IF($G$1&gt;=DATEVALUE("22/11/2019"),$E$4,INDEX('Intereses moratorios'!$D$7:$D$299,MATCH(A139,'Intereses moratorios'!$A$7:$A$299,0))),""))</f>
        <v/>
      </c>
      <c r="D139" s="133" t="str">
        <f t="shared" si="272"/>
        <v/>
      </c>
      <c r="E139" s="133" t="str">
        <f t="shared" si="273"/>
        <v/>
      </c>
      <c r="F139" s="135" t="str">
        <f t="shared" si="269"/>
        <v/>
      </c>
      <c r="G139" s="136" t="str">
        <f t="shared" si="266"/>
        <v/>
      </c>
      <c r="H139" s="136" t="str">
        <f t="shared" ref="H139:AM139" si="280">IF(D139&lt;&gt;"",ROUND(H4*IF($G$1&gt;=DATEVALUE("22/11/2019"),$C$139/365)*$F$139,IF(FALSE,-3,2)),"")</f>
        <v/>
      </c>
      <c r="I139" s="136" t="str">
        <f t="shared" si="280"/>
        <v/>
      </c>
      <c r="J139" s="136" t="str">
        <f t="shared" si="280"/>
        <v/>
      </c>
      <c r="K139" s="136" t="str">
        <f t="shared" si="280"/>
        <v/>
      </c>
      <c r="L139" s="136" t="str">
        <f t="shared" si="280"/>
        <v/>
      </c>
      <c r="M139" s="136" t="str">
        <f t="shared" si="280"/>
        <v/>
      </c>
      <c r="N139" s="136" t="str">
        <f t="shared" si="280"/>
        <v/>
      </c>
      <c r="O139" s="136" t="str">
        <f t="shared" si="280"/>
        <v/>
      </c>
      <c r="P139" s="136" t="str">
        <f t="shared" si="280"/>
        <v/>
      </c>
      <c r="Q139" s="136" t="str">
        <f t="shared" si="280"/>
        <v/>
      </c>
      <c r="R139" s="136" t="str">
        <f t="shared" si="280"/>
        <v/>
      </c>
      <c r="S139" s="136" t="str">
        <f t="shared" si="280"/>
        <v/>
      </c>
      <c r="T139" s="136" t="str">
        <f t="shared" si="280"/>
        <v/>
      </c>
      <c r="U139" s="136" t="str">
        <f t="shared" si="280"/>
        <v/>
      </c>
      <c r="V139" s="136" t="str">
        <f t="shared" si="280"/>
        <v/>
      </c>
      <c r="W139" s="136" t="str">
        <f t="shared" si="280"/>
        <v/>
      </c>
      <c r="X139" s="136" t="str">
        <f t="shared" si="280"/>
        <v/>
      </c>
      <c r="Y139" s="136" t="str">
        <f t="shared" si="280"/>
        <v/>
      </c>
      <c r="Z139" s="136" t="str">
        <f t="shared" si="280"/>
        <v/>
      </c>
      <c r="AA139" s="136" t="str">
        <f t="shared" si="280"/>
        <v/>
      </c>
      <c r="AB139" s="136" t="str">
        <f t="shared" si="280"/>
        <v/>
      </c>
      <c r="AC139" s="136" t="str">
        <f t="shared" si="280"/>
        <v/>
      </c>
      <c r="AD139" s="136" t="str">
        <f t="shared" si="280"/>
        <v/>
      </c>
      <c r="AE139" s="136" t="str">
        <f t="shared" si="280"/>
        <v/>
      </c>
      <c r="AF139" s="136" t="str">
        <f t="shared" si="280"/>
        <v/>
      </c>
      <c r="AG139" s="136" t="str">
        <f t="shared" si="280"/>
        <v/>
      </c>
      <c r="AH139" s="136" t="str">
        <f t="shared" si="280"/>
        <v/>
      </c>
      <c r="AI139" s="136" t="str">
        <f t="shared" si="280"/>
        <v/>
      </c>
      <c r="AJ139" s="136" t="str">
        <f t="shared" si="280"/>
        <v/>
      </c>
      <c r="AK139" s="136" t="str">
        <f t="shared" si="280"/>
        <v/>
      </c>
      <c r="AL139" s="136" t="str">
        <f t="shared" si="280"/>
        <v/>
      </c>
      <c r="AM139" s="136" t="str">
        <f t="shared" si="280"/>
        <v/>
      </c>
      <c r="AN139" s="136" t="str">
        <f t="shared" ref="AN139:BR139" si="281">IF(AJ139&lt;&gt;"",ROUND(AN4*IF($G$1&gt;=DATEVALUE("22/11/2019"),$C$139/365)*$F$139,IF(FALSE,-3,2)),"")</f>
        <v/>
      </c>
      <c r="AO139" s="136" t="str">
        <f t="shared" si="281"/>
        <v/>
      </c>
      <c r="AP139" s="136" t="str">
        <f t="shared" si="281"/>
        <v/>
      </c>
      <c r="AQ139" s="136" t="str">
        <f t="shared" si="281"/>
        <v/>
      </c>
      <c r="AR139" s="136" t="str">
        <f t="shared" si="281"/>
        <v/>
      </c>
      <c r="AS139" s="136" t="str">
        <f t="shared" si="281"/>
        <v/>
      </c>
      <c r="AT139" s="136" t="str">
        <f t="shared" si="281"/>
        <v/>
      </c>
      <c r="AU139" s="136" t="str">
        <f t="shared" si="281"/>
        <v/>
      </c>
      <c r="AV139" s="136" t="str">
        <f t="shared" si="281"/>
        <v/>
      </c>
      <c r="AW139" s="136" t="str">
        <f t="shared" si="281"/>
        <v/>
      </c>
      <c r="AX139" s="136" t="str">
        <f t="shared" si="281"/>
        <v/>
      </c>
      <c r="AY139" s="136" t="str">
        <f t="shared" si="281"/>
        <v/>
      </c>
      <c r="AZ139" s="136" t="str">
        <f t="shared" si="281"/>
        <v/>
      </c>
      <c r="BA139" s="136" t="str">
        <f t="shared" si="281"/>
        <v/>
      </c>
      <c r="BB139" s="136" t="str">
        <f t="shared" si="281"/>
        <v/>
      </c>
      <c r="BC139" s="136" t="str">
        <f t="shared" si="281"/>
        <v/>
      </c>
      <c r="BD139" s="136" t="str">
        <f t="shared" si="281"/>
        <v/>
      </c>
      <c r="BE139" s="136" t="str">
        <f t="shared" si="281"/>
        <v/>
      </c>
      <c r="BF139" s="136" t="str">
        <f t="shared" si="281"/>
        <v/>
      </c>
      <c r="BG139" s="136" t="str">
        <f t="shared" si="281"/>
        <v/>
      </c>
      <c r="BH139" s="136" t="str">
        <f t="shared" si="281"/>
        <v/>
      </c>
      <c r="BI139" s="136" t="str">
        <f t="shared" si="281"/>
        <v/>
      </c>
      <c r="BJ139" s="136" t="str">
        <f t="shared" si="281"/>
        <v/>
      </c>
      <c r="BK139" s="136" t="str">
        <f t="shared" si="281"/>
        <v/>
      </c>
      <c r="BL139" s="136" t="str">
        <f t="shared" si="281"/>
        <v/>
      </c>
      <c r="BM139" s="136" t="str">
        <f t="shared" si="281"/>
        <v/>
      </c>
      <c r="BN139" s="136" t="str">
        <f t="shared" si="281"/>
        <v/>
      </c>
      <c r="BO139" s="136" t="str">
        <f t="shared" si="281"/>
        <v/>
      </c>
      <c r="BP139" s="136" t="str">
        <f t="shared" si="281"/>
        <v/>
      </c>
      <c r="BQ139" s="136" t="str">
        <f t="shared" si="281"/>
        <v/>
      </c>
      <c r="BR139" s="136" t="str">
        <f t="shared" si="281"/>
        <v/>
      </c>
    </row>
    <row r="140" spans="1:70">
      <c r="A140" s="133" t="str">
        <f>IFERROR(IF(IF(AND(ROW(A140)=ROW($A$6),$G$2&lt;DATEVALUE("28/07/2006")),$G$2+1,INDEX('Intereses moratorios'!$A$7:$A$299,MATCH($G$2,'Intereses moratorios'!$A$7:$A$299,1)+ROW(A140)-ROW($A$6)))=0,"",IF(AND(ROW(A140)=ROW($A$6),$G$2&lt;DATEVALUE("28/07/2006")),$G$2+1,INDEX('Intereses moratorios'!$A$7:$A$299,MATCH($G$2,'Intereses moratorios'!$A$7:$A$299,1)+ROW(A140)-ROW($A$6)))),"")</f>
        <v/>
      </c>
      <c r="B140" s="133" t="str">
        <f>IFERROR(INDEX('Intereses moratorios'!$B$7:$B$299,MATCH(A140,'Intereses moratorios'!$A$7:$A$299,0)),"")</f>
        <v/>
      </c>
      <c r="C140" s="134" t="str">
        <f>IF(A140="","",IFERROR(IF($G$1&gt;=DATEVALUE("22/11/2019"),$E$4,INDEX('Intereses moratorios'!$D$7:$D$299,MATCH(A140,'Intereses moratorios'!$A$7:$A$299,0))),""))</f>
        <v/>
      </c>
      <c r="D140" s="133" t="str">
        <f t="shared" si="272"/>
        <v/>
      </c>
      <c r="E140" s="133" t="str">
        <f t="shared" si="273"/>
        <v/>
      </c>
      <c r="F140" s="135" t="str">
        <f t="shared" si="269"/>
        <v/>
      </c>
      <c r="G140" s="136" t="str">
        <f t="shared" si="266"/>
        <v/>
      </c>
      <c r="H140" s="136" t="str">
        <f t="shared" ref="H140:AM140" si="282">IF(D140&lt;&gt;"",ROUND(H4*IF($G$1&gt;=DATEVALUE("22/11/2019"),$C$140/365)*$F$140,IF(FALSE,-3,2)),"")</f>
        <v/>
      </c>
      <c r="I140" s="136" t="str">
        <f t="shared" si="282"/>
        <v/>
      </c>
      <c r="J140" s="136" t="str">
        <f t="shared" si="282"/>
        <v/>
      </c>
      <c r="K140" s="136" t="str">
        <f t="shared" si="282"/>
        <v/>
      </c>
      <c r="L140" s="136" t="str">
        <f t="shared" si="282"/>
        <v/>
      </c>
      <c r="M140" s="136" t="str">
        <f t="shared" si="282"/>
        <v/>
      </c>
      <c r="N140" s="136" t="str">
        <f t="shared" si="282"/>
        <v/>
      </c>
      <c r="O140" s="136" t="str">
        <f t="shared" si="282"/>
        <v/>
      </c>
      <c r="P140" s="136" t="str">
        <f t="shared" si="282"/>
        <v/>
      </c>
      <c r="Q140" s="136" t="str">
        <f t="shared" si="282"/>
        <v/>
      </c>
      <c r="R140" s="136" t="str">
        <f t="shared" si="282"/>
        <v/>
      </c>
      <c r="S140" s="136" t="str">
        <f t="shared" si="282"/>
        <v/>
      </c>
      <c r="T140" s="136" t="str">
        <f t="shared" si="282"/>
        <v/>
      </c>
      <c r="U140" s="136" t="str">
        <f t="shared" si="282"/>
        <v/>
      </c>
      <c r="V140" s="136" t="str">
        <f t="shared" si="282"/>
        <v/>
      </c>
      <c r="W140" s="136" t="str">
        <f t="shared" si="282"/>
        <v/>
      </c>
      <c r="X140" s="136" t="str">
        <f t="shared" si="282"/>
        <v/>
      </c>
      <c r="Y140" s="136" t="str">
        <f t="shared" si="282"/>
        <v/>
      </c>
      <c r="Z140" s="136" t="str">
        <f t="shared" si="282"/>
        <v/>
      </c>
      <c r="AA140" s="136" t="str">
        <f t="shared" si="282"/>
        <v/>
      </c>
      <c r="AB140" s="136" t="str">
        <f t="shared" si="282"/>
        <v/>
      </c>
      <c r="AC140" s="136" t="str">
        <f t="shared" si="282"/>
        <v/>
      </c>
      <c r="AD140" s="136" t="str">
        <f t="shared" si="282"/>
        <v/>
      </c>
      <c r="AE140" s="136" t="str">
        <f t="shared" si="282"/>
        <v/>
      </c>
      <c r="AF140" s="136" t="str">
        <f t="shared" si="282"/>
        <v/>
      </c>
      <c r="AG140" s="136" t="str">
        <f t="shared" si="282"/>
        <v/>
      </c>
      <c r="AH140" s="136" t="str">
        <f t="shared" si="282"/>
        <v/>
      </c>
      <c r="AI140" s="136" t="str">
        <f t="shared" si="282"/>
        <v/>
      </c>
      <c r="AJ140" s="136" t="str">
        <f t="shared" si="282"/>
        <v/>
      </c>
      <c r="AK140" s="136" t="str">
        <f t="shared" si="282"/>
        <v/>
      </c>
      <c r="AL140" s="136" t="str">
        <f t="shared" si="282"/>
        <v/>
      </c>
      <c r="AM140" s="136" t="str">
        <f t="shared" si="282"/>
        <v/>
      </c>
      <c r="AN140" s="136" t="str">
        <f t="shared" ref="AN140:BR140" si="283">IF(AJ140&lt;&gt;"",ROUND(AN4*IF($G$1&gt;=DATEVALUE("22/11/2019"),$C$140/365)*$F$140,IF(FALSE,-3,2)),"")</f>
        <v/>
      </c>
      <c r="AO140" s="136" t="str">
        <f t="shared" si="283"/>
        <v/>
      </c>
      <c r="AP140" s="136" t="str">
        <f t="shared" si="283"/>
        <v/>
      </c>
      <c r="AQ140" s="136" t="str">
        <f t="shared" si="283"/>
        <v/>
      </c>
      <c r="AR140" s="136" t="str">
        <f t="shared" si="283"/>
        <v/>
      </c>
      <c r="AS140" s="136" t="str">
        <f t="shared" si="283"/>
        <v/>
      </c>
      <c r="AT140" s="136" t="str">
        <f t="shared" si="283"/>
        <v/>
      </c>
      <c r="AU140" s="136" t="str">
        <f t="shared" si="283"/>
        <v/>
      </c>
      <c r="AV140" s="136" t="str">
        <f t="shared" si="283"/>
        <v/>
      </c>
      <c r="AW140" s="136" t="str">
        <f t="shared" si="283"/>
        <v/>
      </c>
      <c r="AX140" s="136" t="str">
        <f t="shared" si="283"/>
        <v/>
      </c>
      <c r="AY140" s="136" t="str">
        <f t="shared" si="283"/>
        <v/>
      </c>
      <c r="AZ140" s="136" t="str">
        <f t="shared" si="283"/>
        <v/>
      </c>
      <c r="BA140" s="136" t="str">
        <f t="shared" si="283"/>
        <v/>
      </c>
      <c r="BB140" s="136" t="str">
        <f t="shared" si="283"/>
        <v/>
      </c>
      <c r="BC140" s="136" t="str">
        <f t="shared" si="283"/>
        <v/>
      </c>
      <c r="BD140" s="136" t="str">
        <f t="shared" si="283"/>
        <v/>
      </c>
      <c r="BE140" s="136" t="str">
        <f t="shared" si="283"/>
        <v/>
      </c>
      <c r="BF140" s="136" t="str">
        <f t="shared" si="283"/>
        <v/>
      </c>
      <c r="BG140" s="136" t="str">
        <f t="shared" si="283"/>
        <v/>
      </c>
      <c r="BH140" s="136" t="str">
        <f t="shared" si="283"/>
        <v/>
      </c>
      <c r="BI140" s="136" t="str">
        <f t="shared" si="283"/>
        <v/>
      </c>
      <c r="BJ140" s="136" t="str">
        <f t="shared" si="283"/>
        <v/>
      </c>
      <c r="BK140" s="136" t="str">
        <f t="shared" si="283"/>
        <v/>
      </c>
      <c r="BL140" s="136" t="str">
        <f t="shared" si="283"/>
        <v/>
      </c>
      <c r="BM140" s="136" t="str">
        <f t="shared" si="283"/>
        <v/>
      </c>
      <c r="BN140" s="136" t="str">
        <f t="shared" si="283"/>
        <v/>
      </c>
      <c r="BO140" s="136" t="str">
        <f t="shared" si="283"/>
        <v/>
      </c>
      <c r="BP140" s="136" t="str">
        <f t="shared" si="283"/>
        <v/>
      </c>
      <c r="BQ140" s="136" t="str">
        <f t="shared" si="283"/>
        <v/>
      </c>
      <c r="BR140" s="136" t="str">
        <f t="shared" si="283"/>
        <v/>
      </c>
    </row>
    <row r="141" spans="1:70">
      <c r="A141" s="133" t="str">
        <f>IFERROR(IF(IF(AND(ROW(A141)=ROW($A$6),$G$2&lt;DATEVALUE("28/07/2006")),$G$2+1,INDEX('Intereses moratorios'!$A$7:$A$299,MATCH($G$2,'Intereses moratorios'!$A$7:$A$299,1)+ROW(A141)-ROW($A$6)))=0,"",IF(AND(ROW(A141)=ROW($A$6),$G$2&lt;DATEVALUE("28/07/2006")),$G$2+1,INDEX('Intereses moratorios'!$A$7:$A$299,MATCH($G$2,'Intereses moratorios'!$A$7:$A$299,1)+ROW(A141)-ROW($A$6)))),"")</f>
        <v/>
      </c>
      <c r="B141" s="133" t="str">
        <f>IFERROR(INDEX('Intereses moratorios'!$B$7:$B$299,MATCH(A141,'Intereses moratorios'!$A$7:$A$299,0)),"")</f>
        <v/>
      </c>
      <c r="C141" s="134" t="str">
        <f>IF(A141="","",IFERROR(IF($G$1&gt;=DATEVALUE("22/11/2019"),$E$4,INDEX('Intereses moratorios'!$D$7:$D$299,MATCH(A141,'Intereses moratorios'!$A$7:$A$299,0))),""))</f>
        <v/>
      </c>
      <c r="D141" s="133" t="str">
        <f t="shared" si="272"/>
        <v/>
      </c>
      <c r="E141" s="133" t="str">
        <f t="shared" si="273"/>
        <v/>
      </c>
      <c r="F141" s="135" t="str">
        <f t="shared" si="269"/>
        <v/>
      </c>
      <c r="G141" s="136" t="str">
        <f t="shared" si="266"/>
        <v/>
      </c>
      <c r="H141" s="136" t="str">
        <f t="shared" ref="H141:AM141" si="284">IF(D141&lt;&gt;"",ROUND(H4*IF($G$1&gt;=DATEVALUE("22/11/2019"),$C$141/365)*$F$141,IF(FALSE,-3,2)),"")</f>
        <v/>
      </c>
      <c r="I141" s="136" t="str">
        <f t="shared" si="284"/>
        <v/>
      </c>
      <c r="J141" s="136" t="str">
        <f t="shared" si="284"/>
        <v/>
      </c>
      <c r="K141" s="136" t="str">
        <f t="shared" si="284"/>
        <v/>
      </c>
      <c r="L141" s="136" t="str">
        <f t="shared" si="284"/>
        <v/>
      </c>
      <c r="M141" s="136" t="str">
        <f t="shared" si="284"/>
        <v/>
      </c>
      <c r="N141" s="136" t="str">
        <f t="shared" si="284"/>
        <v/>
      </c>
      <c r="O141" s="136" t="str">
        <f t="shared" si="284"/>
        <v/>
      </c>
      <c r="P141" s="136" t="str">
        <f t="shared" si="284"/>
        <v/>
      </c>
      <c r="Q141" s="136" t="str">
        <f t="shared" si="284"/>
        <v/>
      </c>
      <c r="R141" s="136" t="str">
        <f t="shared" si="284"/>
        <v/>
      </c>
      <c r="S141" s="136" t="str">
        <f t="shared" si="284"/>
        <v/>
      </c>
      <c r="T141" s="136" t="str">
        <f t="shared" si="284"/>
        <v/>
      </c>
      <c r="U141" s="136" t="str">
        <f t="shared" si="284"/>
        <v/>
      </c>
      <c r="V141" s="136" t="str">
        <f t="shared" si="284"/>
        <v/>
      </c>
      <c r="W141" s="136" t="str">
        <f t="shared" si="284"/>
        <v/>
      </c>
      <c r="X141" s="136" t="str">
        <f t="shared" si="284"/>
        <v/>
      </c>
      <c r="Y141" s="136" t="str">
        <f t="shared" si="284"/>
        <v/>
      </c>
      <c r="Z141" s="136" t="str">
        <f t="shared" si="284"/>
        <v/>
      </c>
      <c r="AA141" s="136" t="str">
        <f t="shared" si="284"/>
        <v/>
      </c>
      <c r="AB141" s="136" t="str">
        <f t="shared" si="284"/>
        <v/>
      </c>
      <c r="AC141" s="136" t="str">
        <f t="shared" si="284"/>
        <v/>
      </c>
      <c r="AD141" s="136" t="str">
        <f t="shared" si="284"/>
        <v/>
      </c>
      <c r="AE141" s="136" t="str">
        <f t="shared" si="284"/>
        <v/>
      </c>
      <c r="AF141" s="136" t="str">
        <f t="shared" si="284"/>
        <v/>
      </c>
      <c r="AG141" s="136" t="str">
        <f t="shared" si="284"/>
        <v/>
      </c>
      <c r="AH141" s="136" t="str">
        <f t="shared" si="284"/>
        <v/>
      </c>
      <c r="AI141" s="136" t="str">
        <f t="shared" si="284"/>
        <v/>
      </c>
      <c r="AJ141" s="136" t="str">
        <f t="shared" si="284"/>
        <v/>
      </c>
      <c r="AK141" s="136" t="str">
        <f t="shared" si="284"/>
        <v/>
      </c>
      <c r="AL141" s="136" t="str">
        <f t="shared" si="284"/>
        <v/>
      </c>
      <c r="AM141" s="136" t="str">
        <f t="shared" si="284"/>
        <v/>
      </c>
      <c r="AN141" s="136" t="str">
        <f t="shared" ref="AN141:BR141" si="285">IF(AJ141&lt;&gt;"",ROUND(AN4*IF($G$1&gt;=DATEVALUE("22/11/2019"),$C$141/365)*$F$141,IF(FALSE,-3,2)),"")</f>
        <v/>
      </c>
      <c r="AO141" s="136" t="str">
        <f t="shared" si="285"/>
        <v/>
      </c>
      <c r="AP141" s="136" t="str">
        <f t="shared" si="285"/>
        <v/>
      </c>
      <c r="AQ141" s="136" t="str">
        <f t="shared" si="285"/>
        <v/>
      </c>
      <c r="AR141" s="136" t="str">
        <f t="shared" si="285"/>
        <v/>
      </c>
      <c r="AS141" s="136" t="str">
        <f t="shared" si="285"/>
        <v/>
      </c>
      <c r="AT141" s="136" t="str">
        <f t="shared" si="285"/>
        <v/>
      </c>
      <c r="AU141" s="136" t="str">
        <f t="shared" si="285"/>
        <v/>
      </c>
      <c r="AV141" s="136" t="str">
        <f t="shared" si="285"/>
        <v/>
      </c>
      <c r="AW141" s="136" t="str">
        <f t="shared" si="285"/>
        <v/>
      </c>
      <c r="AX141" s="136" t="str">
        <f t="shared" si="285"/>
        <v/>
      </c>
      <c r="AY141" s="136" t="str">
        <f t="shared" si="285"/>
        <v/>
      </c>
      <c r="AZ141" s="136" t="str">
        <f t="shared" si="285"/>
        <v/>
      </c>
      <c r="BA141" s="136" t="str">
        <f t="shared" si="285"/>
        <v/>
      </c>
      <c r="BB141" s="136" t="str">
        <f t="shared" si="285"/>
        <v/>
      </c>
      <c r="BC141" s="136" t="str">
        <f t="shared" si="285"/>
        <v/>
      </c>
      <c r="BD141" s="136" t="str">
        <f t="shared" si="285"/>
        <v/>
      </c>
      <c r="BE141" s="136" t="str">
        <f t="shared" si="285"/>
        <v/>
      </c>
      <c r="BF141" s="136" t="str">
        <f t="shared" si="285"/>
        <v/>
      </c>
      <c r="BG141" s="136" t="str">
        <f t="shared" si="285"/>
        <v/>
      </c>
      <c r="BH141" s="136" t="str">
        <f t="shared" si="285"/>
        <v/>
      </c>
      <c r="BI141" s="136" t="str">
        <f t="shared" si="285"/>
        <v/>
      </c>
      <c r="BJ141" s="136" t="str">
        <f t="shared" si="285"/>
        <v/>
      </c>
      <c r="BK141" s="136" t="str">
        <f t="shared" si="285"/>
        <v/>
      </c>
      <c r="BL141" s="136" t="str">
        <f t="shared" si="285"/>
        <v/>
      </c>
      <c r="BM141" s="136" t="str">
        <f t="shared" si="285"/>
        <v/>
      </c>
      <c r="BN141" s="136" t="str">
        <f t="shared" si="285"/>
        <v/>
      </c>
      <c r="BO141" s="136" t="str">
        <f t="shared" si="285"/>
        <v/>
      </c>
      <c r="BP141" s="136" t="str">
        <f t="shared" si="285"/>
        <v/>
      </c>
      <c r="BQ141" s="136" t="str">
        <f t="shared" si="285"/>
        <v/>
      </c>
      <c r="BR141" s="136" t="str">
        <f t="shared" si="285"/>
        <v/>
      </c>
    </row>
    <row r="142" spans="1:70">
      <c r="A142" s="133" t="str">
        <f>IFERROR(IF(IF(AND(ROW(A142)=ROW($A$6),$G$2&lt;DATEVALUE("28/07/2006")),$G$2+1,INDEX('Intereses moratorios'!$A$7:$A$299,MATCH($G$2,'Intereses moratorios'!$A$7:$A$299,1)+ROW(A142)-ROW($A$6)))=0,"",IF(AND(ROW(A142)=ROW($A$6),$G$2&lt;DATEVALUE("28/07/2006")),$G$2+1,INDEX('Intereses moratorios'!$A$7:$A$299,MATCH($G$2,'Intereses moratorios'!$A$7:$A$299,1)+ROW(A142)-ROW($A$6)))),"")</f>
        <v/>
      </c>
      <c r="B142" s="133" t="str">
        <f>IFERROR(INDEX('Intereses moratorios'!$B$7:$B$299,MATCH(A142,'Intereses moratorios'!$A$7:$A$299,0)),"")</f>
        <v/>
      </c>
      <c r="C142" s="134" t="str">
        <f>IF(A142="","",IFERROR(IF($G$1&gt;=DATEVALUE("22/11/2019"),$E$4,INDEX('Intereses moratorios'!$D$7:$D$299,MATCH(A142,'Intereses moratorios'!$A$7:$A$299,0))),""))</f>
        <v/>
      </c>
      <c r="D142" s="133" t="str">
        <f t="shared" si="272"/>
        <v/>
      </c>
      <c r="E142" s="133" t="str">
        <f t="shared" si="273"/>
        <v/>
      </c>
      <c r="F142" s="135" t="str">
        <f t="shared" si="269"/>
        <v/>
      </c>
      <c r="G142" s="136" t="str">
        <f t="shared" si="266"/>
        <v/>
      </c>
      <c r="H142" s="136" t="str">
        <f t="shared" ref="H142:AM142" si="286">IF(D142&lt;&gt;"",ROUND(H4*IF($G$1&gt;=DATEVALUE("22/11/2019"),$C$142/365)*$F$142,IF(FALSE,-3,2)),"")</f>
        <v/>
      </c>
      <c r="I142" s="136" t="str">
        <f t="shared" si="286"/>
        <v/>
      </c>
      <c r="J142" s="136" t="str">
        <f t="shared" si="286"/>
        <v/>
      </c>
      <c r="K142" s="136" t="str">
        <f t="shared" si="286"/>
        <v/>
      </c>
      <c r="L142" s="136" t="str">
        <f t="shared" si="286"/>
        <v/>
      </c>
      <c r="M142" s="136" t="str">
        <f t="shared" si="286"/>
        <v/>
      </c>
      <c r="N142" s="136" t="str">
        <f t="shared" si="286"/>
        <v/>
      </c>
      <c r="O142" s="136" t="str">
        <f t="shared" si="286"/>
        <v/>
      </c>
      <c r="P142" s="136" t="str">
        <f t="shared" si="286"/>
        <v/>
      </c>
      <c r="Q142" s="136" t="str">
        <f t="shared" si="286"/>
        <v/>
      </c>
      <c r="R142" s="136" t="str">
        <f t="shared" si="286"/>
        <v/>
      </c>
      <c r="S142" s="136" t="str">
        <f t="shared" si="286"/>
        <v/>
      </c>
      <c r="T142" s="136" t="str">
        <f t="shared" si="286"/>
        <v/>
      </c>
      <c r="U142" s="136" t="str">
        <f t="shared" si="286"/>
        <v/>
      </c>
      <c r="V142" s="136" t="str">
        <f t="shared" si="286"/>
        <v/>
      </c>
      <c r="W142" s="136" t="str">
        <f t="shared" si="286"/>
        <v/>
      </c>
      <c r="X142" s="136" t="str">
        <f t="shared" si="286"/>
        <v/>
      </c>
      <c r="Y142" s="136" t="str">
        <f t="shared" si="286"/>
        <v/>
      </c>
      <c r="Z142" s="136" t="str">
        <f t="shared" si="286"/>
        <v/>
      </c>
      <c r="AA142" s="136" t="str">
        <f t="shared" si="286"/>
        <v/>
      </c>
      <c r="AB142" s="136" t="str">
        <f t="shared" si="286"/>
        <v/>
      </c>
      <c r="AC142" s="136" t="str">
        <f t="shared" si="286"/>
        <v/>
      </c>
      <c r="AD142" s="136" t="str">
        <f t="shared" si="286"/>
        <v/>
      </c>
      <c r="AE142" s="136" t="str">
        <f t="shared" si="286"/>
        <v/>
      </c>
      <c r="AF142" s="136" t="str">
        <f t="shared" si="286"/>
        <v/>
      </c>
      <c r="AG142" s="136" t="str">
        <f t="shared" si="286"/>
        <v/>
      </c>
      <c r="AH142" s="136" t="str">
        <f t="shared" si="286"/>
        <v/>
      </c>
      <c r="AI142" s="136" t="str">
        <f t="shared" si="286"/>
        <v/>
      </c>
      <c r="AJ142" s="136" t="str">
        <f t="shared" si="286"/>
        <v/>
      </c>
      <c r="AK142" s="136" t="str">
        <f t="shared" si="286"/>
        <v/>
      </c>
      <c r="AL142" s="136" t="str">
        <f t="shared" si="286"/>
        <v/>
      </c>
      <c r="AM142" s="136" t="str">
        <f t="shared" si="286"/>
        <v/>
      </c>
      <c r="AN142" s="136" t="str">
        <f t="shared" ref="AN142:BR142" si="287">IF(AJ142&lt;&gt;"",ROUND(AN4*IF($G$1&gt;=DATEVALUE("22/11/2019"),$C$142/365)*$F$142,IF(FALSE,-3,2)),"")</f>
        <v/>
      </c>
      <c r="AO142" s="136" t="str">
        <f t="shared" si="287"/>
        <v/>
      </c>
      <c r="AP142" s="136" t="str">
        <f t="shared" si="287"/>
        <v/>
      </c>
      <c r="AQ142" s="136" t="str">
        <f t="shared" si="287"/>
        <v/>
      </c>
      <c r="AR142" s="136" t="str">
        <f t="shared" si="287"/>
        <v/>
      </c>
      <c r="AS142" s="136" t="str">
        <f t="shared" si="287"/>
        <v/>
      </c>
      <c r="AT142" s="136" t="str">
        <f t="shared" si="287"/>
        <v/>
      </c>
      <c r="AU142" s="136" t="str">
        <f t="shared" si="287"/>
        <v/>
      </c>
      <c r="AV142" s="136" t="str">
        <f t="shared" si="287"/>
        <v/>
      </c>
      <c r="AW142" s="136" t="str">
        <f t="shared" si="287"/>
        <v/>
      </c>
      <c r="AX142" s="136" t="str">
        <f t="shared" si="287"/>
        <v/>
      </c>
      <c r="AY142" s="136" t="str">
        <f t="shared" si="287"/>
        <v/>
      </c>
      <c r="AZ142" s="136" t="str">
        <f t="shared" si="287"/>
        <v/>
      </c>
      <c r="BA142" s="136" t="str">
        <f t="shared" si="287"/>
        <v/>
      </c>
      <c r="BB142" s="136" t="str">
        <f t="shared" si="287"/>
        <v/>
      </c>
      <c r="BC142" s="136" t="str">
        <f t="shared" si="287"/>
        <v/>
      </c>
      <c r="BD142" s="136" t="str">
        <f t="shared" si="287"/>
        <v/>
      </c>
      <c r="BE142" s="136" t="str">
        <f t="shared" si="287"/>
        <v/>
      </c>
      <c r="BF142" s="136" t="str">
        <f t="shared" si="287"/>
        <v/>
      </c>
      <c r="BG142" s="136" t="str">
        <f t="shared" si="287"/>
        <v/>
      </c>
      <c r="BH142" s="136" t="str">
        <f t="shared" si="287"/>
        <v/>
      </c>
      <c r="BI142" s="136" t="str">
        <f t="shared" si="287"/>
        <v/>
      </c>
      <c r="BJ142" s="136" t="str">
        <f t="shared" si="287"/>
        <v/>
      </c>
      <c r="BK142" s="136" t="str">
        <f t="shared" si="287"/>
        <v/>
      </c>
      <c r="BL142" s="136" t="str">
        <f t="shared" si="287"/>
        <v/>
      </c>
      <c r="BM142" s="136" t="str">
        <f t="shared" si="287"/>
        <v/>
      </c>
      <c r="BN142" s="136" t="str">
        <f t="shared" si="287"/>
        <v/>
      </c>
      <c r="BO142" s="136" t="str">
        <f t="shared" si="287"/>
        <v/>
      </c>
      <c r="BP142" s="136" t="str">
        <f t="shared" si="287"/>
        <v/>
      </c>
      <c r="BQ142" s="136" t="str">
        <f t="shared" si="287"/>
        <v/>
      </c>
      <c r="BR142" s="136" t="str">
        <f t="shared" si="287"/>
        <v/>
      </c>
    </row>
    <row r="143" spans="1:70">
      <c r="A143" s="133" t="str">
        <f>IFERROR(IF(IF(AND(ROW(A143)=ROW($A$6),$G$2&lt;DATEVALUE("28/07/2006")),$G$2+1,INDEX('Intereses moratorios'!$A$7:$A$299,MATCH($G$2,'Intereses moratorios'!$A$7:$A$299,1)+ROW(A143)-ROW($A$6)))=0,"",IF(AND(ROW(A143)=ROW($A$6),$G$2&lt;DATEVALUE("28/07/2006")),$G$2+1,INDEX('Intereses moratorios'!$A$7:$A$299,MATCH($G$2,'Intereses moratorios'!$A$7:$A$299,1)+ROW(A143)-ROW($A$6)))),"")</f>
        <v/>
      </c>
      <c r="B143" s="133" t="str">
        <f>IFERROR(INDEX('Intereses moratorios'!$B$7:$B$299,MATCH(A143,'Intereses moratorios'!$A$7:$A$299,0)),"")</f>
        <v/>
      </c>
      <c r="C143" s="134" t="str">
        <f>IF(A143="","",IFERROR(IF($G$1&gt;=DATEVALUE("22/11/2019"),$E$4,INDEX('Intereses moratorios'!$D$7:$D$299,MATCH(A143,'Intereses moratorios'!$A$7:$A$299,0))),""))</f>
        <v/>
      </c>
      <c r="D143" s="133" t="str">
        <f t="shared" si="272"/>
        <v/>
      </c>
      <c r="E143" s="133" t="str">
        <f t="shared" si="273"/>
        <v/>
      </c>
      <c r="F143" s="135" t="str">
        <f t="shared" si="269"/>
        <v/>
      </c>
      <c r="G143" s="136" t="str">
        <f t="shared" si="266"/>
        <v/>
      </c>
      <c r="H143" s="136" t="str">
        <f t="shared" ref="H143:AM143" si="288">IF(D143&lt;&gt;"",ROUND(H4*IF($G$1&gt;=DATEVALUE("22/11/2019"),$C$143/365)*$F$143,IF(FALSE,-3,2)),"")</f>
        <v/>
      </c>
      <c r="I143" s="136" t="str">
        <f t="shared" si="288"/>
        <v/>
      </c>
      <c r="J143" s="136" t="str">
        <f t="shared" si="288"/>
        <v/>
      </c>
      <c r="K143" s="136" t="str">
        <f t="shared" si="288"/>
        <v/>
      </c>
      <c r="L143" s="136" t="str">
        <f t="shared" si="288"/>
        <v/>
      </c>
      <c r="M143" s="136" t="str">
        <f t="shared" si="288"/>
        <v/>
      </c>
      <c r="N143" s="136" t="str">
        <f t="shared" si="288"/>
        <v/>
      </c>
      <c r="O143" s="136" t="str">
        <f t="shared" si="288"/>
        <v/>
      </c>
      <c r="P143" s="136" t="str">
        <f t="shared" si="288"/>
        <v/>
      </c>
      <c r="Q143" s="136" t="str">
        <f t="shared" si="288"/>
        <v/>
      </c>
      <c r="R143" s="136" t="str">
        <f t="shared" si="288"/>
        <v/>
      </c>
      <c r="S143" s="136" t="str">
        <f t="shared" si="288"/>
        <v/>
      </c>
      <c r="T143" s="136" t="str">
        <f t="shared" si="288"/>
        <v/>
      </c>
      <c r="U143" s="136" t="str">
        <f t="shared" si="288"/>
        <v/>
      </c>
      <c r="V143" s="136" t="str">
        <f t="shared" si="288"/>
        <v/>
      </c>
      <c r="W143" s="136" t="str">
        <f t="shared" si="288"/>
        <v/>
      </c>
      <c r="X143" s="136" t="str">
        <f t="shared" si="288"/>
        <v/>
      </c>
      <c r="Y143" s="136" t="str">
        <f t="shared" si="288"/>
        <v/>
      </c>
      <c r="Z143" s="136" t="str">
        <f t="shared" si="288"/>
        <v/>
      </c>
      <c r="AA143" s="136" t="str">
        <f t="shared" si="288"/>
        <v/>
      </c>
      <c r="AB143" s="136" t="str">
        <f t="shared" si="288"/>
        <v/>
      </c>
      <c r="AC143" s="136" t="str">
        <f t="shared" si="288"/>
        <v/>
      </c>
      <c r="AD143" s="136" t="str">
        <f t="shared" si="288"/>
        <v/>
      </c>
      <c r="AE143" s="136" t="str">
        <f t="shared" si="288"/>
        <v/>
      </c>
      <c r="AF143" s="136" t="str">
        <f t="shared" si="288"/>
        <v/>
      </c>
      <c r="AG143" s="136" t="str">
        <f t="shared" si="288"/>
        <v/>
      </c>
      <c r="AH143" s="136" t="str">
        <f t="shared" si="288"/>
        <v/>
      </c>
      <c r="AI143" s="136" t="str">
        <f t="shared" si="288"/>
        <v/>
      </c>
      <c r="AJ143" s="136" t="str">
        <f t="shared" si="288"/>
        <v/>
      </c>
      <c r="AK143" s="136" t="str">
        <f t="shared" si="288"/>
        <v/>
      </c>
      <c r="AL143" s="136" t="str">
        <f t="shared" si="288"/>
        <v/>
      </c>
      <c r="AM143" s="136" t="str">
        <f t="shared" si="288"/>
        <v/>
      </c>
      <c r="AN143" s="136" t="str">
        <f t="shared" ref="AN143:BR143" si="289">IF(AJ143&lt;&gt;"",ROUND(AN4*IF($G$1&gt;=DATEVALUE("22/11/2019"),$C$143/365)*$F$143,IF(FALSE,-3,2)),"")</f>
        <v/>
      </c>
      <c r="AO143" s="136" t="str">
        <f t="shared" si="289"/>
        <v/>
      </c>
      <c r="AP143" s="136" t="str">
        <f t="shared" si="289"/>
        <v/>
      </c>
      <c r="AQ143" s="136" t="str">
        <f t="shared" si="289"/>
        <v/>
      </c>
      <c r="AR143" s="136" t="str">
        <f t="shared" si="289"/>
        <v/>
      </c>
      <c r="AS143" s="136" t="str">
        <f t="shared" si="289"/>
        <v/>
      </c>
      <c r="AT143" s="136" t="str">
        <f t="shared" si="289"/>
        <v/>
      </c>
      <c r="AU143" s="136" t="str">
        <f t="shared" si="289"/>
        <v/>
      </c>
      <c r="AV143" s="136" t="str">
        <f t="shared" si="289"/>
        <v/>
      </c>
      <c r="AW143" s="136" t="str">
        <f t="shared" si="289"/>
        <v/>
      </c>
      <c r="AX143" s="136" t="str">
        <f t="shared" si="289"/>
        <v/>
      </c>
      <c r="AY143" s="136" t="str">
        <f t="shared" si="289"/>
        <v/>
      </c>
      <c r="AZ143" s="136" t="str">
        <f t="shared" si="289"/>
        <v/>
      </c>
      <c r="BA143" s="136" t="str">
        <f t="shared" si="289"/>
        <v/>
      </c>
      <c r="BB143" s="136" t="str">
        <f t="shared" si="289"/>
        <v/>
      </c>
      <c r="BC143" s="136" t="str">
        <f t="shared" si="289"/>
        <v/>
      </c>
      <c r="BD143" s="136" t="str">
        <f t="shared" si="289"/>
        <v/>
      </c>
      <c r="BE143" s="136" t="str">
        <f t="shared" si="289"/>
        <v/>
      </c>
      <c r="BF143" s="136" t="str">
        <f t="shared" si="289"/>
        <v/>
      </c>
      <c r="BG143" s="136" t="str">
        <f t="shared" si="289"/>
        <v/>
      </c>
      <c r="BH143" s="136" t="str">
        <f t="shared" si="289"/>
        <v/>
      </c>
      <c r="BI143" s="136" t="str">
        <f t="shared" si="289"/>
        <v/>
      </c>
      <c r="BJ143" s="136" t="str">
        <f t="shared" si="289"/>
        <v/>
      </c>
      <c r="BK143" s="136" t="str">
        <f t="shared" si="289"/>
        <v/>
      </c>
      <c r="BL143" s="136" t="str">
        <f t="shared" si="289"/>
        <v/>
      </c>
      <c r="BM143" s="136" t="str">
        <f t="shared" si="289"/>
        <v/>
      </c>
      <c r="BN143" s="136" t="str">
        <f t="shared" si="289"/>
        <v/>
      </c>
      <c r="BO143" s="136" t="str">
        <f t="shared" si="289"/>
        <v/>
      </c>
      <c r="BP143" s="136" t="str">
        <f t="shared" si="289"/>
        <v/>
      </c>
      <c r="BQ143" s="136" t="str">
        <f t="shared" si="289"/>
        <v/>
      </c>
      <c r="BR143" s="136" t="str">
        <f t="shared" si="289"/>
        <v/>
      </c>
    </row>
    <row r="144" spans="1:70">
      <c r="A144" s="133" t="str">
        <f>IFERROR(IF(IF(AND(ROW(A144)=ROW($A$6),$G$2&lt;DATEVALUE("28/07/2006")),$G$2+1,INDEX('Intereses moratorios'!$A$7:$A$299,MATCH($G$2,'Intereses moratorios'!$A$7:$A$299,1)+ROW(A144)-ROW($A$6)))=0,"",IF(AND(ROW(A144)=ROW($A$6),$G$2&lt;DATEVALUE("28/07/2006")),$G$2+1,INDEX('Intereses moratorios'!$A$7:$A$299,MATCH($G$2,'Intereses moratorios'!$A$7:$A$299,1)+ROW(A144)-ROW($A$6)))),"")</f>
        <v/>
      </c>
      <c r="B144" s="133" t="str">
        <f>IFERROR(INDEX('Intereses moratorios'!$B$7:$B$299,MATCH(A144,'Intereses moratorios'!$A$7:$A$299,0)),"")</f>
        <v/>
      </c>
      <c r="C144" s="134" t="str">
        <f>IF(A144="","",IFERROR(IF($G$1&gt;=DATEVALUE("22/11/2019"),$E$4,INDEX('Intereses moratorios'!$D$7:$D$299,MATCH(A144,'Intereses moratorios'!$A$7:$A$299,0))),""))</f>
        <v/>
      </c>
      <c r="D144" s="133" t="str">
        <f t="shared" si="272"/>
        <v/>
      </c>
      <c r="E144" s="133" t="str">
        <f t="shared" si="273"/>
        <v/>
      </c>
      <c r="F144" s="135" t="str">
        <f t="shared" si="269"/>
        <v/>
      </c>
      <c r="G144" s="136" t="str">
        <f t="shared" si="266"/>
        <v/>
      </c>
      <c r="H144" s="136" t="str">
        <f t="shared" ref="H144:AM144" si="290">IF(D144&lt;&gt;"",ROUND(H4*IF($G$1&gt;=DATEVALUE("22/11/2019"),$C$144/365)*$F$144,IF(FALSE,-3,2)),"")</f>
        <v/>
      </c>
      <c r="I144" s="136" t="str">
        <f t="shared" si="290"/>
        <v/>
      </c>
      <c r="J144" s="136" t="str">
        <f t="shared" si="290"/>
        <v/>
      </c>
      <c r="K144" s="136" t="str">
        <f t="shared" si="290"/>
        <v/>
      </c>
      <c r="L144" s="136" t="str">
        <f t="shared" si="290"/>
        <v/>
      </c>
      <c r="M144" s="136" t="str">
        <f t="shared" si="290"/>
        <v/>
      </c>
      <c r="N144" s="136" t="str">
        <f t="shared" si="290"/>
        <v/>
      </c>
      <c r="O144" s="136" t="str">
        <f t="shared" si="290"/>
        <v/>
      </c>
      <c r="P144" s="136" t="str">
        <f t="shared" si="290"/>
        <v/>
      </c>
      <c r="Q144" s="136" t="str">
        <f t="shared" si="290"/>
        <v/>
      </c>
      <c r="R144" s="136" t="str">
        <f t="shared" si="290"/>
        <v/>
      </c>
      <c r="S144" s="136" t="str">
        <f t="shared" si="290"/>
        <v/>
      </c>
      <c r="T144" s="136" t="str">
        <f t="shared" si="290"/>
        <v/>
      </c>
      <c r="U144" s="136" t="str">
        <f t="shared" si="290"/>
        <v/>
      </c>
      <c r="V144" s="136" t="str">
        <f t="shared" si="290"/>
        <v/>
      </c>
      <c r="W144" s="136" t="str">
        <f t="shared" si="290"/>
        <v/>
      </c>
      <c r="X144" s="136" t="str">
        <f t="shared" si="290"/>
        <v/>
      </c>
      <c r="Y144" s="136" t="str">
        <f t="shared" si="290"/>
        <v/>
      </c>
      <c r="Z144" s="136" t="str">
        <f t="shared" si="290"/>
        <v/>
      </c>
      <c r="AA144" s="136" t="str">
        <f t="shared" si="290"/>
        <v/>
      </c>
      <c r="AB144" s="136" t="str">
        <f t="shared" si="290"/>
        <v/>
      </c>
      <c r="AC144" s="136" t="str">
        <f t="shared" si="290"/>
        <v/>
      </c>
      <c r="AD144" s="136" t="str">
        <f t="shared" si="290"/>
        <v/>
      </c>
      <c r="AE144" s="136" t="str">
        <f t="shared" si="290"/>
        <v/>
      </c>
      <c r="AF144" s="136" t="str">
        <f t="shared" si="290"/>
        <v/>
      </c>
      <c r="AG144" s="136" t="str">
        <f t="shared" si="290"/>
        <v/>
      </c>
      <c r="AH144" s="136" t="str">
        <f t="shared" si="290"/>
        <v/>
      </c>
      <c r="AI144" s="136" t="str">
        <f t="shared" si="290"/>
        <v/>
      </c>
      <c r="AJ144" s="136" t="str">
        <f t="shared" si="290"/>
        <v/>
      </c>
      <c r="AK144" s="136" t="str">
        <f t="shared" si="290"/>
        <v/>
      </c>
      <c r="AL144" s="136" t="str">
        <f t="shared" si="290"/>
        <v/>
      </c>
      <c r="AM144" s="136" t="str">
        <f t="shared" si="290"/>
        <v/>
      </c>
      <c r="AN144" s="136" t="str">
        <f t="shared" ref="AN144:BR144" si="291">IF(AJ144&lt;&gt;"",ROUND(AN4*IF($G$1&gt;=DATEVALUE("22/11/2019"),$C$144/365)*$F$144,IF(FALSE,-3,2)),"")</f>
        <v/>
      </c>
      <c r="AO144" s="136" t="str">
        <f t="shared" si="291"/>
        <v/>
      </c>
      <c r="AP144" s="136" t="str">
        <f t="shared" si="291"/>
        <v/>
      </c>
      <c r="AQ144" s="136" t="str">
        <f t="shared" si="291"/>
        <v/>
      </c>
      <c r="AR144" s="136" t="str">
        <f t="shared" si="291"/>
        <v/>
      </c>
      <c r="AS144" s="136" t="str">
        <f t="shared" si="291"/>
        <v/>
      </c>
      <c r="AT144" s="136" t="str">
        <f t="shared" si="291"/>
        <v/>
      </c>
      <c r="AU144" s="136" t="str">
        <f t="shared" si="291"/>
        <v/>
      </c>
      <c r="AV144" s="136" t="str">
        <f t="shared" si="291"/>
        <v/>
      </c>
      <c r="AW144" s="136" t="str">
        <f t="shared" si="291"/>
        <v/>
      </c>
      <c r="AX144" s="136" t="str">
        <f t="shared" si="291"/>
        <v/>
      </c>
      <c r="AY144" s="136" t="str">
        <f t="shared" si="291"/>
        <v/>
      </c>
      <c r="AZ144" s="136" t="str">
        <f t="shared" si="291"/>
        <v/>
      </c>
      <c r="BA144" s="136" t="str">
        <f t="shared" si="291"/>
        <v/>
      </c>
      <c r="BB144" s="136" t="str">
        <f t="shared" si="291"/>
        <v/>
      </c>
      <c r="BC144" s="136" t="str">
        <f t="shared" si="291"/>
        <v/>
      </c>
      <c r="BD144" s="136" t="str">
        <f t="shared" si="291"/>
        <v/>
      </c>
      <c r="BE144" s="136" t="str">
        <f t="shared" si="291"/>
        <v/>
      </c>
      <c r="BF144" s="136" t="str">
        <f t="shared" si="291"/>
        <v/>
      </c>
      <c r="BG144" s="136" t="str">
        <f t="shared" si="291"/>
        <v/>
      </c>
      <c r="BH144" s="136" t="str">
        <f t="shared" si="291"/>
        <v/>
      </c>
      <c r="BI144" s="136" t="str">
        <f t="shared" si="291"/>
        <v/>
      </c>
      <c r="BJ144" s="136" t="str">
        <f t="shared" si="291"/>
        <v/>
      </c>
      <c r="BK144" s="136" t="str">
        <f t="shared" si="291"/>
        <v/>
      </c>
      <c r="BL144" s="136" t="str">
        <f t="shared" si="291"/>
        <v/>
      </c>
      <c r="BM144" s="136" t="str">
        <f t="shared" si="291"/>
        <v/>
      </c>
      <c r="BN144" s="136" t="str">
        <f t="shared" si="291"/>
        <v/>
      </c>
      <c r="BO144" s="136" t="str">
        <f t="shared" si="291"/>
        <v/>
      </c>
      <c r="BP144" s="136" t="str">
        <f t="shared" si="291"/>
        <v/>
      </c>
      <c r="BQ144" s="136" t="str">
        <f t="shared" si="291"/>
        <v/>
      </c>
      <c r="BR144" s="136" t="str">
        <f t="shared" si="291"/>
        <v/>
      </c>
    </row>
    <row r="145" spans="1:70">
      <c r="A145" s="133" t="str">
        <f>IFERROR(IF(IF(AND(ROW(A145)=ROW($A$6),$G$2&lt;DATEVALUE("28/07/2006")),$G$2+1,INDEX('Intereses moratorios'!$A$7:$A$299,MATCH($G$2,'Intereses moratorios'!$A$7:$A$299,1)+ROW(A145)-ROW($A$6)))=0,"",IF(AND(ROW(A145)=ROW($A$6),$G$2&lt;DATEVALUE("28/07/2006")),$G$2+1,INDEX('Intereses moratorios'!$A$7:$A$299,MATCH($G$2,'Intereses moratorios'!$A$7:$A$299,1)+ROW(A145)-ROW($A$6)))),"")</f>
        <v/>
      </c>
      <c r="B145" s="133" t="str">
        <f>IFERROR(INDEX('Intereses moratorios'!$B$7:$B$299,MATCH(A145,'Intereses moratorios'!$A$7:$A$299,0)),"")</f>
        <v/>
      </c>
      <c r="C145" s="134" t="str">
        <f>IF(A145="","",IFERROR(IF($G$1&gt;=DATEVALUE("22/11/2019"),$E$4,INDEX('Intereses moratorios'!$D$7:$D$299,MATCH(A145,'Intereses moratorios'!$A$7:$A$299,0))),""))</f>
        <v/>
      </c>
      <c r="D145" s="133" t="str">
        <f t="shared" si="272"/>
        <v/>
      </c>
      <c r="E145" s="133" t="str">
        <f t="shared" si="273"/>
        <v/>
      </c>
      <c r="F145" s="135" t="str">
        <f t="shared" si="269"/>
        <v/>
      </c>
      <c r="G145" s="136" t="str">
        <f t="shared" si="266"/>
        <v/>
      </c>
      <c r="H145" s="136" t="str">
        <f t="shared" ref="H145:AM145" si="292">IF(D145&lt;&gt;"",ROUND(H4*IF($G$1&gt;=DATEVALUE("22/11/2019"),$C$145/365)*$F$145,IF(FALSE,-3,2)),"")</f>
        <v/>
      </c>
      <c r="I145" s="136" t="str">
        <f t="shared" si="292"/>
        <v/>
      </c>
      <c r="J145" s="136" t="str">
        <f t="shared" si="292"/>
        <v/>
      </c>
      <c r="K145" s="136" t="str">
        <f t="shared" si="292"/>
        <v/>
      </c>
      <c r="L145" s="136" t="str">
        <f t="shared" si="292"/>
        <v/>
      </c>
      <c r="M145" s="136" t="str">
        <f t="shared" si="292"/>
        <v/>
      </c>
      <c r="N145" s="136" t="str">
        <f t="shared" si="292"/>
        <v/>
      </c>
      <c r="O145" s="136" t="str">
        <f t="shared" si="292"/>
        <v/>
      </c>
      <c r="P145" s="136" t="str">
        <f t="shared" si="292"/>
        <v/>
      </c>
      <c r="Q145" s="136" t="str">
        <f t="shared" si="292"/>
        <v/>
      </c>
      <c r="R145" s="136" t="str">
        <f t="shared" si="292"/>
        <v/>
      </c>
      <c r="S145" s="136" t="str">
        <f t="shared" si="292"/>
        <v/>
      </c>
      <c r="T145" s="136" t="str">
        <f t="shared" si="292"/>
        <v/>
      </c>
      <c r="U145" s="136" t="str">
        <f t="shared" si="292"/>
        <v/>
      </c>
      <c r="V145" s="136" t="str">
        <f t="shared" si="292"/>
        <v/>
      </c>
      <c r="W145" s="136" t="str">
        <f t="shared" si="292"/>
        <v/>
      </c>
      <c r="X145" s="136" t="str">
        <f t="shared" si="292"/>
        <v/>
      </c>
      <c r="Y145" s="136" t="str">
        <f t="shared" si="292"/>
        <v/>
      </c>
      <c r="Z145" s="136" t="str">
        <f t="shared" si="292"/>
        <v/>
      </c>
      <c r="AA145" s="136" t="str">
        <f t="shared" si="292"/>
        <v/>
      </c>
      <c r="AB145" s="136" t="str">
        <f t="shared" si="292"/>
        <v/>
      </c>
      <c r="AC145" s="136" t="str">
        <f t="shared" si="292"/>
        <v/>
      </c>
      <c r="AD145" s="136" t="str">
        <f t="shared" si="292"/>
        <v/>
      </c>
      <c r="AE145" s="136" t="str">
        <f t="shared" si="292"/>
        <v/>
      </c>
      <c r="AF145" s="136" t="str">
        <f t="shared" si="292"/>
        <v/>
      </c>
      <c r="AG145" s="136" t="str">
        <f t="shared" si="292"/>
        <v/>
      </c>
      <c r="AH145" s="136" t="str">
        <f t="shared" si="292"/>
        <v/>
      </c>
      <c r="AI145" s="136" t="str">
        <f t="shared" si="292"/>
        <v/>
      </c>
      <c r="AJ145" s="136" t="str">
        <f t="shared" si="292"/>
        <v/>
      </c>
      <c r="AK145" s="136" t="str">
        <f t="shared" si="292"/>
        <v/>
      </c>
      <c r="AL145" s="136" t="str">
        <f t="shared" si="292"/>
        <v/>
      </c>
      <c r="AM145" s="136" t="str">
        <f t="shared" si="292"/>
        <v/>
      </c>
      <c r="AN145" s="136" t="str">
        <f t="shared" ref="AN145:BR145" si="293">IF(AJ145&lt;&gt;"",ROUND(AN4*IF($G$1&gt;=DATEVALUE("22/11/2019"),$C$145/365)*$F$145,IF(FALSE,-3,2)),"")</f>
        <v/>
      </c>
      <c r="AO145" s="136" t="str">
        <f t="shared" si="293"/>
        <v/>
      </c>
      <c r="AP145" s="136" t="str">
        <f t="shared" si="293"/>
        <v/>
      </c>
      <c r="AQ145" s="136" t="str">
        <f t="shared" si="293"/>
        <v/>
      </c>
      <c r="AR145" s="136" t="str">
        <f t="shared" si="293"/>
        <v/>
      </c>
      <c r="AS145" s="136" t="str">
        <f t="shared" si="293"/>
        <v/>
      </c>
      <c r="AT145" s="136" t="str">
        <f t="shared" si="293"/>
        <v/>
      </c>
      <c r="AU145" s="136" t="str">
        <f t="shared" si="293"/>
        <v/>
      </c>
      <c r="AV145" s="136" t="str">
        <f t="shared" si="293"/>
        <v/>
      </c>
      <c r="AW145" s="136" t="str">
        <f t="shared" si="293"/>
        <v/>
      </c>
      <c r="AX145" s="136" t="str">
        <f t="shared" si="293"/>
        <v/>
      </c>
      <c r="AY145" s="136" t="str">
        <f t="shared" si="293"/>
        <v/>
      </c>
      <c r="AZ145" s="136" t="str">
        <f t="shared" si="293"/>
        <v/>
      </c>
      <c r="BA145" s="136" t="str">
        <f t="shared" si="293"/>
        <v/>
      </c>
      <c r="BB145" s="136" t="str">
        <f t="shared" si="293"/>
        <v/>
      </c>
      <c r="BC145" s="136" t="str">
        <f t="shared" si="293"/>
        <v/>
      </c>
      <c r="BD145" s="136" t="str">
        <f t="shared" si="293"/>
        <v/>
      </c>
      <c r="BE145" s="136" t="str">
        <f t="shared" si="293"/>
        <v/>
      </c>
      <c r="BF145" s="136" t="str">
        <f t="shared" si="293"/>
        <v/>
      </c>
      <c r="BG145" s="136" t="str">
        <f t="shared" si="293"/>
        <v/>
      </c>
      <c r="BH145" s="136" t="str">
        <f t="shared" si="293"/>
        <v/>
      </c>
      <c r="BI145" s="136" t="str">
        <f t="shared" si="293"/>
        <v/>
      </c>
      <c r="BJ145" s="136" t="str">
        <f t="shared" si="293"/>
        <v/>
      </c>
      <c r="BK145" s="136" t="str">
        <f t="shared" si="293"/>
        <v/>
      </c>
      <c r="BL145" s="136" t="str">
        <f t="shared" si="293"/>
        <v/>
      </c>
      <c r="BM145" s="136" t="str">
        <f t="shared" si="293"/>
        <v/>
      </c>
      <c r="BN145" s="136" t="str">
        <f t="shared" si="293"/>
        <v/>
      </c>
      <c r="BO145" s="136" t="str">
        <f t="shared" si="293"/>
        <v/>
      </c>
      <c r="BP145" s="136" t="str">
        <f t="shared" si="293"/>
        <v/>
      </c>
      <c r="BQ145" s="136" t="str">
        <f t="shared" si="293"/>
        <v/>
      </c>
      <c r="BR145" s="136" t="str">
        <f t="shared" si="293"/>
        <v/>
      </c>
    </row>
    <row r="146" spans="1:70">
      <c r="A146" s="133" t="str">
        <f>IFERROR(IF(IF(AND(ROW(A146)=ROW($A$6),$G$2&lt;DATEVALUE("28/07/2006")),$G$2+1,INDEX('Intereses moratorios'!$A$7:$A$299,MATCH($G$2,'Intereses moratorios'!$A$7:$A$299,1)+ROW(A146)-ROW($A$6)))=0,"",IF(AND(ROW(A146)=ROW($A$6),$G$2&lt;DATEVALUE("28/07/2006")),$G$2+1,INDEX('Intereses moratorios'!$A$7:$A$299,MATCH($G$2,'Intereses moratorios'!$A$7:$A$299,1)+ROW(A146)-ROW($A$6)))),"")</f>
        <v/>
      </c>
      <c r="B146" s="133" t="str">
        <f>IFERROR(INDEX('Intereses moratorios'!$B$7:$B$299,MATCH(A146,'Intereses moratorios'!$A$7:$A$299,0)),"")</f>
        <v/>
      </c>
      <c r="C146" s="134" t="str">
        <f>IF(A146="","",IFERROR(IF($G$1&gt;=DATEVALUE("22/11/2019"),$E$4,INDEX('Intereses moratorios'!$D$7:$D$299,MATCH(A146,'Intereses moratorios'!$A$7:$A$299,0))),""))</f>
        <v/>
      </c>
      <c r="D146" s="133" t="str">
        <f t="shared" si="272"/>
        <v/>
      </c>
      <c r="E146" s="133" t="str">
        <f t="shared" si="273"/>
        <v/>
      </c>
      <c r="F146" s="135" t="str">
        <f t="shared" si="269"/>
        <v/>
      </c>
      <c r="G146" s="136" t="str">
        <f t="shared" si="266"/>
        <v/>
      </c>
      <c r="H146" s="136" t="str">
        <f t="shared" ref="H146:AM146" si="294">IF(D146&lt;&gt;"",ROUND(H4*IF($G$1&gt;=DATEVALUE("22/11/2019"),$C$146/365)*$F$146,IF(FALSE,-3,2)),"")</f>
        <v/>
      </c>
      <c r="I146" s="136" t="str">
        <f t="shared" si="294"/>
        <v/>
      </c>
      <c r="J146" s="136" t="str">
        <f t="shared" si="294"/>
        <v/>
      </c>
      <c r="K146" s="136" t="str">
        <f t="shared" si="294"/>
        <v/>
      </c>
      <c r="L146" s="136" t="str">
        <f t="shared" si="294"/>
        <v/>
      </c>
      <c r="M146" s="136" t="str">
        <f t="shared" si="294"/>
        <v/>
      </c>
      <c r="N146" s="136" t="str">
        <f t="shared" si="294"/>
        <v/>
      </c>
      <c r="O146" s="136" t="str">
        <f t="shared" si="294"/>
        <v/>
      </c>
      <c r="P146" s="136" t="str">
        <f t="shared" si="294"/>
        <v/>
      </c>
      <c r="Q146" s="136" t="str">
        <f t="shared" si="294"/>
        <v/>
      </c>
      <c r="R146" s="136" t="str">
        <f t="shared" si="294"/>
        <v/>
      </c>
      <c r="S146" s="136" t="str">
        <f t="shared" si="294"/>
        <v/>
      </c>
      <c r="T146" s="136" t="str">
        <f t="shared" si="294"/>
        <v/>
      </c>
      <c r="U146" s="136" t="str">
        <f t="shared" si="294"/>
        <v/>
      </c>
      <c r="V146" s="136" t="str">
        <f t="shared" si="294"/>
        <v/>
      </c>
      <c r="W146" s="136" t="str">
        <f t="shared" si="294"/>
        <v/>
      </c>
      <c r="X146" s="136" t="str">
        <f t="shared" si="294"/>
        <v/>
      </c>
      <c r="Y146" s="136" t="str">
        <f t="shared" si="294"/>
        <v/>
      </c>
      <c r="Z146" s="136" t="str">
        <f t="shared" si="294"/>
        <v/>
      </c>
      <c r="AA146" s="136" t="str">
        <f t="shared" si="294"/>
        <v/>
      </c>
      <c r="AB146" s="136" t="str">
        <f t="shared" si="294"/>
        <v/>
      </c>
      <c r="AC146" s="136" t="str">
        <f t="shared" si="294"/>
        <v/>
      </c>
      <c r="AD146" s="136" t="str">
        <f t="shared" si="294"/>
        <v/>
      </c>
      <c r="AE146" s="136" t="str">
        <f t="shared" si="294"/>
        <v/>
      </c>
      <c r="AF146" s="136" t="str">
        <f t="shared" si="294"/>
        <v/>
      </c>
      <c r="AG146" s="136" t="str">
        <f t="shared" si="294"/>
        <v/>
      </c>
      <c r="AH146" s="136" t="str">
        <f t="shared" si="294"/>
        <v/>
      </c>
      <c r="AI146" s="136" t="str">
        <f t="shared" si="294"/>
        <v/>
      </c>
      <c r="AJ146" s="136" t="str">
        <f t="shared" si="294"/>
        <v/>
      </c>
      <c r="AK146" s="136" t="str">
        <f t="shared" si="294"/>
        <v/>
      </c>
      <c r="AL146" s="136" t="str">
        <f t="shared" si="294"/>
        <v/>
      </c>
      <c r="AM146" s="136" t="str">
        <f t="shared" si="294"/>
        <v/>
      </c>
      <c r="AN146" s="136" t="str">
        <f t="shared" ref="AN146:BR146" si="295">IF(AJ146&lt;&gt;"",ROUND(AN4*IF($G$1&gt;=DATEVALUE("22/11/2019"),$C$146/365)*$F$146,IF(FALSE,-3,2)),"")</f>
        <v/>
      </c>
      <c r="AO146" s="136" t="str">
        <f t="shared" si="295"/>
        <v/>
      </c>
      <c r="AP146" s="136" t="str">
        <f t="shared" si="295"/>
        <v/>
      </c>
      <c r="AQ146" s="136" t="str">
        <f t="shared" si="295"/>
        <v/>
      </c>
      <c r="AR146" s="136" t="str">
        <f t="shared" si="295"/>
        <v/>
      </c>
      <c r="AS146" s="136" t="str">
        <f t="shared" si="295"/>
        <v/>
      </c>
      <c r="AT146" s="136" t="str">
        <f t="shared" si="295"/>
        <v/>
      </c>
      <c r="AU146" s="136" t="str">
        <f t="shared" si="295"/>
        <v/>
      </c>
      <c r="AV146" s="136" t="str">
        <f t="shared" si="295"/>
        <v/>
      </c>
      <c r="AW146" s="136" t="str">
        <f t="shared" si="295"/>
        <v/>
      </c>
      <c r="AX146" s="136" t="str">
        <f t="shared" si="295"/>
        <v/>
      </c>
      <c r="AY146" s="136" t="str">
        <f t="shared" si="295"/>
        <v/>
      </c>
      <c r="AZ146" s="136" t="str">
        <f t="shared" si="295"/>
        <v/>
      </c>
      <c r="BA146" s="136" t="str">
        <f t="shared" si="295"/>
        <v/>
      </c>
      <c r="BB146" s="136" t="str">
        <f t="shared" si="295"/>
        <v/>
      </c>
      <c r="BC146" s="136" t="str">
        <f t="shared" si="295"/>
        <v/>
      </c>
      <c r="BD146" s="136" t="str">
        <f t="shared" si="295"/>
        <v/>
      </c>
      <c r="BE146" s="136" t="str">
        <f t="shared" si="295"/>
        <v/>
      </c>
      <c r="BF146" s="136" t="str">
        <f t="shared" si="295"/>
        <v/>
      </c>
      <c r="BG146" s="136" t="str">
        <f t="shared" si="295"/>
        <v/>
      </c>
      <c r="BH146" s="136" t="str">
        <f t="shared" si="295"/>
        <v/>
      </c>
      <c r="BI146" s="136" t="str">
        <f t="shared" si="295"/>
        <v/>
      </c>
      <c r="BJ146" s="136" t="str">
        <f t="shared" si="295"/>
        <v/>
      </c>
      <c r="BK146" s="136" t="str">
        <f t="shared" si="295"/>
        <v/>
      </c>
      <c r="BL146" s="136" t="str">
        <f t="shared" si="295"/>
        <v/>
      </c>
      <c r="BM146" s="136" t="str">
        <f t="shared" si="295"/>
        <v/>
      </c>
      <c r="BN146" s="136" t="str">
        <f t="shared" si="295"/>
        <v/>
      </c>
      <c r="BO146" s="136" t="str">
        <f t="shared" si="295"/>
        <v/>
      </c>
      <c r="BP146" s="136" t="str">
        <f t="shared" si="295"/>
        <v/>
      </c>
      <c r="BQ146" s="136" t="str">
        <f t="shared" si="295"/>
        <v/>
      </c>
      <c r="BR146" s="136" t="str">
        <f t="shared" si="295"/>
        <v/>
      </c>
    </row>
    <row r="147" spans="1:70">
      <c r="A147" s="133" t="str">
        <f>IFERROR(IF(IF(AND(ROW(A147)=ROW($A$6),$G$2&lt;DATEVALUE("28/07/2006")),$G$2+1,INDEX('Intereses moratorios'!$A$7:$A$299,MATCH($G$2,'Intereses moratorios'!$A$7:$A$299,1)+ROW(A147)-ROW($A$6)))=0,"",IF(AND(ROW(A147)=ROW($A$6),$G$2&lt;DATEVALUE("28/07/2006")),$G$2+1,INDEX('Intereses moratorios'!$A$7:$A$299,MATCH($G$2,'Intereses moratorios'!$A$7:$A$299,1)+ROW(A147)-ROW($A$6)))),"")</f>
        <v/>
      </c>
      <c r="B147" s="133" t="str">
        <f>IFERROR(INDEX('Intereses moratorios'!$B$7:$B$299,MATCH(A147,'Intereses moratorios'!$A$7:$A$299,0)),"")</f>
        <v/>
      </c>
      <c r="C147" s="134" t="str">
        <f>IF(A147="","",IFERROR(IF($G$1&gt;=DATEVALUE("22/11/2019"),$E$4,INDEX('Intereses moratorios'!$D$7:$D$299,MATCH(A147,'Intereses moratorios'!$A$7:$A$299,0))),""))</f>
        <v/>
      </c>
      <c r="D147" s="133" t="str">
        <f t="shared" si="272"/>
        <v/>
      </c>
      <c r="E147" s="133" t="str">
        <f t="shared" si="273"/>
        <v/>
      </c>
      <c r="F147" s="135" t="str">
        <f t="shared" si="269"/>
        <v/>
      </c>
      <c r="G147" s="136" t="str">
        <f t="shared" si="266"/>
        <v/>
      </c>
      <c r="H147" s="136" t="str">
        <f t="shared" ref="H147:AM147" si="296">IF(D147&lt;&gt;"",ROUND(H4*IF($G$1&gt;=DATEVALUE("22/11/2019"),$C$147/365)*$F$147,IF(FALSE,-3,2)),"")</f>
        <v/>
      </c>
      <c r="I147" s="136" t="str">
        <f t="shared" si="296"/>
        <v/>
      </c>
      <c r="J147" s="136" t="str">
        <f t="shared" si="296"/>
        <v/>
      </c>
      <c r="K147" s="136" t="str">
        <f t="shared" si="296"/>
        <v/>
      </c>
      <c r="L147" s="136" t="str">
        <f t="shared" si="296"/>
        <v/>
      </c>
      <c r="M147" s="136" t="str">
        <f t="shared" si="296"/>
        <v/>
      </c>
      <c r="N147" s="136" t="str">
        <f t="shared" si="296"/>
        <v/>
      </c>
      <c r="O147" s="136" t="str">
        <f t="shared" si="296"/>
        <v/>
      </c>
      <c r="P147" s="136" t="str">
        <f t="shared" si="296"/>
        <v/>
      </c>
      <c r="Q147" s="136" t="str">
        <f t="shared" si="296"/>
        <v/>
      </c>
      <c r="R147" s="136" t="str">
        <f t="shared" si="296"/>
        <v/>
      </c>
      <c r="S147" s="136" t="str">
        <f t="shared" si="296"/>
        <v/>
      </c>
      <c r="T147" s="136" t="str">
        <f t="shared" si="296"/>
        <v/>
      </c>
      <c r="U147" s="136" t="str">
        <f t="shared" si="296"/>
        <v/>
      </c>
      <c r="V147" s="136" t="str">
        <f t="shared" si="296"/>
        <v/>
      </c>
      <c r="W147" s="136" t="str">
        <f t="shared" si="296"/>
        <v/>
      </c>
      <c r="X147" s="136" t="str">
        <f t="shared" si="296"/>
        <v/>
      </c>
      <c r="Y147" s="136" t="str">
        <f t="shared" si="296"/>
        <v/>
      </c>
      <c r="Z147" s="136" t="str">
        <f t="shared" si="296"/>
        <v/>
      </c>
      <c r="AA147" s="136" t="str">
        <f t="shared" si="296"/>
        <v/>
      </c>
      <c r="AB147" s="136" t="str">
        <f t="shared" si="296"/>
        <v/>
      </c>
      <c r="AC147" s="136" t="str">
        <f t="shared" si="296"/>
        <v/>
      </c>
      <c r="AD147" s="136" t="str">
        <f t="shared" si="296"/>
        <v/>
      </c>
      <c r="AE147" s="136" t="str">
        <f t="shared" si="296"/>
        <v/>
      </c>
      <c r="AF147" s="136" t="str">
        <f t="shared" si="296"/>
        <v/>
      </c>
      <c r="AG147" s="136" t="str">
        <f t="shared" si="296"/>
        <v/>
      </c>
      <c r="AH147" s="136" t="str">
        <f t="shared" si="296"/>
        <v/>
      </c>
      <c r="AI147" s="136" t="str">
        <f t="shared" si="296"/>
        <v/>
      </c>
      <c r="AJ147" s="136" t="str">
        <f t="shared" si="296"/>
        <v/>
      </c>
      <c r="AK147" s="136" t="str">
        <f t="shared" si="296"/>
        <v/>
      </c>
      <c r="AL147" s="136" t="str">
        <f t="shared" si="296"/>
        <v/>
      </c>
      <c r="AM147" s="136" t="str">
        <f t="shared" si="296"/>
        <v/>
      </c>
      <c r="AN147" s="136" t="str">
        <f t="shared" ref="AN147:BR147" si="297">IF(AJ147&lt;&gt;"",ROUND(AN4*IF($G$1&gt;=DATEVALUE("22/11/2019"),$C$147/365)*$F$147,IF(FALSE,-3,2)),"")</f>
        <v/>
      </c>
      <c r="AO147" s="136" t="str">
        <f t="shared" si="297"/>
        <v/>
      </c>
      <c r="AP147" s="136" t="str">
        <f t="shared" si="297"/>
        <v/>
      </c>
      <c r="AQ147" s="136" t="str">
        <f t="shared" si="297"/>
        <v/>
      </c>
      <c r="AR147" s="136" t="str">
        <f t="shared" si="297"/>
        <v/>
      </c>
      <c r="AS147" s="136" t="str">
        <f t="shared" si="297"/>
        <v/>
      </c>
      <c r="AT147" s="136" t="str">
        <f t="shared" si="297"/>
        <v/>
      </c>
      <c r="AU147" s="136" t="str">
        <f t="shared" si="297"/>
        <v/>
      </c>
      <c r="AV147" s="136" t="str">
        <f t="shared" si="297"/>
        <v/>
      </c>
      <c r="AW147" s="136" t="str">
        <f t="shared" si="297"/>
        <v/>
      </c>
      <c r="AX147" s="136" t="str">
        <f t="shared" si="297"/>
        <v/>
      </c>
      <c r="AY147" s="136" t="str">
        <f t="shared" si="297"/>
        <v/>
      </c>
      <c r="AZ147" s="136" t="str">
        <f t="shared" si="297"/>
        <v/>
      </c>
      <c r="BA147" s="136" t="str">
        <f t="shared" si="297"/>
        <v/>
      </c>
      <c r="BB147" s="136" t="str">
        <f t="shared" si="297"/>
        <v/>
      </c>
      <c r="BC147" s="136" t="str">
        <f t="shared" si="297"/>
        <v/>
      </c>
      <c r="BD147" s="136" t="str">
        <f t="shared" si="297"/>
        <v/>
      </c>
      <c r="BE147" s="136" t="str">
        <f t="shared" si="297"/>
        <v/>
      </c>
      <c r="BF147" s="136" t="str">
        <f t="shared" si="297"/>
        <v/>
      </c>
      <c r="BG147" s="136" t="str">
        <f t="shared" si="297"/>
        <v/>
      </c>
      <c r="BH147" s="136" t="str">
        <f t="shared" si="297"/>
        <v/>
      </c>
      <c r="BI147" s="136" t="str">
        <f t="shared" si="297"/>
        <v/>
      </c>
      <c r="BJ147" s="136" t="str">
        <f t="shared" si="297"/>
        <v/>
      </c>
      <c r="BK147" s="136" t="str">
        <f t="shared" si="297"/>
        <v/>
      </c>
      <c r="BL147" s="136" t="str">
        <f t="shared" si="297"/>
        <v/>
      </c>
      <c r="BM147" s="136" t="str">
        <f t="shared" si="297"/>
        <v/>
      </c>
      <c r="BN147" s="136" t="str">
        <f t="shared" si="297"/>
        <v/>
      </c>
      <c r="BO147" s="136" t="str">
        <f t="shared" si="297"/>
        <v/>
      </c>
      <c r="BP147" s="136" t="str">
        <f t="shared" si="297"/>
        <v/>
      </c>
      <c r="BQ147" s="136" t="str">
        <f t="shared" si="297"/>
        <v/>
      </c>
      <c r="BR147" s="136" t="str">
        <f t="shared" si="297"/>
        <v/>
      </c>
    </row>
    <row r="148" spans="1:70">
      <c r="A148" s="133" t="str">
        <f>IFERROR(IF(IF(AND(ROW(A148)=ROW($A$6),$G$2&lt;DATEVALUE("28/07/2006")),$G$2+1,INDEX('Intereses moratorios'!$A$7:$A$299,MATCH($G$2,'Intereses moratorios'!$A$7:$A$299,1)+ROW(A148)-ROW($A$6)))=0,"",IF(AND(ROW(A148)=ROW($A$6),$G$2&lt;DATEVALUE("28/07/2006")),$G$2+1,INDEX('Intereses moratorios'!$A$7:$A$299,MATCH($G$2,'Intereses moratorios'!$A$7:$A$299,1)+ROW(A148)-ROW($A$6)))),"")</f>
        <v/>
      </c>
      <c r="B148" s="133" t="str">
        <f>IFERROR(INDEX('Intereses moratorios'!$B$7:$B$299,MATCH(A148,'Intereses moratorios'!$A$7:$A$299,0)),"")</f>
        <v/>
      </c>
      <c r="C148" s="134" t="str">
        <f>IF(A148="","",IFERROR(IF($G$1&gt;=DATEVALUE("22/11/2019"),$E$4,INDEX('Intereses moratorios'!$D$7:$D$299,MATCH(A148,'Intereses moratorios'!$A$7:$A$299,0))),""))</f>
        <v/>
      </c>
      <c r="D148" s="133" t="str">
        <f t="shared" si="272"/>
        <v/>
      </c>
      <c r="E148" s="133" t="str">
        <f t="shared" si="273"/>
        <v/>
      </c>
      <c r="F148" s="135" t="str">
        <f t="shared" si="269"/>
        <v/>
      </c>
      <c r="G148" s="136" t="str">
        <f t="shared" si="266"/>
        <v/>
      </c>
      <c r="H148" s="136" t="str">
        <f t="shared" ref="H148:AM148" si="298">IF(D148&lt;&gt;"",ROUND(H4*IF($G$1&gt;=DATEVALUE("22/11/2019"),$C$148/365)*$F$148,IF(FALSE,-3,2)),"")</f>
        <v/>
      </c>
      <c r="I148" s="136" t="str">
        <f t="shared" si="298"/>
        <v/>
      </c>
      <c r="J148" s="136" t="str">
        <f t="shared" si="298"/>
        <v/>
      </c>
      <c r="K148" s="136" t="str">
        <f t="shared" si="298"/>
        <v/>
      </c>
      <c r="L148" s="136" t="str">
        <f t="shared" si="298"/>
        <v/>
      </c>
      <c r="M148" s="136" t="str">
        <f t="shared" si="298"/>
        <v/>
      </c>
      <c r="N148" s="136" t="str">
        <f t="shared" si="298"/>
        <v/>
      </c>
      <c r="O148" s="136" t="str">
        <f t="shared" si="298"/>
        <v/>
      </c>
      <c r="P148" s="136" t="str">
        <f t="shared" si="298"/>
        <v/>
      </c>
      <c r="Q148" s="136" t="str">
        <f t="shared" si="298"/>
        <v/>
      </c>
      <c r="R148" s="136" t="str">
        <f t="shared" si="298"/>
        <v/>
      </c>
      <c r="S148" s="136" t="str">
        <f t="shared" si="298"/>
        <v/>
      </c>
      <c r="T148" s="136" t="str">
        <f t="shared" si="298"/>
        <v/>
      </c>
      <c r="U148" s="136" t="str">
        <f t="shared" si="298"/>
        <v/>
      </c>
      <c r="V148" s="136" t="str">
        <f t="shared" si="298"/>
        <v/>
      </c>
      <c r="W148" s="136" t="str">
        <f t="shared" si="298"/>
        <v/>
      </c>
      <c r="X148" s="136" t="str">
        <f t="shared" si="298"/>
        <v/>
      </c>
      <c r="Y148" s="136" t="str">
        <f t="shared" si="298"/>
        <v/>
      </c>
      <c r="Z148" s="136" t="str">
        <f t="shared" si="298"/>
        <v/>
      </c>
      <c r="AA148" s="136" t="str">
        <f t="shared" si="298"/>
        <v/>
      </c>
      <c r="AB148" s="136" t="str">
        <f t="shared" si="298"/>
        <v/>
      </c>
      <c r="AC148" s="136" t="str">
        <f t="shared" si="298"/>
        <v/>
      </c>
      <c r="AD148" s="136" t="str">
        <f t="shared" si="298"/>
        <v/>
      </c>
      <c r="AE148" s="136" t="str">
        <f t="shared" si="298"/>
        <v/>
      </c>
      <c r="AF148" s="136" t="str">
        <f t="shared" si="298"/>
        <v/>
      </c>
      <c r="AG148" s="136" t="str">
        <f t="shared" si="298"/>
        <v/>
      </c>
      <c r="AH148" s="136" t="str">
        <f t="shared" si="298"/>
        <v/>
      </c>
      <c r="AI148" s="136" t="str">
        <f t="shared" si="298"/>
        <v/>
      </c>
      <c r="AJ148" s="136" t="str">
        <f t="shared" si="298"/>
        <v/>
      </c>
      <c r="AK148" s="136" t="str">
        <f t="shared" si="298"/>
        <v/>
      </c>
      <c r="AL148" s="136" t="str">
        <f t="shared" si="298"/>
        <v/>
      </c>
      <c r="AM148" s="136" t="str">
        <f t="shared" si="298"/>
        <v/>
      </c>
      <c r="AN148" s="136" t="str">
        <f t="shared" ref="AN148:BR148" si="299">IF(AJ148&lt;&gt;"",ROUND(AN4*IF($G$1&gt;=DATEVALUE("22/11/2019"),$C$148/365)*$F$148,IF(FALSE,-3,2)),"")</f>
        <v/>
      </c>
      <c r="AO148" s="136" t="str">
        <f t="shared" si="299"/>
        <v/>
      </c>
      <c r="AP148" s="136" t="str">
        <f t="shared" si="299"/>
        <v/>
      </c>
      <c r="AQ148" s="136" t="str">
        <f t="shared" si="299"/>
        <v/>
      </c>
      <c r="AR148" s="136" t="str">
        <f t="shared" si="299"/>
        <v/>
      </c>
      <c r="AS148" s="136" t="str">
        <f t="shared" si="299"/>
        <v/>
      </c>
      <c r="AT148" s="136" t="str">
        <f t="shared" si="299"/>
        <v/>
      </c>
      <c r="AU148" s="136" t="str">
        <f t="shared" si="299"/>
        <v/>
      </c>
      <c r="AV148" s="136" t="str">
        <f t="shared" si="299"/>
        <v/>
      </c>
      <c r="AW148" s="136" t="str">
        <f t="shared" si="299"/>
        <v/>
      </c>
      <c r="AX148" s="136" t="str">
        <f t="shared" si="299"/>
        <v/>
      </c>
      <c r="AY148" s="136" t="str">
        <f t="shared" si="299"/>
        <v/>
      </c>
      <c r="AZ148" s="136" t="str">
        <f t="shared" si="299"/>
        <v/>
      </c>
      <c r="BA148" s="136" t="str">
        <f t="shared" si="299"/>
        <v/>
      </c>
      <c r="BB148" s="136" t="str">
        <f t="shared" si="299"/>
        <v/>
      </c>
      <c r="BC148" s="136" t="str">
        <f t="shared" si="299"/>
        <v/>
      </c>
      <c r="BD148" s="136" t="str">
        <f t="shared" si="299"/>
        <v/>
      </c>
      <c r="BE148" s="136" t="str">
        <f t="shared" si="299"/>
        <v/>
      </c>
      <c r="BF148" s="136" t="str">
        <f t="shared" si="299"/>
        <v/>
      </c>
      <c r="BG148" s="136" t="str">
        <f t="shared" si="299"/>
        <v/>
      </c>
      <c r="BH148" s="136" t="str">
        <f t="shared" si="299"/>
        <v/>
      </c>
      <c r="BI148" s="136" t="str">
        <f t="shared" si="299"/>
        <v/>
      </c>
      <c r="BJ148" s="136" t="str">
        <f t="shared" si="299"/>
        <v/>
      </c>
      <c r="BK148" s="136" t="str">
        <f t="shared" si="299"/>
        <v/>
      </c>
      <c r="BL148" s="136" t="str">
        <f t="shared" si="299"/>
        <v/>
      </c>
      <c r="BM148" s="136" t="str">
        <f t="shared" si="299"/>
        <v/>
      </c>
      <c r="BN148" s="136" t="str">
        <f t="shared" si="299"/>
        <v/>
      </c>
      <c r="BO148" s="136" t="str">
        <f t="shared" si="299"/>
        <v/>
      </c>
      <c r="BP148" s="136" t="str">
        <f t="shared" si="299"/>
        <v/>
      </c>
      <c r="BQ148" s="136" t="str">
        <f t="shared" si="299"/>
        <v/>
      </c>
      <c r="BR148" s="136" t="str">
        <f t="shared" si="299"/>
        <v/>
      </c>
    </row>
    <row r="149" spans="1:70">
      <c r="A149" s="133" t="str">
        <f>IFERROR(IF(IF(AND(ROW(A149)=ROW($A$6),$G$2&lt;DATEVALUE("28/07/2006")),$G$2+1,INDEX('Intereses moratorios'!$A$7:$A$299,MATCH($G$2,'Intereses moratorios'!$A$7:$A$299,1)+ROW(A149)-ROW($A$6)))=0,"",IF(AND(ROW(A149)=ROW($A$6),$G$2&lt;DATEVALUE("28/07/2006")),$G$2+1,INDEX('Intereses moratorios'!$A$7:$A$299,MATCH($G$2,'Intereses moratorios'!$A$7:$A$299,1)+ROW(A149)-ROW($A$6)))),"")</f>
        <v/>
      </c>
      <c r="B149" s="133" t="str">
        <f>IFERROR(INDEX('Intereses moratorios'!$B$7:$B$299,MATCH(A149,'Intereses moratorios'!$A$7:$A$299,0)),"")</f>
        <v/>
      </c>
      <c r="C149" s="134" t="str">
        <f>IF(A149="","",IFERROR(IF($G$1&gt;=DATEVALUE("22/11/2019"),$E$4,INDEX('Intereses moratorios'!$D$7:$D$299,MATCH(A149,'Intereses moratorios'!$A$7:$A$299,0))),""))</f>
        <v/>
      </c>
      <c r="D149" s="133" t="str">
        <f t="shared" si="272"/>
        <v/>
      </c>
      <c r="E149" s="133" t="str">
        <f t="shared" si="273"/>
        <v/>
      </c>
      <c r="F149" s="135" t="str">
        <f t="shared" si="269"/>
        <v/>
      </c>
      <c r="G149" s="136" t="str">
        <f t="shared" si="266"/>
        <v/>
      </c>
      <c r="H149" s="136" t="str">
        <f t="shared" ref="H149:AM149" si="300">IF(D149&lt;&gt;"",ROUND(H4*IF($G$1&gt;=DATEVALUE("22/11/2019"),$C$149/365)*$F$149,IF(FALSE,-3,2)),"")</f>
        <v/>
      </c>
      <c r="I149" s="136" t="str">
        <f t="shared" si="300"/>
        <v/>
      </c>
      <c r="J149" s="136" t="str">
        <f t="shared" si="300"/>
        <v/>
      </c>
      <c r="K149" s="136" t="str">
        <f t="shared" si="300"/>
        <v/>
      </c>
      <c r="L149" s="136" t="str">
        <f t="shared" si="300"/>
        <v/>
      </c>
      <c r="M149" s="136" t="str">
        <f t="shared" si="300"/>
        <v/>
      </c>
      <c r="N149" s="136" t="str">
        <f t="shared" si="300"/>
        <v/>
      </c>
      <c r="O149" s="136" t="str">
        <f t="shared" si="300"/>
        <v/>
      </c>
      <c r="P149" s="136" t="str">
        <f t="shared" si="300"/>
        <v/>
      </c>
      <c r="Q149" s="136" t="str">
        <f t="shared" si="300"/>
        <v/>
      </c>
      <c r="R149" s="136" t="str">
        <f t="shared" si="300"/>
        <v/>
      </c>
      <c r="S149" s="136" t="str">
        <f t="shared" si="300"/>
        <v/>
      </c>
      <c r="T149" s="136" t="str">
        <f t="shared" si="300"/>
        <v/>
      </c>
      <c r="U149" s="136" t="str">
        <f t="shared" si="300"/>
        <v/>
      </c>
      <c r="V149" s="136" t="str">
        <f t="shared" si="300"/>
        <v/>
      </c>
      <c r="W149" s="136" t="str">
        <f t="shared" si="300"/>
        <v/>
      </c>
      <c r="X149" s="136" t="str">
        <f t="shared" si="300"/>
        <v/>
      </c>
      <c r="Y149" s="136" t="str">
        <f t="shared" si="300"/>
        <v/>
      </c>
      <c r="Z149" s="136" t="str">
        <f t="shared" si="300"/>
        <v/>
      </c>
      <c r="AA149" s="136" t="str">
        <f t="shared" si="300"/>
        <v/>
      </c>
      <c r="AB149" s="136" t="str">
        <f t="shared" si="300"/>
        <v/>
      </c>
      <c r="AC149" s="136" t="str">
        <f t="shared" si="300"/>
        <v/>
      </c>
      <c r="AD149" s="136" t="str">
        <f t="shared" si="300"/>
        <v/>
      </c>
      <c r="AE149" s="136" t="str">
        <f t="shared" si="300"/>
        <v/>
      </c>
      <c r="AF149" s="136" t="str">
        <f t="shared" si="300"/>
        <v/>
      </c>
      <c r="AG149" s="136" t="str">
        <f t="shared" si="300"/>
        <v/>
      </c>
      <c r="AH149" s="136" t="str">
        <f t="shared" si="300"/>
        <v/>
      </c>
      <c r="AI149" s="136" t="str">
        <f t="shared" si="300"/>
        <v/>
      </c>
      <c r="AJ149" s="136" t="str">
        <f t="shared" si="300"/>
        <v/>
      </c>
      <c r="AK149" s="136" t="str">
        <f t="shared" si="300"/>
        <v/>
      </c>
      <c r="AL149" s="136" t="str">
        <f t="shared" si="300"/>
        <v/>
      </c>
      <c r="AM149" s="136" t="str">
        <f t="shared" si="300"/>
        <v/>
      </c>
      <c r="AN149" s="136" t="str">
        <f t="shared" ref="AN149:BR149" si="301">IF(AJ149&lt;&gt;"",ROUND(AN4*IF($G$1&gt;=DATEVALUE("22/11/2019"),$C$149/365)*$F$149,IF(FALSE,-3,2)),"")</f>
        <v/>
      </c>
      <c r="AO149" s="136" t="str">
        <f t="shared" si="301"/>
        <v/>
      </c>
      <c r="AP149" s="136" t="str">
        <f t="shared" si="301"/>
        <v/>
      </c>
      <c r="AQ149" s="136" t="str">
        <f t="shared" si="301"/>
        <v/>
      </c>
      <c r="AR149" s="136" t="str">
        <f t="shared" si="301"/>
        <v/>
      </c>
      <c r="AS149" s="136" t="str">
        <f t="shared" si="301"/>
        <v/>
      </c>
      <c r="AT149" s="136" t="str">
        <f t="shared" si="301"/>
        <v/>
      </c>
      <c r="AU149" s="136" t="str">
        <f t="shared" si="301"/>
        <v/>
      </c>
      <c r="AV149" s="136" t="str">
        <f t="shared" si="301"/>
        <v/>
      </c>
      <c r="AW149" s="136" t="str">
        <f t="shared" si="301"/>
        <v/>
      </c>
      <c r="AX149" s="136" t="str">
        <f t="shared" si="301"/>
        <v/>
      </c>
      <c r="AY149" s="136" t="str">
        <f t="shared" si="301"/>
        <v/>
      </c>
      <c r="AZ149" s="136" t="str">
        <f t="shared" si="301"/>
        <v/>
      </c>
      <c r="BA149" s="136" t="str">
        <f t="shared" si="301"/>
        <v/>
      </c>
      <c r="BB149" s="136" t="str">
        <f t="shared" si="301"/>
        <v/>
      </c>
      <c r="BC149" s="136" t="str">
        <f t="shared" si="301"/>
        <v/>
      </c>
      <c r="BD149" s="136" t="str">
        <f t="shared" si="301"/>
        <v/>
      </c>
      <c r="BE149" s="136" t="str">
        <f t="shared" si="301"/>
        <v/>
      </c>
      <c r="BF149" s="136" t="str">
        <f t="shared" si="301"/>
        <v/>
      </c>
      <c r="BG149" s="136" t="str">
        <f t="shared" si="301"/>
        <v/>
      </c>
      <c r="BH149" s="136" t="str">
        <f t="shared" si="301"/>
        <v/>
      </c>
      <c r="BI149" s="136" t="str">
        <f t="shared" si="301"/>
        <v/>
      </c>
      <c r="BJ149" s="136" t="str">
        <f t="shared" si="301"/>
        <v/>
      </c>
      <c r="BK149" s="136" t="str">
        <f t="shared" si="301"/>
        <v/>
      </c>
      <c r="BL149" s="136" t="str">
        <f t="shared" si="301"/>
        <v/>
      </c>
      <c r="BM149" s="136" t="str">
        <f t="shared" si="301"/>
        <v/>
      </c>
      <c r="BN149" s="136" t="str">
        <f t="shared" si="301"/>
        <v/>
      </c>
      <c r="BO149" s="136" t="str">
        <f t="shared" si="301"/>
        <v/>
      </c>
      <c r="BP149" s="136" t="str">
        <f t="shared" si="301"/>
        <v/>
      </c>
      <c r="BQ149" s="136" t="str">
        <f t="shared" si="301"/>
        <v/>
      </c>
      <c r="BR149" s="136" t="str">
        <f t="shared" si="301"/>
        <v/>
      </c>
    </row>
    <row r="150" spans="1:70">
      <c r="A150" s="133" t="str">
        <f>IFERROR(IF(IF(AND(ROW(A150)=ROW($A$6),$G$2&lt;DATEVALUE("28/07/2006")),$G$2+1,INDEX('Intereses moratorios'!$A$7:$A$299,MATCH($G$2,'Intereses moratorios'!$A$7:$A$299,1)+ROW(A150)-ROW($A$6)))=0,"",IF(AND(ROW(A150)=ROW($A$6),$G$2&lt;DATEVALUE("28/07/2006")),$G$2+1,INDEX('Intereses moratorios'!$A$7:$A$299,MATCH($G$2,'Intereses moratorios'!$A$7:$A$299,1)+ROW(A150)-ROW($A$6)))),"")</f>
        <v/>
      </c>
      <c r="B150" s="133" t="str">
        <f>IFERROR(INDEX('Intereses moratorios'!$B$7:$B$299,MATCH(A150,'Intereses moratorios'!$A$7:$A$299,0)),"")</f>
        <v/>
      </c>
      <c r="C150" s="134" t="str">
        <f>IF(A150="","",IFERROR(IF($G$1&gt;=DATEVALUE("22/11/2019"),$E$4,INDEX('Intereses moratorios'!$D$7:$D$299,MATCH(A150,'Intereses moratorios'!$A$7:$A$299,0))),""))</f>
        <v/>
      </c>
      <c r="D150" s="133" t="str">
        <f t="shared" si="272"/>
        <v/>
      </c>
      <c r="E150" s="133" t="str">
        <f t="shared" si="273"/>
        <v/>
      </c>
      <c r="F150" s="135" t="str">
        <f t="shared" si="269"/>
        <v/>
      </c>
      <c r="G150" s="136" t="str">
        <f t="shared" si="266"/>
        <v/>
      </c>
      <c r="H150" s="136" t="str">
        <f t="shared" ref="H150:AM150" si="302">IF(D150&lt;&gt;"",ROUND(H4*IF($G$1&gt;=DATEVALUE("22/11/2019"),$C$150/365)*$F$150,IF(FALSE,-3,2)),"")</f>
        <v/>
      </c>
      <c r="I150" s="136" t="str">
        <f t="shared" si="302"/>
        <v/>
      </c>
      <c r="J150" s="136" t="str">
        <f t="shared" si="302"/>
        <v/>
      </c>
      <c r="K150" s="136" t="str">
        <f t="shared" si="302"/>
        <v/>
      </c>
      <c r="L150" s="136" t="str">
        <f t="shared" si="302"/>
        <v/>
      </c>
      <c r="M150" s="136" t="str">
        <f t="shared" si="302"/>
        <v/>
      </c>
      <c r="N150" s="136" t="str">
        <f t="shared" si="302"/>
        <v/>
      </c>
      <c r="O150" s="136" t="str">
        <f t="shared" si="302"/>
        <v/>
      </c>
      <c r="P150" s="136" t="str">
        <f t="shared" si="302"/>
        <v/>
      </c>
      <c r="Q150" s="136" t="str">
        <f t="shared" si="302"/>
        <v/>
      </c>
      <c r="R150" s="136" t="str">
        <f t="shared" si="302"/>
        <v/>
      </c>
      <c r="S150" s="136" t="str">
        <f t="shared" si="302"/>
        <v/>
      </c>
      <c r="T150" s="136" t="str">
        <f t="shared" si="302"/>
        <v/>
      </c>
      <c r="U150" s="136" t="str">
        <f t="shared" si="302"/>
        <v/>
      </c>
      <c r="V150" s="136" t="str">
        <f t="shared" si="302"/>
        <v/>
      </c>
      <c r="W150" s="136" t="str">
        <f t="shared" si="302"/>
        <v/>
      </c>
      <c r="X150" s="136" t="str">
        <f t="shared" si="302"/>
        <v/>
      </c>
      <c r="Y150" s="136" t="str">
        <f t="shared" si="302"/>
        <v/>
      </c>
      <c r="Z150" s="136" t="str">
        <f t="shared" si="302"/>
        <v/>
      </c>
      <c r="AA150" s="136" t="str">
        <f t="shared" si="302"/>
        <v/>
      </c>
      <c r="AB150" s="136" t="str">
        <f t="shared" si="302"/>
        <v/>
      </c>
      <c r="AC150" s="136" t="str">
        <f t="shared" si="302"/>
        <v/>
      </c>
      <c r="AD150" s="136" t="str">
        <f t="shared" si="302"/>
        <v/>
      </c>
      <c r="AE150" s="136" t="str">
        <f t="shared" si="302"/>
        <v/>
      </c>
      <c r="AF150" s="136" t="str">
        <f t="shared" si="302"/>
        <v/>
      </c>
      <c r="AG150" s="136" t="str">
        <f t="shared" si="302"/>
        <v/>
      </c>
      <c r="AH150" s="136" t="str">
        <f t="shared" si="302"/>
        <v/>
      </c>
      <c r="AI150" s="136" t="str">
        <f t="shared" si="302"/>
        <v/>
      </c>
      <c r="AJ150" s="136" t="str">
        <f t="shared" si="302"/>
        <v/>
      </c>
      <c r="AK150" s="136" t="str">
        <f t="shared" si="302"/>
        <v/>
      </c>
      <c r="AL150" s="136" t="str">
        <f t="shared" si="302"/>
        <v/>
      </c>
      <c r="AM150" s="136" t="str">
        <f t="shared" si="302"/>
        <v/>
      </c>
      <c r="AN150" s="136" t="str">
        <f t="shared" ref="AN150:BR150" si="303">IF(AJ150&lt;&gt;"",ROUND(AN4*IF($G$1&gt;=DATEVALUE("22/11/2019"),$C$150/365)*$F$150,IF(FALSE,-3,2)),"")</f>
        <v/>
      </c>
      <c r="AO150" s="136" t="str">
        <f t="shared" si="303"/>
        <v/>
      </c>
      <c r="AP150" s="136" t="str">
        <f t="shared" si="303"/>
        <v/>
      </c>
      <c r="AQ150" s="136" t="str">
        <f t="shared" si="303"/>
        <v/>
      </c>
      <c r="AR150" s="136" t="str">
        <f t="shared" si="303"/>
        <v/>
      </c>
      <c r="AS150" s="136" t="str">
        <f t="shared" si="303"/>
        <v/>
      </c>
      <c r="AT150" s="136" t="str">
        <f t="shared" si="303"/>
        <v/>
      </c>
      <c r="AU150" s="136" t="str">
        <f t="shared" si="303"/>
        <v/>
      </c>
      <c r="AV150" s="136" t="str">
        <f t="shared" si="303"/>
        <v/>
      </c>
      <c r="AW150" s="136" t="str">
        <f t="shared" si="303"/>
        <v/>
      </c>
      <c r="AX150" s="136" t="str">
        <f t="shared" si="303"/>
        <v/>
      </c>
      <c r="AY150" s="136" t="str">
        <f t="shared" si="303"/>
        <v/>
      </c>
      <c r="AZ150" s="136" t="str">
        <f t="shared" si="303"/>
        <v/>
      </c>
      <c r="BA150" s="136" t="str">
        <f t="shared" si="303"/>
        <v/>
      </c>
      <c r="BB150" s="136" t="str">
        <f t="shared" si="303"/>
        <v/>
      </c>
      <c r="BC150" s="136" t="str">
        <f t="shared" si="303"/>
        <v/>
      </c>
      <c r="BD150" s="136" t="str">
        <f t="shared" si="303"/>
        <v/>
      </c>
      <c r="BE150" s="136" t="str">
        <f t="shared" si="303"/>
        <v/>
      </c>
      <c r="BF150" s="136" t="str">
        <f t="shared" si="303"/>
        <v/>
      </c>
      <c r="BG150" s="136" t="str">
        <f t="shared" si="303"/>
        <v/>
      </c>
      <c r="BH150" s="136" t="str">
        <f t="shared" si="303"/>
        <v/>
      </c>
      <c r="BI150" s="136" t="str">
        <f t="shared" si="303"/>
        <v/>
      </c>
      <c r="BJ150" s="136" t="str">
        <f t="shared" si="303"/>
        <v/>
      </c>
      <c r="BK150" s="136" t="str">
        <f t="shared" si="303"/>
        <v/>
      </c>
      <c r="BL150" s="136" t="str">
        <f t="shared" si="303"/>
        <v/>
      </c>
      <c r="BM150" s="136" t="str">
        <f t="shared" si="303"/>
        <v/>
      </c>
      <c r="BN150" s="136" t="str">
        <f t="shared" si="303"/>
        <v/>
      </c>
      <c r="BO150" s="136" t="str">
        <f t="shared" si="303"/>
        <v/>
      </c>
      <c r="BP150" s="136" t="str">
        <f t="shared" si="303"/>
        <v/>
      </c>
      <c r="BQ150" s="136" t="str">
        <f t="shared" si="303"/>
        <v/>
      </c>
      <c r="BR150" s="136" t="str">
        <f t="shared" si="303"/>
        <v/>
      </c>
    </row>
    <row r="151" spans="1:70">
      <c r="A151" s="133" t="str">
        <f>IFERROR(IF(IF(AND(ROW(A151)=ROW($A$6),$G$2&lt;DATEVALUE("28/07/2006")),$G$2+1,INDEX('Intereses moratorios'!$A$7:$A$299,MATCH($G$2,'Intereses moratorios'!$A$7:$A$299,1)+ROW(A151)-ROW($A$6)))=0,"",IF(AND(ROW(A151)=ROW($A$6),$G$2&lt;DATEVALUE("28/07/2006")),$G$2+1,INDEX('Intereses moratorios'!$A$7:$A$299,MATCH($G$2,'Intereses moratorios'!$A$7:$A$299,1)+ROW(A151)-ROW($A$6)))),"")</f>
        <v/>
      </c>
      <c r="B151" s="133" t="str">
        <f>IFERROR(INDEX('Intereses moratorios'!$B$7:$B$299,MATCH(A151,'Intereses moratorios'!$A$7:$A$299,0)),"")</f>
        <v/>
      </c>
      <c r="C151" s="134" t="str">
        <f>IF(A151="","",IFERROR(IF($G$1&gt;=DATEVALUE("22/11/2019"),$E$4,INDEX('Intereses moratorios'!$D$7:$D$299,MATCH(A151,'Intereses moratorios'!$A$7:$A$299,0))),""))</f>
        <v/>
      </c>
      <c r="D151" s="133" t="str">
        <f t="shared" si="272"/>
        <v/>
      </c>
      <c r="E151" s="133" t="str">
        <f t="shared" si="273"/>
        <v/>
      </c>
      <c r="F151" s="135" t="str">
        <f t="shared" si="269"/>
        <v/>
      </c>
      <c r="G151" s="136" t="str">
        <f t="shared" si="266"/>
        <v/>
      </c>
      <c r="H151" s="136" t="str">
        <f t="shared" ref="H151:AM151" si="304">IF(D151&lt;&gt;"",ROUND(H4*IF($G$1&gt;=DATEVALUE("22/11/2019"),$C$151/365)*$F$151,IF(FALSE,-3,2)),"")</f>
        <v/>
      </c>
      <c r="I151" s="136" t="str">
        <f t="shared" si="304"/>
        <v/>
      </c>
      <c r="J151" s="136" t="str">
        <f t="shared" si="304"/>
        <v/>
      </c>
      <c r="K151" s="136" t="str">
        <f t="shared" si="304"/>
        <v/>
      </c>
      <c r="L151" s="136" t="str">
        <f t="shared" si="304"/>
        <v/>
      </c>
      <c r="M151" s="136" t="str">
        <f t="shared" si="304"/>
        <v/>
      </c>
      <c r="N151" s="136" t="str">
        <f t="shared" si="304"/>
        <v/>
      </c>
      <c r="O151" s="136" t="str">
        <f t="shared" si="304"/>
        <v/>
      </c>
      <c r="P151" s="136" t="str">
        <f t="shared" si="304"/>
        <v/>
      </c>
      <c r="Q151" s="136" t="str">
        <f t="shared" si="304"/>
        <v/>
      </c>
      <c r="R151" s="136" t="str">
        <f t="shared" si="304"/>
        <v/>
      </c>
      <c r="S151" s="136" t="str">
        <f t="shared" si="304"/>
        <v/>
      </c>
      <c r="T151" s="136" t="str">
        <f t="shared" si="304"/>
        <v/>
      </c>
      <c r="U151" s="136" t="str">
        <f t="shared" si="304"/>
        <v/>
      </c>
      <c r="V151" s="136" t="str">
        <f t="shared" si="304"/>
        <v/>
      </c>
      <c r="W151" s="136" t="str">
        <f t="shared" si="304"/>
        <v/>
      </c>
      <c r="X151" s="136" t="str">
        <f t="shared" si="304"/>
        <v/>
      </c>
      <c r="Y151" s="136" t="str">
        <f t="shared" si="304"/>
        <v/>
      </c>
      <c r="Z151" s="136" t="str">
        <f t="shared" si="304"/>
        <v/>
      </c>
      <c r="AA151" s="136" t="str">
        <f t="shared" si="304"/>
        <v/>
      </c>
      <c r="AB151" s="136" t="str">
        <f t="shared" si="304"/>
        <v/>
      </c>
      <c r="AC151" s="136" t="str">
        <f t="shared" si="304"/>
        <v/>
      </c>
      <c r="AD151" s="136" t="str">
        <f t="shared" si="304"/>
        <v/>
      </c>
      <c r="AE151" s="136" t="str">
        <f t="shared" si="304"/>
        <v/>
      </c>
      <c r="AF151" s="136" t="str">
        <f t="shared" si="304"/>
        <v/>
      </c>
      <c r="AG151" s="136" t="str">
        <f t="shared" si="304"/>
        <v/>
      </c>
      <c r="AH151" s="136" t="str">
        <f t="shared" si="304"/>
        <v/>
      </c>
      <c r="AI151" s="136" t="str">
        <f t="shared" si="304"/>
        <v/>
      </c>
      <c r="AJ151" s="136" t="str">
        <f t="shared" si="304"/>
        <v/>
      </c>
      <c r="AK151" s="136" t="str">
        <f t="shared" si="304"/>
        <v/>
      </c>
      <c r="AL151" s="136" t="str">
        <f t="shared" si="304"/>
        <v/>
      </c>
      <c r="AM151" s="136" t="str">
        <f t="shared" si="304"/>
        <v/>
      </c>
      <c r="AN151" s="136" t="str">
        <f t="shared" ref="AN151:BR151" si="305">IF(AJ151&lt;&gt;"",ROUND(AN4*IF($G$1&gt;=DATEVALUE("22/11/2019"),$C$151/365)*$F$151,IF(FALSE,-3,2)),"")</f>
        <v/>
      </c>
      <c r="AO151" s="136" t="str">
        <f t="shared" si="305"/>
        <v/>
      </c>
      <c r="AP151" s="136" t="str">
        <f t="shared" si="305"/>
        <v/>
      </c>
      <c r="AQ151" s="136" t="str">
        <f t="shared" si="305"/>
        <v/>
      </c>
      <c r="AR151" s="136" t="str">
        <f t="shared" si="305"/>
        <v/>
      </c>
      <c r="AS151" s="136" t="str">
        <f t="shared" si="305"/>
        <v/>
      </c>
      <c r="AT151" s="136" t="str">
        <f t="shared" si="305"/>
        <v/>
      </c>
      <c r="AU151" s="136" t="str">
        <f t="shared" si="305"/>
        <v/>
      </c>
      <c r="AV151" s="136" t="str">
        <f t="shared" si="305"/>
        <v/>
      </c>
      <c r="AW151" s="136" t="str">
        <f t="shared" si="305"/>
        <v/>
      </c>
      <c r="AX151" s="136" t="str">
        <f t="shared" si="305"/>
        <v/>
      </c>
      <c r="AY151" s="136" t="str">
        <f t="shared" si="305"/>
        <v/>
      </c>
      <c r="AZ151" s="136" t="str">
        <f t="shared" si="305"/>
        <v/>
      </c>
      <c r="BA151" s="136" t="str">
        <f t="shared" si="305"/>
        <v/>
      </c>
      <c r="BB151" s="136" t="str">
        <f t="shared" si="305"/>
        <v/>
      </c>
      <c r="BC151" s="136" t="str">
        <f t="shared" si="305"/>
        <v/>
      </c>
      <c r="BD151" s="136" t="str">
        <f t="shared" si="305"/>
        <v/>
      </c>
      <c r="BE151" s="136" t="str">
        <f t="shared" si="305"/>
        <v/>
      </c>
      <c r="BF151" s="136" t="str">
        <f t="shared" si="305"/>
        <v/>
      </c>
      <c r="BG151" s="136" t="str">
        <f t="shared" si="305"/>
        <v/>
      </c>
      <c r="BH151" s="136" t="str">
        <f t="shared" si="305"/>
        <v/>
      </c>
      <c r="BI151" s="136" t="str">
        <f t="shared" si="305"/>
        <v/>
      </c>
      <c r="BJ151" s="136" t="str">
        <f t="shared" si="305"/>
        <v/>
      </c>
      <c r="BK151" s="136" t="str">
        <f t="shared" si="305"/>
        <v/>
      </c>
      <c r="BL151" s="136" t="str">
        <f t="shared" si="305"/>
        <v/>
      </c>
      <c r="BM151" s="136" t="str">
        <f t="shared" si="305"/>
        <v/>
      </c>
      <c r="BN151" s="136" t="str">
        <f t="shared" si="305"/>
        <v/>
      </c>
      <c r="BO151" s="136" t="str">
        <f t="shared" si="305"/>
        <v/>
      </c>
      <c r="BP151" s="136" t="str">
        <f t="shared" si="305"/>
        <v/>
      </c>
      <c r="BQ151" s="136" t="str">
        <f t="shared" si="305"/>
        <v/>
      </c>
      <c r="BR151" s="136" t="str">
        <f t="shared" si="305"/>
        <v/>
      </c>
    </row>
    <row r="152" spans="1:70">
      <c r="A152" s="133" t="str">
        <f>IFERROR(IF(IF(AND(ROW(A152)=ROW($A$6),$G$2&lt;DATEVALUE("28/07/2006")),$G$2+1,INDEX('Intereses moratorios'!$A$7:$A$299,MATCH($G$2,'Intereses moratorios'!$A$7:$A$299,1)+ROW(A152)-ROW($A$6)))=0,"",IF(AND(ROW(A152)=ROW($A$6),$G$2&lt;DATEVALUE("28/07/2006")),$G$2+1,INDEX('Intereses moratorios'!$A$7:$A$299,MATCH($G$2,'Intereses moratorios'!$A$7:$A$299,1)+ROW(A152)-ROW($A$6)))),"")</f>
        <v/>
      </c>
      <c r="B152" s="133" t="str">
        <f>IFERROR(INDEX('Intereses moratorios'!$B$7:$B$299,MATCH(A152,'Intereses moratorios'!$A$7:$A$299,0)),"")</f>
        <v/>
      </c>
      <c r="C152" s="134" t="str">
        <f>IF(A152="","",IFERROR(IF($G$1&gt;=DATEVALUE("22/11/2019"),$E$4,INDEX('Intereses moratorios'!$D$7:$D$299,MATCH(A152,'Intereses moratorios'!$A$7:$A$299,0))),""))</f>
        <v/>
      </c>
      <c r="D152" s="133" t="str">
        <f t="shared" si="272"/>
        <v/>
      </c>
      <c r="E152" s="133" t="str">
        <f t="shared" si="273"/>
        <v/>
      </c>
      <c r="F152" s="135" t="str">
        <f t="shared" si="269"/>
        <v/>
      </c>
      <c r="G152" s="136" t="str">
        <f t="shared" si="266"/>
        <v/>
      </c>
      <c r="H152" s="136" t="str">
        <f t="shared" ref="H152:AM152" si="306">IF(D152&lt;&gt;"",ROUND(H4*IF($G$1&gt;=DATEVALUE("22/11/2019"),$C$152/365)*$F$152,IF(FALSE,-3,2)),"")</f>
        <v/>
      </c>
      <c r="I152" s="136" t="str">
        <f t="shared" si="306"/>
        <v/>
      </c>
      <c r="J152" s="136" t="str">
        <f t="shared" si="306"/>
        <v/>
      </c>
      <c r="K152" s="136" t="str">
        <f t="shared" si="306"/>
        <v/>
      </c>
      <c r="L152" s="136" t="str">
        <f t="shared" si="306"/>
        <v/>
      </c>
      <c r="M152" s="136" t="str">
        <f t="shared" si="306"/>
        <v/>
      </c>
      <c r="N152" s="136" t="str">
        <f t="shared" si="306"/>
        <v/>
      </c>
      <c r="O152" s="136" t="str">
        <f t="shared" si="306"/>
        <v/>
      </c>
      <c r="P152" s="136" t="str">
        <f t="shared" si="306"/>
        <v/>
      </c>
      <c r="Q152" s="136" t="str">
        <f t="shared" si="306"/>
        <v/>
      </c>
      <c r="R152" s="136" t="str">
        <f t="shared" si="306"/>
        <v/>
      </c>
      <c r="S152" s="136" t="str">
        <f t="shared" si="306"/>
        <v/>
      </c>
      <c r="T152" s="136" t="str">
        <f t="shared" si="306"/>
        <v/>
      </c>
      <c r="U152" s="136" t="str">
        <f t="shared" si="306"/>
        <v/>
      </c>
      <c r="V152" s="136" t="str">
        <f t="shared" si="306"/>
        <v/>
      </c>
      <c r="W152" s="136" t="str">
        <f t="shared" si="306"/>
        <v/>
      </c>
      <c r="X152" s="136" t="str">
        <f t="shared" si="306"/>
        <v/>
      </c>
      <c r="Y152" s="136" t="str">
        <f t="shared" si="306"/>
        <v/>
      </c>
      <c r="Z152" s="136" t="str">
        <f t="shared" si="306"/>
        <v/>
      </c>
      <c r="AA152" s="136" t="str">
        <f t="shared" si="306"/>
        <v/>
      </c>
      <c r="AB152" s="136" t="str">
        <f t="shared" si="306"/>
        <v/>
      </c>
      <c r="AC152" s="136" t="str">
        <f t="shared" si="306"/>
        <v/>
      </c>
      <c r="AD152" s="136" t="str">
        <f t="shared" si="306"/>
        <v/>
      </c>
      <c r="AE152" s="136" t="str">
        <f t="shared" si="306"/>
        <v/>
      </c>
      <c r="AF152" s="136" t="str">
        <f t="shared" si="306"/>
        <v/>
      </c>
      <c r="AG152" s="136" t="str">
        <f t="shared" si="306"/>
        <v/>
      </c>
      <c r="AH152" s="136" t="str">
        <f t="shared" si="306"/>
        <v/>
      </c>
      <c r="AI152" s="136" t="str">
        <f t="shared" si="306"/>
        <v/>
      </c>
      <c r="AJ152" s="136" t="str">
        <f t="shared" si="306"/>
        <v/>
      </c>
      <c r="AK152" s="136" t="str">
        <f t="shared" si="306"/>
        <v/>
      </c>
      <c r="AL152" s="136" t="str">
        <f t="shared" si="306"/>
        <v/>
      </c>
      <c r="AM152" s="136" t="str">
        <f t="shared" si="306"/>
        <v/>
      </c>
      <c r="AN152" s="136" t="str">
        <f t="shared" ref="AN152:BR152" si="307">IF(AJ152&lt;&gt;"",ROUND(AN4*IF($G$1&gt;=DATEVALUE("22/11/2019"),$C$152/365)*$F$152,IF(FALSE,-3,2)),"")</f>
        <v/>
      </c>
      <c r="AO152" s="136" t="str">
        <f t="shared" si="307"/>
        <v/>
      </c>
      <c r="AP152" s="136" t="str">
        <f t="shared" si="307"/>
        <v/>
      </c>
      <c r="AQ152" s="136" t="str">
        <f t="shared" si="307"/>
        <v/>
      </c>
      <c r="AR152" s="136" t="str">
        <f t="shared" si="307"/>
        <v/>
      </c>
      <c r="AS152" s="136" t="str">
        <f t="shared" si="307"/>
        <v/>
      </c>
      <c r="AT152" s="136" t="str">
        <f t="shared" si="307"/>
        <v/>
      </c>
      <c r="AU152" s="136" t="str">
        <f t="shared" si="307"/>
        <v/>
      </c>
      <c r="AV152" s="136" t="str">
        <f t="shared" si="307"/>
        <v/>
      </c>
      <c r="AW152" s="136" t="str">
        <f t="shared" si="307"/>
        <v/>
      </c>
      <c r="AX152" s="136" t="str">
        <f t="shared" si="307"/>
        <v/>
      </c>
      <c r="AY152" s="136" t="str">
        <f t="shared" si="307"/>
        <v/>
      </c>
      <c r="AZ152" s="136" t="str">
        <f t="shared" si="307"/>
        <v/>
      </c>
      <c r="BA152" s="136" t="str">
        <f t="shared" si="307"/>
        <v/>
      </c>
      <c r="BB152" s="136" t="str">
        <f t="shared" si="307"/>
        <v/>
      </c>
      <c r="BC152" s="136" t="str">
        <f t="shared" si="307"/>
        <v/>
      </c>
      <c r="BD152" s="136" t="str">
        <f t="shared" si="307"/>
        <v/>
      </c>
      <c r="BE152" s="136" t="str">
        <f t="shared" si="307"/>
        <v/>
      </c>
      <c r="BF152" s="136" t="str">
        <f t="shared" si="307"/>
        <v/>
      </c>
      <c r="BG152" s="136" t="str">
        <f t="shared" si="307"/>
        <v/>
      </c>
      <c r="BH152" s="136" t="str">
        <f t="shared" si="307"/>
        <v/>
      </c>
      <c r="BI152" s="136" t="str">
        <f t="shared" si="307"/>
        <v/>
      </c>
      <c r="BJ152" s="136" t="str">
        <f t="shared" si="307"/>
        <v/>
      </c>
      <c r="BK152" s="136" t="str">
        <f t="shared" si="307"/>
        <v/>
      </c>
      <c r="BL152" s="136" t="str">
        <f t="shared" si="307"/>
        <v/>
      </c>
      <c r="BM152" s="136" t="str">
        <f t="shared" si="307"/>
        <v/>
      </c>
      <c r="BN152" s="136" t="str">
        <f t="shared" si="307"/>
        <v/>
      </c>
      <c r="BO152" s="136" t="str">
        <f t="shared" si="307"/>
        <v/>
      </c>
      <c r="BP152" s="136" t="str">
        <f t="shared" si="307"/>
        <v/>
      </c>
      <c r="BQ152" s="136" t="str">
        <f t="shared" si="307"/>
        <v/>
      </c>
      <c r="BR152" s="136" t="str">
        <f t="shared" si="307"/>
        <v/>
      </c>
    </row>
    <row r="153" spans="1:70">
      <c r="A153" s="133" t="str">
        <f>IFERROR(IF(IF(AND(ROW(A153)=ROW($A$6),$G$2&lt;DATEVALUE("28/07/2006")),$G$2+1,INDEX('Intereses moratorios'!$A$7:$A$299,MATCH($G$2,'Intereses moratorios'!$A$7:$A$299,1)+ROW(A153)-ROW($A$6)))=0,"",IF(AND(ROW(A153)=ROW($A$6),$G$2&lt;DATEVALUE("28/07/2006")),$G$2+1,INDEX('Intereses moratorios'!$A$7:$A$299,MATCH($G$2,'Intereses moratorios'!$A$7:$A$299,1)+ROW(A153)-ROW($A$6)))),"")</f>
        <v/>
      </c>
      <c r="B153" s="133" t="str">
        <f>IFERROR(INDEX('Intereses moratorios'!$B$7:$B$299,MATCH(A153,'Intereses moratorios'!$A$7:$A$299,0)),"")</f>
        <v/>
      </c>
      <c r="C153" s="134" t="str">
        <f>IF(A153="","",IFERROR(IF($G$1&gt;=DATEVALUE("22/11/2019"),$E$4,INDEX('Intereses moratorios'!$D$7:$D$299,MATCH(A153,'Intereses moratorios'!$A$7:$A$299,0))),""))</f>
        <v/>
      </c>
      <c r="D153" s="133" t="str">
        <f t="shared" si="272"/>
        <v/>
      </c>
      <c r="E153" s="133" t="str">
        <f t="shared" si="273"/>
        <v/>
      </c>
      <c r="F153" s="135" t="str">
        <f t="shared" si="269"/>
        <v/>
      </c>
      <c r="G153" s="136" t="str">
        <f t="shared" si="266"/>
        <v/>
      </c>
      <c r="H153" s="136" t="str">
        <f t="shared" ref="H153:AM153" si="308">IF(D153&lt;&gt;"",ROUND(H4*IF($G$1&gt;=DATEVALUE("22/11/2019"),$C$153/365)*$F$153,IF(FALSE,-3,2)),"")</f>
        <v/>
      </c>
      <c r="I153" s="136" t="str">
        <f t="shared" si="308"/>
        <v/>
      </c>
      <c r="J153" s="136" t="str">
        <f t="shared" si="308"/>
        <v/>
      </c>
      <c r="K153" s="136" t="str">
        <f t="shared" si="308"/>
        <v/>
      </c>
      <c r="L153" s="136" t="str">
        <f t="shared" si="308"/>
        <v/>
      </c>
      <c r="M153" s="136" t="str">
        <f t="shared" si="308"/>
        <v/>
      </c>
      <c r="N153" s="136" t="str">
        <f t="shared" si="308"/>
        <v/>
      </c>
      <c r="O153" s="136" t="str">
        <f t="shared" si="308"/>
        <v/>
      </c>
      <c r="P153" s="136" t="str">
        <f t="shared" si="308"/>
        <v/>
      </c>
      <c r="Q153" s="136" t="str">
        <f t="shared" si="308"/>
        <v/>
      </c>
      <c r="R153" s="136" t="str">
        <f t="shared" si="308"/>
        <v/>
      </c>
      <c r="S153" s="136" t="str">
        <f t="shared" si="308"/>
        <v/>
      </c>
      <c r="T153" s="136" t="str">
        <f t="shared" si="308"/>
        <v/>
      </c>
      <c r="U153" s="136" t="str">
        <f t="shared" si="308"/>
        <v/>
      </c>
      <c r="V153" s="136" t="str">
        <f t="shared" si="308"/>
        <v/>
      </c>
      <c r="W153" s="136" t="str">
        <f t="shared" si="308"/>
        <v/>
      </c>
      <c r="X153" s="136" t="str">
        <f t="shared" si="308"/>
        <v/>
      </c>
      <c r="Y153" s="136" t="str">
        <f t="shared" si="308"/>
        <v/>
      </c>
      <c r="Z153" s="136" t="str">
        <f t="shared" si="308"/>
        <v/>
      </c>
      <c r="AA153" s="136" t="str">
        <f t="shared" si="308"/>
        <v/>
      </c>
      <c r="AB153" s="136" t="str">
        <f t="shared" si="308"/>
        <v/>
      </c>
      <c r="AC153" s="136" t="str">
        <f t="shared" si="308"/>
        <v/>
      </c>
      <c r="AD153" s="136" t="str">
        <f t="shared" si="308"/>
        <v/>
      </c>
      <c r="AE153" s="136" t="str">
        <f t="shared" si="308"/>
        <v/>
      </c>
      <c r="AF153" s="136" t="str">
        <f t="shared" si="308"/>
        <v/>
      </c>
      <c r="AG153" s="136" t="str">
        <f t="shared" si="308"/>
        <v/>
      </c>
      <c r="AH153" s="136" t="str">
        <f t="shared" si="308"/>
        <v/>
      </c>
      <c r="AI153" s="136" t="str">
        <f t="shared" si="308"/>
        <v/>
      </c>
      <c r="AJ153" s="136" t="str">
        <f t="shared" si="308"/>
        <v/>
      </c>
      <c r="AK153" s="136" t="str">
        <f t="shared" si="308"/>
        <v/>
      </c>
      <c r="AL153" s="136" t="str">
        <f t="shared" si="308"/>
        <v/>
      </c>
      <c r="AM153" s="136" t="str">
        <f t="shared" si="308"/>
        <v/>
      </c>
      <c r="AN153" s="136" t="str">
        <f t="shared" ref="AN153:BR153" si="309">IF(AJ153&lt;&gt;"",ROUND(AN4*IF($G$1&gt;=DATEVALUE("22/11/2019"),$C$153/365)*$F$153,IF(FALSE,-3,2)),"")</f>
        <v/>
      </c>
      <c r="AO153" s="136" t="str">
        <f t="shared" si="309"/>
        <v/>
      </c>
      <c r="AP153" s="136" t="str">
        <f t="shared" si="309"/>
        <v/>
      </c>
      <c r="AQ153" s="136" t="str">
        <f t="shared" si="309"/>
        <v/>
      </c>
      <c r="AR153" s="136" t="str">
        <f t="shared" si="309"/>
        <v/>
      </c>
      <c r="AS153" s="136" t="str">
        <f t="shared" si="309"/>
        <v/>
      </c>
      <c r="AT153" s="136" t="str">
        <f t="shared" si="309"/>
        <v/>
      </c>
      <c r="AU153" s="136" t="str">
        <f t="shared" si="309"/>
        <v/>
      </c>
      <c r="AV153" s="136" t="str">
        <f t="shared" si="309"/>
        <v/>
      </c>
      <c r="AW153" s="136" t="str">
        <f t="shared" si="309"/>
        <v/>
      </c>
      <c r="AX153" s="136" t="str">
        <f t="shared" si="309"/>
        <v/>
      </c>
      <c r="AY153" s="136" t="str">
        <f t="shared" si="309"/>
        <v/>
      </c>
      <c r="AZ153" s="136" t="str">
        <f t="shared" si="309"/>
        <v/>
      </c>
      <c r="BA153" s="136" t="str">
        <f t="shared" si="309"/>
        <v/>
      </c>
      <c r="BB153" s="136" t="str">
        <f t="shared" si="309"/>
        <v/>
      </c>
      <c r="BC153" s="136" t="str">
        <f t="shared" si="309"/>
        <v/>
      </c>
      <c r="BD153" s="136" t="str">
        <f t="shared" si="309"/>
        <v/>
      </c>
      <c r="BE153" s="136" t="str">
        <f t="shared" si="309"/>
        <v/>
      </c>
      <c r="BF153" s="136" t="str">
        <f t="shared" si="309"/>
        <v/>
      </c>
      <c r="BG153" s="136" t="str">
        <f t="shared" si="309"/>
        <v/>
      </c>
      <c r="BH153" s="136" t="str">
        <f t="shared" si="309"/>
        <v/>
      </c>
      <c r="BI153" s="136" t="str">
        <f t="shared" si="309"/>
        <v/>
      </c>
      <c r="BJ153" s="136" t="str">
        <f t="shared" si="309"/>
        <v/>
      </c>
      <c r="BK153" s="136" t="str">
        <f t="shared" si="309"/>
        <v/>
      </c>
      <c r="BL153" s="136" t="str">
        <f t="shared" si="309"/>
        <v/>
      </c>
      <c r="BM153" s="136" t="str">
        <f t="shared" si="309"/>
        <v/>
      </c>
      <c r="BN153" s="136" t="str">
        <f t="shared" si="309"/>
        <v/>
      </c>
      <c r="BO153" s="136" t="str">
        <f t="shared" si="309"/>
        <v/>
      </c>
      <c r="BP153" s="136" t="str">
        <f t="shared" si="309"/>
        <v/>
      </c>
      <c r="BQ153" s="136" t="str">
        <f t="shared" si="309"/>
        <v/>
      </c>
      <c r="BR153" s="136" t="str">
        <f t="shared" si="309"/>
        <v/>
      </c>
    </row>
    <row r="154" spans="1:70">
      <c r="A154" s="133" t="str">
        <f>IFERROR(IF(IF(AND(ROW(A154)=ROW($A$6),$G$2&lt;DATEVALUE("28/07/2006")),$G$2+1,INDEX('Intereses moratorios'!$A$7:$A$299,MATCH($G$2,'Intereses moratorios'!$A$7:$A$299,1)+ROW(A154)-ROW($A$6)))=0,"",IF(AND(ROW(A154)=ROW($A$6),$G$2&lt;DATEVALUE("28/07/2006")),$G$2+1,INDEX('Intereses moratorios'!$A$7:$A$299,MATCH($G$2,'Intereses moratorios'!$A$7:$A$299,1)+ROW(A154)-ROW($A$6)))),"")</f>
        <v/>
      </c>
      <c r="B154" s="133" t="str">
        <f>IFERROR(INDEX('Intereses moratorios'!$B$7:$B$299,MATCH(A154,'Intereses moratorios'!$A$7:$A$299,0)),"")</f>
        <v/>
      </c>
      <c r="C154" s="134" t="str">
        <f>IF(A154="","",IFERROR(IF($G$1&gt;=DATEVALUE("22/11/2019"),$E$4,INDEX('Intereses moratorios'!$D$7:$D$299,MATCH(A154,'Intereses moratorios'!$A$7:$A$299,0))),""))</f>
        <v/>
      </c>
      <c r="D154" s="133" t="str">
        <f t="shared" si="272"/>
        <v/>
      </c>
      <c r="E154" s="133" t="str">
        <f t="shared" si="273"/>
        <v/>
      </c>
      <c r="F154" s="135" t="str">
        <f t="shared" si="269"/>
        <v/>
      </c>
      <c r="G154" s="136" t="str">
        <f t="shared" si="266"/>
        <v/>
      </c>
      <c r="H154" s="136" t="str">
        <f t="shared" ref="H154:AM154" si="310">IF(D154&lt;&gt;"",ROUND(H4*IF($G$1&gt;=DATEVALUE("22/11/2019"),$C$154/365)*$F$154,IF(FALSE,-3,2)),"")</f>
        <v/>
      </c>
      <c r="I154" s="136" t="str">
        <f t="shared" si="310"/>
        <v/>
      </c>
      <c r="J154" s="136" t="str">
        <f t="shared" si="310"/>
        <v/>
      </c>
      <c r="K154" s="136" t="str">
        <f t="shared" si="310"/>
        <v/>
      </c>
      <c r="L154" s="136" t="str">
        <f t="shared" si="310"/>
        <v/>
      </c>
      <c r="M154" s="136" t="str">
        <f t="shared" si="310"/>
        <v/>
      </c>
      <c r="N154" s="136" t="str">
        <f t="shared" si="310"/>
        <v/>
      </c>
      <c r="O154" s="136" t="str">
        <f t="shared" si="310"/>
        <v/>
      </c>
      <c r="P154" s="136" t="str">
        <f t="shared" si="310"/>
        <v/>
      </c>
      <c r="Q154" s="136" t="str">
        <f t="shared" si="310"/>
        <v/>
      </c>
      <c r="R154" s="136" t="str">
        <f t="shared" si="310"/>
        <v/>
      </c>
      <c r="S154" s="136" t="str">
        <f t="shared" si="310"/>
        <v/>
      </c>
      <c r="T154" s="136" t="str">
        <f t="shared" si="310"/>
        <v/>
      </c>
      <c r="U154" s="136" t="str">
        <f t="shared" si="310"/>
        <v/>
      </c>
      <c r="V154" s="136" t="str">
        <f t="shared" si="310"/>
        <v/>
      </c>
      <c r="W154" s="136" t="str">
        <f t="shared" si="310"/>
        <v/>
      </c>
      <c r="X154" s="136" t="str">
        <f t="shared" si="310"/>
        <v/>
      </c>
      <c r="Y154" s="136" t="str">
        <f t="shared" si="310"/>
        <v/>
      </c>
      <c r="Z154" s="136" t="str">
        <f t="shared" si="310"/>
        <v/>
      </c>
      <c r="AA154" s="136" t="str">
        <f t="shared" si="310"/>
        <v/>
      </c>
      <c r="AB154" s="136" t="str">
        <f t="shared" si="310"/>
        <v/>
      </c>
      <c r="AC154" s="136" t="str">
        <f t="shared" si="310"/>
        <v/>
      </c>
      <c r="AD154" s="136" t="str">
        <f t="shared" si="310"/>
        <v/>
      </c>
      <c r="AE154" s="136" t="str">
        <f t="shared" si="310"/>
        <v/>
      </c>
      <c r="AF154" s="136" t="str">
        <f t="shared" si="310"/>
        <v/>
      </c>
      <c r="AG154" s="136" t="str">
        <f t="shared" si="310"/>
        <v/>
      </c>
      <c r="AH154" s="136" t="str">
        <f t="shared" si="310"/>
        <v/>
      </c>
      <c r="AI154" s="136" t="str">
        <f t="shared" si="310"/>
        <v/>
      </c>
      <c r="AJ154" s="136" t="str">
        <f t="shared" si="310"/>
        <v/>
      </c>
      <c r="AK154" s="136" t="str">
        <f t="shared" si="310"/>
        <v/>
      </c>
      <c r="AL154" s="136" t="str">
        <f t="shared" si="310"/>
        <v/>
      </c>
      <c r="AM154" s="136" t="str">
        <f t="shared" si="310"/>
        <v/>
      </c>
      <c r="AN154" s="136" t="str">
        <f t="shared" ref="AN154:BR154" si="311">IF(AJ154&lt;&gt;"",ROUND(AN4*IF($G$1&gt;=DATEVALUE("22/11/2019"),$C$154/365)*$F$154,IF(FALSE,-3,2)),"")</f>
        <v/>
      </c>
      <c r="AO154" s="136" t="str">
        <f t="shared" si="311"/>
        <v/>
      </c>
      <c r="AP154" s="136" t="str">
        <f t="shared" si="311"/>
        <v/>
      </c>
      <c r="AQ154" s="136" t="str">
        <f t="shared" si="311"/>
        <v/>
      </c>
      <c r="AR154" s="136" t="str">
        <f t="shared" si="311"/>
        <v/>
      </c>
      <c r="AS154" s="136" t="str">
        <f t="shared" si="311"/>
        <v/>
      </c>
      <c r="AT154" s="136" t="str">
        <f t="shared" si="311"/>
        <v/>
      </c>
      <c r="AU154" s="136" t="str">
        <f t="shared" si="311"/>
        <v/>
      </c>
      <c r="AV154" s="136" t="str">
        <f t="shared" si="311"/>
        <v/>
      </c>
      <c r="AW154" s="136" t="str">
        <f t="shared" si="311"/>
        <v/>
      </c>
      <c r="AX154" s="136" t="str">
        <f t="shared" si="311"/>
        <v/>
      </c>
      <c r="AY154" s="136" t="str">
        <f t="shared" si="311"/>
        <v/>
      </c>
      <c r="AZ154" s="136" t="str">
        <f t="shared" si="311"/>
        <v/>
      </c>
      <c r="BA154" s="136" t="str">
        <f t="shared" si="311"/>
        <v/>
      </c>
      <c r="BB154" s="136" t="str">
        <f t="shared" si="311"/>
        <v/>
      </c>
      <c r="BC154" s="136" t="str">
        <f t="shared" si="311"/>
        <v/>
      </c>
      <c r="BD154" s="136" t="str">
        <f t="shared" si="311"/>
        <v/>
      </c>
      <c r="BE154" s="136" t="str">
        <f t="shared" si="311"/>
        <v/>
      </c>
      <c r="BF154" s="136" t="str">
        <f t="shared" si="311"/>
        <v/>
      </c>
      <c r="BG154" s="136" t="str">
        <f t="shared" si="311"/>
        <v/>
      </c>
      <c r="BH154" s="136" t="str">
        <f t="shared" si="311"/>
        <v/>
      </c>
      <c r="BI154" s="136" t="str">
        <f t="shared" si="311"/>
        <v/>
      </c>
      <c r="BJ154" s="136" t="str">
        <f t="shared" si="311"/>
        <v/>
      </c>
      <c r="BK154" s="136" t="str">
        <f t="shared" si="311"/>
        <v/>
      </c>
      <c r="BL154" s="136" t="str">
        <f t="shared" si="311"/>
        <v/>
      </c>
      <c r="BM154" s="136" t="str">
        <f t="shared" si="311"/>
        <v/>
      </c>
      <c r="BN154" s="136" t="str">
        <f t="shared" si="311"/>
        <v/>
      </c>
      <c r="BO154" s="136" t="str">
        <f t="shared" si="311"/>
        <v/>
      </c>
      <c r="BP154" s="136" t="str">
        <f t="shared" si="311"/>
        <v/>
      </c>
      <c r="BQ154" s="136" t="str">
        <f t="shared" si="311"/>
        <v/>
      </c>
      <c r="BR154" s="136" t="str">
        <f t="shared" si="311"/>
        <v/>
      </c>
    </row>
    <row r="155" spans="1:70">
      <c r="A155" s="133" t="str">
        <f>IFERROR(IF(IF(AND(ROW(A155)=ROW($A$6),$G$2&lt;DATEVALUE("28/07/2006")),$G$2+1,INDEX('Intereses moratorios'!$A$7:$A$299,MATCH($G$2,'Intereses moratorios'!$A$7:$A$299,1)+ROW(A155)-ROW($A$6)))=0,"",IF(AND(ROW(A155)=ROW($A$6),$G$2&lt;DATEVALUE("28/07/2006")),$G$2+1,INDEX('Intereses moratorios'!$A$7:$A$299,MATCH($G$2,'Intereses moratorios'!$A$7:$A$299,1)+ROW(A155)-ROW($A$6)))),"")</f>
        <v/>
      </c>
      <c r="B155" s="133" t="str">
        <f>IFERROR(INDEX('Intereses moratorios'!$B$7:$B$299,MATCH(A155,'Intereses moratorios'!$A$7:$A$299,0)),"")</f>
        <v/>
      </c>
      <c r="C155" s="134" t="str">
        <f>IF(A155="","",IFERROR(IF($G$1&gt;=DATEVALUE("22/11/2019"),$E$4,INDEX('Intereses moratorios'!$D$7:$D$299,MATCH(A155,'Intereses moratorios'!$A$7:$A$299,0))),""))</f>
        <v/>
      </c>
      <c r="D155" s="133" t="str">
        <f t="shared" si="272"/>
        <v/>
      </c>
      <c r="E155" s="133" t="str">
        <f t="shared" si="273"/>
        <v/>
      </c>
      <c r="F155" s="135" t="str">
        <f t="shared" si="269"/>
        <v/>
      </c>
      <c r="G155" s="136" t="str">
        <f t="shared" si="266"/>
        <v/>
      </c>
      <c r="H155" s="136" t="str">
        <f t="shared" ref="H155:AM155" si="312">IF(D155&lt;&gt;"",ROUND(H4*IF($G$1&gt;=DATEVALUE("22/11/2019"),$C$155/365)*$F$155,IF(FALSE,-3,2)),"")</f>
        <v/>
      </c>
      <c r="I155" s="136" t="str">
        <f t="shared" si="312"/>
        <v/>
      </c>
      <c r="J155" s="136" t="str">
        <f t="shared" si="312"/>
        <v/>
      </c>
      <c r="K155" s="136" t="str">
        <f t="shared" si="312"/>
        <v/>
      </c>
      <c r="L155" s="136" t="str">
        <f t="shared" si="312"/>
        <v/>
      </c>
      <c r="M155" s="136" t="str">
        <f t="shared" si="312"/>
        <v/>
      </c>
      <c r="N155" s="136" t="str">
        <f t="shared" si="312"/>
        <v/>
      </c>
      <c r="O155" s="136" t="str">
        <f t="shared" si="312"/>
        <v/>
      </c>
      <c r="P155" s="136" t="str">
        <f t="shared" si="312"/>
        <v/>
      </c>
      <c r="Q155" s="136" t="str">
        <f t="shared" si="312"/>
        <v/>
      </c>
      <c r="R155" s="136" t="str">
        <f t="shared" si="312"/>
        <v/>
      </c>
      <c r="S155" s="136" t="str">
        <f t="shared" si="312"/>
        <v/>
      </c>
      <c r="T155" s="136" t="str">
        <f t="shared" si="312"/>
        <v/>
      </c>
      <c r="U155" s="136" t="str">
        <f t="shared" si="312"/>
        <v/>
      </c>
      <c r="V155" s="136" t="str">
        <f t="shared" si="312"/>
        <v/>
      </c>
      <c r="W155" s="136" t="str">
        <f t="shared" si="312"/>
        <v/>
      </c>
      <c r="X155" s="136" t="str">
        <f t="shared" si="312"/>
        <v/>
      </c>
      <c r="Y155" s="136" t="str">
        <f t="shared" si="312"/>
        <v/>
      </c>
      <c r="Z155" s="136" t="str">
        <f t="shared" si="312"/>
        <v/>
      </c>
      <c r="AA155" s="136" t="str">
        <f t="shared" si="312"/>
        <v/>
      </c>
      <c r="AB155" s="136" t="str">
        <f t="shared" si="312"/>
        <v/>
      </c>
      <c r="AC155" s="136" t="str">
        <f t="shared" si="312"/>
        <v/>
      </c>
      <c r="AD155" s="136" t="str">
        <f t="shared" si="312"/>
        <v/>
      </c>
      <c r="AE155" s="136" t="str">
        <f t="shared" si="312"/>
        <v/>
      </c>
      <c r="AF155" s="136" t="str">
        <f t="shared" si="312"/>
        <v/>
      </c>
      <c r="AG155" s="136" t="str">
        <f t="shared" si="312"/>
        <v/>
      </c>
      <c r="AH155" s="136" t="str">
        <f t="shared" si="312"/>
        <v/>
      </c>
      <c r="AI155" s="136" t="str">
        <f t="shared" si="312"/>
        <v/>
      </c>
      <c r="AJ155" s="136" t="str">
        <f t="shared" si="312"/>
        <v/>
      </c>
      <c r="AK155" s="136" t="str">
        <f t="shared" si="312"/>
        <v/>
      </c>
      <c r="AL155" s="136" t="str">
        <f t="shared" si="312"/>
        <v/>
      </c>
      <c r="AM155" s="136" t="str">
        <f t="shared" si="312"/>
        <v/>
      </c>
      <c r="AN155" s="136" t="str">
        <f t="shared" ref="AN155:BR155" si="313">IF(AJ155&lt;&gt;"",ROUND(AN4*IF($G$1&gt;=DATEVALUE("22/11/2019"),$C$155/365)*$F$155,IF(FALSE,-3,2)),"")</f>
        <v/>
      </c>
      <c r="AO155" s="136" t="str">
        <f t="shared" si="313"/>
        <v/>
      </c>
      <c r="AP155" s="136" t="str">
        <f t="shared" si="313"/>
        <v/>
      </c>
      <c r="AQ155" s="136" t="str">
        <f t="shared" si="313"/>
        <v/>
      </c>
      <c r="AR155" s="136" t="str">
        <f t="shared" si="313"/>
        <v/>
      </c>
      <c r="AS155" s="136" t="str">
        <f t="shared" si="313"/>
        <v/>
      </c>
      <c r="AT155" s="136" t="str">
        <f t="shared" si="313"/>
        <v/>
      </c>
      <c r="AU155" s="136" t="str">
        <f t="shared" si="313"/>
        <v/>
      </c>
      <c r="AV155" s="136" t="str">
        <f t="shared" si="313"/>
        <v/>
      </c>
      <c r="AW155" s="136" t="str">
        <f t="shared" si="313"/>
        <v/>
      </c>
      <c r="AX155" s="136" t="str">
        <f t="shared" si="313"/>
        <v/>
      </c>
      <c r="AY155" s="136" t="str">
        <f t="shared" si="313"/>
        <v/>
      </c>
      <c r="AZ155" s="136" t="str">
        <f t="shared" si="313"/>
        <v/>
      </c>
      <c r="BA155" s="136" t="str">
        <f t="shared" si="313"/>
        <v/>
      </c>
      <c r="BB155" s="136" t="str">
        <f t="shared" si="313"/>
        <v/>
      </c>
      <c r="BC155" s="136" t="str">
        <f t="shared" si="313"/>
        <v/>
      </c>
      <c r="BD155" s="136" t="str">
        <f t="shared" si="313"/>
        <v/>
      </c>
      <c r="BE155" s="136" t="str">
        <f t="shared" si="313"/>
        <v/>
      </c>
      <c r="BF155" s="136" t="str">
        <f t="shared" si="313"/>
        <v/>
      </c>
      <c r="BG155" s="136" t="str">
        <f t="shared" si="313"/>
        <v/>
      </c>
      <c r="BH155" s="136" t="str">
        <f t="shared" si="313"/>
        <v/>
      </c>
      <c r="BI155" s="136" t="str">
        <f t="shared" si="313"/>
        <v/>
      </c>
      <c r="BJ155" s="136" t="str">
        <f t="shared" si="313"/>
        <v/>
      </c>
      <c r="BK155" s="136" t="str">
        <f t="shared" si="313"/>
        <v/>
      </c>
      <c r="BL155" s="136" t="str">
        <f t="shared" si="313"/>
        <v/>
      </c>
      <c r="BM155" s="136" t="str">
        <f t="shared" si="313"/>
        <v/>
      </c>
      <c r="BN155" s="136" t="str">
        <f t="shared" si="313"/>
        <v/>
      </c>
      <c r="BO155" s="136" t="str">
        <f t="shared" si="313"/>
        <v/>
      </c>
      <c r="BP155" s="136" t="str">
        <f t="shared" si="313"/>
        <v/>
      </c>
      <c r="BQ155" s="136" t="str">
        <f t="shared" si="313"/>
        <v/>
      </c>
      <c r="BR155" s="136" t="str">
        <f t="shared" si="313"/>
        <v/>
      </c>
    </row>
    <row r="156" spans="1:70">
      <c r="A156" s="133" t="str">
        <f>IFERROR(IF(IF(AND(ROW(A156)=ROW($A$6),$G$2&lt;DATEVALUE("28/07/2006")),$G$2+1,INDEX('Intereses moratorios'!$A$7:$A$299,MATCH($G$2,'Intereses moratorios'!$A$7:$A$299,1)+ROW(A156)-ROW($A$6)))=0,"",IF(AND(ROW(A156)=ROW($A$6),$G$2&lt;DATEVALUE("28/07/2006")),$G$2+1,INDEX('Intereses moratorios'!$A$7:$A$299,MATCH($G$2,'Intereses moratorios'!$A$7:$A$299,1)+ROW(A156)-ROW($A$6)))),"")</f>
        <v/>
      </c>
      <c r="B156" s="133" t="str">
        <f>IFERROR(INDEX('Intereses moratorios'!$B$7:$B$299,MATCH(A156,'Intereses moratorios'!$A$7:$A$299,0)),"")</f>
        <v/>
      </c>
      <c r="C156" s="134" t="str">
        <f>IF(A156="","",IFERROR(IF($G$1&gt;=DATEVALUE("22/11/2019"),$E$4,INDEX('Intereses moratorios'!$D$7:$D$299,MATCH(A156,'Intereses moratorios'!$A$7:$A$299,0))),""))</f>
        <v/>
      </c>
      <c r="D156" s="133" t="str">
        <f t="shared" si="272"/>
        <v/>
      </c>
      <c r="E156" s="133" t="str">
        <f t="shared" si="273"/>
        <v/>
      </c>
      <c r="F156" s="135" t="str">
        <f t="shared" si="269"/>
        <v/>
      </c>
      <c r="G156" s="136" t="str">
        <f t="shared" si="266"/>
        <v/>
      </c>
      <c r="H156" s="136" t="str">
        <f t="shared" ref="H156:AM156" si="314">IF(D156&lt;&gt;"",ROUND(H4*IF($G$1&gt;=DATEVALUE("22/11/2019"),$C$156/365)*$F$156,IF(FALSE,-3,2)),"")</f>
        <v/>
      </c>
      <c r="I156" s="136" t="str">
        <f t="shared" si="314"/>
        <v/>
      </c>
      <c r="J156" s="136" t="str">
        <f t="shared" si="314"/>
        <v/>
      </c>
      <c r="K156" s="136" t="str">
        <f t="shared" si="314"/>
        <v/>
      </c>
      <c r="L156" s="136" t="str">
        <f t="shared" si="314"/>
        <v/>
      </c>
      <c r="M156" s="136" t="str">
        <f t="shared" si="314"/>
        <v/>
      </c>
      <c r="N156" s="136" t="str">
        <f t="shared" si="314"/>
        <v/>
      </c>
      <c r="O156" s="136" t="str">
        <f t="shared" si="314"/>
        <v/>
      </c>
      <c r="P156" s="136" t="str">
        <f t="shared" si="314"/>
        <v/>
      </c>
      <c r="Q156" s="136" t="str">
        <f t="shared" si="314"/>
        <v/>
      </c>
      <c r="R156" s="136" t="str">
        <f t="shared" si="314"/>
        <v/>
      </c>
      <c r="S156" s="136" t="str">
        <f t="shared" si="314"/>
        <v/>
      </c>
      <c r="T156" s="136" t="str">
        <f t="shared" si="314"/>
        <v/>
      </c>
      <c r="U156" s="136" t="str">
        <f t="shared" si="314"/>
        <v/>
      </c>
      <c r="V156" s="136" t="str">
        <f t="shared" si="314"/>
        <v/>
      </c>
      <c r="W156" s="136" t="str">
        <f t="shared" si="314"/>
        <v/>
      </c>
      <c r="X156" s="136" t="str">
        <f t="shared" si="314"/>
        <v/>
      </c>
      <c r="Y156" s="136" t="str">
        <f t="shared" si="314"/>
        <v/>
      </c>
      <c r="Z156" s="136" t="str">
        <f t="shared" si="314"/>
        <v/>
      </c>
      <c r="AA156" s="136" t="str">
        <f t="shared" si="314"/>
        <v/>
      </c>
      <c r="AB156" s="136" t="str">
        <f t="shared" si="314"/>
        <v/>
      </c>
      <c r="AC156" s="136" t="str">
        <f t="shared" si="314"/>
        <v/>
      </c>
      <c r="AD156" s="136" t="str">
        <f t="shared" si="314"/>
        <v/>
      </c>
      <c r="AE156" s="136" t="str">
        <f t="shared" si="314"/>
        <v/>
      </c>
      <c r="AF156" s="136" t="str">
        <f t="shared" si="314"/>
        <v/>
      </c>
      <c r="AG156" s="136" t="str">
        <f t="shared" si="314"/>
        <v/>
      </c>
      <c r="AH156" s="136" t="str">
        <f t="shared" si="314"/>
        <v/>
      </c>
      <c r="AI156" s="136" t="str">
        <f t="shared" si="314"/>
        <v/>
      </c>
      <c r="AJ156" s="136" t="str">
        <f t="shared" si="314"/>
        <v/>
      </c>
      <c r="AK156" s="136" t="str">
        <f t="shared" si="314"/>
        <v/>
      </c>
      <c r="AL156" s="136" t="str">
        <f t="shared" si="314"/>
        <v/>
      </c>
      <c r="AM156" s="136" t="str">
        <f t="shared" si="314"/>
        <v/>
      </c>
      <c r="AN156" s="136" t="str">
        <f t="shared" ref="AN156:BR156" si="315">IF(AJ156&lt;&gt;"",ROUND(AN4*IF($G$1&gt;=DATEVALUE("22/11/2019"),$C$156/365)*$F$156,IF(FALSE,-3,2)),"")</f>
        <v/>
      </c>
      <c r="AO156" s="136" t="str">
        <f t="shared" si="315"/>
        <v/>
      </c>
      <c r="AP156" s="136" t="str">
        <f t="shared" si="315"/>
        <v/>
      </c>
      <c r="AQ156" s="136" t="str">
        <f t="shared" si="315"/>
        <v/>
      </c>
      <c r="AR156" s="136" t="str">
        <f t="shared" si="315"/>
        <v/>
      </c>
      <c r="AS156" s="136" t="str">
        <f t="shared" si="315"/>
        <v/>
      </c>
      <c r="AT156" s="136" t="str">
        <f t="shared" si="315"/>
        <v/>
      </c>
      <c r="AU156" s="136" t="str">
        <f t="shared" si="315"/>
        <v/>
      </c>
      <c r="AV156" s="136" t="str">
        <f t="shared" si="315"/>
        <v/>
      </c>
      <c r="AW156" s="136" t="str">
        <f t="shared" si="315"/>
        <v/>
      </c>
      <c r="AX156" s="136" t="str">
        <f t="shared" si="315"/>
        <v/>
      </c>
      <c r="AY156" s="136" t="str">
        <f t="shared" si="315"/>
        <v/>
      </c>
      <c r="AZ156" s="136" t="str">
        <f t="shared" si="315"/>
        <v/>
      </c>
      <c r="BA156" s="136" t="str">
        <f t="shared" si="315"/>
        <v/>
      </c>
      <c r="BB156" s="136" t="str">
        <f t="shared" si="315"/>
        <v/>
      </c>
      <c r="BC156" s="136" t="str">
        <f t="shared" si="315"/>
        <v/>
      </c>
      <c r="BD156" s="136" t="str">
        <f t="shared" si="315"/>
        <v/>
      </c>
      <c r="BE156" s="136" t="str">
        <f t="shared" si="315"/>
        <v/>
      </c>
      <c r="BF156" s="136" t="str">
        <f t="shared" si="315"/>
        <v/>
      </c>
      <c r="BG156" s="136" t="str">
        <f t="shared" si="315"/>
        <v/>
      </c>
      <c r="BH156" s="136" t="str">
        <f t="shared" si="315"/>
        <v/>
      </c>
      <c r="BI156" s="136" t="str">
        <f t="shared" si="315"/>
        <v/>
      </c>
      <c r="BJ156" s="136" t="str">
        <f t="shared" si="315"/>
        <v/>
      </c>
      <c r="BK156" s="136" t="str">
        <f t="shared" si="315"/>
        <v/>
      </c>
      <c r="BL156" s="136" t="str">
        <f t="shared" si="315"/>
        <v/>
      </c>
      <c r="BM156" s="136" t="str">
        <f t="shared" si="315"/>
        <v/>
      </c>
      <c r="BN156" s="136" t="str">
        <f t="shared" si="315"/>
        <v/>
      </c>
      <c r="BO156" s="136" t="str">
        <f t="shared" si="315"/>
        <v/>
      </c>
      <c r="BP156" s="136" t="str">
        <f t="shared" si="315"/>
        <v/>
      </c>
      <c r="BQ156" s="136" t="str">
        <f t="shared" si="315"/>
        <v/>
      </c>
      <c r="BR156" s="136" t="str">
        <f t="shared" si="315"/>
        <v/>
      </c>
    </row>
    <row r="157" spans="1:70">
      <c r="A157" s="133" t="str">
        <f>IFERROR(IF(IF(AND(ROW(A157)=ROW($A$6),$G$2&lt;DATEVALUE("28/07/2006")),$G$2+1,INDEX('Intereses moratorios'!$A$7:$A$299,MATCH($G$2,'Intereses moratorios'!$A$7:$A$299,1)+ROW(A157)-ROW($A$6)))=0,"",IF(AND(ROW(A157)=ROW($A$6),$G$2&lt;DATEVALUE("28/07/2006")),$G$2+1,INDEX('Intereses moratorios'!$A$7:$A$299,MATCH($G$2,'Intereses moratorios'!$A$7:$A$299,1)+ROW(A157)-ROW($A$6)))),"")</f>
        <v/>
      </c>
      <c r="B157" s="133" t="str">
        <f>IFERROR(INDEX('Intereses moratorios'!$B$7:$B$299,MATCH(A157,'Intereses moratorios'!$A$7:$A$299,0)),"")</f>
        <v/>
      </c>
      <c r="C157" s="134" t="str">
        <f>IF(A157="","",IFERROR(IF($G$1&gt;=DATEVALUE("22/11/2019"),$E$4,INDEX('Intereses moratorios'!$D$7:$D$299,MATCH(A157,'Intereses moratorios'!$A$7:$A$299,0))),""))</f>
        <v/>
      </c>
      <c r="D157" s="133" t="str">
        <f t="shared" si="272"/>
        <v/>
      </c>
      <c r="E157" s="133" t="str">
        <f t="shared" si="273"/>
        <v/>
      </c>
      <c r="F157" s="135" t="str">
        <f t="shared" si="269"/>
        <v/>
      </c>
      <c r="G157" s="136" t="str">
        <f t="shared" si="266"/>
        <v/>
      </c>
      <c r="H157" s="136" t="str">
        <f t="shared" ref="H157:AM157" si="316">IF(D157&lt;&gt;"",ROUND(H4*IF($G$1&gt;=DATEVALUE("22/11/2019"),$C$157/365)*$F$157,IF(FALSE,-3,2)),"")</f>
        <v/>
      </c>
      <c r="I157" s="136" t="str">
        <f t="shared" si="316"/>
        <v/>
      </c>
      <c r="J157" s="136" t="str">
        <f t="shared" si="316"/>
        <v/>
      </c>
      <c r="K157" s="136" t="str">
        <f t="shared" si="316"/>
        <v/>
      </c>
      <c r="L157" s="136" t="str">
        <f t="shared" si="316"/>
        <v/>
      </c>
      <c r="M157" s="136" t="str">
        <f t="shared" si="316"/>
        <v/>
      </c>
      <c r="N157" s="136" t="str">
        <f t="shared" si="316"/>
        <v/>
      </c>
      <c r="O157" s="136" t="str">
        <f t="shared" si="316"/>
        <v/>
      </c>
      <c r="P157" s="136" t="str">
        <f t="shared" si="316"/>
        <v/>
      </c>
      <c r="Q157" s="136" t="str">
        <f t="shared" si="316"/>
        <v/>
      </c>
      <c r="R157" s="136" t="str">
        <f t="shared" si="316"/>
        <v/>
      </c>
      <c r="S157" s="136" t="str">
        <f t="shared" si="316"/>
        <v/>
      </c>
      <c r="T157" s="136" t="str">
        <f t="shared" si="316"/>
        <v/>
      </c>
      <c r="U157" s="136" t="str">
        <f t="shared" si="316"/>
        <v/>
      </c>
      <c r="V157" s="136" t="str">
        <f t="shared" si="316"/>
        <v/>
      </c>
      <c r="W157" s="136" t="str">
        <f t="shared" si="316"/>
        <v/>
      </c>
      <c r="X157" s="136" t="str">
        <f t="shared" si="316"/>
        <v/>
      </c>
      <c r="Y157" s="136" t="str">
        <f t="shared" si="316"/>
        <v/>
      </c>
      <c r="Z157" s="136" t="str">
        <f t="shared" si="316"/>
        <v/>
      </c>
      <c r="AA157" s="136" t="str">
        <f t="shared" si="316"/>
        <v/>
      </c>
      <c r="AB157" s="136" t="str">
        <f t="shared" si="316"/>
        <v/>
      </c>
      <c r="AC157" s="136" t="str">
        <f t="shared" si="316"/>
        <v/>
      </c>
      <c r="AD157" s="136" t="str">
        <f t="shared" si="316"/>
        <v/>
      </c>
      <c r="AE157" s="136" t="str">
        <f t="shared" si="316"/>
        <v/>
      </c>
      <c r="AF157" s="136" t="str">
        <f t="shared" si="316"/>
        <v/>
      </c>
      <c r="AG157" s="136" t="str">
        <f t="shared" si="316"/>
        <v/>
      </c>
      <c r="AH157" s="136" t="str">
        <f t="shared" si="316"/>
        <v/>
      </c>
      <c r="AI157" s="136" t="str">
        <f t="shared" si="316"/>
        <v/>
      </c>
      <c r="AJ157" s="136" t="str">
        <f t="shared" si="316"/>
        <v/>
      </c>
      <c r="AK157" s="136" t="str">
        <f t="shared" si="316"/>
        <v/>
      </c>
      <c r="AL157" s="136" t="str">
        <f t="shared" si="316"/>
        <v/>
      </c>
      <c r="AM157" s="136" t="str">
        <f t="shared" si="316"/>
        <v/>
      </c>
      <c r="AN157" s="136" t="str">
        <f t="shared" ref="AN157:BR157" si="317">IF(AJ157&lt;&gt;"",ROUND(AN4*IF($G$1&gt;=DATEVALUE("22/11/2019"),$C$157/365)*$F$157,IF(FALSE,-3,2)),"")</f>
        <v/>
      </c>
      <c r="AO157" s="136" t="str">
        <f t="shared" si="317"/>
        <v/>
      </c>
      <c r="AP157" s="136" t="str">
        <f t="shared" si="317"/>
        <v/>
      </c>
      <c r="AQ157" s="136" t="str">
        <f t="shared" si="317"/>
        <v/>
      </c>
      <c r="AR157" s="136" t="str">
        <f t="shared" si="317"/>
        <v/>
      </c>
      <c r="AS157" s="136" t="str">
        <f t="shared" si="317"/>
        <v/>
      </c>
      <c r="AT157" s="136" t="str">
        <f t="shared" si="317"/>
        <v/>
      </c>
      <c r="AU157" s="136" t="str">
        <f t="shared" si="317"/>
        <v/>
      </c>
      <c r="AV157" s="136" t="str">
        <f t="shared" si="317"/>
        <v/>
      </c>
      <c r="AW157" s="136" t="str">
        <f t="shared" si="317"/>
        <v/>
      </c>
      <c r="AX157" s="136" t="str">
        <f t="shared" si="317"/>
        <v/>
      </c>
      <c r="AY157" s="136" t="str">
        <f t="shared" si="317"/>
        <v/>
      </c>
      <c r="AZ157" s="136" t="str">
        <f t="shared" si="317"/>
        <v/>
      </c>
      <c r="BA157" s="136" t="str">
        <f t="shared" si="317"/>
        <v/>
      </c>
      <c r="BB157" s="136" t="str">
        <f t="shared" si="317"/>
        <v/>
      </c>
      <c r="BC157" s="136" t="str">
        <f t="shared" si="317"/>
        <v/>
      </c>
      <c r="BD157" s="136" t="str">
        <f t="shared" si="317"/>
        <v/>
      </c>
      <c r="BE157" s="136" t="str">
        <f t="shared" si="317"/>
        <v/>
      </c>
      <c r="BF157" s="136" t="str">
        <f t="shared" si="317"/>
        <v/>
      </c>
      <c r="BG157" s="136" t="str">
        <f t="shared" si="317"/>
        <v/>
      </c>
      <c r="BH157" s="136" t="str">
        <f t="shared" si="317"/>
        <v/>
      </c>
      <c r="BI157" s="136" t="str">
        <f t="shared" si="317"/>
        <v/>
      </c>
      <c r="BJ157" s="136" t="str">
        <f t="shared" si="317"/>
        <v/>
      </c>
      <c r="BK157" s="136" t="str">
        <f t="shared" si="317"/>
        <v/>
      </c>
      <c r="BL157" s="136" t="str">
        <f t="shared" si="317"/>
        <v/>
      </c>
      <c r="BM157" s="136" t="str">
        <f t="shared" si="317"/>
        <v/>
      </c>
      <c r="BN157" s="136" t="str">
        <f t="shared" si="317"/>
        <v/>
      </c>
      <c r="BO157" s="136" t="str">
        <f t="shared" si="317"/>
        <v/>
      </c>
      <c r="BP157" s="136" t="str">
        <f t="shared" si="317"/>
        <v/>
      </c>
      <c r="BQ157" s="136" t="str">
        <f t="shared" si="317"/>
        <v/>
      </c>
      <c r="BR157" s="136" t="str">
        <f t="shared" si="317"/>
        <v/>
      </c>
    </row>
    <row r="158" spans="1:70">
      <c r="A158" s="133" t="str">
        <f>IFERROR(IF(IF(AND(ROW(A158)=ROW($A$6),$G$2&lt;DATEVALUE("28/07/2006")),$G$2+1,INDEX('Intereses moratorios'!$A$7:$A$299,MATCH($G$2,'Intereses moratorios'!$A$7:$A$299,1)+ROW(A158)-ROW($A$6)))=0,"",IF(AND(ROW(A158)=ROW($A$6),$G$2&lt;DATEVALUE("28/07/2006")),$G$2+1,INDEX('Intereses moratorios'!$A$7:$A$299,MATCH($G$2,'Intereses moratorios'!$A$7:$A$299,1)+ROW(A158)-ROW($A$6)))),"")</f>
        <v/>
      </c>
      <c r="B158" s="133" t="str">
        <f>IFERROR(INDEX('Intereses moratorios'!$B$7:$B$299,MATCH(A158,'Intereses moratorios'!$A$7:$A$299,0)),"")</f>
        <v/>
      </c>
      <c r="C158" s="134" t="str">
        <f>IF(A158="","",IFERROR(IF($G$1&gt;=DATEVALUE("22/11/2019"),$E$4,INDEX('Intereses moratorios'!$D$7:$D$299,MATCH(A158,'Intereses moratorios'!$A$7:$A$299,0))),""))</f>
        <v/>
      </c>
      <c r="D158" s="133" t="str">
        <f t="shared" si="272"/>
        <v/>
      </c>
      <c r="E158" s="133" t="str">
        <f t="shared" si="273"/>
        <v/>
      </c>
      <c r="F158" s="135" t="str">
        <f t="shared" si="269"/>
        <v/>
      </c>
      <c r="G158" s="136" t="str">
        <f t="shared" si="266"/>
        <v/>
      </c>
      <c r="H158" s="136" t="str">
        <f t="shared" ref="H158:AM158" si="318">IF(D158&lt;&gt;"",ROUND(H4*IF($G$1&gt;=DATEVALUE("22/11/2019"),$C$158/365)*$F$158,IF(FALSE,-3,2)),"")</f>
        <v/>
      </c>
      <c r="I158" s="136" t="str">
        <f t="shared" si="318"/>
        <v/>
      </c>
      <c r="J158" s="136" t="str">
        <f t="shared" si="318"/>
        <v/>
      </c>
      <c r="K158" s="136" t="str">
        <f t="shared" si="318"/>
        <v/>
      </c>
      <c r="L158" s="136" t="str">
        <f t="shared" si="318"/>
        <v/>
      </c>
      <c r="M158" s="136" t="str">
        <f t="shared" si="318"/>
        <v/>
      </c>
      <c r="N158" s="136" t="str">
        <f t="shared" si="318"/>
        <v/>
      </c>
      <c r="O158" s="136" t="str">
        <f t="shared" si="318"/>
        <v/>
      </c>
      <c r="P158" s="136" t="str">
        <f t="shared" si="318"/>
        <v/>
      </c>
      <c r="Q158" s="136" t="str">
        <f t="shared" si="318"/>
        <v/>
      </c>
      <c r="R158" s="136" t="str">
        <f t="shared" si="318"/>
        <v/>
      </c>
      <c r="S158" s="136" t="str">
        <f t="shared" si="318"/>
        <v/>
      </c>
      <c r="T158" s="136" t="str">
        <f t="shared" si="318"/>
        <v/>
      </c>
      <c r="U158" s="136" t="str">
        <f t="shared" si="318"/>
        <v/>
      </c>
      <c r="V158" s="136" t="str">
        <f t="shared" si="318"/>
        <v/>
      </c>
      <c r="W158" s="136" t="str">
        <f t="shared" si="318"/>
        <v/>
      </c>
      <c r="X158" s="136" t="str">
        <f t="shared" si="318"/>
        <v/>
      </c>
      <c r="Y158" s="136" t="str">
        <f t="shared" si="318"/>
        <v/>
      </c>
      <c r="Z158" s="136" t="str">
        <f t="shared" si="318"/>
        <v/>
      </c>
      <c r="AA158" s="136" t="str">
        <f t="shared" si="318"/>
        <v/>
      </c>
      <c r="AB158" s="136" t="str">
        <f t="shared" si="318"/>
        <v/>
      </c>
      <c r="AC158" s="136" t="str">
        <f t="shared" si="318"/>
        <v/>
      </c>
      <c r="AD158" s="136" t="str">
        <f t="shared" si="318"/>
        <v/>
      </c>
      <c r="AE158" s="136" t="str">
        <f t="shared" si="318"/>
        <v/>
      </c>
      <c r="AF158" s="136" t="str">
        <f t="shared" si="318"/>
        <v/>
      </c>
      <c r="AG158" s="136" t="str">
        <f t="shared" si="318"/>
        <v/>
      </c>
      <c r="AH158" s="136" t="str">
        <f t="shared" si="318"/>
        <v/>
      </c>
      <c r="AI158" s="136" t="str">
        <f t="shared" si="318"/>
        <v/>
      </c>
      <c r="AJ158" s="136" t="str">
        <f t="shared" si="318"/>
        <v/>
      </c>
      <c r="AK158" s="136" t="str">
        <f t="shared" si="318"/>
        <v/>
      </c>
      <c r="AL158" s="136" t="str">
        <f t="shared" si="318"/>
        <v/>
      </c>
      <c r="AM158" s="136" t="str">
        <f t="shared" si="318"/>
        <v/>
      </c>
      <c r="AN158" s="136" t="str">
        <f t="shared" ref="AN158:BR158" si="319">IF(AJ158&lt;&gt;"",ROUND(AN4*IF($G$1&gt;=DATEVALUE("22/11/2019"),$C$158/365)*$F$158,IF(FALSE,-3,2)),"")</f>
        <v/>
      </c>
      <c r="AO158" s="136" t="str">
        <f t="shared" si="319"/>
        <v/>
      </c>
      <c r="AP158" s="136" t="str">
        <f t="shared" si="319"/>
        <v/>
      </c>
      <c r="AQ158" s="136" t="str">
        <f t="shared" si="319"/>
        <v/>
      </c>
      <c r="AR158" s="136" t="str">
        <f t="shared" si="319"/>
        <v/>
      </c>
      <c r="AS158" s="136" t="str">
        <f t="shared" si="319"/>
        <v/>
      </c>
      <c r="AT158" s="136" t="str">
        <f t="shared" si="319"/>
        <v/>
      </c>
      <c r="AU158" s="136" t="str">
        <f t="shared" si="319"/>
        <v/>
      </c>
      <c r="AV158" s="136" t="str">
        <f t="shared" si="319"/>
        <v/>
      </c>
      <c r="AW158" s="136" t="str">
        <f t="shared" si="319"/>
        <v/>
      </c>
      <c r="AX158" s="136" t="str">
        <f t="shared" si="319"/>
        <v/>
      </c>
      <c r="AY158" s="136" t="str">
        <f t="shared" si="319"/>
        <v/>
      </c>
      <c r="AZ158" s="136" t="str">
        <f t="shared" si="319"/>
        <v/>
      </c>
      <c r="BA158" s="136" t="str">
        <f t="shared" si="319"/>
        <v/>
      </c>
      <c r="BB158" s="136" t="str">
        <f t="shared" si="319"/>
        <v/>
      </c>
      <c r="BC158" s="136" t="str">
        <f t="shared" si="319"/>
        <v/>
      </c>
      <c r="BD158" s="136" t="str">
        <f t="shared" si="319"/>
        <v/>
      </c>
      <c r="BE158" s="136" t="str">
        <f t="shared" si="319"/>
        <v/>
      </c>
      <c r="BF158" s="136" t="str">
        <f t="shared" si="319"/>
        <v/>
      </c>
      <c r="BG158" s="136" t="str">
        <f t="shared" si="319"/>
        <v/>
      </c>
      <c r="BH158" s="136" t="str">
        <f t="shared" si="319"/>
        <v/>
      </c>
      <c r="BI158" s="136" t="str">
        <f t="shared" si="319"/>
        <v/>
      </c>
      <c r="BJ158" s="136" t="str">
        <f t="shared" si="319"/>
        <v/>
      </c>
      <c r="BK158" s="136" t="str">
        <f t="shared" si="319"/>
        <v/>
      </c>
      <c r="BL158" s="136" t="str">
        <f t="shared" si="319"/>
        <v/>
      </c>
      <c r="BM158" s="136" t="str">
        <f t="shared" si="319"/>
        <v/>
      </c>
      <c r="BN158" s="136" t="str">
        <f t="shared" si="319"/>
        <v/>
      </c>
      <c r="BO158" s="136" t="str">
        <f t="shared" si="319"/>
        <v/>
      </c>
      <c r="BP158" s="136" t="str">
        <f t="shared" si="319"/>
        <v/>
      </c>
      <c r="BQ158" s="136" t="str">
        <f t="shared" si="319"/>
        <v/>
      </c>
      <c r="BR158" s="136" t="str">
        <f t="shared" si="319"/>
        <v/>
      </c>
    </row>
    <row r="159" spans="1:70">
      <c r="A159" s="133" t="str">
        <f>IFERROR(IF(IF(AND(ROW(A159)=ROW($A$6),$G$2&lt;DATEVALUE("28/07/2006")),$G$2+1,INDEX('Intereses moratorios'!$A$7:$A$299,MATCH($G$2,'Intereses moratorios'!$A$7:$A$299,1)+ROW(A159)-ROW($A$6)))=0,"",IF(AND(ROW(A159)=ROW($A$6),$G$2&lt;DATEVALUE("28/07/2006")),$G$2+1,INDEX('Intereses moratorios'!$A$7:$A$299,MATCH($G$2,'Intereses moratorios'!$A$7:$A$299,1)+ROW(A159)-ROW($A$6)))),"")</f>
        <v/>
      </c>
      <c r="B159" s="133" t="str">
        <f>IFERROR(INDEX('Intereses moratorios'!$B$7:$B$299,MATCH(A159,'Intereses moratorios'!$A$7:$A$299,0)),"")</f>
        <v/>
      </c>
      <c r="C159" s="134" t="str">
        <f>IF(A159="","",IFERROR(IF($G$1&gt;=DATEVALUE("22/11/2019"),$E$4,INDEX('Intereses moratorios'!$D$7:$D$299,MATCH(A159,'Intereses moratorios'!$A$7:$A$299,0))),""))</f>
        <v/>
      </c>
      <c r="D159" s="133" t="str">
        <f t="shared" si="272"/>
        <v/>
      </c>
      <c r="E159" s="133" t="str">
        <f t="shared" si="273"/>
        <v/>
      </c>
      <c r="F159" s="135" t="str">
        <f t="shared" si="269"/>
        <v/>
      </c>
      <c r="G159" s="136" t="str">
        <f t="shared" si="266"/>
        <v/>
      </c>
      <c r="H159" s="136" t="str">
        <f t="shared" ref="H159:AM159" si="320">IF(D159&lt;&gt;"",ROUND(H4*IF($G$1&gt;=DATEVALUE("22/11/2019"),$C$159/365)*$F$159,IF(FALSE,-3,2)),"")</f>
        <v/>
      </c>
      <c r="I159" s="136" t="str">
        <f t="shared" si="320"/>
        <v/>
      </c>
      <c r="J159" s="136" t="str">
        <f t="shared" si="320"/>
        <v/>
      </c>
      <c r="K159" s="136" t="str">
        <f t="shared" si="320"/>
        <v/>
      </c>
      <c r="L159" s="136" t="str">
        <f t="shared" si="320"/>
        <v/>
      </c>
      <c r="M159" s="136" t="str">
        <f t="shared" si="320"/>
        <v/>
      </c>
      <c r="N159" s="136" t="str">
        <f t="shared" si="320"/>
        <v/>
      </c>
      <c r="O159" s="136" t="str">
        <f t="shared" si="320"/>
        <v/>
      </c>
      <c r="P159" s="136" t="str">
        <f t="shared" si="320"/>
        <v/>
      </c>
      <c r="Q159" s="136" t="str">
        <f t="shared" si="320"/>
        <v/>
      </c>
      <c r="R159" s="136" t="str">
        <f t="shared" si="320"/>
        <v/>
      </c>
      <c r="S159" s="136" t="str">
        <f t="shared" si="320"/>
        <v/>
      </c>
      <c r="T159" s="136" t="str">
        <f t="shared" si="320"/>
        <v/>
      </c>
      <c r="U159" s="136" t="str">
        <f t="shared" si="320"/>
        <v/>
      </c>
      <c r="V159" s="136" t="str">
        <f t="shared" si="320"/>
        <v/>
      </c>
      <c r="W159" s="136" t="str">
        <f t="shared" si="320"/>
        <v/>
      </c>
      <c r="X159" s="136" t="str">
        <f t="shared" si="320"/>
        <v/>
      </c>
      <c r="Y159" s="136" t="str">
        <f t="shared" si="320"/>
        <v/>
      </c>
      <c r="Z159" s="136" t="str">
        <f t="shared" si="320"/>
        <v/>
      </c>
      <c r="AA159" s="136" t="str">
        <f t="shared" si="320"/>
        <v/>
      </c>
      <c r="AB159" s="136" t="str">
        <f t="shared" si="320"/>
        <v/>
      </c>
      <c r="AC159" s="136" t="str">
        <f t="shared" si="320"/>
        <v/>
      </c>
      <c r="AD159" s="136" t="str">
        <f t="shared" si="320"/>
        <v/>
      </c>
      <c r="AE159" s="136" t="str">
        <f t="shared" si="320"/>
        <v/>
      </c>
      <c r="AF159" s="136" t="str">
        <f t="shared" si="320"/>
        <v/>
      </c>
      <c r="AG159" s="136" t="str">
        <f t="shared" si="320"/>
        <v/>
      </c>
      <c r="AH159" s="136" t="str">
        <f t="shared" si="320"/>
        <v/>
      </c>
      <c r="AI159" s="136" t="str">
        <f t="shared" si="320"/>
        <v/>
      </c>
      <c r="AJ159" s="136" t="str">
        <f t="shared" si="320"/>
        <v/>
      </c>
      <c r="AK159" s="136" t="str">
        <f t="shared" si="320"/>
        <v/>
      </c>
      <c r="AL159" s="136" t="str">
        <f t="shared" si="320"/>
        <v/>
      </c>
      <c r="AM159" s="136" t="str">
        <f t="shared" si="320"/>
        <v/>
      </c>
      <c r="AN159" s="136" t="str">
        <f t="shared" ref="AN159:BR159" si="321">IF(AJ159&lt;&gt;"",ROUND(AN4*IF($G$1&gt;=DATEVALUE("22/11/2019"),$C$159/365)*$F$159,IF(FALSE,-3,2)),"")</f>
        <v/>
      </c>
      <c r="AO159" s="136" t="str">
        <f t="shared" si="321"/>
        <v/>
      </c>
      <c r="AP159" s="136" t="str">
        <f t="shared" si="321"/>
        <v/>
      </c>
      <c r="AQ159" s="136" t="str">
        <f t="shared" si="321"/>
        <v/>
      </c>
      <c r="AR159" s="136" t="str">
        <f t="shared" si="321"/>
        <v/>
      </c>
      <c r="AS159" s="136" t="str">
        <f t="shared" si="321"/>
        <v/>
      </c>
      <c r="AT159" s="136" t="str">
        <f t="shared" si="321"/>
        <v/>
      </c>
      <c r="AU159" s="136" t="str">
        <f t="shared" si="321"/>
        <v/>
      </c>
      <c r="AV159" s="136" t="str">
        <f t="shared" si="321"/>
        <v/>
      </c>
      <c r="AW159" s="136" t="str">
        <f t="shared" si="321"/>
        <v/>
      </c>
      <c r="AX159" s="136" t="str">
        <f t="shared" si="321"/>
        <v/>
      </c>
      <c r="AY159" s="136" t="str">
        <f t="shared" si="321"/>
        <v/>
      </c>
      <c r="AZ159" s="136" t="str">
        <f t="shared" si="321"/>
        <v/>
      </c>
      <c r="BA159" s="136" t="str">
        <f t="shared" si="321"/>
        <v/>
      </c>
      <c r="BB159" s="136" t="str">
        <f t="shared" si="321"/>
        <v/>
      </c>
      <c r="BC159" s="136" t="str">
        <f t="shared" si="321"/>
        <v/>
      </c>
      <c r="BD159" s="136" t="str">
        <f t="shared" si="321"/>
        <v/>
      </c>
      <c r="BE159" s="136" t="str">
        <f t="shared" si="321"/>
        <v/>
      </c>
      <c r="BF159" s="136" t="str">
        <f t="shared" si="321"/>
        <v/>
      </c>
      <c r="BG159" s="136" t="str">
        <f t="shared" si="321"/>
        <v/>
      </c>
      <c r="BH159" s="136" t="str">
        <f t="shared" si="321"/>
        <v/>
      </c>
      <c r="BI159" s="136" t="str">
        <f t="shared" si="321"/>
        <v/>
      </c>
      <c r="BJ159" s="136" t="str">
        <f t="shared" si="321"/>
        <v/>
      </c>
      <c r="BK159" s="136" t="str">
        <f t="shared" si="321"/>
        <v/>
      </c>
      <c r="BL159" s="136" t="str">
        <f t="shared" si="321"/>
        <v/>
      </c>
      <c r="BM159" s="136" t="str">
        <f t="shared" si="321"/>
        <v/>
      </c>
      <c r="BN159" s="136" t="str">
        <f t="shared" si="321"/>
        <v/>
      </c>
      <c r="BO159" s="136" t="str">
        <f t="shared" si="321"/>
        <v/>
      </c>
      <c r="BP159" s="136" t="str">
        <f t="shared" si="321"/>
        <v/>
      </c>
      <c r="BQ159" s="136" t="str">
        <f t="shared" si="321"/>
        <v/>
      </c>
      <c r="BR159" s="136" t="str">
        <f t="shared" si="321"/>
        <v/>
      </c>
    </row>
    <row r="160" spans="1:70">
      <c r="A160" s="133" t="str">
        <f>IFERROR(IF(IF(AND(ROW(A160)=ROW($A$6),$G$2&lt;DATEVALUE("28/07/2006")),$G$2+1,INDEX('Intereses moratorios'!$A$7:$A$299,MATCH($G$2,'Intereses moratorios'!$A$7:$A$299,1)+ROW(A160)-ROW($A$6)))=0,"",IF(AND(ROW(A160)=ROW($A$6),$G$2&lt;DATEVALUE("28/07/2006")),$G$2+1,INDEX('Intereses moratorios'!$A$7:$A$299,MATCH($G$2,'Intereses moratorios'!$A$7:$A$299,1)+ROW(A160)-ROW($A$6)))),"")</f>
        <v/>
      </c>
      <c r="B160" s="133" t="str">
        <f>IFERROR(INDEX('Intereses moratorios'!$B$7:$B$299,MATCH(A160,'Intereses moratorios'!$A$7:$A$299,0)),"")</f>
        <v/>
      </c>
      <c r="C160" s="134" t="str">
        <f>IF(A160="","",IFERROR(IF($G$1&gt;=DATEVALUE("22/11/2019"),$E$4,INDEX('Intereses moratorios'!$D$7:$D$299,MATCH(A160,'Intereses moratorios'!$A$7:$A$299,0))),""))</f>
        <v/>
      </c>
      <c r="D160" s="133" t="str">
        <f t="shared" si="272"/>
        <v/>
      </c>
      <c r="E160" s="133" t="str">
        <f t="shared" si="273"/>
        <v/>
      </c>
      <c r="F160" s="135" t="str">
        <f t="shared" si="269"/>
        <v/>
      </c>
      <c r="G160" s="136" t="str">
        <f t="shared" si="266"/>
        <v/>
      </c>
      <c r="H160" s="136" t="str">
        <f t="shared" ref="H160:AM160" si="322">IF(D160&lt;&gt;"",ROUND(H4*IF($G$1&gt;=DATEVALUE("22/11/2019"),$C$160/365)*$F$160,IF(FALSE,-3,2)),"")</f>
        <v/>
      </c>
      <c r="I160" s="136" t="str">
        <f t="shared" si="322"/>
        <v/>
      </c>
      <c r="J160" s="136" t="str">
        <f t="shared" si="322"/>
        <v/>
      </c>
      <c r="K160" s="136" t="str">
        <f t="shared" si="322"/>
        <v/>
      </c>
      <c r="L160" s="136" t="str">
        <f t="shared" si="322"/>
        <v/>
      </c>
      <c r="M160" s="136" t="str">
        <f t="shared" si="322"/>
        <v/>
      </c>
      <c r="N160" s="136" t="str">
        <f t="shared" si="322"/>
        <v/>
      </c>
      <c r="O160" s="136" t="str">
        <f t="shared" si="322"/>
        <v/>
      </c>
      <c r="P160" s="136" t="str">
        <f t="shared" si="322"/>
        <v/>
      </c>
      <c r="Q160" s="136" t="str">
        <f t="shared" si="322"/>
        <v/>
      </c>
      <c r="R160" s="136" t="str">
        <f t="shared" si="322"/>
        <v/>
      </c>
      <c r="S160" s="136" t="str">
        <f t="shared" si="322"/>
        <v/>
      </c>
      <c r="T160" s="136" t="str">
        <f t="shared" si="322"/>
        <v/>
      </c>
      <c r="U160" s="136" t="str">
        <f t="shared" si="322"/>
        <v/>
      </c>
      <c r="V160" s="136" t="str">
        <f t="shared" si="322"/>
        <v/>
      </c>
      <c r="W160" s="136" t="str">
        <f t="shared" si="322"/>
        <v/>
      </c>
      <c r="X160" s="136" t="str">
        <f t="shared" si="322"/>
        <v/>
      </c>
      <c r="Y160" s="136" t="str">
        <f t="shared" si="322"/>
        <v/>
      </c>
      <c r="Z160" s="136" t="str">
        <f t="shared" si="322"/>
        <v/>
      </c>
      <c r="AA160" s="136" t="str">
        <f t="shared" si="322"/>
        <v/>
      </c>
      <c r="AB160" s="136" t="str">
        <f t="shared" si="322"/>
        <v/>
      </c>
      <c r="AC160" s="136" t="str">
        <f t="shared" si="322"/>
        <v/>
      </c>
      <c r="AD160" s="136" t="str">
        <f t="shared" si="322"/>
        <v/>
      </c>
      <c r="AE160" s="136" t="str">
        <f t="shared" si="322"/>
        <v/>
      </c>
      <c r="AF160" s="136" t="str">
        <f t="shared" si="322"/>
        <v/>
      </c>
      <c r="AG160" s="136" t="str">
        <f t="shared" si="322"/>
        <v/>
      </c>
      <c r="AH160" s="136" t="str">
        <f t="shared" si="322"/>
        <v/>
      </c>
      <c r="AI160" s="136" t="str">
        <f t="shared" si="322"/>
        <v/>
      </c>
      <c r="AJ160" s="136" t="str">
        <f t="shared" si="322"/>
        <v/>
      </c>
      <c r="AK160" s="136" t="str">
        <f t="shared" si="322"/>
        <v/>
      </c>
      <c r="AL160" s="136" t="str">
        <f t="shared" si="322"/>
        <v/>
      </c>
      <c r="AM160" s="136" t="str">
        <f t="shared" si="322"/>
        <v/>
      </c>
      <c r="AN160" s="136" t="str">
        <f t="shared" ref="AN160:BR160" si="323">IF(AJ160&lt;&gt;"",ROUND(AN4*IF($G$1&gt;=DATEVALUE("22/11/2019"),$C$160/365)*$F$160,IF(FALSE,-3,2)),"")</f>
        <v/>
      </c>
      <c r="AO160" s="136" t="str">
        <f t="shared" si="323"/>
        <v/>
      </c>
      <c r="AP160" s="136" t="str">
        <f t="shared" si="323"/>
        <v/>
      </c>
      <c r="AQ160" s="136" t="str">
        <f t="shared" si="323"/>
        <v/>
      </c>
      <c r="AR160" s="136" t="str">
        <f t="shared" si="323"/>
        <v/>
      </c>
      <c r="AS160" s="136" t="str">
        <f t="shared" si="323"/>
        <v/>
      </c>
      <c r="AT160" s="136" t="str">
        <f t="shared" si="323"/>
        <v/>
      </c>
      <c r="AU160" s="136" t="str">
        <f t="shared" si="323"/>
        <v/>
      </c>
      <c r="AV160" s="136" t="str">
        <f t="shared" si="323"/>
        <v/>
      </c>
      <c r="AW160" s="136" t="str">
        <f t="shared" si="323"/>
        <v/>
      </c>
      <c r="AX160" s="136" t="str">
        <f t="shared" si="323"/>
        <v/>
      </c>
      <c r="AY160" s="136" t="str">
        <f t="shared" si="323"/>
        <v/>
      </c>
      <c r="AZ160" s="136" t="str">
        <f t="shared" si="323"/>
        <v/>
      </c>
      <c r="BA160" s="136" t="str">
        <f t="shared" si="323"/>
        <v/>
      </c>
      <c r="BB160" s="136" t="str">
        <f t="shared" si="323"/>
        <v/>
      </c>
      <c r="BC160" s="136" t="str">
        <f t="shared" si="323"/>
        <v/>
      </c>
      <c r="BD160" s="136" t="str">
        <f t="shared" si="323"/>
        <v/>
      </c>
      <c r="BE160" s="136" t="str">
        <f t="shared" si="323"/>
        <v/>
      </c>
      <c r="BF160" s="136" t="str">
        <f t="shared" si="323"/>
        <v/>
      </c>
      <c r="BG160" s="136" t="str">
        <f t="shared" si="323"/>
        <v/>
      </c>
      <c r="BH160" s="136" t="str">
        <f t="shared" si="323"/>
        <v/>
      </c>
      <c r="BI160" s="136" t="str">
        <f t="shared" si="323"/>
        <v/>
      </c>
      <c r="BJ160" s="136" t="str">
        <f t="shared" si="323"/>
        <v/>
      </c>
      <c r="BK160" s="136" t="str">
        <f t="shared" si="323"/>
        <v/>
      </c>
      <c r="BL160" s="136" t="str">
        <f t="shared" si="323"/>
        <v/>
      </c>
      <c r="BM160" s="136" t="str">
        <f t="shared" si="323"/>
        <v/>
      </c>
      <c r="BN160" s="136" t="str">
        <f t="shared" si="323"/>
        <v/>
      </c>
      <c r="BO160" s="136" t="str">
        <f t="shared" si="323"/>
        <v/>
      </c>
      <c r="BP160" s="136" t="str">
        <f t="shared" si="323"/>
        <v/>
      </c>
      <c r="BQ160" s="136" t="str">
        <f t="shared" si="323"/>
        <v/>
      </c>
      <c r="BR160" s="136" t="str">
        <f t="shared" si="323"/>
        <v/>
      </c>
    </row>
    <row r="161" spans="1:70">
      <c r="A161" s="133" t="str">
        <f>IFERROR(IF(IF(AND(ROW(A161)=ROW($A$6),$G$2&lt;DATEVALUE("28/07/2006")),$G$2+1,INDEX('Intereses moratorios'!$A$7:$A$299,MATCH($G$2,'Intereses moratorios'!$A$7:$A$299,1)+ROW(A161)-ROW($A$6)))=0,"",IF(AND(ROW(A161)=ROW($A$6),$G$2&lt;DATEVALUE("28/07/2006")),$G$2+1,INDEX('Intereses moratorios'!$A$7:$A$299,MATCH($G$2,'Intereses moratorios'!$A$7:$A$299,1)+ROW(A161)-ROW($A$6)))),"")</f>
        <v/>
      </c>
      <c r="B161" s="133" t="str">
        <f>IFERROR(INDEX('Intereses moratorios'!$B$7:$B$299,MATCH(A161,'Intereses moratorios'!$A$7:$A$299,0)),"")</f>
        <v/>
      </c>
      <c r="C161" s="134" t="str">
        <f>IF(A161="","",IFERROR(IF($G$1&gt;=DATEVALUE("22/11/2019"),$E$4,INDEX('Intereses moratorios'!$D$7:$D$299,MATCH(A161,'Intereses moratorios'!$A$7:$A$299,0))),""))</f>
        <v/>
      </c>
      <c r="D161" s="133" t="str">
        <f t="shared" si="272"/>
        <v/>
      </c>
      <c r="E161" s="133" t="str">
        <f t="shared" si="273"/>
        <v/>
      </c>
      <c r="F161" s="135" t="str">
        <f t="shared" si="269"/>
        <v/>
      </c>
      <c r="G161" s="136" t="str">
        <f t="shared" si="266"/>
        <v/>
      </c>
      <c r="H161" s="136" t="str">
        <f t="shared" ref="H161:AM161" si="324">IF(D161&lt;&gt;"",ROUND(H4*IF($G$1&gt;=DATEVALUE("22/11/2019"),$C$161/365)*$F$161,IF(FALSE,-3,2)),"")</f>
        <v/>
      </c>
      <c r="I161" s="136" t="str">
        <f t="shared" si="324"/>
        <v/>
      </c>
      <c r="J161" s="136" t="str">
        <f t="shared" si="324"/>
        <v/>
      </c>
      <c r="K161" s="136" t="str">
        <f t="shared" si="324"/>
        <v/>
      </c>
      <c r="L161" s="136" t="str">
        <f t="shared" si="324"/>
        <v/>
      </c>
      <c r="M161" s="136" t="str">
        <f t="shared" si="324"/>
        <v/>
      </c>
      <c r="N161" s="136" t="str">
        <f t="shared" si="324"/>
        <v/>
      </c>
      <c r="O161" s="136" t="str">
        <f t="shared" si="324"/>
        <v/>
      </c>
      <c r="P161" s="136" t="str">
        <f t="shared" si="324"/>
        <v/>
      </c>
      <c r="Q161" s="136" t="str">
        <f t="shared" si="324"/>
        <v/>
      </c>
      <c r="R161" s="136" t="str">
        <f t="shared" si="324"/>
        <v/>
      </c>
      <c r="S161" s="136" t="str">
        <f t="shared" si="324"/>
        <v/>
      </c>
      <c r="T161" s="136" t="str">
        <f t="shared" si="324"/>
        <v/>
      </c>
      <c r="U161" s="136" t="str">
        <f t="shared" si="324"/>
        <v/>
      </c>
      <c r="V161" s="136" t="str">
        <f t="shared" si="324"/>
        <v/>
      </c>
      <c r="W161" s="136" t="str">
        <f t="shared" si="324"/>
        <v/>
      </c>
      <c r="X161" s="136" t="str">
        <f t="shared" si="324"/>
        <v/>
      </c>
      <c r="Y161" s="136" t="str">
        <f t="shared" si="324"/>
        <v/>
      </c>
      <c r="Z161" s="136" t="str">
        <f t="shared" si="324"/>
        <v/>
      </c>
      <c r="AA161" s="136" t="str">
        <f t="shared" si="324"/>
        <v/>
      </c>
      <c r="AB161" s="136" t="str">
        <f t="shared" si="324"/>
        <v/>
      </c>
      <c r="AC161" s="136" t="str">
        <f t="shared" si="324"/>
        <v/>
      </c>
      <c r="AD161" s="136" t="str">
        <f t="shared" si="324"/>
        <v/>
      </c>
      <c r="AE161" s="136" t="str">
        <f t="shared" si="324"/>
        <v/>
      </c>
      <c r="AF161" s="136" t="str">
        <f t="shared" si="324"/>
        <v/>
      </c>
      <c r="AG161" s="136" t="str">
        <f t="shared" si="324"/>
        <v/>
      </c>
      <c r="AH161" s="136" t="str">
        <f t="shared" si="324"/>
        <v/>
      </c>
      <c r="AI161" s="136" t="str">
        <f t="shared" si="324"/>
        <v/>
      </c>
      <c r="AJ161" s="136" t="str">
        <f t="shared" si="324"/>
        <v/>
      </c>
      <c r="AK161" s="136" t="str">
        <f t="shared" si="324"/>
        <v/>
      </c>
      <c r="AL161" s="136" t="str">
        <f t="shared" si="324"/>
        <v/>
      </c>
      <c r="AM161" s="136" t="str">
        <f t="shared" si="324"/>
        <v/>
      </c>
      <c r="AN161" s="136" t="str">
        <f t="shared" ref="AN161:BR161" si="325">IF(AJ161&lt;&gt;"",ROUND(AN4*IF($G$1&gt;=DATEVALUE("22/11/2019"),$C$161/365)*$F$161,IF(FALSE,-3,2)),"")</f>
        <v/>
      </c>
      <c r="AO161" s="136" t="str">
        <f t="shared" si="325"/>
        <v/>
      </c>
      <c r="AP161" s="136" t="str">
        <f t="shared" si="325"/>
        <v/>
      </c>
      <c r="AQ161" s="136" t="str">
        <f t="shared" si="325"/>
        <v/>
      </c>
      <c r="AR161" s="136" t="str">
        <f t="shared" si="325"/>
        <v/>
      </c>
      <c r="AS161" s="136" t="str">
        <f t="shared" si="325"/>
        <v/>
      </c>
      <c r="AT161" s="136" t="str">
        <f t="shared" si="325"/>
        <v/>
      </c>
      <c r="AU161" s="136" t="str">
        <f t="shared" si="325"/>
        <v/>
      </c>
      <c r="AV161" s="136" t="str">
        <f t="shared" si="325"/>
        <v/>
      </c>
      <c r="AW161" s="136" t="str">
        <f t="shared" si="325"/>
        <v/>
      </c>
      <c r="AX161" s="136" t="str">
        <f t="shared" si="325"/>
        <v/>
      </c>
      <c r="AY161" s="136" t="str">
        <f t="shared" si="325"/>
        <v/>
      </c>
      <c r="AZ161" s="136" t="str">
        <f t="shared" si="325"/>
        <v/>
      </c>
      <c r="BA161" s="136" t="str">
        <f t="shared" si="325"/>
        <v/>
      </c>
      <c r="BB161" s="136" t="str">
        <f t="shared" si="325"/>
        <v/>
      </c>
      <c r="BC161" s="136" t="str">
        <f t="shared" si="325"/>
        <v/>
      </c>
      <c r="BD161" s="136" t="str">
        <f t="shared" si="325"/>
        <v/>
      </c>
      <c r="BE161" s="136" t="str">
        <f t="shared" si="325"/>
        <v/>
      </c>
      <c r="BF161" s="136" t="str">
        <f t="shared" si="325"/>
        <v/>
      </c>
      <c r="BG161" s="136" t="str">
        <f t="shared" si="325"/>
        <v/>
      </c>
      <c r="BH161" s="136" t="str">
        <f t="shared" si="325"/>
        <v/>
      </c>
      <c r="BI161" s="136" t="str">
        <f t="shared" si="325"/>
        <v/>
      </c>
      <c r="BJ161" s="136" t="str">
        <f t="shared" si="325"/>
        <v/>
      </c>
      <c r="BK161" s="136" t="str">
        <f t="shared" si="325"/>
        <v/>
      </c>
      <c r="BL161" s="136" t="str">
        <f t="shared" si="325"/>
        <v/>
      </c>
      <c r="BM161" s="136" t="str">
        <f t="shared" si="325"/>
        <v/>
      </c>
      <c r="BN161" s="136" t="str">
        <f t="shared" si="325"/>
        <v/>
      </c>
      <c r="BO161" s="136" t="str">
        <f t="shared" si="325"/>
        <v/>
      </c>
      <c r="BP161" s="136" t="str">
        <f t="shared" si="325"/>
        <v/>
      </c>
      <c r="BQ161" s="136" t="str">
        <f t="shared" si="325"/>
        <v/>
      </c>
      <c r="BR161" s="136" t="str">
        <f t="shared" si="325"/>
        <v/>
      </c>
    </row>
    <row r="162" spans="1:70">
      <c r="A162" s="133" t="str">
        <f>IFERROR(IF(IF(AND(ROW(A162)=ROW($A$6),$G$2&lt;DATEVALUE("28/07/2006")),$G$2+1,INDEX('Intereses moratorios'!$A$7:$A$299,MATCH($G$2,'Intereses moratorios'!$A$7:$A$299,1)+ROW(A162)-ROW($A$6)))=0,"",IF(AND(ROW(A162)=ROW($A$6),$G$2&lt;DATEVALUE("28/07/2006")),$G$2+1,INDEX('Intereses moratorios'!$A$7:$A$299,MATCH($G$2,'Intereses moratorios'!$A$7:$A$299,1)+ROW(A162)-ROW($A$6)))),"")</f>
        <v/>
      </c>
      <c r="B162" s="133" t="str">
        <f>IFERROR(INDEX('Intereses moratorios'!$B$7:$B$299,MATCH(A162,'Intereses moratorios'!$A$7:$A$299,0)),"")</f>
        <v/>
      </c>
      <c r="C162" s="134" t="str">
        <f>IF(A162="","",IFERROR(IF($G$1&gt;=DATEVALUE("22/11/2019"),$E$4,INDEX('Intereses moratorios'!$D$7:$D$299,MATCH(A162,'Intereses moratorios'!$A$7:$A$299,0))),""))</f>
        <v/>
      </c>
      <c r="D162" s="133" t="str">
        <f t="shared" si="272"/>
        <v/>
      </c>
      <c r="E162" s="133" t="str">
        <f t="shared" si="273"/>
        <v/>
      </c>
      <c r="F162" s="135" t="str">
        <f t="shared" si="269"/>
        <v/>
      </c>
      <c r="G162" s="136" t="str">
        <f t="shared" si="266"/>
        <v/>
      </c>
      <c r="H162" s="136" t="str">
        <f t="shared" ref="H162:AM162" si="326">IF(D162&lt;&gt;"",ROUND(H4*IF($G$1&gt;=DATEVALUE("22/11/2019"),$C$162/365)*$F$162,IF(FALSE,-3,2)),"")</f>
        <v/>
      </c>
      <c r="I162" s="136" t="str">
        <f t="shared" si="326"/>
        <v/>
      </c>
      <c r="J162" s="136" t="str">
        <f t="shared" si="326"/>
        <v/>
      </c>
      <c r="K162" s="136" t="str">
        <f t="shared" si="326"/>
        <v/>
      </c>
      <c r="L162" s="136" t="str">
        <f t="shared" si="326"/>
        <v/>
      </c>
      <c r="M162" s="136" t="str">
        <f t="shared" si="326"/>
        <v/>
      </c>
      <c r="N162" s="136" t="str">
        <f t="shared" si="326"/>
        <v/>
      </c>
      <c r="O162" s="136" t="str">
        <f t="shared" si="326"/>
        <v/>
      </c>
      <c r="P162" s="136" t="str">
        <f t="shared" si="326"/>
        <v/>
      </c>
      <c r="Q162" s="136" t="str">
        <f t="shared" si="326"/>
        <v/>
      </c>
      <c r="R162" s="136" t="str">
        <f t="shared" si="326"/>
        <v/>
      </c>
      <c r="S162" s="136" t="str">
        <f t="shared" si="326"/>
        <v/>
      </c>
      <c r="T162" s="136" t="str">
        <f t="shared" si="326"/>
        <v/>
      </c>
      <c r="U162" s="136" t="str">
        <f t="shared" si="326"/>
        <v/>
      </c>
      <c r="V162" s="136" t="str">
        <f t="shared" si="326"/>
        <v/>
      </c>
      <c r="W162" s="136" t="str">
        <f t="shared" si="326"/>
        <v/>
      </c>
      <c r="X162" s="136" t="str">
        <f t="shared" si="326"/>
        <v/>
      </c>
      <c r="Y162" s="136" t="str">
        <f t="shared" si="326"/>
        <v/>
      </c>
      <c r="Z162" s="136" t="str">
        <f t="shared" si="326"/>
        <v/>
      </c>
      <c r="AA162" s="136" t="str">
        <f t="shared" si="326"/>
        <v/>
      </c>
      <c r="AB162" s="136" t="str">
        <f t="shared" si="326"/>
        <v/>
      </c>
      <c r="AC162" s="136" t="str">
        <f t="shared" si="326"/>
        <v/>
      </c>
      <c r="AD162" s="136" t="str">
        <f t="shared" si="326"/>
        <v/>
      </c>
      <c r="AE162" s="136" t="str">
        <f t="shared" si="326"/>
        <v/>
      </c>
      <c r="AF162" s="136" t="str">
        <f t="shared" si="326"/>
        <v/>
      </c>
      <c r="AG162" s="136" t="str">
        <f t="shared" si="326"/>
        <v/>
      </c>
      <c r="AH162" s="136" t="str">
        <f t="shared" si="326"/>
        <v/>
      </c>
      <c r="AI162" s="136" t="str">
        <f t="shared" si="326"/>
        <v/>
      </c>
      <c r="AJ162" s="136" t="str">
        <f t="shared" si="326"/>
        <v/>
      </c>
      <c r="AK162" s="136" t="str">
        <f t="shared" si="326"/>
        <v/>
      </c>
      <c r="AL162" s="136" t="str">
        <f t="shared" si="326"/>
        <v/>
      </c>
      <c r="AM162" s="136" t="str">
        <f t="shared" si="326"/>
        <v/>
      </c>
      <c r="AN162" s="136" t="str">
        <f t="shared" ref="AN162:BR162" si="327">IF(AJ162&lt;&gt;"",ROUND(AN4*IF($G$1&gt;=DATEVALUE("22/11/2019"),$C$162/365)*$F$162,IF(FALSE,-3,2)),"")</f>
        <v/>
      </c>
      <c r="AO162" s="136" t="str">
        <f t="shared" si="327"/>
        <v/>
      </c>
      <c r="AP162" s="136" t="str">
        <f t="shared" si="327"/>
        <v/>
      </c>
      <c r="AQ162" s="136" t="str">
        <f t="shared" si="327"/>
        <v/>
      </c>
      <c r="AR162" s="136" t="str">
        <f t="shared" si="327"/>
        <v/>
      </c>
      <c r="AS162" s="136" t="str">
        <f t="shared" si="327"/>
        <v/>
      </c>
      <c r="AT162" s="136" t="str">
        <f t="shared" si="327"/>
        <v/>
      </c>
      <c r="AU162" s="136" t="str">
        <f t="shared" si="327"/>
        <v/>
      </c>
      <c r="AV162" s="136" t="str">
        <f t="shared" si="327"/>
        <v/>
      </c>
      <c r="AW162" s="136" t="str">
        <f t="shared" si="327"/>
        <v/>
      </c>
      <c r="AX162" s="136" t="str">
        <f t="shared" si="327"/>
        <v/>
      </c>
      <c r="AY162" s="136" t="str">
        <f t="shared" si="327"/>
        <v/>
      </c>
      <c r="AZ162" s="136" t="str">
        <f t="shared" si="327"/>
        <v/>
      </c>
      <c r="BA162" s="136" t="str">
        <f t="shared" si="327"/>
        <v/>
      </c>
      <c r="BB162" s="136" t="str">
        <f t="shared" si="327"/>
        <v/>
      </c>
      <c r="BC162" s="136" t="str">
        <f t="shared" si="327"/>
        <v/>
      </c>
      <c r="BD162" s="136" t="str">
        <f t="shared" si="327"/>
        <v/>
      </c>
      <c r="BE162" s="136" t="str">
        <f t="shared" si="327"/>
        <v/>
      </c>
      <c r="BF162" s="136" t="str">
        <f t="shared" si="327"/>
        <v/>
      </c>
      <c r="BG162" s="136" t="str">
        <f t="shared" si="327"/>
        <v/>
      </c>
      <c r="BH162" s="136" t="str">
        <f t="shared" si="327"/>
        <v/>
      </c>
      <c r="BI162" s="136" t="str">
        <f t="shared" si="327"/>
        <v/>
      </c>
      <c r="BJ162" s="136" t="str">
        <f t="shared" si="327"/>
        <v/>
      </c>
      <c r="BK162" s="136" t="str">
        <f t="shared" si="327"/>
        <v/>
      </c>
      <c r="BL162" s="136" t="str">
        <f t="shared" si="327"/>
        <v/>
      </c>
      <c r="BM162" s="136" t="str">
        <f t="shared" si="327"/>
        <v/>
      </c>
      <c r="BN162" s="136" t="str">
        <f t="shared" si="327"/>
        <v/>
      </c>
      <c r="BO162" s="136" t="str">
        <f t="shared" si="327"/>
        <v/>
      </c>
      <c r="BP162" s="136" t="str">
        <f t="shared" si="327"/>
        <v/>
      </c>
      <c r="BQ162" s="136" t="str">
        <f t="shared" si="327"/>
        <v/>
      </c>
      <c r="BR162" s="136" t="str">
        <f t="shared" si="327"/>
        <v/>
      </c>
    </row>
    <row r="163" spans="1:70">
      <c r="A163" s="133" t="str">
        <f>IFERROR(IF(IF(AND(ROW(A163)=ROW($A$6),$G$2&lt;DATEVALUE("28/07/2006")),$G$2+1,INDEX('Intereses moratorios'!$A$7:$A$299,MATCH($G$2,'Intereses moratorios'!$A$7:$A$299,1)+ROW(A163)-ROW($A$6)))=0,"",IF(AND(ROW(A163)=ROW($A$6),$G$2&lt;DATEVALUE("28/07/2006")),$G$2+1,INDEX('Intereses moratorios'!$A$7:$A$299,MATCH($G$2,'Intereses moratorios'!$A$7:$A$299,1)+ROW(A163)-ROW($A$6)))),"")</f>
        <v/>
      </c>
      <c r="B163" s="133" t="str">
        <f>IFERROR(INDEX('Intereses moratorios'!$B$7:$B$299,MATCH(A163,'Intereses moratorios'!$A$7:$A$299,0)),"")</f>
        <v/>
      </c>
      <c r="C163" s="134" t="str">
        <f>IF(A163="","",IFERROR(IF($G$1&gt;=DATEVALUE("22/11/2019"),$E$4,INDEX('Intereses moratorios'!$D$7:$D$299,MATCH(A163,'Intereses moratorios'!$A$7:$A$299,0))),""))</f>
        <v/>
      </c>
      <c r="D163" s="133" t="str">
        <f t="shared" si="272"/>
        <v/>
      </c>
      <c r="E163" s="133" t="str">
        <f t="shared" si="273"/>
        <v/>
      </c>
      <c r="F163" s="135" t="str">
        <f t="shared" si="269"/>
        <v/>
      </c>
      <c r="G163" s="136" t="str">
        <f t="shared" si="266"/>
        <v/>
      </c>
      <c r="H163" s="136" t="str">
        <f t="shared" ref="H163:AM163" si="328">IF(D163&lt;&gt;"",ROUND(H4*IF($G$1&gt;=DATEVALUE("22/11/2019"),$C$163/365)*$F$163,IF(FALSE,-3,2)),"")</f>
        <v/>
      </c>
      <c r="I163" s="136" t="str">
        <f t="shared" si="328"/>
        <v/>
      </c>
      <c r="J163" s="136" t="str">
        <f t="shared" si="328"/>
        <v/>
      </c>
      <c r="K163" s="136" t="str">
        <f t="shared" si="328"/>
        <v/>
      </c>
      <c r="L163" s="136" t="str">
        <f t="shared" si="328"/>
        <v/>
      </c>
      <c r="M163" s="136" t="str">
        <f t="shared" si="328"/>
        <v/>
      </c>
      <c r="N163" s="136" t="str">
        <f t="shared" si="328"/>
        <v/>
      </c>
      <c r="O163" s="136" t="str">
        <f t="shared" si="328"/>
        <v/>
      </c>
      <c r="P163" s="136" t="str">
        <f t="shared" si="328"/>
        <v/>
      </c>
      <c r="Q163" s="136" t="str">
        <f t="shared" si="328"/>
        <v/>
      </c>
      <c r="R163" s="136" t="str">
        <f t="shared" si="328"/>
        <v/>
      </c>
      <c r="S163" s="136" t="str">
        <f t="shared" si="328"/>
        <v/>
      </c>
      <c r="T163" s="136" t="str">
        <f t="shared" si="328"/>
        <v/>
      </c>
      <c r="U163" s="136" t="str">
        <f t="shared" si="328"/>
        <v/>
      </c>
      <c r="V163" s="136" t="str">
        <f t="shared" si="328"/>
        <v/>
      </c>
      <c r="W163" s="136" t="str">
        <f t="shared" si="328"/>
        <v/>
      </c>
      <c r="X163" s="136" t="str">
        <f t="shared" si="328"/>
        <v/>
      </c>
      <c r="Y163" s="136" t="str">
        <f t="shared" si="328"/>
        <v/>
      </c>
      <c r="Z163" s="136" t="str">
        <f t="shared" si="328"/>
        <v/>
      </c>
      <c r="AA163" s="136" t="str">
        <f t="shared" si="328"/>
        <v/>
      </c>
      <c r="AB163" s="136" t="str">
        <f t="shared" si="328"/>
        <v/>
      </c>
      <c r="AC163" s="136" t="str">
        <f t="shared" si="328"/>
        <v/>
      </c>
      <c r="AD163" s="136" t="str">
        <f t="shared" si="328"/>
        <v/>
      </c>
      <c r="AE163" s="136" t="str">
        <f t="shared" si="328"/>
        <v/>
      </c>
      <c r="AF163" s="136" t="str">
        <f t="shared" si="328"/>
        <v/>
      </c>
      <c r="AG163" s="136" t="str">
        <f t="shared" si="328"/>
        <v/>
      </c>
      <c r="AH163" s="136" t="str">
        <f t="shared" si="328"/>
        <v/>
      </c>
      <c r="AI163" s="136" t="str">
        <f t="shared" si="328"/>
        <v/>
      </c>
      <c r="AJ163" s="136" t="str">
        <f t="shared" si="328"/>
        <v/>
      </c>
      <c r="AK163" s="136" t="str">
        <f t="shared" si="328"/>
        <v/>
      </c>
      <c r="AL163" s="136" t="str">
        <f t="shared" si="328"/>
        <v/>
      </c>
      <c r="AM163" s="136" t="str">
        <f t="shared" si="328"/>
        <v/>
      </c>
      <c r="AN163" s="136" t="str">
        <f t="shared" ref="AN163:BR163" si="329">IF(AJ163&lt;&gt;"",ROUND(AN4*IF($G$1&gt;=DATEVALUE("22/11/2019"),$C$163/365)*$F$163,IF(FALSE,-3,2)),"")</f>
        <v/>
      </c>
      <c r="AO163" s="136" t="str">
        <f t="shared" si="329"/>
        <v/>
      </c>
      <c r="AP163" s="136" t="str">
        <f t="shared" si="329"/>
        <v/>
      </c>
      <c r="AQ163" s="136" t="str">
        <f t="shared" si="329"/>
        <v/>
      </c>
      <c r="AR163" s="136" t="str">
        <f t="shared" si="329"/>
        <v/>
      </c>
      <c r="AS163" s="136" t="str">
        <f t="shared" si="329"/>
        <v/>
      </c>
      <c r="AT163" s="136" t="str">
        <f t="shared" si="329"/>
        <v/>
      </c>
      <c r="AU163" s="136" t="str">
        <f t="shared" si="329"/>
        <v/>
      </c>
      <c r="AV163" s="136" t="str">
        <f t="shared" si="329"/>
        <v/>
      </c>
      <c r="AW163" s="136" t="str">
        <f t="shared" si="329"/>
        <v/>
      </c>
      <c r="AX163" s="136" t="str">
        <f t="shared" si="329"/>
        <v/>
      </c>
      <c r="AY163" s="136" t="str">
        <f t="shared" si="329"/>
        <v/>
      </c>
      <c r="AZ163" s="136" t="str">
        <f t="shared" si="329"/>
        <v/>
      </c>
      <c r="BA163" s="136" t="str">
        <f t="shared" si="329"/>
        <v/>
      </c>
      <c r="BB163" s="136" t="str">
        <f t="shared" si="329"/>
        <v/>
      </c>
      <c r="BC163" s="136" t="str">
        <f t="shared" si="329"/>
        <v/>
      </c>
      <c r="BD163" s="136" t="str">
        <f t="shared" si="329"/>
        <v/>
      </c>
      <c r="BE163" s="136" t="str">
        <f t="shared" si="329"/>
        <v/>
      </c>
      <c r="BF163" s="136" t="str">
        <f t="shared" si="329"/>
        <v/>
      </c>
      <c r="BG163" s="136" t="str">
        <f t="shared" si="329"/>
        <v/>
      </c>
      <c r="BH163" s="136" t="str">
        <f t="shared" si="329"/>
        <v/>
      </c>
      <c r="BI163" s="136" t="str">
        <f t="shared" si="329"/>
        <v/>
      </c>
      <c r="BJ163" s="136" t="str">
        <f t="shared" si="329"/>
        <v/>
      </c>
      <c r="BK163" s="136" t="str">
        <f t="shared" si="329"/>
        <v/>
      </c>
      <c r="BL163" s="136" t="str">
        <f t="shared" si="329"/>
        <v/>
      </c>
      <c r="BM163" s="136" t="str">
        <f t="shared" si="329"/>
        <v/>
      </c>
      <c r="BN163" s="136" t="str">
        <f t="shared" si="329"/>
        <v/>
      </c>
      <c r="BO163" s="136" t="str">
        <f t="shared" si="329"/>
        <v/>
      </c>
      <c r="BP163" s="136" t="str">
        <f t="shared" si="329"/>
        <v/>
      </c>
      <c r="BQ163" s="136" t="str">
        <f t="shared" si="329"/>
        <v/>
      </c>
      <c r="BR163" s="136" t="str">
        <f t="shared" si="329"/>
        <v/>
      </c>
    </row>
    <row r="164" spans="1:70">
      <c r="A164" s="133" t="str">
        <f>IFERROR(IF(IF(AND(ROW(A164)=ROW($A$6),$G$2&lt;DATEVALUE("28/07/2006")),$G$2+1,INDEX('Intereses moratorios'!$A$7:$A$299,MATCH($G$2,'Intereses moratorios'!$A$7:$A$299,1)+ROW(A164)-ROW($A$6)))=0,"",IF(AND(ROW(A164)=ROW($A$6),$G$2&lt;DATEVALUE("28/07/2006")),$G$2+1,INDEX('Intereses moratorios'!$A$7:$A$299,MATCH($G$2,'Intereses moratorios'!$A$7:$A$299,1)+ROW(A164)-ROW($A$6)))),"")</f>
        <v/>
      </c>
      <c r="B164" s="133" t="str">
        <f>IFERROR(INDEX('Intereses moratorios'!$B$7:$B$299,MATCH(A164,'Intereses moratorios'!$A$7:$A$299,0)),"")</f>
        <v/>
      </c>
      <c r="C164" s="134" t="str">
        <f>IF(A164="","",IFERROR(IF($G$1&gt;=DATEVALUE("22/11/2019"),$E$4,INDEX('Intereses moratorios'!$D$7:$D$299,MATCH(A164,'Intereses moratorios'!$A$7:$A$299,0))),""))</f>
        <v/>
      </c>
      <c r="D164" s="133" t="str">
        <f t="shared" si="272"/>
        <v/>
      </c>
      <c r="E164" s="133" t="str">
        <f t="shared" si="273"/>
        <v/>
      </c>
      <c r="F164" s="135" t="str">
        <f t="shared" si="269"/>
        <v/>
      </c>
      <c r="G164" s="136" t="str">
        <f t="shared" si="266"/>
        <v/>
      </c>
      <c r="H164" s="136" t="str">
        <f t="shared" ref="H164:AM164" si="330">IF(D164&lt;&gt;"",ROUND(H4*IF($G$1&gt;=DATEVALUE("22/11/2019"),$C$164/365)*$F$164,IF(FALSE,-3,2)),"")</f>
        <v/>
      </c>
      <c r="I164" s="136" t="str">
        <f t="shared" si="330"/>
        <v/>
      </c>
      <c r="J164" s="136" t="str">
        <f t="shared" si="330"/>
        <v/>
      </c>
      <c r="K164" s="136" t="str">
        <f t="shared" si="330"/>
        <v/>
      </c>
      <c r="L164" s="136" t="str">
        <f t="shared" si="330"/>
        <v/>
      </c>
      <c r="M164" s="136" t="str">
        <f t="shared" si="330"/>
        <v/>
      </c>
      <c r="N164" s="136" t="str">
        <f t="shared" si="330"/>
        <v/>
      </c>
      <c r="O164" s="136" t="str">
        <f t="shared" si="330"/>
        <v/>
      </c>
      <c r="P164" s="136" t="str">
        <f t="shared" si="330"/>
        <v/>
      </c>
      <c r="Q164" s="136" t="str">
        <f t="shared" si="330"/>
        <v/>
      </c>
      <c r="R164" s="136" t="str">
        <f t="shared" si="330"/>
        <v/>
      </c>
      <c r="S164" s="136" t="str">
        <f t="shared" si="330"/>
        <v/>
      </c>
      <c r="T164" s="136" t="str">
        <f t="shared" si="330"/>
        <v/>
      </c>
      <c r="U164" s="136" t="str">
        <f t="shared" si="330"/>
        <v/>
      </c>
      <c r="V164" s="136" t="str">
        <f t="shared" si="330"/>
        <v/>
      </c>
      <c r="W164" s="136" t="str">
        <f t="shared" si="330"/>
        <v/>
      </c>
      <c r="X164" s="136" t="str">
        <f t="shared" si="330"/>
        <v/>
      </c>
      <c r="Y164" s="136" t="str">
        <f t="shared" si="330"/>
        <v/>
      </c>
      <c r="Z164" s="136" t="str">
        <f t="shared" si="330"/>
        <v/>
      </c>
      <c r="AA164" s="136" t="str">
        <f t="shared" si="330"/>
        <v/>
      </c>
      <c r="AB164" s="136" t="str">
        <f t="shared" si="330"/>
        <v/>
      </c>
      <c r="AC164" s="136" t="str">
        <f t="shared" si="330"/>
        <v/>
      </c>
      <c r="AD164" s="136" t="str">
        <f t="shared" si="330"/>
        <v/>
      </c>
      <c r="AE164" s="136" t="str">
        <f t="shared" si="330"/>
        <v/>
      </c>
      <c r="AF164" s="136" t="str">
        <f t="shared" si="330"/>
        <v/>
      </c>
      <c r="AG164" s="136" t="str">
        <f t="shared" si="330"/>
        <v/>
      </c>
      <c r="AH164" s="136" t="str">
        <f t="shared" si="330"/>
        <v/>
      </c>
      <c r="AI164" s="136" t="str">
        <f t="shared" si="330"/>
        <v/>
      </c>
      <c r="AJ164" s="136" t="str">
        <f t="shared" si="330"/>
        <v/>
      </c>
      <c r="AK164" s="136" t="str">
        <f t="shared" si="330"/>
        <v/>
      </c>
      <c r="AL164" s="136" t="str">
        <f t="shared" si="330"/>
        <v/>
      </c>
      <c r="AM164" s="136" t="str">
        <f t="shared" si="330"/>
        <v/>
      </c>
      <c r="AN164" s="136" t="str">
        <f t="shared" ref="AN164:BR164" si="331">IF(AJ164&lt;&gt;"",ROUND(AN4*IF($G$1&gt;=DATEVALUE("22/11/2019"),$C$164/365)*$F$164,IF(FALSE,-3,2)),"")</f>
        <v/>
      </c>
      <c r="AO164" s="136" t="str">
        <f t="shared" si="331"/>
        <v/>
      </c>
      <c r="AP164" s="136" t="str">
        <f t="shared" si="331"/>
        <v/>
      </c>
      <c r="AQ164" s="136" t="str">
        <f t="shared" si="331"/>
        <v/>
      </c>
      <c r="AR164" s="136" t="str">
        <f t="shared" si="331"/>
        <v/>
      </c>
      <c r="AS164" s="136" t="str">
        <f t="shared" si="331"/>
        <v/>
      </c>
      <c r="AT164" s="136" t="str">
        <f t="shared" si="331"/>
        <v/>
      </c>
      <c r="AU164" s="136" t="str">
        <f t="shared" si="331"/>
        <v/>
      </c>
      <c r="AV164" s="136" t="str">
        <f t="shared" si="331"/>
        <v/>
      </c>
      <c r="AW164" s="136" t="str">
        <f t="shared" si="331"/>
        <v/>
      </c>
      <c r="AX164" s="136" t="str">
        <f t="shared" si="331"/>
        <v/>
      </c>
      <c r="AY164" s="136" t="str">
        <f t="shared" si="331"/>
        <v/>
      </c>
      <c r="AZ164" s="136" t="str">
        <f t="shared" si="331"/>
        <v/>
      </c>
      <c r="BA164" s="136" t="str">
        <f t="shared" si="331"/>
        <v/>
      </c>
      <c r="BB164" s="136" t="str">
        <f t="shared" si="331"/>
        <v/>
      </c>
      <c r="BC164" s="136" t="str">
        <f t="shared" si="331"/>
        <v/>
      </c>
      <c r="BD164" s="136" t="str">
        <f t="shared" si="331"/>
        <v/>
      </c>
      <c r="BE164" s="136" t="str">
        <f t="shared" si="331"/>
        <v/>
      </c>
      <c r="BF164" s="136" t="str">
        <f t="shared" si="331"/>
        <v/>
      </c>
      <c r="BG164" s="136" t="str">
        <f t="shared" si="331"/>
        <v/>
      </c>
      <c r="BH164" s="136" t="str">
        <f t="shared" si="331"/>
        <v/>
      </c>
      <c r="BI164" s="136" t="str">
        <f t="shared" si="331"/>
        <v/>
      </c>
      <c r="BJ164" s="136" t="str">
        <f t="shared" si="331"/>
        <v/>
      </c>
      <c r="BK164" s="136" t="str">
        <f t="shared" si="331"/>
        <v/>
      </c>
      <c r="BL164" s="136" t="str">
        <f t="shared" si="331"/>
        <v/>
      </c>
      <c r="BM164" s="136" t="str">
        <f t="shared" si="331"/>
        <v/>
      </c>
      <c r="BN164" s="136" t="str">
        <f t="shared" si="331"/>
        <v/>
      </c>
      <c r="BO164" s="136" t="str">
        <f t="shared" si="331"/>
        <v/>
      </c>
      <c r="BP164" s="136" t="str">
        <f t="shared" si="331"/>
        <v/>
      </c>
      <c r="BQ164" s="136" t="str">
        <f t="shared" si="331"/>
        <v/>
      </c>
      <c r="BR164" s="136" t="str">
        <f t="shared" si="331"/>
        <v/>
      </c>
    </row>
    <row r="165" spans="1:70">
      <c r="A165" s="133" t="str">
        <f>IFERROR(IF(IF(AND(ROW(A165)=ROW($A$6),$G$2&lt;DATEVALUE("28/07/2006")),$G$2+1,INDEX('Intereses moratorios'!$A$7:$A$299,MATCH($G$2,'Intereses moratorios'!$A$7:$A$299,1)+ROW(A165)-ROW($A$6)))=0,"",IF(AND(ROW(A165)=ROW($A$6),$G$2&lt;DATEVALUE("28/07/2006")),$G$2+1,INDEX('Intereses moratorios'!$A$7:$A$299,MATCH($G$2,'Intereses moratorios'!$A$7:$A$299,1)+ROW(A165)-ROW($A$6)))),"")</f>
        <v/>
      </c>
      <c r="B165" s="133" t="str">
        <f>IFERROR(INDEX('Intereses moratorios'!$B$7:$B$299,MATCH(A165,'Intereses moratorios'!$A$7:$A$299,0)),"")</f>
        <v/>
      </c>
      <c r="C165" s="134" t="str">
        <f>IF(A165="","",IFERROR(IF($G$1&gt;=DATEVALUE("22/11/2019"),$E$4,INDEX('Intereses moratorios'!$D$7:$D$299,MATCH(A165,'Intereses moratorios'!$A$7:$A$299,0))),""))</f>
        <v/>
      </c>
      <c r="D165" s="133" t="str">
        <f t="shared" si="272"/>
        <v/>
      </c>
      <c r="E165" s="133" t="str">
        <f t="shared" si="273"/>
        <v/>
      </c>
      <c r="F165" s="135" t="str">
        <f t="shared" si="269"/>
        <v/>
      </c>
      <c r="G165" s="136" t="str">
        <f t="shared" si="266"/>
        <v/>
      </c>
      <c r="H165" s="136" t="str">
        <f t="shared" ref="H165:AM165" si="332">IF(D165&lt;&gt;"",ROUND(H4*IF($G$1&gt;=DATEVALUE("22/11/2019"),$C$165/365)*$F$165,IF(FALSE,-3,2)),"")</f>
        <v/>
      </c>
      <c r="I165" s="136" t="str">
        <f t="shared" si="332"/>
        <v/>
      </c>
      <c r="J165" s="136" t="str">
        <f t="shared" si="332"/>
        <v/>
      </c>
      <c r="K165" s="136" t="str">
        <f t="shared" si="332"/>
        <v/>
      </c>
      <c r="L165" s="136" t="str">
        <f t="shared" si="332"/>
        <v/>
      </c>
      <c r="M165" s="136" t="str">
        <f t="shared" si="332"/>
        <v/>
      </c>
      <c r="N165" s="136" t="str">
        <f t="shared" si="332"/>
        <v/>
      </c>
      <c r="O165" s="136" t="str">
        <f t="shared" si="332"/>
        <v/>
      </c>
      <c r="P165" s="136" t="str">
        <f t="shared" si="332"/>
        <v/>
      </c>
      <c r="Q165" s="136" t="str">
        <f t="shared" si="332"/>
        <v/>
      </c>
      <c r="R165" s="136" t="str">
        <f t="shared" si="332"/>
        <v/>
      </c>
      <c r="S165" s="136" t="str">
        <f t="shared" si="332"/>
        <v/>
      </c>
      <c r="T165" s="136" t="str">
        <f t="shared" si="332"/>
        <v/>
      </c>
      <c r="U165" s="136" t="str">
        <f t="shared" si="332"/>
        <v/>
      </c>
      <c r="V165" s="136" t="str">
        <f t="shared" si="332"/>
        <v/>
      </c>
      <c r="W165" s="136" t="str">
        <f t="shared" si="332"/>
        <v/>
      </c>
      <c r="X165" s="136" t="str">
        <f t="shared" si="332"/>
        <v/>
      </c>
      <c r="Y165" s="136" t="str">
        <f t="shared" si="332"/>
        <v/>
      </c>
      <c r="Z165" s="136" t="str">
        <f t="shared" si="332"/>
        <v/>
      </c>
      <c r="AA165" s="136" t="str">
        <f t="shared" si="332"/>
        <v/>
      </c>
      <c r="AB165" s="136" t="str">
        <f t="shared" si="332"/>
        <v/>
      </c>
      <c r="AC165" s="136" t="str">
        <f t="shared" si="332"/>
        <v/>
      </c>
      <c r="AD165" s="136" t="str">
        <f t="shared" si="332"/>
        <v/>
      </c>
      <c r="AE165" s="136" t="str">
        <f t="shared" si="332"/>
        <v/>
      </c>
      <c r="AF165" s="136" t="str">
        <f t="shared" si="332"/>
        <v/>
      </c>
      <c r="AG165" s="136" t="str">
        <f t="shared" si="332"/>
        <v/>
      </c>
      <c r="AH165" s="136" t="str">
        <f t="shared" si="332"/>
        <v/>
      </c>
      <c r="AI165" s="136" t="str">
        <f t="shared" si="332"/>
        <v/>
      </c>
      <c r="AJ165" s="136" t="str">
        <f t="shared" si="332"/>
        <v/>
      </c>
      <c r="AK165" s="136" t="str">
        <f t="shared" si="332"/>
        <v/>
      </c>
      <c r="AL165" s="136" t="str">
        <f t="shared" si="332"/>
        <v/>
      </c>
      <c r="AM165" s="136" t="str">
        <f t="shared" si="332"/>
        <v/>
      </c>
      <c r="AN165" s="136" t="str">
        <f t="shared" ref="AN165:BR165" si="333">IF(AJ165&lt;&gt;"",ROUND(AN4*IF($G$1&gt;=DATEVALUE("22/11/2019"),$C$165/365)*$F$165,IF(FALSE,-3,2)),"")</f>
        <v/>
      </c>
      <c r="AO165" s="136" t="str">
        <f t="shared" si="333"/>
        <v/>
      </c>
      <c r="AP165" s="136" t="str">
        <f t="shared" si="333"/>
        <v/>
      </c>
      <c r="AQ165" s="136" t="str">
        <f t="shared" si="333"/>
        <v/>
      </c>
      <c r="AR165" s="136" t="str">
        <f t="shared" si="333"/>
        <v/>
      </c>
      <c r="AS165" s="136" t="str">
        <f t="shared" si="333"/>
        <v/>
      </c>
      <c r="AT165" s="136" t="str">
        <f t="shared" si="333"/>
        <v/>
      </c>
      <c r="AU165" s="136" t="str">
        <f t="shared" si="333"/>
        <v/>
      </c>
      <c r="AV165" s="136" t="str">
        <f t="shared" si="333"/>
        <v/>
      </c>
      <c r="AW165" s="136" t="str">
        <f t="shared" si="333"/>
        <v/>
      </c>
      <c r="AX165" s="136" t="str">
        <f t="shared" si="333"/>
        <v/>
      </c>
      <c r="AY165" s="136" t="str">
        <f t="shared" si="333"/>
        <v/>
      </c>
      <c r="AZ165" s="136" t="str">
        <f t="shared" si="333"/>
        <v/>
      </c>
      <c r="BA165" s="136" t="str">
        <f t="shared" si="333"/>
        <v/>
      </c>
      <c r="BB165" s="136" t="str">
        <f t="shared" si="333"/>
        <v/>
      </c>
      <c r="BC165" s="136" t="str">
        <f t="shared" si="333"/>
        <v/>
      </c>
      <c r="BD165" s="136" t="str">
        <f t="shared" si="333"/>
        <v/>
      </c>
      <c r="BE165" s="136" t="str">
        <f t="shared" si="333"/>
        <v/>
      </c>
      <c r="BF165" s="136" t="str">
        <f t="shared" si="333"/>
        <v/>
      </c>
      <c r="BG165" s="136" t="str">
        <f t="shared" si="333"/>
        <v/>
      </c>
      <c r="BH165" s="136" t="str">
        <f t="shared" si="333"/>
        <v/>
      </c>
      <c r="BI165" s="136" t="str">
        <f t="shared" si="333"/>
        <v/>
      </c>
      <c r="BJ165" s="136" t="str">
        <f t="shared" si="333"/>
        <v/>
      </c>
      <c r="BK165" s="136" t="str">
        <f t="shared" si="333"/>
        <v/>
      </c>
      <c r="BL165" s="136" t="str">
        <f t="shared" si="333"/>
        <v/>
      </c>
      <c r="BM165" s="136" t="str">
        <f t="shared" si="333"/>
        <v/>
      </c>
      <c r="BN165" s="136" t="str">
        <f t="shared" si="333"/>
        <v/>
      </c>
      <c r="BO165" s="136" t="str">
        <f t="shared" si="333"/>
        <v/>
      </c>
      <c r="BP165" s="136" t="str">
        <f t="shared" si="333"/>
        <v/>
      </c>
      <c r="BQ165" s="136" t="str">
        <f t="shared" si="333"/>
        <v/>
      </c>
      <c r="BR165" s="136" t="str">
        <f t="shared" si="333"/>
        <v/>
      </c>
    </row>
    <row r="166" spans="1:70">
      <c r="A166" s="133" t="str">
        <f>IFERROR(IF(IF(AND(ROW(A166)=ROW($A$6),$G$2&lt;DATEVALUE("28/07/2006")),$G$2+1,INDEX('Intereses moratorios'!$A$7:$A$299,MATCH($G$2,'Intereses moratorios'!$A$7:$A$299,1)+ROW(A166)-ROW($A$6)))=0,"",IF(AND(ROW(A166)=ROW($A$6),$G$2&lt;DATEVALUE("28/07/2006")),$G$2+1,INDEX('Intereses moratorios'!$A$7:$A$299,MATCH($G$2,'Intereses moratorios'!$A$7:$A$299,1)+ROW(A166)-ROW($A$6)))),"")</f>
        <v/>
      </c>
      <c r="B166" s="133" t="str">
        <f>IFERROR(INDEX('Intereses moratorios'!$B$7:$B$299,MATCH(A166,'Intereses moratorios'!$A$7:$A$299,0)),"")</f>
        <v/>
      </c>
      <c r="C166" s="134" t="str">
        <f>IF(A166="","",IFERROR(IF($G$1&gt;=DATEVALUE("22/11/2019"),$E$4,INDEX('Intereses moratorios'!$D$7:$D$299,MATCH(A166,'Intereses moratorios'!$A$7:$A$299,0))),""))</f>
        <v/>
      </c>
      <c r="D166" s="133" t="str">
        <f t="shared" si="272"/>
        <v/>
      </c>
      <c r="E166" s="133" t="str">
        <f t="shared" si="273"/>
        <v/>
      </c>
      <c r="F166" s="135" t="str">
        <f t="shared" si="269"/>
        <v/>
      </c>
      <c r="G166" s="136" t="str">
        <f t="shared" si="266"/>
        <v/>
      </c>
      <c r="H166" s="136" t="str">
        <f t="shared" ref="H166:AM166" si="334">IF(D166&lt;&gt;"",ROUND(H4*IF($G$1&gt;=DATEVALUE("22/11/2019"),$C$166/365)*$F$166,IF(FALSE,-3,2)),"")</f>
        <v/>
      </c>
      <c r="I166" s="136" t="str">
        <f t="shared" si="334"/>
        <v/>
      </c>
      <c r="J166" s="136" t="str">
        <f t="shared" si="334"/>
        <v/>
      </c>
      <c r="K166" s="136" t="str">
        <f t="shared" si="334"/>
        <v/>
      </c>
      <c r="L166" s="136" t="str">
        <f t="shared" si="334"/>
        <v/>
      </c>
      <c r="M166" s="136" t="str">
        <f t="shared" si="334"/>
        <v/>
      </c>
      <c r="N166" s="136" t="str">
        <f t="shared" si="334"/>
        <v/>
      </c>
      <c r="O166" s="136" t="str">
        <f t="shared" si="334"/>
        <v/>
      </c>
      <c r="P166" s="136" t="str">
        <f t="shared" si="334"/>
        <v/>
      </c>
      <c r="Q166" s="136" t="str">
        <f t="shared" si="334"/>
        <v/>
      </c>
      <c r="R166" s="136" t="str">
        <f t="shared" si="334"/>
        <v/>
      </c>
      <c r="S166" s="136" t="str">
        <f t="shared" si="334"/>
        <v/>
      </c>
      <c r="T166" s="136" t="str">
        <f t="shared" si="334"/>
        <v/>
      </c>
      <c r="U166" s="136" t="str">
        <f t="shared" si="334"/>
        <v/>
      </c>
      <c r="V166" s="136" t="str">
        <f t="shared" si="334"/>
        <v/>
      </c>
      <c r="W166" s="136" t="str">
        <f t="shared" si="334"/>
        <v/>
      </c>
      <c r="X166" s="136" t="str">
        <f t="shared" si="334"/>
        <v/>
      </c>
      <c r="Y166" s="136" t="str">
        <f t="shared" si="334"/>
        <v/>
      </c>
      <c r="Z166" s="136" t="str">
        <f t="shared" si="334"/>
        <v/>
      </c>
      <c r="AA166" s="136" t="str">
        <f t="shared" si="334"/>
        <v/>
      </c>
      <c r="AB166" s="136" t="str">
        <f t="shared" si="334"/>
        <v/>
      </c>
      <c r="AC166" s="136" t="str">
        <f t="shared" si="334"/>
        <v/>
      </c>
      <c r="AD166" s="136" t="str">
        <f t="shared" si="334"/>
        <v/>
      </c>
      <c r="AE166" s="136" t="str">
        <f t="shared" si="334"/>
        <v/>
      </c>
      <c r="AF166" s="136" t="str">
        <f t="shared" si="334"/>
        <v/>
      </c>
      <c r="AG166" s="136" t="str">
        <f t="shared" si="334"/>
        <v/>
      </c>
      <c r="AH166" s="136" t="str">
        <f t="shared" si="334"/>
        <v/>
      </c>
      <c r="AI166" s="136" t="str">
        <f t="shared" si="334"/>
        <v/>
      </c>
      <c r="AJ166" s="136" t="str">
        <f t="shared" si="334"/>
        <v/>
      </c>
      <c r="AK166" s="136" t="str">
        <f t="shared" si="334"/>
        <v/>
      </c>
      <c r="AL166" s="136" t="str">
        <f t="shared" si="334"/>
        <v/>
      </c>
      <c r="AM166" s="136" t="str">
        <f t="shared" si="334"/>
        <v/>
      </c>
      <c r="AN166" s="136" t="str">
        <f t="shared" ref="AN166:BR166" si="335">IF(AJ166&lt;&gt;"",ROUND(AN4*IF($G$1&gt;=DATEVALUE("22/11/2019"),$C$166/365)*$F$166,IF(FALSE,-3,2)),"")</f>
        <v/>
      </c>
      <c r="AO166" s="136" t="str">
        <f t="shared" si="335"/>
        <v/>
      </c>
      <c r="AP166" s="136" t="str">
        <f t="shared" si="335"/>
        <v/>
      </c>
      <c r="AQ166" s="136" t="str">
        <f t="shared" si="335"/>
        <v/>
      </c>
      <c r="AR166" s="136" t="str">
        <f t="shared" si="335"/>
        <v/>
      </c>
      <c r="AS166" s="136" t="str">
        <f t="shared" si="335"/>
        <v/>
      </c>
      <c r="AT166" s="136" t="str">
        <f t="shared" si="335"/>
        <v/>
      </c>
      <c r="AU166" s="136" t="str">
        <f t="shared" si="335"/>
        <v/>
      </c>
      <c r="AV166" s="136" t="str">
        <f t="shared" si="335"/>
        <v/>
      </c>
      <c r="AW166" s="136" t="str">
        <f t="shared" si="335"/>
        <v/>
      </c>
      <c r="AX166" s="136" t="str">
        <f t="shared" si="335"/>
        <v/>
      </c>
      <c r="AY166" s="136" t="str">
        <f t="shared" si="335"/>
        <v/>
      </c>
      <c r="AZ166" s="136" t="str">
        <f t="shared" si="335"/>
        <v/>
      </c>
      <c r="BA166" s="136" t="str">
        <f t="shared" si="335"/>
        <v/>
      </c>
      <c r="BB166" s="136" t="str">
        <f t="shared" si="335"/>
        <v/>
      </c>
      <c r="BC166" s="136" t="str">
        <f t="shared" si="335"/>
        <v/>
      </c>
      <c r="BD166" s="136" t="str">
        <f t="shared" si="335"/>
        <v/>
      </c>
      <c r="BE166" s="136" t="str">
        <f t="shared" si="335"/>
        <v/>
      </c>
      <c r="BF166" s="136" t="str">
        <f t="shared" si="335"/>
        <v/>
      </c>
      <c r="BG166" s="136" t="str">
        <f t="shared" si="335"/>
        <v/>
      </c>
      <c r="BH166" s="136" t="str">
        <f t="shared" si="335"/>
        <v/>
      </c>
      <c r="BI166" s="136" t="str">
        <f t="shared" si="335"/>
        <v/>
      </c>
      <c r="BJ166" s="136" t="str">
        <f t="shared" si="335"/>
        <v/>
      </c>
      <c r="BK166" s="136" t="str">
        <f t="shared" si="335"/>
        <v/>
      </c>
      <c r="BL166" s="136" t="str">
        <f t="shared" si="335"/>
        <v/>
      </c>
      <c r="BM166" s="136" t="str">
        <f t="shared" si="335"/>
        <v/>
      </c>
      <c r="BN166" s="136" t="str">
        <f t="shared" si="335"/>
        <v/>
      </c>
      <c r="BO166" s="136" t="str">
        <f t="shared" si="335"/>
        <v/>
      </c>
      <c r="BP166" s="136" t="str">
        <f t="shared" si="335"/>
        <v/>
      </c>
      <c r="BQ166" s="136" t="str">
        <f t="shared" si="335"/>
        <v/>
      </c>
      <c r="BR166" s="136" t="str">
        <f t="shared" si="335"/>
        <v/>
      </c>
    </row>
    <row r="167" spans="1:70">
      <c r="A167" s="133" t="str">
        <f>IFERROR(IF(IF(AND(ROW(A167)=ROW($A$6),$G$2&lt;DATEVALUE("28/07/2006")),$G$2+1,INDEX('Intereses moratorios'!$A$7:$A$299,MATCH($G$2,'Intereses moratorios'!$A$7:$A$299,1)+ROW(A167)-ROW($A$6)))=0,"",IF(AND(ROW(A167)=ROW($A$6),$G$2&lt;DATEVALUE("28/07/2006")),$G$2+1,INDEX('Intereses moratorios'!$A$7:$A$299,MATCH($G$2,'Intereses moratorios'!$A$7:$A$299,1)+ROW(A167)-ROW($A$6)))),"")</f>
        <v/>
      </c>
      <c r="B167" s="133" t="str">
        <f>IFERROR(INDEX('Intereses moratorios'!$B$7:$B$299,MATCH(A167,'Intereses moratorios'!$A$7:$A$299,0)),"")</f>
        <v/>
      </c>
      <c r="C167" s="134" t="str">
        <f>IF(A167="","",IFERROR(IF($G$1&gt;=DATEVALUE("22/11/2019"),$E$4,INDEX('Intereses moratorios'!$D$7:$D$299,MATCH(A167,'Intereses moratorios'!$A$7:$A$299,0))),""))</f>
        <v/>
      </c>
      <c r="D167" s="133" t="str">
        <f t="shared" si="272"/>
        <v/>
      </c>
      <c r="E167" s="133" t="str">
        <f t="shared" si="273"/>
        <v/>
      </c>
      <c r="F167" s="135" t="str">
        <f t="shared" si="269"/>
        <v/>
      </c>
      <c r="G167" s="136" t="str">
        <f t="shared" si="266"/>
        <v/>
      </c>
      <c r="H167" s="136" t="str">
        <f t="shared" ref="H167:AM167" si="336">IF(D167&lt;&gt;"",ROUND(H4*IF($G$1&gt;=DATEVALUE("22/11/2019"),$C$167/365)*$F$167,IF(FALSE,-3,2)),"")</f>
        <v/>
      </c>
      <c r="I167" s="136" t="str">
        <f t="shared" si="336"/>
        <v/>
      </c>
      <c r="J167" s="136" t="str">
        <f t="shared" si="336"/>
        <v/>
      </c>
      <c r="K167" s="136" t="str">
        <f t="shared" si="336"/>
        <v/>
      </c>
      <c r="L167" s="136" t="str">
        <f t="shared" si="336"/>
        <v/>
      </c>
      <c r="M167" s="136" t="str">
        <f t="shared" si="336"/>
        <v/>
      </c>
      <c r="N167" s="136" t="str">
        <f t="shared" si="336"/>
        <v/>
      </c>
      <c r="O167" s="136" t="str">
        <f t="shared" si="336"/>
        <v/>
      </c>
      <c r="P167" s="136" t="str">
        <f t="shared" si="336"/>
        <v/>
      </c>
      <c r="Q167" s="136" t="str">
        <f t="shared" si="336"/>
        <v/>
      </c>
      <c r="R167" s="136" t="str">
        <f t="shared" si="336"/>
        <v/>
      </c>
      <c r="S167" s="136" t="str">
        <f t="shared" si="336"/>
        <v/>
      </c>
      <c r="T167" s="136" t="str">
        <f t="shared" si="336"/>
        <v/>
      </c>
      <c r="U167" s="136" t="str">
        <f t="shared" si="336"/>
        <v/>
      </c>
      <c r="V167" s="136" t="str">
        <f t="shared" si="336"/>
        <v/>
      </c>
      <c r="W167" s="136" t="str">
        <f t="shared" si="336"/>
        <v/>
      </c>
      <c r="X167" s="136" t="str">
        <f t="shared" si="336"/>
        <v/>
      </c>
      <c r="Y167" s="136" t="str">
        <f t="shared" si="336"/>
        <v/>
      </c>
      <c r="Z167" s="136" t="str">
        <f t="shared" si="336"/>
        <v/>
      </c>
      <c r="AA167" s="136" t="str">
        <f t="shared" si="336"/>
        <v/>
      </c>
      <c r="AB167" s="136" t="str">
        <f t="shared" si="336"/>
        <v/>
      </c>
      <c r="AC167" s="136" t="str">
        <f t="shared" si="336"/>
        <v/>
      </c>
      <c r="AD167" s="136" t="str">
        <f t="shared" si="336"/>
        <v/>
      </c>
      <c r="AE167" s="136" t="str">
        <f t="shared" si="336"/>
        <v/>
      </c>
      <c r="AF167" s="136" t="str">
        <f t="shared" si="336"/>
        <v/>
      </c>
      <c r="AG167" s="136" t="str">
        <f t="shared" si="336"/>
        <v/>
      </c>
      <c r="AH167" s="136" t="str">
        <f t="shared" si="336"/>
        <v/>
      </c>
      <c r="AI167" s="136" t="str">
        <f t="shared" si="336"/>
        <v/>
      </c>
      <c r="AJ167" s="136" t="str">
        <f t="shared" si="336"/>
        <v/>
      </c>
      <c r="AK167" s="136" t="str">
        <f t="shared" si="336"/>
        <v/>
      </c>
      <c r="AL167" s="136" t="str">
        <f t="shared" si="336"/>
        <v/>
      </c>
      <c r="AM167" s="136" t="str">
        <f t="shared" si="336"/>
        <v/>
      </c>
      <c r="AN167" s="136" t="str">
        <f t="shared" ref="AN167:BR167" si="337">IF(AJ167&lt;&gt;"",ROUND(AN4*IF($G$1&gt;=DATEVALUE("22/11/2019"),$C$167/365)*$F$167,IF(FALSE,-3,2)),"")</f>
        <v/>
      </c>
      <c r="AO167" s="136" t="str">
        <f t="shared" si="337"/>
        <v/>
      </c>
      <c r="AP167" s="136" t="str">
        <f t="shared" si="337"/>
        <v/>
      </c>
      <c r="AQ167" s="136" t="str">
        <f t="shared" si="337"/>
        <v/>
      </c>
      <c r="AR167" s="136" t="str">
        <f t="shared" si="337"/>
        <v/>
      </c>
      <c r="AS167" s="136" t="str">
        <f t="shared" si="337"/>
        <v/>
      </c>
      <c r="AT167" s="136" t="str">
        <f t="shared" si="337"/>
        <v/>
      </c>
      <c r="AU167" s="136" t="str">
        <f t="shared" si="337"/>
        <v/>
      </c>
      <c r="AV167" s="136" t="str">
        <f t="shared" si="337"/>
        <v/>
      </c>
      <c r="AW167" s="136" t="str">
        <f t="shared" si="337"/>
        <v/>
      </c>
      <c r="AX167" s="136" t="str">
        <f t="shared" si="337"/>
        <v/>
      </c>
      <c r="AY167" s="136" t="str">
        <f t="shared" si="337"/>
        <v/>
      </c>
      <c r="AZ167" s="136" t="str">
        <f t="shared" si="337"/>
        <v/>
      </c>
      <c r="BA167" s="136" t="str">
        <f t="shared" si="337"/>
        <v/>
      </c>
      <c r="BB167" s="136" t="str">
        <f t="shared" si="337"/>
        <v/>
      </c>
      <c r="BC167" s="136" t="str">
        <f t="shared" si="337"/>
        <v/>
      </c>
      <c r="BD167" s="136" t="str">
        <f t="shared" si="337"/>
        <v/>
      </c>
      <c r="BE167" s="136" t="str">
        <f t="shared" si="337"/>
        <v/>
      </c>
      <c r="BF167" s="136" t="str">
        <f t="shared" si="337"/>
        <v/>
      </c>
      <c r="BG167" s="136" t="str">
        <f t="shared" si="337"/>
        <v/>
      </c>
      <c r="BH167" s="136" t="str">
        <f t="shared" si="337"/>
        <v/>
      </c>
      <c r="BI167" s="136" t="str">
        <f t="shared" si="337"/>
        <v/>
      </c>
      <c r="BJ167" s="136" t="str">
        <f t="shared" si="337"/>
        <v/>
      </c>
      <c r="BK167" s="136" t="str">
        <f t="shared" si="337"/>
        <v/>
      </c>
      <c r="BL167" s="136" t="str">
        <f t="shared" si="337"/>
        <v/>
      </c>
      <c r="BM167" s="136" t="str">
        <f t="shared" si="337"/>
        <v/>
      </c>
      <c r="BN167" s="136" t="str">
        <f t="shared" si="337"/>
        <v/>
      </c>
      <c r="BO167" s="136" t="str">
        <f t="shared" si="337"/>
        <v/>
      </c>
      <c r="BP167" s="136" t="str">
        <f t="shared" si="337"/>
        <v/>
      </c>
      <c r="BQ167" s="136" t="str">
        <f t="shared" si="337"/>
        <v/>
      </c>
      <c r="BR167" s="136" t="str">
        <f t="shared" si="337"/>
        <v/>
      </c>
    </row>
    <row r="168" spans="1:70">
      <c r="A168" s="133" t="str">
        <f>IFERROR(IF(IF(AND(ROW(A168)=ROW($A$6),$G$2&lt;DATEVALUE("28/07/2006")),$G$2+1,INDEX('Intereses moratorios'!$A$7:$A$299,MATCH($G$2,'Intereses moratorios'!$A$7:$A$299,1)+ROW(A168)-ROW($A$6)))=0,"",IF(AND(ROW(A168)=ROW($A$6),$G$2&lt;DATEVALUE("28/07/2006")),$G$2+1,INDEX('Intereses moratorios'!$A$7:$A$299,MATCH($G$2,'Intereses moratorios'!$A$7:$A$299,1)+ROW(A168)-ROW($A$6)))),"")</f>
        <v/>
      </c>
      <c r="B168" s="133" t="str">
        <f>IFERROR(INDEX('Intereses moratorios'!$B$7:$B$299,MATCH(A168,'Intereses moratorios'!$A$7:$A$299,0)),"")</f>
        <v/>
      </c>
      <c r="C168" s="134" t="str">
        <f>IF(A168="","",IFERROR(IF($G$1&gt;=DATEVALUE("22/11/2019"),$E$4,INDEX('Intereses moratorios'!$D$7:$D$299,MATCH(A168,'Intereses moratorios'!$A$7:$A$299,0))),""))</f>
        <v/>
      </c>
      <c r="D168" s="133" t="str">
        <f t="shared" si="272"/>
        <v/>
      </c>
      <c r="E168" s="133" t="str">
        <f t="shared" si="273"/>
        <v/>
      </c>
      <c r="F168" s="135" t="str">
        <f t="shared" si="269"/>
        <v/>
      </c>
      <c r="G168" s="136" t="str">
        <f t="shared" si="266"/>
        <v/>
      </c>
      <c r="H168" s="136" t="str">
        <f t="shared" ref="H168:AM168" si="338">IF(D168&lt;&gt;"",ROUND(H4*IF($G$1&gt;=DATEVALUE("22/11/2019"),$C$168/365)*$F$168,IF(FALSE,-3,2)),"")</f>
        <v/>
      </c>
      <c r="I168" s="136" t="str">
        <f t="shared" si="338"/>
        <v/>
      </c>
      <c r="J168" s="136" t="str">
        <f t="shared" si="338"/>
        <v/>
      </c>
      <c r="K168" s="136" t="str">
        <f t="shared" si="338"/>
        <v/>
      </c>
      <c r="L168" s="136" t="str">
        <f t="shared" si="338"/>
        <v/>
      </c>
      <c r="M168" s="136" t="str">
        <f t="shared" si="338"/>
        <v/>
      </c>
      <c r="N168" s="136" t="str">
        <f t="shared" si="338"/>
        <v/>
      </c>
      <c r="O168" s="136" t="str">
        <f t="shared" si="338"/>
        <v/>
      </c>
      <c r="P168" s="136" t="str">
        <f t="shared" si="338"/>
        <v/>
      </c>
      <c r="Q168" s="136" t="str">
        <f t="shared" si="338"/>
        <v/>
      </c>
      <c r="R168" s="136" t="str">
        <f t="shared" si="338"/>
        <v/>
      </c>
      <c r="S168" s="136" t="str">
        <f t="shared" si="338"/>
        <v/>
      </c>
      <c r="T168" s="136" t="str">
        <f t="shared" si="338"/>
        <v/>
      </c>
      <c r="U168" s="136" t="str">
        <f t="shared" si="338"/>
        <v/>
      </c>
      <c r="V168" s="136" t="str">
        <f t="shared" si="338"/>
        <v/>
      </c>
      <c r="W168" s="136" t="str">
        <f t="shared" si="338"/>
        <v/>
      </c>
      <c r="X168" s="136" t="str">
        <f t="shared" si="338"/>
        <v/>
      </c>
      <c r="Y168" s="136" t="str">
        <f t="shared" si="338"/>
        <v/>
      </c>
      <c r="Z168" s="136" t="str">
        <f t="shared" si="338"/>
        <v/>
      </c>
      <c r="AA168" s="136" t="str">
        <f t="shared" si="338"/>
        <v/>
      </c>
      <c r="AB168" s="136" t="str">
        <f t="shared" si="338"/>
        <v/>
      </c>
      <c r="AC168" s="136" t="str">
        <f t="shared" si="338"/>
        <v/>
      </c>
      <c r="AD168" s="136" t="str">
        <f t="shared" si="338"/>
        <v/>
      </c>
      <c r="AE168" s="136" t="str">
        <f t="shared" si="338"/>
        <v/>
      </c>
      <c r="AF168" s="136" t="str">
        <f t="shared" si="338"/>
        <v/>
      </c>
      <c r="AG168" s="136" t="str">
        <f t="shared" si="338"/>
        <v/>
      </c>
      <c r="AH168" s="136" t="str">
        <f t="shared" si="338"/>
        <v/>
      </c>
      <c r="AI168" s="136" t="str">
        <f t="shared" si="338"/>
        <v/>
      </c>
      <c r="AJ168" s="136" t="str">
        <f t="shared" si="338"/>
        <v/>
      </c>
      <c r="AK168" s="136" t="str">
        <f t="shared" si="338"/>
        <v/>
      </c>
      <c r="AL168" s="136" t="str">
        <f t="shared" si="338"/>
        <v/>
      </c>
      <c r="AM168" s="136" t="str">
        <f t="shared" si="338"/>
        <v/>
      </c>
      <c r="AN168" s="136" t="str">
        <f t="shared" ref="AN168:BR168" si="339">IF(AJ168&lt;&gt;"",ROUND(AN4*IF($G$1&gt;=DATEVALUE("22/11/2019"),$C$168/365)*$F$168,IF(FALSE,-3,2)),"")</f>
        <v/>
      </c>
      <c r="AO168" s="136" t="str">
        <f t="shared" si="339"/>
        <v/>
      </c>
      <c r="AP168" s="136" t="str">
        <f t="shared" si="339"/>
        <v/>
      </c>
      <c r="AQ168" s="136" t="str">
        <f t="shared" si="339"/>
        <v/>
      </c>
      <c r="AR168" s="136" t="str">
        <f t="shared" si="339"/>
        <v/>
      </c>
      <c r="AS168" s="136" t="str">
        <f t="shared" si="339"/>
        <v/>
      </c>
      <c r="AT168" s="136" t="str">
        <f t="shared" si="339"/>
        <v/>
      </c>
      <c r="AU168" s="136" t="str">
        <f t="shared" si="339"/>
        <v/>
      </c>
      <c r="AV168" s="136" t="str">
        <f t="shared" si="339"/>
        <v/>
      </c>
      <c r="AW168" s="136" t="str">
        <f t="shared" si="339"/>
        <v/>
      </c>
      <c r="AX168" s="136" t="str">
        <f t="shared" si="339"/>
        <v/>
      </c>
      <c r="AY168" s="136" t="str">
        <f t="shared" si="339"/>
        <v/>
      </c>
      <c r="AZ168" s="136" t="str">
        <f t="shared" si="339"/>
        <v/>
      </c>
      <c r="BA168" s="136" t="str">
        <f t="shared" si="339"/>
        <v/>
      </c>
      <c r="BB168" s="136" t="str">
        <f t="shared" si="339"/>
        <v/>
      </c>
      <c r="BC168" s="136" t="str">
        <f t="shared" si="339"/>
        <v/>
      </c>
      <c r="BD168" s="136" t="str">
        <f t="shared" si="339"/>
        <v/>
      </c>
      <c r="BE168" s="136" t="str">
        <f t="shared" si="339"/>
        <v/>
      </c>
      <c r="BF168" s="136" t="str">
        <f t="shared" si="339"/>
        <v/>
      </c>
      <c r="BG168" s="136" t="str">
        <f t="shared" si="339"/>
        <v/>
      </c>
      <c r="BH168" s="136" t="str">
        <f t="shared" si="339"/>
        <v/>
      </c>
      <c r="BI168" s="136" t="str">
        <f t="shared" si="339"/>
        <v/>
      </c>
      <c r="BJ168" s="136" t="str">
        <f t="shared" si="339"/>
        <v/>
      </c>
      <c r="BK168" s="136" t="str">
        <f t="shared" si="339"/>
        <v/>
      </c>
      <c r="BL168" s="136" t="str">
        <f t="shared" si="339"/>
        <v/>
      </c>
      <c r="BM168" s="136" t="str">
        <f t="shared" si="339"/>
        <v/>
      </c>
      <c r="BN168" s="136" t="str">
        <f t="shared" si="339"/>
        <v/>
      </c>
      <c r="BO168" s="136" t="str">
        <f t="shared" si="339"/>
        <v/>
      </c>
      <c r="BP168" s="136" t="str">
        <f t="shared" si="339"/>
        <v/>
      </c>
      <c r="BQ168" s="136" t="str">
        <f t="shared" si="339"/>
        <v/>
      </c>
      <c r="BR168" s="136" t="str">
        <f t="shared" si="339"/>
        <v/>
      </c>
    </row>
    <row r="169" spans="1:70">
      <c r="A169" s="133" t="str">
        <f>IFERROR(IF(IF(AND(ROW(A169)=ROW($A$6),$G$2&lt;DATEVALUE("28/07/2006")),$G$2+1,INDEX('Intereses moratorios'!$A$7:$A$299,MATCH($G$2,'Intereses moratorios'!$A$7:$A$299,1)+ROW(A169)-ROW($A$6)))=0,"",IF(AND(ROW(A169)=ROW($A$6),$G$2&lt;DATEVALUE("28/07/2006")),$G$2+1,INDEX('Intereses moratorios'!$A$7:$A$299,MATCH($G$2,'Intereses moratorios'!$A$7:$A$299,1)+ROW(A169)-ROW($A$6)))),"")</f>
        <v/>
      </c>
      <c r="B169" s="133" t="str">
        <f>IFERROR(INDEX('Intereses moratorios'!$B$7:$B$299,MATCH(A169,'Intereses moratorios'!$A$7:$A$299,0)),"")</f>
        <v/>
      </c>
      <c r="C169" s="134" t="str">
        <f>IF(A169="","",IFERROR(IF($G$1&gt;=DATEVALUE("22/11/2019"),$E$4,INDEX('Intereses moratorios'!$D$7:$D$299,MATCH(A169,'Intereses moratorios'!$A$7:$A$299,0))),""))</f>
        <v/>
      </c>
      <c r="D169" s="133" t="str">
        <f t="shared" si="272"/>
        <v/>
      </c>
      <c r="E169" s="133" t="str">
        <f t="shared" si="273"/>
        <v/>
      </c>
      <c r="F169" s="135" t="str">
        <f t="shared" si="269"/>
        <v/>
      </c>
      <c r="G169" s="136" t="str">
        <f t="shared" si="266"/>
        <v/>
      </c>
      <c r="H169" s="136" t="str">
        <f t="shared" ref="H169:AM169" si="340">IF(D169&lt;&gt;"",ROUND(H4*IF($G$1&gt;=DATEVALUE("22/11/2019"),$C$169/365)*$F$169,IF(FALSE,-3,2)),"")</f>
        <v/>
      </c>
      <c r="I169" s="136" t="str">
        <f t="shared" si="340"/>
        <v/>
      </c>
      <c r="J169" s="136" t="str">
        <f t="shared" si="340"/>
        <v/>
      </c>
      <c r="K169" s="136" t="str">
        <f t="shared" si="340"/>
        <v/>
      </c>
      <c r="L169" s="136" t="str">
        <f t="shared" si="340"/>
        <v/>
      </c>
      <c r="M169" s="136" t="str">
        <f t="shared" si="340"/>
        <v/>
      </c>
      <c r="N169" s="136" t="str">
        <f t="shared" si="340"/>
        <v/>
      </c>
      <c r="O169" s="136" t="str">
        <f t="shared" si="340"/>
        <v/>
      </c>
      <c r="P169" s="136" t="str">
        <f t="shared" si="340"/>
        <v/>
      </c>
      <c r="Q169" s="136" t="str">
        <f t="shared" si="340"/>
        <v/>
      </c>
      <c r="R169" s="136" t="str">
        <f t="shared" si="340"/>
        <v/>
      </c>
      <c r="S169" s="136" t="str">
        <f t="shared" si="340"/>
        <v/>
      </c>
      <c r="T169" s="136" t="str">
        <f t="shared" si="340"/>
        <v/>
      </c>
      <c r="U169" s="136" t="str">
        <f t="shared" si="340"/>
        <v/>
      </c>
      <c r="V169" s="136" t="str">
        <f t="shared" si="340"/>
        <v/>
      </c>
      <c r="W169" s="136" t="str">
        <f t="shared" si="340"/>
        <v/>
      </c>
      <c r="X169" s="136" t="str">
        <f t="shared" si="340"/>
        <v/>
      </c>
      <c r="Y169" s="136" t="str">
        <f t="shared" si="340"/>
        <v/>
      </c>
      <c r="Z169" s="136" t="str">
        <f t="shared" si="340"/>
        <v/>
      </c>
      <c r="AA169" s="136" t="str">
        <f t="shared" si="340"/>
        <v/>
      </c>
      <c r="AB169" s="136" t="str">
        <f t="shared" si="340"/>
        <v/>
      </c>
      <c r="AC169" s="136" t="str">
        <f t="shared" si="340"/>
        <v/>
      </c>
      <c r="AD169" s="136" t="str">
        <f t="shared" si="340"/>
        <v/>
      </c>
      <c r="AE169" s="136" t="str">
        <f t="shared" si="340"/>
        <v/>
      </c>
      <c r="AF169" s="136" t="str">
        <f t="shared" si="340"/>
        <v/>
      </c>
      <c r="AG169" s="136" t="str">
        <f t="shared" si="340"/>
        <v/>
      </c>
      <c r="AH169" s="136" t="str">
        <f t="shared" si="340"/>
        <v/>
      </c>
      <c r="AI169" s="136" t="str">
        <f t="shared" si="340"/>
        <v/>
      </c>
      <c r="AJ169" s="136" t="str">
        <f t="shared" si="340"/>
        <v/>
      </c>
      <c r="AK169" s="136" t="str">
        <f t="shared" si="340"/>
        <v/>
      </c>
      <c r="AL169" s="136" t="str">
        <f t="shared" si="340"/>
        <v/>
      </c>
      <c r="AM169" s="136" t="str">
        <f t="shared" si="340"/>
        <v/>
      </c>
      <c r="AN169" s="136" t="str">
        <f t="shared" ref="AN169:BR169" si="341">IF(AJ169&lt;&gt;"",ROUND(AN4*IF($G$1&gt;=DATEVALUE("22/11/2019"),$C$169/365)*$F$169,IF(FALSE,-3,2)),"")</f>
        <v/>
      </c>
      <c r="AO169" s="136" t="str">
        <f t="shared" si="341"/>
        <v/>
      </c>
      <c r="AP169" s="136" t="str">
        <f t="shared" si="341"/>
        <v/>
      </c>
      <c r="AQ169" s="136" t="str">
        <f t="shared" si="341"/>
        <v/>
      </c>
      <c r="AR169" s="136" t="str">
        <f t="shared" si="341"/>
        <v/>
      </c>
      <c r="AS169" s="136" t="str">
        <f t="shared" si="341"/>
        <v/>
      </c>
      <c r="AT169" s="136" t="str">
        <f t="shared" si="341"/>
        <v/>
      </c>
      <c r="AU169" s="136" t="str">
        <f t="shared" si="341"/>
        <v/>
      </c>
      <c r="AV169" s="136" t="str">
        <f t="shared" si="341"/>
        <v/>
      </c>
      <c r="AW169" s="136" t="str">
        <f t="shared" si="341"/>
        <v/>
      </c>
      <c r="AX169" s="136" t="str">
        <f t="shared" si="341"/>
        <v/>
      </c>
      <c r="AY169" s="136" t="str">
        <f t="shared" si="341"/>
        <v/>
      </c>
      <c r="AZ169" s="136" t="str">
        <f t="shared" si="341"/>
        <v/>
      </c>
      <c r="BA169" s="136" t="str">
        <f t="shared" si="341"/>
        <v/>
      </c>
      <c r="BB169" s="136" t="str">
        <f t="shared" si="341"/>
        <v/>
      </c>
      <c r="BC169" s="136" t="str">
        <f t="shared" si="341"/>
        <v/>
      </c>
      <c r="BD169" s="136" t="str">
        <f t="shared" si="341"/>
        <v/>
      </c>
      <c r="BE169" s="136" t="str">
        <f t="shared" si="341"/>
        <v/>
      </c>
      <c r="BF169" s="136" t="str">
        <f t="shared" si="341"/>
        <v/>
      </c>
      <c r="BG169" s="136" t="str">
        <f t="shared" si="341"/>
        <v/>
      </c>
      <c r="BH169" s="136" t="str">
        <f t="shared" si="341"/>
        <v/>
      </c>
      <c r="BI169" s="136" t="str">
        <f t="shared" si="341"/>
        <v/>
      </c>
      <c r="BJ169" s="136" t="str">
        <f t="shared" si="341"/>
        <v/>
      </c>
      <c r="BK169" s="136" t="str">
        <f t="shared" si="341"/>
        <v/>
      </c>
      <c r="BL169" s="136" t="str">
        <f t="shared" si="341"/>
        <v/>
      </c>
      <c r="BM169" s="136" t="str">
        <f t="shared" si="341"/>
        <v/>
      </c>
      <c r="BN169" s="136" t="str">
        <f t="shared" si="341"/>
        <v/>
      </c>
      <c r="BO169" s="136" t="str">
        <f t="shared" si="341"/>
        <v/>
      </c>
      <c r="BP169" s="136" t="str">
        <f t="shared" si="341"/>
        <v/>
      </c>
      <c r="BQ169" s="136" t="str">
        <f t="shared" si="341"/>
        <v/>
      </c>
      <c r="BR169" s="136" t="str">
        <f t="shared" si="341"/>
        <v/>
      </c>
    </row>
    <row r="170" spans="1:70">
      <c r="A170" s="133" t="str">
        <f>IFERROR(IF(IF(AND(ROW(A170)=ROW($A$6),$G$2&lt;DATEVALUE("28/07/2006")),$G$2+1,INDEX('Intereses moratorios'!$A$7:$A$299,MATCH($G$2,'Intereses moratorios'!$A$7:$A$299,1)+ROW(A170)-ROW($A$6)))=0,"",IF(AND(ROW(A170)=ROW($A$6),$G$2&lt;DATEVALUE("28/07/2006")),$G$2+1,INDEX('Intereses moratorios'!$A$7:$A$299,MATCH($G$2,'Intereses moratorios'!$A$7:$A$299,1)+ROW(A170)-ROW($A$6)))),"")</f>
        <v/>
      </c>
      <c r="B170" s="133" t="str">
        <f>IFERROR(INDEX('Intereses moratorios'!$B$7:$B$299,MATCH(A170,'Intereses moratorios'!$A$7:$A$299,0)),"")</f>
        <v/>
      </c>
      <c r="C170" s="134" t="str">
        <f>IF(A170="","",IFERROR(IF($G$1&gt;=DATEVALUE("22/11/2019"),$E$4,INDEX('Intereses moratorios'!$D$7:$D$299,MATCH(A170,'Intereses moratorios'!$A$7:$A$299,0))),""))</f>
        <v/>
      </c>
      <c r="D170" s="133" t="str">
        <f t="shared" si="272"/>
        <v/>
      </c>
      <c r="E170" s="133" t="str">
        <f t="shared" si="273"/>
        <v/>
      </c>
      <c r="F170" s="135" t="str">
        <f t="shared" si="269"/>
        <v/>
      </c>
      <c r="G170" s="136" t="str">
        <f t="shared" si="266"/>
        <v/>
      </c>
      <c r="H170" s="136" t="str">
        <f t="shared" ref="H170:AM170" si="342">IF(D170&lt;&gt;"",ROUND(H4*IF($G$1&gt;=DATEVALUE("22/11/2019"),$C$170/365)*$F$170,IF(FALSE,-3,2)),"")</f>
        <v/>
      </c>
      <c r="I170" s="136" t="str">
        <f t="shared" si="342"/>
        <v/>
      </c>
      <c r="J170" s="136" t="str">
        <f t="shared" si="342"/>
        <v/>
      </c>
      <c r="K170" s="136" t="str">
        <f t="shared" si="342"/>
        <v/>
      </c>
      <c r="L170" s="136" t="str">
        <f t="shared" si="342"/>
        <v/>
      </c>
      <c r="M170" s="136" t="str">
        <f t="shared" si="342"/>
        <v/>
      </c>
      <c r="N170" s="136" t="str">
        <f t="shared" si="342"/>
        <v/>
      </c>
      <c r="O170" s="136" t="str">
        <f t="shared" si="342"/>
        <v/>
      </c>
      <c r="P170" s="136" t="str">
        <f t="shared" si="342"/>
        <v/>
      </c>
      <c r="Q170" s="136" t="str">
        <f t="shared" si="342"/>
        <v/>
      </c>
      <c r="R170" s="136" t="str">
        <f t="shared" si="342"/>
        <v/>
      </c>
      <c r="S170" s="136" t="str">
        <f t="shared" si="342"/>
        <v/>
      </c>
      <c r="T170" s="136" t="str">
        <f t="shared" si="342"/>
        <v/>
      </c>
      <c r="U170" s="136" t="str">
        <f t="shared" si="342"/>
        <v/>
      </c>
      <c r="V170" s="136" t="str">
        <f t="shared" si="342"/>
        <v/>
      </c>
      <c r="W170" s="136" t="str">
        <f t="shared" si="342"/>
        <v/>
      </c>
      <c r="X170" s="136" t="str">
        <f t="shared" si="342"/>
        <v/>
      </c>
      <c r="Y170" s="136" t="str">
        <f t="shared" si="342"/>
        <v/>
      </c>
      <c r="Z170" s="136" t="str">
        <f t="shared" si="342"/>
        <v/>
      </c>
      <c r="AA170" s="136" t="str">
        <f t="shared" si="342"/>
        <v/>
      </c>
      <c r="AB170" s="136" t="str">
        <f t="shared" si="342"/>
        <v/>
      </c>
      <c r="AC170" s="136" t="str">
        <f t="shared" si="342"/>
        <v/>
      </c>
      <c r="AD170" s="136" t="str">
        <f t="shared" si="342"/>
        <v/>
      </c>
      <c r="AE170" s="136" t="str">
        <f t="shared" si="342"/>
        <v/>
      </c>
      <c r="AF170" s="136" t="str">
        <f t="shared" si="342"/>
        <v/>
      </c>
      <c r="AG170" s="136" t="str">
        <f t="shared" si="342"/>
        <v/>
      </c>
      <c r="AH170" s="136" t="str">
        <f t="shared" si="342"/>
        <v/>
      </c>
      <c r="AI170" s="136" t="str">
        <f t="shared" si="342"/>
        <v/>
      </c>
      <c r="AJ170" s="136" t="str">
        <f t="shared" si="342"/>
        <v/>
      </c>
      <c r="AK170" s="136" t="str">
        <f t="shared" si="342"/>
        <v/>
      </c>
      <c r="AL170" s="136" t="str">
        <f t="shared" si="342"/>
        <v/>
      </c>
      <c r="AM170" s="136" t="str">
        <f t="shared" si="342"/>
        <v/>
      </c>
      <c r="AN170" s="136" t="str">
        <f t="shared" ref="AN170:BR170" si="343">IF(AJ170&lt;&gt;"",ROUND(AN4*IF($G$1&gt;=DATEVALUE("22/11/2019"),$C$170/365)*$F$170,IF(FALSE,-3,2)),"")</f>
        <v/>
      </c>
      <c r="AO170" s="136" t="str">
        <f t="shared" si="343"/>
        <v/>
      </c>
      <c r="AP170" s="136" t="str">
        <f t="shared" si="343"/>
        <v/>
      </c>
      <c r="AQ170" s="136" t="str">
        <f t="shared" si="343"/>
        <v/>
      </c>
      <c r="AR170" s="136" t="str">
        <f t="shared" si="343"/>
        <v/>
      </c>
      <c r="AS170" s="136" t="str">
        <f t="shared" si="343"/>
        <v/>
      </c>
      <c r="AT170" s="136" t="str">
        <f t="shared" si="343"/>
        <v/>
      </c>
      <c r="AU170" s="136" t="str">
        <f t="shared" si="343"/>
        <v/>
      </c>
      <c r="AV170" s="136" t="str">
        <f t="shared" si="343"/>
        <v/>
      </c>
      <c r="AW170" s="136" t="str">
        <f t="shared" si="343"/>
        <v/>
      </c>
      <c r="AX170" s="136" t="str">
        <f t="shared" si="343"/>
        <v/>
      </c>
      <c r="AY170" s="136" t="str">
        <f t="shared" si="343"/>
        <v/>
      </c>
      <c r="AZ170" s="136" t="str">
        <f t="shared" si="343"/>
        <v/>
      </c>
      <c r="BA170" s="136" t="str">
        <f t="shared" si="343"/>
        <v/>
      </c>
      <c r="BB170" s="136" t="str">
        <f t="shared" si="343"/>
        <v/>
      </c>
      <c r="BC170" s="136" t="str">
        <f t="shared" si="343"/>
        <v/>
      </c>
      <c r="BD170" s="136" t="str">
        <f t="shared" si="343"/>
        <v/>
      </c>
      <c r="BE170" s="136" t="str">
        <f t="shared" si="343"/>
        <v/>
      </c>
      <c r="BF170" s="136" t="str">
        <f t="shared" si="343"/>
        <v/>
      </c>
      <c r="BG170" s="136" t="str">
        <f t="shared" si="343"/>
        <v/>
      </c>
      <c r="BH170" s="136" t="str">
        <f t="shared" si="343"/>
        <v/>
      </c>
      <c r="BI170" s="136" t="str">
        <f t="shared" si="343"/>
        <v/>
      </c>
      <c r="BJ170" s="136" t="str">
        <f t="shared" si="343"/>
        <v/>
      </c>
      <c r="BK170" s="136" t="str">
        <f t="shared" si="343"/>
        <v/>
      </c>
      <c r="BL170" s="136" t="str">
        <f t="shared" si="343"/>
        <v/>
      </c>
      <c r="BM170" s="136" t="str">
        <f t="shared" si="343"/>
        <v/>
      </c>
      <c r="BN170" s="136" t="str">
        <f t="shared" si="343"/>
        <v/>
      </c>
      <c r="BO170" s="136" t="str">
        <f t="shared" si="343"/>
        <v/>
      </c>
      <c r="BP170" s="136" t="str">
        <f t="shared" si="343"/>
        <v/>
      </c>
      <c r="BQ170" s="136" t="str">
        <f t="shared" si="343"/>
        <v/>
      </c>
      <c r="BR170" s="136" t="str">
        <f t="shared" si="343"/>
        <v/>
      </c>
    </row>
    <row r="171" spans="1:70">
      <c r="A171" s="133" t="str">
        <f>IFERROR(IF(IF(AND(ROW(A171)=ROW($A$6),$G$2&lt;DATEVALUE("28/07/2006")),$G$2+1,INDEX('Intereses moratorios'!$A$7:$A$299,MATCH($G$2,'Intereses moratorios'!$A$7:$A$299,1)+ROW(A171)-ROW($A$6)))=0,"",IF(AND(ROW(A171)=ROW($A$6),$G$2&lt;DATEVALUE("28/07/2006")),$G$2+1,INDEX('Intereses moratorios'!$A$7:$A$299,MATCH($G$2,'Intereses moratorios'!$A$7:$A$299,1)+ROW(A171)-ROW($A$6)))),"")</f>
        <v/>
      </c>
      <c r="B171" s="133" t="str">
        <f>IFERROR(INDEX('Intereses moratorios'!$B$7:$B$299,MATCH(A171,'Intereses moratorios'!$A$7:$A$299,0)),"")</f>
        <v/>
      </c>
      <c r="C171" s="134" t="str">
        <f>IF(A171="","",IFERROR(IF($G$1&gt;=DATEVALUE("22/11/2019"),$E$4,INDEX('Intereses moratorios'!$D$7:$D$299,MATCH(A171,'Intereses moratorios'!$A$7:$A$299,0))),""))</f>
        <v/>
      </c>
      <c r="D171" s="133" t="str">
        <f t="shared" si="272"/>
        <v/>
      </c>
      <c r="E171" s="133" t="str">
        <f t="shared" si="273"/>
        <v/>
      </c>
      <c r="F171" s="135" t="str">
        <f t="shared" si="269"/>
        <v/>
      </c>
      <c r="G171" s="136" t="str">
        <f t="shared" si="266"/>
        <v/>
      </c>
      <c r="H171" s="136" t="str">
        <f t="shared" ref="H171:AM171" si="344">IF(D171&lt;&gt;"",ROUND(H4*IF($G$1&gt;=DATEVALUE("22/11/2019"),$C$171/365)*$F$171,IF(FALSE,-3,2)),"")</f>
        <v/>
      </c>
      <c r="I171" s="136" t="str">
        <f t="shared" si="344"/>
        <v/>
      </c>
      <c r="J171" s="136" t="str">
        <f t="shared" si="344"/>
        <v/>
      </c>
      <c r="K171" s="136" t="str">
        <f t="shared" si="344"/>
        <v/>
      </c>
      <c r="L171" s="136" t="str">
        <f t="shared" si="344"/>
        <v/>
      </c>
      <c r="M171" s="136" t="str">
        <f t="shared" si="344"/>
        <v/>
      </c>
      <c r="N171" s="136" t="str">
        <f t="shared" si="344"/>
        <v/>
      </c>
      <c r="O171" s="136" t="str">
        <f t="shared" si="344"/>
        <v/>
      </c>
      <c r="P171" s="136" t="str">
        <f t="shared" si="344"/>
        <v/>
      </c>
      <c r="Q171" s="136" t="str">
        <f t="shared" si="344"/>
        <v/>
      </c>
      <c r="R171" s="136" t="str">
        <f t="shared" si="344"/>
        <v/>
      </c>
      <c r="S171" s="136" t="str">
        <f t="shared" si="344"/>
        <v/>
      </c>
      <c r="T171" s="136" t="str">
        <f t="shared" si="344"/>
        <v/>
      </c>
      <c r="U171" s="136" t="str">
        <f t="shared" si="344"/>
        <v/>
      </c>
      <c r="V171" s="136" t="str">
        <f t="shared" si="344"/>
        <v/>
      </c>
      <c r="W171" s="136" t="str">
        <f t="shared" si="344"/>
        <v/>
      </c>
      <c r="X171" s="136" t="str">
        <f t="shared" si="344"/>
        <v/>
      </c>
      <c r="Y171" s="136" t="str">
        <f t="shared" si="344"/>
        <v/>
      </c>
      <c r="Z171" s="136" t="str">
        <f t="shared" si="344"/>
        <v/>
      </c>
      <c r="AA171" s="136" t="str">
        <f t="shared" si="344"/>
        <v/>
      </c>
      <c r="AB171" s="136" t="str">
        <f t="shared" si="344"/>
        <v/>
      </c>
      <c r="AC171" s="136" t="str">
        <f t="shared" si="344"/>
        <v/>
      </c>
      <c r="AD171" s="136" t="str">
        <f t="shared" si="344"/>
        <v/>
      </c>
      <c r="AE171" s="136" t="str">
        <f t="shared" si="344"/>
        <v/>
      </c>
      <c r="AF171" s="136" t="str">
        <f t="shared" si="344"/>
        <v/>
      </c>
      <c r="AG171" s="136" t="str">
        <f t="shared" si="344"/>
        <v/>
      </c>
      <c r="AH171" s="136" t="str">
        <f t="shared" si="344"/>
        <v/>
      </c>
      <c r="AI171" s="136" t="str">
        <f t="shared" si="344"/>
        <v/>
      </c>
      <c r="AJ171" s="136" t="str">
        <f t="shared" si="344"/>
        <v/>
      </c>
      <c r="AK171" s="136" t="str">
        <f t="shared" si="344"/>
        <v/>
      </c>
      <c r="AL171" s="136" t="str">
        <f t="shared" si="344"/>
        <v/>
      </c>
      <c r="AM171" s="136" t="str">
        <f t="shared" si="344"/>
        <v/>
      </c>
      <c r="AN171" s="136" t="str">
        <f t="shared" ref="AN171:BR171" si="345">IF(AJ171&lt;&gt;"",ROUND(AN4*IF($G$1&gt;=DATEVALUE("22/11/2019"),$C$171/365)*$F$171,IF(FALSE,-3,2)),"")</f>
        <v/>
      </c>
      <c r="AO171" s="136" t="str">
        <f t="shared" si="345"/>
        <v/>
      </c>
      <c r="AP171" s="136" t="str">
        <f t="shared" si="345"/>
        <v/>
      </c>
      <c r="AQ171" s="136" t="str">
        <f t="shared" si="345"/>
        <v/>
      </c>
      <c r="AR171" s="136" t="str">
        <f t="shared" si="345"/>
        <v/>
      </c>
      <c r="AS171" s="136" t="str">
        <f t="shared" si="345"/>
        <v/>
      </c>
      <c r="AT171" s="136" t="str">
        <f t="shared" si="345"/>
        <v/>
      </c>
      <c r="AU171" s="136" t="str">
        <f t="shared" si="345"/>
        <v/>
      </c>
      <c r="AV171" s="136" t="str">
        <f t="shared" si="345"/>
        <v/>
      </c>
      <c r="AW171" s="136" t="str">
        <f t="shared" si="345"/>
        <v/>
      </c>
      <c r="AX171" s="136" t="str">
        <f t="shared" si="345"/>
        <v/>
      </c>
      <c r="AY171" s="136" t="str">
        <f t="shared" si="345"/>
        <v/>
      </c>
      <c r="AZ171" s="136" t="str">
        <f t="shared" si="345"/>
        <v/>
      </c>
      <c r="BA171" s="136" t="str">
        <f t="shared" si="345"/>
        <v/>
      </c>
      <c r="BB171" s="136" t="str">
        <f t="shared" si="345"/>
        <v/>
      </c>
      <c r="BC171" s="136" t="str">
        <f t="shared" si="345"/>
        <v/>
      </c>
      <c r="BD171" s="136" t="str">
        <f t="shared" si="345"/>
        <v/>
      </c>
      <c r="BE171" s="136" t="str">
        <f t="shared" si="345"/>
        <v/>
      </c>
      <c r="BF171" s="136" t="str">
        <f t="shared" si="345"/>
        <v/>
      </c>
      <c r="BG171" s="136" t="str">
        <f t="shared" si="345"/>
        <v/>
      </c>
      <c r="BH171" s="136" t="str">
        <f t="shared" si="345"/>
        <v/>
      </c>
      <c r="BI171" s="136" t="str">
        <f t="shared" si="345"/>
        <v/>
      </c>
      <c r="BJ171" s="136" t="str">
        <f t="shared" si="345"/>
        <v/>
      </c>
      <c r="BK171" s="136" t="str">
        <f t="shared" si="345"/>
        <v/>
      </c>
      <c r="BL171" s="136" t="str">
        <f t="shared" si="345"/>
        <v/>
      </c>
      <c r="BM171" s="136" t="str">
        <f t="shared" si="345"/>
        <v/>
      </c>
      <c r="BN171" s="136" t="str">
        <f t="shared" si="345"/>
        <v/>
      </c>
      <c r="BO171" s="136" t="str">
        <f t="shared" si="345"/>
        <v/>
      </c>
      <c r="BP171" s="136" t="str">
        <f t="shared" si="345"/>
        <v/>
      </c>
      <c r="BQ171" s="136" t="str">
        <f t="shared" si="345"/>
        <v/>
      </c>
      <c r="BR171" s="136" t="str">
        <f t="shared" si="345"/>
        <v/>
      </c>
    </row>
    <row r="172" spans="1:70">
      <c r="A172" s="133" t="str">
        <f>IFERROR(IF(IF(AND(ROW(A172)=ROW($A$6),$G$2&lt;DATEVALUE("28/07/2006")),$G$2+1,INDEX('Intereses moratorios'!$A$7:$A$299,MATCH($G$2,'Intereses moratorios'!$A$7:$A$299,1)+ROW(A172)-ROW($A$6)))=0,"",IF(AND(ROW(A172)=ROW($A$6),$G$2&lt;DATEVALUE("28/07/2006")),$G$2+1,INDEX('Intereses moratorios'!$A$7:$A$299,MATCH($G$2,'Intereses moratorios'!$A$7:$A$299,1)+ROW(A172)-ROW($A$6)))),"")</f>
        <v/>
      </c>
      <c r="B172" s="133" t="str">
        <f>IFERROR(INDEX('Intereses moratorios'!$B$7:$B$299,MATCH(A172,'Intereses moratorios'!$A$7:$A$299,0)),"")</f>
        <v/>
      </c>
      <c r="C172" s="134" t="str">
        <f>IF(A172="","",IFERROR(IF($G$1&gt;=DATEVALUE("22/11/2019"),$E$4,INDEX('Intereses moratorios'!$D$7:$D$299,MATCH(A172,'Intereses moratorios'!$A$7:$A$299,0))),""))</f>
        <v/>
      </c>
      <c r="D172" s="133" t="str">
        <f t="shared" si="272"/>
        <v/>
      </c>
      <c r="E172" s="133" t="str">
        <f t="shared" si="273"/>
        <v/>
      </c>
      <c r="F172" s="135" t="str">
        <f t="shared" si="269"/>
        <v/>
      </c>
      <c r="G172" s="136" t="str">
        <f t="shared" si="266"/>
        <v/>
      </c>
      <c r="H172" s="136" t="str">
        <f t="shared" ref="H172:AM172" si="346">IF(D172&lt;&gt;"",ROUND(H4*IF($G$1&gt;=DATEVALUE("22/11/2019"),$C$172/365)*$F$172,IF(FALSE,-3,2)),"")</f>
        <v/>
      </c>
      <c r="I172" s="136" t="str">
        <f t="shared" si="346"/>
        <v/>
      </c>
      <c r="J172" s="136" t="str">
        <f t="shared" si="346"/>
        <v/>
      </c>
      <c r="K172" s="136" t="str">
        <f t="shared" si="346"/>
        <v/>
      </c>
      <c r="L172" s="136" t="str">
        <f t="shared" si="346"/>
        <v/>
      </c>
      <c r="M172" s="136" t="str">
        <f t="shared" si="346"/>
        <v/>
      </c>
      <c r="N172" s="136" t="str">
        <f t="shared" si="346"/>
        <v/>
      </c>
      <c r="O172" s="136" t="str">
        <f t="shared" si="346"/>
        <v/>
      </c>
      <c r="P172" s="136" t="str">
        <f t="shared" si="346"/>
        <v/>
      </c>
      <c r="Q172" s="136" t="str">
        <f t="shared" si="346"/>
        <v/>
      </c>
      <c r="R172" s="136" t="str">
        <f t="shared" si="346"/>
        <v/>
      </c>
      <c r="S172" s="136" t="str">
        <f t="shared" si="346"/>
        <v/>
      </c>
      <c r="T172" s="136" t="str">
        <f t="shared" si="346"/>
        <v/>
      </c>
      <c r="U172" s="136" t="str">
        <f t="shared" si="346"/>
        <v/>
      </c>
      <c r="V172" s="136" t="str">
        <f t="shared" si="346"/>
        <v/>
      </c>
      <c r="W172" s="136" t="str">
        <f t="shared" si="346"/>
        <v/>
      </c>
      <c r="X172" s="136" t="str">
        <f t="shared" si="346"/>
        <v/>
      </c>
      <c r="Y172" s="136" t="str">
        <f t="shared" si="346"/>
        <v/>
      </c>
      <c r="Z172" s="136" t="str">
        <f t="shared" si="346"/>
        <v/>
      </c>
      <c r="AA172" s="136" t="str">
        <f t="shared" si="346"/>
        <v/>
      </c>
      <c r="AB172" s="136" t="str">
        <f t="shared" si="346"/>
        <v/>
      </c>
      <c r="AC172" s="136" t="str">
        <f t="shared" si="346"/>
        <v/>
      </c>
      <c r="AD172" s="136" t="str">
        <f t="shared" si="346"/>
        <v/>
      </c>
      <c r="AE172" s="136" t="str">
        <f t="shared" si="346"/>
        <v/>
      </c>
      <c r="AF172" s="136" t="str">
        <f t="shared" si="346"/>
        <v/>
      </c>
      <c r="AG172" s="136" t="str">
        <f t="shared" si="346"/>
        <v/>
      </c>
      <c r="AH172" s="136" t="str">
        <f t="shared" si="346"/>
        <v/>
      </c>
      <c r="AI172" s="136" t="str">
        <f t="shared" si="346"/>
        <v/>
      </c>
      <c r="AJ172" s="136" t="str">
        <f t="shared" si="346"/>
        <v/>
      </c>
      <c r="AK172" s="136" t="str">
        <f t="shared" si="346"/>
        <v/>
      </c>
      <c r="AL172" s="136" t="str">
        <f t="shared" si="346"/>
        <v/>
      </c>
      <c r="AM172" s="136" t="str">
        <f t="shared" si="346"/>
        <v/>
      </c>
      <c r="AN172" s="136" t="str">
        <f t="shared" ref="AN172:BR172" si="347">IF(AJ172&lt;&gt;"",ROUND(AN4*IF($G$1&gt;=DATEVALUE("22/11/2019"),$C$172/365)*$F$172,IF(FALSE,-3,2)),"")</f>
        <v/>
      </c>
      <c r="AO172" s="136" t="str">
        <f t="shared" si="347"/>
        <v/>
      </c>
      <c r="AP172" s="136" t="str">
        <f t="shared" si="347"/>
        <v/>
      </c>
      <c r="AQ172" s="136" t="str">
        <f t="shared" si="347"/>
        <v/>
      </c>
      <c r="AR172" s="136" t="str">
        <f t="shared" si="347"/>
        <v/>
      </c>
      <c r="AS172" s="136" t="str">
        <f t="shared" si="347"/>
        <v/>
      </c>
      <c r="AT172" s="136" t="str">
        <f t="shared" si="347"/>
        <v/>
      </c>
      <c r="AU172" s="136" t="str">
        <f t="shared" si="347"/>
        <v/>
      </c>
      <c r="AV172" s="136" t="str">
        <f t="shared" si="347"/>
        <v/>
      </c>
      <c r="AW172" s="136" t="str">
        <f t="shared" si="347"/>
        <v/>
      </c>
      <c r="AX172" s="136" t="str">
        <f t="shared" si="347"/>
        <v/>
      </c>
      <c r="AY172" s="136" t="str">
        <f t="shared" si="347"/>
        <v/>
      </c>
      <c r="AZ172" s="136" t="str">
        <f t="shared" si="347"/>
        <v/>
      </c>
      <c r="BA172" s="136" t="str">
        <f t="shared" si="347"/>
        <v/>
      </c>
      <c r="BB172" s="136" t="str">
        <f t="shared" si="347"/>
        <v/>
      </c>
      <c r="BC172" s="136" t="str">
        <f t="shared" si="347"/>
        <v/>
      </c>
      <c r="BD172" s="136" t="str">
        <f t="shared" si="347"/>
        <v/>
      </c>
      <c r="BE172" s="136" t="str">
        <f t="shared" si="347"/>
        <v/>
      </c>
      <c r="BF172" s="136" t="str">
        <f t="shared" si="347"/>
        <v/>
      </c>
      <c r="BG172" s="136" t="str">
        <f t="shared" si="347"/>
        <v/>
      </c>
      <c r="BH172" s="136" t="str">
        <f t="shared" si="347"/>
        <v/>
      </c>
      <c r="BI172" s="136" t="str">
        <f t="shared" si="347"/>
        <v/>
      </c>
      <c r="BJ172" s="136" t="str">
        <f t="shared" si="347"/>
        <v/>
      </c>
      <c r="BK172" s="136" t="str">
        <f t="shared" si="347"/>
        <v/>
      </c>
      <c r="BL172" s="136" t="str">
        <f t="shared" si="347"/>
        <v/>
      </c>
      <c r="BM172" s="136" t="str">
        <f t="shared" si="347"/>
        <v/>
      </c>
      <c r="BN172" s="136" t="str">
        <f t="shared" si="347"/>
        <v/>
      </c>
      <c r="BO172" s="136" t="str">
        <f t="shared" si="347"/>
        <v/>
      </c>
      <c r="BP172" s="136" t="str">
        <f t="shared" si="347"/>
        <v/>
      </c>
      <c r="BQ172" s="136" t="str">
        <f t="shared" si="347"/>
        <v/>
      </c>
      <c r="BR172" s="136" t="str">
        <f t="shared" si="347"/>
        <v/>
      </c>
    </row>
    <row r="173" spans="1:70">
      <c r="A173" s="133" t="str">
        <f>IFERROR(IF(IF(AND(ROW(A173)=ROW($A$6),$G$2&lt;DATEVALUE("28/07/2006")),$G$2+1,INDEX('Intereses moratorios'!$A$7:$A$299,MATCH($G$2,'Intereses moratorios'!$A$7:$A$299,1)+ROW(A173)-ROW($A$6)))=0,"",IF(AND(ROW(A173)=ROW($A$6),$G$2&lt;DATEVALUE("28/07/2006")),$G$2+1,INDEX('Intereses moratorios'!$A$7:$A$299,MATCH($G$2,'Intereses moratorios'!$A$7:$A$299,1)+ROW(A173)-ROW($A$6)))),"")</f>
        <v/>
      </c>
      <c r="B173" s="133" t="str">
        <f>IFERROR(INDEX('Intereses moratorios'!$B$7:$B$299,MATCH(A173,'Intereses moratorios'!$A$7:$A$299,0)),"")</f>
        <v/>
      </c>
      <c r="C173" s="134" t="str">
        <f>IF(A173="","",IFERROR(IF($G$1&gt;=DATEVALUE("22/11/2019"),$E$4,INDEX('Intereses moratorios'!$D$7:$D$299,MATCH(A173,'Intereses moratorios'!$A$7:$A$299,0))),""))</f>
        <v/>
      </c>
      <c r="D173" s="133" t="str">
        <f t="shared" si="272"/>
        <v/>
      </c>
      <c r="E173" s="133" t="str">
        <f t="shared" si="273"/>
        <v/>
      </c>
      <c r="F173" s="135" t="str">
        <f t="shared" si="269"/>
        <v/>
      </c>
      <c r="G173" s="136" t="str">
        <f t="shared" si="266"/>
        <v/>
      </c>
      <c r="H173" s="136" t="str">
        <f t="shared" ref="H173:AM173" si="348">IF(D173&lt;&gt;"",ROUND(H4*IF($G$1&gt;=DATEVALUE("22/11/2019"),$C$173/365)*$F$173,IF(FALSE,-3,2)),"")</f>
        <v/>
      </c>
      <c r="I173" s="136" t="str">
        <f t="shared" si="348"/>
        <v/>
      </c>
      <c r="J173" s="136" t="str">
        <f t="shared" si="348"/>
        <v/>
      </c>
      <c r="K173" s="136" t="str">
        <f t="shared" si="348"/>
        <v/>
      </c>
      <c r="L173" s="136" t="str">
        <f t="shared" si="348"/>
        <v/>
      </c>
      <c r="M173" s="136" t="str">
        <f t="shared" si="348"/>
        <v/>
      </c>
      <c r="N173" s="136" t="str">
        <f t="shared" si="348"/>
        <v/>
      </c>
      <c r="O173" s="136" t="str">
        <f t="shared" si="348"/>
        <v/>
      </c>
      <c r="P173" s="136" t="str">
        <f t="shared" si="348"/>
        <v/>
      </c>
      <c r="Q173" s="136" t="str">
        <f t="shared" si="348"/>
        <v/>
      </c>
      <c r="R173" s="136" t="str">
        <f t="shared" si="348"/>
        <v/>
      </c>
      <c r="S173" s="136" t="str">
        <f t="shared" si="348"/>
        <v/>
      </c>
      <c r="T173" s="136" t="str">
        <f t="shared" si="348"/>
        <v/>
      </c>
      <c r="U173" s="136" t="str">
        <f t="shared" si="348"/>
        <v/>
      </c>
      <c r="V173" s="136" t="str">
        <f t="shared" si="348"/>
        <v/>
      </c>
      <c r="W173" s="136" t="str">
        <f t="shared" si="348"/>
        <v/>
      </c>
      <c r="X173" s="136" t="str">
        <f t="shared" si="348"/>
        <v/>
      </c>
      <c r="Y173" s="136" t="str">
        <f t="shared" si="348"/>
        <v/>
      </c>
      <c r="Z173" s="136" t="str">
        <f t="shared" si="348"/>
        <v/>
      </c>
      <c r="AA173" s="136" t="str">
        <f t="shared" si="348"/>
        <v/>
      </c>
      <c r="AB173" s="136" t="str">
        <f t="shared" si="348"/>
        <v/>
      </c>
      <c r="AC173" s="136" t="str">
        <f t="shared" si="348"/>
        <v/>
      </c>
      <c r="AD173" s="136" t="str">
        <f t="shared" si="348"/>
        <v/>
      </c>
      <c r="AE173" s="136" t="str">
        <f t="shared" si="348"/>
        <v/>
      </c>
      <c r="AF173" s="136" t="str">
        <f t="shared" si="348"/>
        <v/>
      </c>
      <c r="AG173" s="136" t="str">
        <f t="shared" si="348"/>
        <v/>
      </c>
      <c r="AH173" s="136" t="str">
        <f t="shared" si="348"/>
        <v/>
      </c>
      <c r="AI173" s="136" t="str">
        <f t="shared" si="348"/>
        <v/>
      </c>
      <c r="AJ173" s="136" t="str">
        <f t="shared" si="348"/>
        <v/>
      </c>
      <c r="AK173" s="136" t="str">
        <f t="shared" si="348"/>
        <v/>
      </c>
      <c r="AL173" s="136" t="str">
        <f t="shared" si="348"/>
        <v/>
      </c>
      <c r="AM173" s="136" t="str">
        <f t="shared" si="348"/>
        <v/>
      </c>
      <c r="AN173" s="136" t="str">
        <f t="shared" ref="AN173:BR173" si="349">IF(AJ173&lt;&gt;"",ROUND(AN4*IF($G$1&gt;=DATEVALUE("22/11/2019"),$C$173/365)*$F$173,IF(FALSE,-3,2)),"")</f>
        <v/>
      </c>
      <c r="AO173" s="136" t="str">
        <f t="shared" si="349"/>
        <v/>
      </c>
      <c r="AP173" s="136" t="str">
        <f t="shared" si="349"/>
        <v/>
      </c>
      <c r="AQ173" s="136" t="str">
        <f t="shared" si="349"/>
        <v/>
      </c>
      <c r="AR173" s="136" t="str">
        <f t="shared" si="349"/>
        <v/>
      </c>
      <c r="AS173" s="136" t="str">
        <f t="shared" si="349"/>
        <v/>
      </c>
      <c r="AT173" s="136" t="str">
        <f t="shared" si="349"/>
        <v/>
      </c>
      <c r="AU173" s="136" t="str">
        <f t="shared" si="349"/>
        <v/>
      </c>
      <c r="AV173" s="136" t="str">
        <f t="shared" si="349"/>
        <v/>
      </c>
      <c r="AW173" s="136" t="str">
        <f t="shared" si="349"/>
        <v/>
      </c>
      <c r="AX173" s="136" t="str">
        <f t="shared" si="349"/>
        <v/>
      </c>
      <c r="AY173" s="136" t="str">
        <f t="shared" si="349"/>
        <v/>
      </c>
      <c r="AZ173" s="136" t="str">
        <f t="shared" si="349"/>
        <v/>
      </c>
      <c r="BA173" s="136" t="str">
        <f t="shared" si="349"/>
        <v/>
      </c>
      <c r="BB173" s="136" t="str">
        <f t="shared" si="349"/>
        <v/>
      </c>
      <c r="BC173" s="136" t="str">
        <f t="shared" si="349"/>
        <v/>
      </c>
      <c r="BD173" s="136" t="str">
        <f t="shared" si="349"/>
        <v/>
      </c>
      <c r="BE173" s="136" t="str">
        <f t="shared" si="349"/>
        <v/>
      </c>
      <c r="BF173" s="136" t="str">
        <f t="shared" si="349"/>
        <v/>
      </c>
      <c r="BG173" s="136" t="str">
        <f t="shared" si="349"/>
        <v/>
      </c>
      <c r="BH173" s="136" t="str">
        <f t="shared" si="349"/>
        <v/>
      </c>
      <c r="BI173" s="136" t="str">
        <f t="shared" si="349"/>
        <v/>
      </c>
      <c r="BJ173" s="136" t="str">
        <f t="shared" si="349"/>
        <v/>
      </c>
      <c r="BK173" s="136" t="str">
        <f t="shared" si="349"/>
        <v/>
      </c>
      <c r="BL173" s="136" t="str">
        <f t="shared" si="349"/>
        <v/>
      </c>
      <c r="BM173" s="136" t="str">
        <f t="shared" si="349"/>
        <v/>
      </c>
      <c r="BN173" s="136" t="str">
        <f t="shared" si="349"/>
        <v/>
      </c>
      <c r="BO173" s="136" t="str">
        <f t="shared" si="349"/>
        <v/>
      </c>
      <c r="BP173" s="136" t="str">
        <f t="shared" si="349"/>
        <v/>
      </c>
      <c r="BQ173" s="136" t="str">
        <f t="shared" si="349"/>
        <v/>
      </c>
      <c r="BR173" s="136" t="str">
        <f t="shared" si="349"/>
        <v/>
      </c>
    </row>
    <row r="174" spans="1:70">
      <c r="A174" s="133" t="str">
        <f>IFERROR(IF(IF(AND(ROW(A174)=ROW($A$6),$G$2&lt;DATEVALUE("28/07/2006")),$G$2+1,INDEX('Intereses moratorios'!$A$7:$A$299,MATCH($G$2,'Intereses moratorios'!$A$7:$A$299,1)+ROW(A174)-ROW($A$6)))=0,"",IF(AND(ROW(A174)=ROW($A$6),$G$2&lt;DATEVALUE("28/07/2006")),$G$2+1,INDEX('Intereses moratorios'!$A$7:$A$299,MATCH($G$2,'Intereses moratorios'!$A$7:$A$299,1)+ROW(A174)-ROW($A$6)))),"")</f>
        <v/>
      </c>
      <c r="B174" s="133" t="str">
        <f>IFERROR(INDEX('Intereses moratorios'!$B$7:$B$299,MATCH(A174,'Intereses moratorios'!$A$7:$A$299,0)),"")</f>
        <v/>
      </c>
      <c r="C174" s="134" t="str">
        <f>IF(A174="","",IFERROR(IF($G$1&gt;=DATEVALUE("22/11/2019"),$E$4,INDEX('Intereses moratorios'!$D$7:$D$299,MATCH(A174,'Intereses moratorios'!$A$7:$A$299,0))),""))</f>
        <v/>
      </c>
      <c r="D174" s="133" t="str">
        <f t="shared" si="272"/>
        <v/>
      </c>
      <c r="E174" s="133" t="str">
        <f t="shared" si="273"/>
        <v/>
      </c>
      <c r="F174" s="135" t="str">
        <f t="shared" si="269"/>
        <v/>
      </c>
      <c r="G174" s="136" t="str">
        <f t="shared" si="266"/>
        <v/>
      </c>
      <c r="H174" s="136" t="str">
        <f t="shared" ref="H174:AM174" si="350">IF(D174&lt;&gt;"",ROUND(H4*IF($G$1&gt;=DATEVALUE("22/11/2019"),$C$174/365)*$F$174,IF(FALSE,-3,2)),"")</f>
        <v/>
      </c>
      <c r="I174" s="136" t="str">
        <f t="shared" si="350"/>
        <v/>
      </c>
      <c r="J174" s="136" t="str">
        <f t="shared" si="350"/>
        <v/>
      </c>
      <c r="K174" s="136" t="str">
        <f t="shared" si="350"/>
        <v/>
      </c>
      <c r="L174" s="136" t="str">
        <f t="shared" si="350"/>
        <v/>
      </c>
      <c r="M174" s="136" t="str">
        <f t="shared" si="350"/>
        <v/>
      </c>
      <c r="N174" s="136" t="str">
        <f t="shared" si="350"/>
        <v/>
      </c>
      <c r="O174" s="136" t="str">
        <f t="shared" si="350"/>
        <v/>
      </c>
      <c r="P174" s="136" t="str">
        <f t="shared" si="350"/>
        <v/>
      </c>
      <c r="Q174" s="136" t="str">
        <f t="shared" si="350"/>
        <v/>
      </c>
      <c r="R174" s="136" t="str">
        <f t="shared" si="350"/>
        <v/>
      </c>
      <c r="S174" s="136" t="str">
        <f t="shared" si="350"/>
        <v/>
      </c>
      <c r="T174" s="136" t="str">
        <f t="shared" si="350"/>
        <v/>
      </c>
      <c r="U174" s="136" t="str">
        <f t="shared" si="350"/>
        <v/>
      </c>
      <c r="V174" s="136" t="str">
        <f t="shared" si="350"/>
        <v/>
      </c>
      <c r="W174" s="136" t="str">
        <f t="shared" si="350"/>
        <v/>
      </c>
      <c r="X174" s="136" t="str">
        <f t="shared" si="350"/>
        <v/>
      </c>
      <c r="Y174" s="136" t="str">
        <f t="shared" si="350"/>
        <v/>
      </c>
      <c r="Z174" s="136" t="str">
        <f t="shared" si="350"/>
        <v/>
      </c>
      <c r="AA174" s="136" t="str">
        <f t="shared" si="350"/>
        <v/>
      </c>
      <c r="AB174" s="136" t="str">
        <f t="shared" si="350"/>
        <v/>
      </c>
      <c r="AC174" s="136" t="str">
        <f t="shared" si="350"/>
        <v/>
      </c>
      <c r="AD174" s="136" t="str">
        <f t="shared" si="350"/>
        <v/>
      </c>
      <c r="AE174" s="136" t="str">
        <f t="shared" si="350"/>
        <v/>
      </c>
      <c r="AF174" s="136" t="str">
        <f t="shared" si="350"/>
        <v/>
      </c>
      <c r="AG174" s="136" t="str">
        <f t="shared" si="350"/>
        <v/>
      </c>
      <c r="AH174" s="136" t="str">
        <f t="shared" si="350"/>
        <v/>
      </c>
      <c r="AI174" s="136" t="str">
        <f t="shared" si="350"/>
        <v/>
      </c>
      <c r="AJ174" s="136" t="str">
        <f t="shared" si="350"/>
        <v/>
      </c>
      <c r="AK174" s="136" t="str">
        <f t="shared" si="350"/>
        <v/>
      </c>
      <c r="AL174" s="136" t="str">
        <f t="shared" si="350"/>
        <v/>
      </c>
      <c r="AM174" s="136" t="str">
        <f t="shared" si="350"/>
        <v/>
      </c>
      <c r="AN174" s="136" t="str">
        <f t="shared" ref="AN174:BR174" si="351">IF(AJ174&lt;&gt;"",ROUND(AN4*IF($G$1&gt;=DATEVALUE("22/11/2019"),$C$174/365)*$F$174,IF(FALSE,-3,2)),"")</f>
        <v/>
      </c>
      <c r="AO174" s="136" t="str">
        <f t="shared" si="351"/>
        <v/>
      </c>
      <c r="AP174" s="136" t="str">
        <f t="shared" si="351"/>
        <v/>
      </c>
      <c r="AQ174" s="136" t="str">
        <f t="shared" si="351"/>
        <v/>
      </c>
      <c r="AR174" s="136" t="str">
        <f t="shared" si="351"/>
        <v/>
      </c>
      <c r="AS174" s="136" t="str">
        <f t="shared" si="351"/>
        <v/>
      </c>
      <c r="AT174" s="136" t="str">
        <f t="shared" si="351"/>
        <v/>
      </c>
      <c r="AU174" s="136" t="str">
        <f t="shared" si="351"/>
        <v/>
      </c>
      <c r="AV174" s="136" t="str">
        <f t="shared" si="351"/>
        <v/>
      </c>
      <c r="AW174" s="136" t="str">
        <f t="shared" si="351"/>
        <v/>
      </c>
      <c r="AX174" s="136" t="str">
        <f t="shared" si="351"/>
        <v/>
      </c>
      <c r="AY174" s="136" t="str">
        <f t="shared" si="351"/>
        <v/>
      </c>
      <c r="AZ174" s="136" t="str">
        <f t="shared" si="351"/>
        <v/>
      </c>
      <c r="BA174" s="136" t="str">
        <f t="shared" si="351"/>
        <v/>
      </c>
      <c r="BB174" s="136" t="str">
        <f t="shared" si="351"/>
        <v/>
      </c>
      <c r="BC174" s="136" t="str">
        <f t="shared" si="351"/>
        <v/>
      </c>
      <c r="BD174" s="136" t="str">
        <f t="shared" si="351"/>
        <v/>
      </c>
      <c r="BE174" s="136" t="str">
        <f t="shared" si="351"/>
        <v/>
      </c>
      <c r="BF174" s="136" t="str">
        <f t="shared" si="351"/>
        <v/>
      </c>
      <c r="BG174" s="136" t="str">
        <f t="shared" si="351"/>
        <v/>
      </c>
      <c r="BH174" s="136" t="str">
        <f t="shared" si="351"/>
        <v/>
      </c>
      <c r="BI174" s="136" t="str">
        <f t="shared" si="351"/>
        <v/>
      </c>
      <c r="BJ174" s="136" t="str">
        <f t="shared" si="351"/>
        <v/>
      </c>
      <c r="BK174" s="136" t="str">
        <f t="shared" si="351"/>
        <v/>
      </c>
      <c r="BL174" s="136" t="str">
        <f t="shared" si="351"/>
        <v/>
      </c>
      <c r="BM174" s="136" t="str">
        <f t="shared" si="351"/>
        <v/>
      </c>
      <c r="BN174" s="136" t="str">
        <f t="shared" si="351"/>
        <v/>
      </c>
      <c r="BO174" s="136" t="str">
        <f t="shared" si="351"/>
        <v/>
      </c>
      <c r="BP174" s="136" t="str">
        <f t="shared" si="351"/>
        <v/>
      </c>
      <c r="BQ174" s="136" t="str">
        <f t="shared" si="351"/>
        <v/>
      </c>
      <c r="BR174" s="136" t="str">
        <f t="shared" si="351"/>
        <v/>
      </c>
    </row>
    <row r="175" spans="1:70">
      <c r="A175" s="133" t="str">
        <f>IFERROR(IF(IF(AND(ROW(A175)=ROW($A$6),$G$2&lt;DATEVALUE("28/07/2006")),$G$2+1,INDEX('Intereses moratorios'!$A$7:$A$299,MATCH($G$2,'Intereses moratorios'!$A$7:$A$299,1)+ROW(A175)-ROW($A$6)))=0,"",IF(AND(ROW(A175)=ROW($A$6),$G$2&lt;DATEVALUE("28/07/2006")),$G$2+1,INDEX('Intereses moratorios'!$A$7:$A$299,MATCH($G$2,'Intereses moratorios'!$A$7:$A$299,1)+ROW(A175)-ROW($A$6)))),"")</f>
        <v/>
      </c>
      <c r="B175" s="133" t="str">
        <f>IFERROR(INDEX('Intereses moratorios'!$B$7:$B$299,MATCH(A175,'Intereses moratorios'!$A$7:$A$299,0)),"")</f>
        <v/>
      </c>
      <c r="C175" s="134" t="str">
        <f>IF(A175="","",IFERROR(IF($G$1&gt;=DATEVALUE("22/11/2019"),$E$4,INDEX('Intereses moratorios'!$D$7:$D$299,MATCH(A175,'Intereses moratorios'!$A$7:$A$299,0))),""))</f>
        <v/>
      </c>
      <c r="D175" s="133" t="str">
        <f t="shared" si="272"/>
        <v/>
      </c>
      <c r="E175" s="133" t="str">
        <f t="shared" si="273"/>
        <v/>
      </c>
      <c r="F175" s="135" t="str">
        <f t="shared" si="269"/>
        <v/>
      </c>
      <c r="G175" s="136" t="str">
        <f t="shared" si="266"/>
        <v/>
      </c>
      <c r="H175" s="136" t="str">
        <f t="shared" ref="H175:AM175" si="352">IF(D175&lt;&gt;"",ROUND(H4*IF($G$1&gt;=DATEVALUE("22/11/2019"),$C$175/365)*$F$175,IF(FALSE,-3,2)),"")</f>
        <v/>
      </c>
      <c r="I175" s="136" t="str">
        <f t="shared" si="352"/>
        <v/>
      </c>
      <c r="J175" s="136" t="str">
        <f t="shared" si="352"/>
        <v/>
      </c>
      <c r="K175" s="136" t="str">
        <f t="shared" si="352"/>
        <v/>
      </c>
      <c r="L175" s="136" t="str">
        <f t="shared" si="352"/>
        <v/>
      </c>
      <c r="M175" s="136" t="str">
        <f t="shared" si="352"/>
        <v/>
      </c>
      <c r="N175" s="136" t="str">
        <f t="shared" si="352"/>
        <v/>
      </c>
      <c r="O175" s="136" t="str">
        <f t="shared" si="352"/>
        <v/>
      </c>
      <c r="P175" s="136" t="str">
        <f t="shared" si="352"/>
        <v/>
      </c>
      <c r="Q175" s="136" t="str">
        <f t="shared" si="352"/>
        <v/>
      </c>
      <c r="R175" s="136" t="str">
        <f t="shared" si="352"/>
        <v/>
      </c>
      <c r="S175" s="136" t="str">
        <f t="shared" si="352"/>
        <v/>
      </c>
      <c r="T175" s="136" t="str">
        <f t="shared" si="352"/>
        <v/>
      </c>
      <c r="U175" s="136" t="str">
        <f t="shared" si="352"/>
        <v/>
      </c>
      <c r="V175" s="136" t="str">
        <f t="shared" si="352"/>
        <v/>
      </c>
      <c r="W175" s="136" t="str">
        <f t="shared" si="352"/>
        <v/>
      </c>
      <c r="X175" s="136" t="str">
        <f t="shared" si="352"/>
        <v/>
      </c>
      <c r="Y175" s="136" t="str">
        <f t="shared" si="352"/>
        <v/>
      </c>
      <c r="Z175" s="136" t="str">
        <f t="shared" si="352"/>
        <v/>
      </c>
      <c r="AA175" s="136" t="str">
        <f t="shared" si="352"/>
        <v/>
      </c>
      <c r="AB175" s="136" t="str">
        <f t="shared" si="352"/>
        <v/>
      </c>
      <c r="AC175" s="136" t="str">
        <f t="shared" si="352"/>
        <v/>
      </c>
      <c r="AD175" s="136" t="str">
        <f t="shared" si="352"/>
        <v/>
      </c>
      <c r="AE175" s="136" t="str">
        <f t="shared" si="352"/>
        <v/>
      </c>
      <c r="AF175" s="136" t="str">
        <f t="shared" si="352"/>
        <v/>
      </c>
      <c r="AG175" s="136" t="str">
        <f t="shared" si="352"/>
        <v/>
      </c>
      <c r="AH175" s="136" t="str">
        <f t="shared" si="352"/>
        <v/>
      </c>
      <c r="AI175" s="136" t="str">
        <f t="shared" si="352"/>
        <v/>
      </c>
      <c r="AJ175" s="136" t="str">
        <f t="shared" si="352"/>
        <v/>
      </c>
      <c r="AK175" s="136" t="str">
        <f t="shared" si="352"/>
        <v/>
      </c>
      <c r="AL175" s="136" t="str">
        <f t="shared" si="352"/>
        <v/>
      </c>
      <c r="AM175" s="136" t="str">
        <f t="shared" si="352"/>
        <v/>
      </c>
      <c r="AN175" s="136" t="str">
        <f t="shared" ref="AN175:BR175" si="353">IF(AJ175&lt;&gt;"",ROUND(AN4*IF($G$1&gt;=DATEVALUE("22/11/2019"),$C$175/365)*$F$175,IF(FALSE,-3,2)),"")</f>
        <v/>
      </c>
      <c r="AO175" s="136" t="str">
        <f t="shared" si="353"/>
        <v/>
      </c>
      <c r="AP175" s="136" t="str">
        <f t="shared" si="353"/>
        <v/>
      </c>
      <c r="AQ175" s="136" t="str">
        <f t="shared" si="353"/>
        <v/>
      </c>
      <c r="AR175" s="136" t="str">
        <f t="shared" si="353"/>
        <v/>
      </c>
      <c r="AS175" s="136" t="str">
        <f t="shared" si="353"/>
        <v/>
      </c>
      <c r="AT175" s="136" t="str">
        <f t="shared" si="353"/>
        <v/>
      </c>
      <c r="AU175" s="136" t="str">
        <f t="shared" si="353"/>
        <v/>
      </c>
      <c r="AV175" s="136" t="str">
        <f t="shared" si="353"/>
        <v/>
      </c>
      <c r="AW175" s="136" t="str">
        <f t="shared" si="353"/>
        <v/>
      </c>
      <c r="AX175" s="136" t="str">
        <f t="shared" si="353"/>
        <v/>
      </c>
      <c r="AY175" s="136" t="str">
        <f t="shared" si="353"/>
        <v/>
      </c>
      <c r="AZ175" s="136" t="str">
        <f t="shared" si="353"/>
        <v/>
      </c>
      <c r="BA175" s="136" t="str">
        <f t="shared" si="353"/>
        <v/>
      </c>
      <c r="BB175" s="136" t="str">
        <f t="shared" si="353"/>
        <v/>
      </c>
      <c r="BC175" s="136" t="str">
        <f t="shared" si="353"/>
        <v/>
      </c>
      <c r="BD175" s="136" t="str">
        <f t="shared" si="353"/>
        <v/>
      </c>
      <c r="BE175" s="136" t="str">
        <f t="shared" si="353"/>
        <v/>
      </c>
      <c r="BF175" s="136" t="str">
        <f t="shared" si="353"/>
        <v/>
      </c>
      <c r="BG175" s="136" t="str">
        <f t="shared" si="353"/>
        <v/>
      </c>
      <c r="BH175" s="136" t="str">
        <f t="shared" si="353"/>
        <v/>
      </c>
      <c r="BI175" s="136" t="str">
        <f t="shared" si="353"/>
        <v/>
      </c>
      <c r="BJ175" s="136" t="str">
        <f t="shared" si="353"/>
        <v/>
      </c>
      <c r="BK175" s="136" t="str">
        <f t="shared" si="353"/>
        <v/>
      </c>
      <c r="BL175" s="136" t="str">
        <f t="shared" si="353"/>
        <v/>
      </c>
      <c r="BM175" s="136" t="str">
        <f t="shared" si="353"/>
        <v/>
      </c>
      <c r="BN175" s="136" t="str">
        <f t="shared" si="353"/>
        <v/>
      </c>
      <c r="BO175" s="136" t="str">
        <f t="shared" si="353"/>
        <v/>
      </c>
      <c r="BP175" s="136" t="str">
        <f t="shared" si="353"/>
        <v/>
      </c>
      <c r="BQ175" s="136" t="str">
        <f t="shared" si="353"/>
        <v/>
      </c>
      <c r="BR175" s="136" t="str">
        <f t="shared" si="353"/>
        <v/>
      </c>
    </row>
    <row r="176" spans="1:70">
      <c r="A176" s="133" t="str">
        <f>IFERROR(IF(IF(AND(ROW(A176)=ROW($A$6),$G$2&lt;DATEVALUE("28/07/2006")),$G$2+1,INDEX('Intereses moratorios'!$A$7:$A$299,MATCH($G$2,'Intereses moratorios'!$A$7:$A$299,1)+ROW(A176)-ROW($A$6)))=0,"",IF(AND(ROW(A176)=ROW($A$6),$G$2&lt;DATEVALUE("28/07/2006")),$G$2+1,INDEX('Intereses moratorios'!$A$7:$A$299,MATCH($G$2,'Intereses moratorios'!$A$7:$A$299,1)+ROW(A176)-ROW($A$6)))),"")</f>
        <v/>
      </c>
      <c r="B176" s="133" t="str">
        <f>IFERROR(INDEX('Intereses moratorios'!$B$7:$B$299,MATCH(A176,'Intereses moratorios'!$A$7:$A$299,0)),"")</f>
        <v/>
      </c>
      <c r="C176" s="134" t="str">
        <f>IF(A176="","",IFERROR(IF($G$1&gt;=DATEVALUE("22/11/2019"),$E$4,INDEX('Intereses moratorios'!$D$7:$D$299,MATCH(A176,'Intereses moratorios'!$A$7:$A$299,0))),""))</f>
        <v/>
      </c>
      <c r="D176" s="133" t="str">
        <f t="shared" si="272"/>
        <v/>
      </c>
      <c r="E176" s="133" t="str">
        <f t="shared" si="273"/>
        <v/>
      </c>
      <c r="F176" s="135" t="str">
        <f t="shared" si="269"/>
        <v/>
      </c>
      <c r="G176" s="136" t="str">
        <f t="shared" si="266"/>
        <v/>
      </c>
      <c r="H176" s="136" t="str">
        <f t="shared" ref="H176:AM176" si="354">IF(D176&lt;&gt;"",ROUND(H4*IF($G$1&gt;=DATEVALUE("22/11/2019"),$C$176/365)*$F$176,IF(FALSE,-3,2)),"")</f>
        <v/>
      </c>
      <c r="I176" s="136" t="str">
        <f t="shared" si="354"/>
        <v/>
      </c>
      <c r="J176" s="136" t="str">
        <f t="shared" si="354"/>
        <v/>
      </c>
      <c r="K176" s="136" t="str">
        <f t="shared" si="354"/>
        <v/>
      </c>
      <c r="L176" s="136" t="str">
        <f t="shared" si="354"/>
        <v/>
      </c>
      <c r="M176" s="136" t="str">
        <f t="shared" si="354"/>
        <v/>
      </c>
      <c r="N176" s="136" t="str">
        <f t="shared" si="354"/>
        <v/>
      </c>
      <c r="O176" s="136" t="str">
        <f t="shared" si="354"/>
        <v/>
      </c>
      <c r="P176" s="136" t="str">
        <f t="shared" si="354"/>
        <v/>
      </c>
      <c r="Q176" s="136" t="str">
        <f t="shared" si="354"/>
        <v/>
      </c>
      <c r="R176" s="136" t="str">
        <f t="shared" si="354"/>
        <v/>
      </c>
      <c r="S176" s="136" t="str">
        <f t="shared" si="354"/>
        <v/>
      </c>
      <c r="T176" s="136" t="str">
        <f t="shared" si="354"/>
        <v/>
      </c>
      <c r="U176" s="136" t="str">
        <f t="shared" si="354"/>
        <v/>
      </c>
      <c r="V176" s="136" t="str">
        <f t="shared" si="354"/>
        <v/>
      </c>
      <c r="W176" s="136" t="str">
        <f t="shared" si="354"/>
        <v/>
      </c>
      <c r="X176" s="136" t="str">
        <f t="shared" si="354"/>
        <v/>
      </c>
      <c r="Y176" s="136" t="str">
        <f t="shared" si="354"/>
        <v/>
      </c>
      <c r="Z176" s="136" t="str">
        <f t="shared" si="354"/>
        <v/>
      </c>
      <c r="AA176" s="136" t="str">
        <f t="shared" si="354"/>
        <v/>
      </c>
      <c r="AB176" s="136" t="str">
        <f t="shared" si="354"/>
        <v/>
      </c>
      <c r="AC176" s="136" t="str">
        <f t="shared" si="354"/>
        <v/>
      </c>
      <c r="AD176" s="136" t="str">
        <f t="shared" si="354"/>
        <v/>
      </c>
      <c r="AE176" s="136" t="str">
        <f t="shared" si="354"/>
        <v/>
      </c>
      <c r="AF176" s="136" t="str">
        <f t="shared" si="354"/>
        <v/>
      </c>
      <c r="AG176" s="136" t="str">
        <f t="shared" si="354"/>
        <v/>
      </c>
      <c r="AH176" s="136" t="str">
        <f t="shared" si="354"/>
        <v/>
      </c>
      <c r="AI176" s="136" t="str">
        <f t="shared" si="354"/>
        <v/>
      </c>
      <c r="AJ176" s="136" t="str">
        <f t="shared" si="354"/>
        <v/>
      </c>
      <c r="AK176" s="136" t="str">
        <f t="shared" si="354"/>
        <v/>
      </c>
      <c r="AL176" s="136" t="str">
        <f t="shared" si="354"/>
        <v/>
      </c>
      <c r="AM176" s="136" t="str">
        <f t="shared" si="354"/>
        <v/>
      </c>
      <c r="AN176" s="136" t="str">
        <f t="shared" ref="AN176:BR176" si="355">IF(AJ176&lt;&gt;"",ROUND(AN4*IF($G$1&gt;=DATEVALUE("22/11/2019"),$C$176/365)*$F$176,IF(FALSE,-3,2)),"")</f>
        <v/>
      </c>
      <c r="AO176" s="136" t="str">
        <f t="shared" si="355"/>
        <v/>
      </c>
      <c r="AP176" s="136" t="str">
        <f t="shared" si="355"/>
        <v/>
      </c>
      <c r="AQ176" s="136" t="str">
        <f t="shared" si="355"/>
        <v/>
      </c>
      <c r="AR176" s="136" t="str">
        <f t="shared" si="355"/>
        <v/>
      </c>
      <c r="AS176" s="136" t="str">
        <f t="shared" si="355"/>
        <v/>
      </c>
      <c r="AT176" s="136" t="str">
        <f t="shared" si="355"/>
        <v/>
      </c>
      <c r="AU176" s="136" t="str">
        <f t="shared" si="355"/>
        <v/>
      </c>
      <c r="AV176" s="136" t="str">
        <f t="shared" si="355"/>
        <v/>
      </c>
      <c r="AW176" s="136" t="str">
        <f t="shared" si="355"/>
        <v/>
      </c>
      <c r="AX176" s="136" t="str">
        <f t="shared" si="355"/>
        <v/>
      </c>
      <c r="AY176" s="136" t="str">
        <f t="shared" si="355"/>
        <v/>
      </c>
      <c r="AZ176" s="136" t="str">
        <f t="shared" si="355"/>
        <v/>
      </c>
      <c r="BA176" s="136" t="str">
        <f t="shared" si="355"/>
        <v/>
      </c>
      <c r="BB176" s="136" t="str">
        <f t="shared" si="355"/>
        <v/>
      </c>
      <c r="BC176" s="136" t="str">
        <f t="shared" si="355"/>
        <v/>
      </c>
      <c r="BD176" s="136" t="str">
        <f t="shared" si="355"/>
        <v/>
      </c>
      <c r="BE176" s="136" t="str">
        <f t="shared" si="355"/>
        <v/>
      </c>
      <c r="BF176" s="136" t="str">
        <f t="shared" si="355"/>
        <v/>
      </c>
      <c r="BG176" s="136" t="str">
        <f t="shared" si="355"/>
        <v/>
      </c>
      <c r="BH176" s="136" t="str">
        <f t="shared" si="355"/>
        <v/>
      </c>
      <c r="BI176" s="136" t="str">
        <f t="shared" si="355"/>
        <v/>
      </c>
      <c r="BJ176" s="136" t="str">
        <f t="shared" si="355"/>
        <v/>
      </c>
      <c r="BK176" s="136" t="str">
        <f t="shared" si="355"/>
        <v/>
      </c>
      <c r="BL176" s="136" t="str">
        <f t="shared" si="355"/>
        <v/>
      </c>
      <c r="BM176" s="136" t="str">
        <f t="shared" si="355"/>
        <v/>
      </c>
      <c r="BN176" s="136" t="str">
        <f t="shared" si="355"/>
        <v/>
      </c>
      <c r="BO176" s="136" t="str">
        <f t="shared" si="355"/>
        <v/>
      </c>
      <c r="BP176" s="136" t="str">
        <f t="shared" si="355"/>
        <v/>
      </c>
      <c r="BQ176" s="136" t="str">
        <f t="shared" si="355"/>
        <v/>
      </c>
      <c r="BR176" s="136" t="str">
        <f t="shared" si="355"/>
        <v/>
      </c>
    </row>
    <row r="177" spans="1:70">
      <c r="A177" s="133" t="str">
        <f>IFERROR(IF(IF(AND(ROW(A177)=ROW($A$6),$G$2&lt;DATEVALUE("28/07/2006")),$G$2+1,INDEX('Intereses moratorios'!$A$7:$A$299,MATCH($G$2,'Intereses moratorios'!$A$7:$A$299,1)+ROW(A177)-ROW($A$6)))=0,"",IF(AND(ROW(A177)=ROW($A$6),$G$2&lt;DATEVALUE("28/07/2006")),$G$2+1,INDEX('Intereses moratorios'!$A$7:$A$299,MATCH($G$2,'Intereses moratorios'!$A$7:$A$299,1)+ROW(A177)-ROW($A$6)))),"")</f>
        <v/>
      </c>
      <c r="B177" s="133" t="str">
        <f>IFERROR(INDEX('Intereses moratorios'!$B$7:$B$299,MATCH(A177,'Intereses moratorios'!$A$7:$A$299,0)),"")</f>
        <v/>
      </c>
      <c r="C177" s="134" t="str">
        <f>IF(A177="","",IFERROR(IF($G$1&gt;=DATEVALUE("22/11/2019"),$E$4,INDEX('Intereses moratorios'!$D$7:$D$299,MATCH(A177,'Intereses moratorios'!$A$7:$A$299,0))),""))</f>
        <v/>
      </c>
      <c r="D177" s="133" t="str">
        <f t="shared" si="272"/>
        <v/>
      </c>
      <c r="E177" s="133" t="str">
        <f t="shared" si="273"/>
        <v/>
      </c>
      <c r="F177" s="135" t="str">
        <f t="shared" si="269"/>
        <v/>
      </c>
      <c r="G177" s="136" t="str">
        <f t="shared" si="266"/>
        <v/>
      </c>
      <c r="H177" s="136" t="str">
        <f t="shared" ref="H177:AM177" si="356">IF(D177&lt;&gt;"",ROUND(H4*IF($G$1&gt;=DATEVALUE("22/11/2019"),$C$177/365)*$F$177,IF(FALSE,-3,2)),"")</f>
        <v/>
      </c>
      <c r="I177" s="136" t="str">
        <f t="shared" si="356"/>
        <v/>
      </c>
      <c r="J177" s="136" t="str">
        <f t="shared" si="356"/>
        <v/>
      </c>
      <c r="K177" s="136" t="str">
        <f t="shared" si="356"/>
        <v/>
      </c>
      <c r="L177" s="136" t="str">
        <f t="shared" si="356"/>
        <v/>
      </c>
      <c r="M177" s="136" t="str">
        <f t="shared" si="356"/>
        <v/>
      </c>
      <c r="N177" s="136" t="str">
        <f t="shared" si="356"/>
        <v/>
      </c>
      <c r="O177" s="136" t="str">
        <f t="shared" si="356"/>
        <v/>
      </c>
      <c r="P177" s="136" t="str">
        <f t="shared" si="356"/>
        <v/>
      </c>
      <c r="Q177" s="136" t="str">
        <f t="shared" si="356"/>
        <v/>
      </c>
      <c r="R177" s="136" t="str">
        <f t="shared" si="356"/>
        <v/>
      </c>
      <c r="S177" s="136" t="str">
        <f t="shared" si="356"/>
        <v/>
      </c>
      <c r="T177" s="136" t="str">
        <f t="shared" si="356"/>
        <v/>
      </c>
      <c r="U177" s="136" t="str">
        <f t="shared" si="356"/>
        <v/>
      </c>
      <c r="V177" s="136" t="str">
        <f t="shared" si="356"/>
        <v/>
      </c>
      <c r="W177" s="136" t="str">
        <f t="shared" si="356"/>
        <v/>
      </c>
      <c r="X177" s="136" t="str">
        <f t="shared" si="356"/>
        <v/>
      </c>
      <c r="Y177" s="136" t="str">
        <f t="shared" si="356"/>
        <v/>
      </c>
      <c r="Z177" s="136" t="str">
        <f t="shared" si="356"/>
        <v/>
      </c>
      <c r="AA177" s="136" t="str">
        <f t="shared" si="356"/>
        <v/>
      </c>
      <c r="AB177" s="136" t="str">
        <f t="shared" si="356"/>
        <v/>
      </c>
      <c r="AC177" s="136" t="str">
        <f t="shared" si="356"/>
        <v/>
      </c>
      <c r="AD177" s="136" t="str">
        <f t="shared" si="356"/>
        <v/>
      </c>
      <c r="AE177" s="136" t="str">
        <f t="shared" si="356"/>
        <v/>
      </c>
      <c r="AF177" s="136" t="str">
        <f t="shared" si="356"/>
        <v/>
      </c>
      <c r="AG177" s="136" t="str">
        <f t="shared" si="356"/>
        <v/>
      </c>
      <c r="AH177" s="136" t="str">
        <f t="shared" si="356"/>
        <v/>
      </c>
      <c r="AI177" s="136" t="str">
        <f t="shared" si="356"/>
        <v/>
      </c>
      <c r="AJ177" s="136" t="str">
        <f t="shared" si="356"/>
        <v/>
      </c>
      <c r="AK177" s="136" t="str">
        <f t="shared" si="356"/>
        <v/>
      </c>
      <c r="AL177" s="136" t="str">
        <f t="shared" si="356"/>
        <v/>
      </c>
      <c r="AM177" s="136" t="str">
        <f t="shared" si="356"/>
        <v/>
      </c>
      <c r="AN177" s="136" t="str">
        <f t="shared" ref="AN177:BR177" si="357">IF(AJ177&lt;&gt;"",ROUND(AN4*IF($G$1&gt;=DATEVALUE("22/11/2019"),$C$177/365)*$F$177,IF(FALSE,-3,2)),"")</f>
        <v/>
      </c>
      <c r="AO177" s="136" t="str">
        <f t="shared" si="357"/>
        <v/>
      </c>
      <c r="AP177" s="136" t="str">
        <f t="shared" si="357"/>
        <v/>
      </c>
      <c r="AQ177" s="136" t="str">
        <f t="shared" si="357"/>
        <v/>
      </c>
      <c r="AR177" s="136" t="str">
        <f t="shared" si="357"/>
        <v/>
      </c>
      <c r="AS177" s="136" t="str">
        <f t="shared" si="357"/>
        <v/>
      </c>
      <c r="AT177" s="136" t="str">
        <f t="shared" si="357"/>
        <v/>
      </c>
      <c r="AU177" s="136" t="str">
        <f t="shared" si="357"/>
        <v/>
      </c>
      <c r="AV177" s="136" t="str">
        <f t="shared" si="357"/>
        <v/>
      </c>
      <c r="AW177" s="136" t="str">
        <f t="shared" si="357"/>
        <v/>
      </c>
      <c r="AX177" s="136" t="str">
        <f t="shared" si="357"/>
        <v/>
      </c>
      <c r="AY177" s="136" t="str">
        <f t="shared" si="357"/>
        <v/>
      </c>
      <c r="AZ177" s="136" t="str">
        <f t="shared" si="357"/>
        <v/>
      </c>
      <c r="BA177" s="136" t="str">
        <f t="shared" si="357"/>
        <v/>
      </c>
      <c r="BB177" s="136" t="str">
        <f t="shared" si="357"/>
        <v/>
      </c>
      <c r="BC177" s="136" t="str">
        <f t="shared" si="357"/>
        <v/>
      </c>
      <c r="BD177" s="136" t="str">
        <f t="shared" si="357"/>
        <v/>
      </c>
      <c r="BE177" s="136" t="str">
        <f t="shared" si="357"/>
        <v/>
      </c>
      <c r="BF177" s="136" t="str">
        <f t="shared" si="357"/>
        <v/>
      </c>
      <c r="BG177" s="136" t="str">
        <f t="shared" si="357"/>
        <v/>
      </c>
      <c r="BH177" s="136" t="str">
        <f t="shared" si="357"/>
        <v/>
      </c>
      <c r="BI177" s="136" t="str">
        <f t="shared" si="357"/>
        <v/>
      </c>
      <c r="BJ177" s="136" t="str">
        <f t="shared" si="357"/>
        <v/>
      </c>
      <c r="BK177" s="136" t="str">
        <f t="shared" si="357"/>
        <v/>
      </c>
      <c r="BL177" s="136" t="str">
        <f t="shared" si="357"/>
        <v/>
      </c>
      <c r="BM177" s="136" t="str">
        <f t="shared" si="357"/>
        <v/>
      </c>
      <c r="BN177" s="136" t="str">
        <f t="shared" si="357"/>
        <v/>
      </c>
      <c r="BO177" s="136" t="str">
        <f t="shared" si="357"/>
        <v/>
      </c>
      <c r="BP177" s="136" t="str">
        <f t="shared" si="357"/>
        <v/>
      </c>
      <c r="BQ177" s="136" t="str">
        <f t="shared" si="357"/>
        <v/>
      </c>
      <c r="BR177" s="136" t="str">
        <f t="shared" si="357"/>
        <v/>
      </c>
    </row>
    <row r="178" spans="1:70">
      <c r="A178" s="133" t="str">
        <f>IFERROR(IF(IF(AND(ROW(A178)=ROW($A$6),$G$2&lt;DATEVALUE("28/07/2006")),$G$2+1,INDEX('Intereses moratorios'!$A$7:$A$299,MATCH($G$2,'Intereses moratorios'!$A$7:$A$299,1)+ROW(A178)-ROW($A$6)))=0,"",IF(AND(ROW(A178)=ROW($A$6),$G$2&lt;DATEVALUE("28/07/2006")),$G$2+1,INDEX('Intereses moratorios'!$A$7:$A$299,MATCH($G$2,'Intereses moratorios'!$A$7:$A$299,1)+ROW(A178)-ROW($A$6)))),"")</f>
        <v/>
      </c>
      <c r="B178" s="133" t="str">
        <f>IFERROR(INDEX('Intereses moratorios'!$B$7:$B$299,MATCH(A178,'Intereses moratorios'!$A$7:$A$299,0)),"")</f>
        <v/>
      </c>
      <c r="C178" s="134" t="str">
        <f>IF(A178="","",IFERROR(IF($G$1&gt;=DATEVALUE("22/11/2019"),$E$4,INDEX('Intereses moratorios'!$D$7:$D$299,MATCH(A178,'Intereses moratorios'!$A$7:$A$299,0))),""))</f>
        <v/>
      </c>
      <c r="D178" s="133" t="str">
        <f t="shared" si="272"/>
        <v/>
      </c>
      <c r="E178" s="133" t="str">
        <f t="shared" si="273"/>
        <v/>
      </c>
      <c r="F178" s="135" t="str">
        <f t="shared" si="269"/>
        <v/>
      </c>
      <c r="G178" s="136" t="str">
        <f t="shared" si="266"/>
        <v/>
      </c>
      <c r="H178" s="136" t="str">
        <f t="shared" ref="H178:AM178" si="358">IF(D178&lt;&gt;"",ROUND(H4*IF($G$1&gt;=DATEVALUE("22/11/2019"),$C$178/365)*$F$178,IF(FALSE,-3,2)),"")</f>
        <v/>
      </c>
      <c r="I178" s="136" t="str">
        <f t="shared" si="358"/>
        <v/>
      </c>
      <c r="J178" s="136" t="str">
        <f t="shared" si="358"/>
        <v/>
      </c>
      <c r="K178" s="136" t="str">
        <f t="shared" si="358"/>
        <v/>
      </c>
      <c r="L178" s="136" t="str">
        <f t="shared" si="358"/>
        <v/>
      </c>
      <c r="M178" s="136" t="str">
        <f t="shared" si="358"/>
        <v/>
      </c>
      <c r="N178" s="136" t="str">
        <f t="shared" si="358"/>
        <v/>
      </c>
      <c r="O178" s="136" t="str">
        <f t="shared" si="358"/>
        <v/>
      </c>
      <c r="P178" s="136" t="str">
        <f t="shared" si="358"/>
        <v/>
      </c>
      <c r="Q178" s="136" t="str">
        <f t="shared" si="358"/>
        <v/>
      </c>
      <c r="R178" s="136" t="str">
        <f t="shared" si="358"/>
        <v/>
      </c>
      <c r="S178" s="136" t="str">
        <f t="shared" si="358"/>
        <v/>
      </c>
      <c r="T178" s="136" t="str">
        <f t="shared" si="358"/>
        <v/>
      </c>
      <c r="U178" s="136" t="str">
        <f t="shared" si="358"/>
        <v/>
      </c>
      <c r="V178" s="136" t="str">
        <f t="shared" si="358"/>
        <v/>
      </c>
      <c r="W178" s="136" t="str">
        <f t="shared" si="358"/>
        <v/>
      </c>
      <c r="X178" s="136" t="str">
        <f t="shared" si="358"/>
        <v/>
      </c>
      <c r="Y178" s="136" t="str">
        <f t="shared" si="358"/>
        <v/>
      </c>
      <c r="Z178" s="136" t="str">
        <f t="shared" si="358"/>
        <v/>
      </c>
      <c r="AA178" s="136" t="str">
        <f t="shared" si="358"/>
        <v/>
      </c>
      <c r="AB178" s="136" t="str">
        <f t="shared" si="358"/>
        <v/>
      </c>
      <c r="AC178" s="136" t="str">
        <f t="shared" si="358"/>
        <v/>
      </c>
      <c r="AD178" s="136" t="str">
        <f t="shared" si="358"/>
        <v/>
      </c>
      <c r="AE178" s="136" t="str">
        <f t="shared" si="358"/>
        <v/>
      </c>
      <c r="AF178" s="136" t="str">
        <f t="shared" si="358"/>
        <v/>
      </c>
      <c r="AG178" s="136" t="str">
        <f t="shared" si="358"/>
        <v/>
      </c>
      <c r="AH178" s="136" t="str">
        <f t="shared" si="358"/>
        <v/>
      </c>
      <c r="AI178" s="136" t="str">
        <f t="shared" si="358"/>
        <v/>
      </c>
      <c r="AJ178" s="136" t="str">
        <f t="shared" si="358"/>
        <v/>
      </c>
      <c r="AK178" s="136" t="str">
        <f t="shared" si="358"/>
        <v/>
      </c>
      <c r="AL178" s="136" t="str">
        <f t="shared" si="358"/>
        <v/>
      </c>
      <c r="AM178" s="136" t="str">
        <f t="shared" si="358"/>
        <v/>
      </c>
      <c r="AN178" s="136" t="str">
        <f t="shared" ref="AN178:BR178" si="359">IF(AJ178&lt;&gt;"",ROUND(AN4*IF($G$1&gt;=DATEVALUE("22/11/2019"),$C$178/365)*$F$178,IF(FALSE,-3,2)),"")</f>
        <v/>
      </c>
      <c r="AO178" s="136" t="str">
        <f t="shared" si="359"/>
        <v/>
      </c>
      <c r="AP178" s="136" t="str">
        <f t="shared" si="359"/>
        <v/>
      </c>
      <c r="AQ178" s="136" t="str">
        <f t="shared" si="359"/>
        <v/>
      </c>
      <c r="AR178" s="136" t="str">
        <f t="shared" si="359"/>
        <v/>
      </c>
      <c r="AS178" s="136" t="str">
        <f t="shared" si="359"/>
        <v/>
      </c>
      <c r="AT178" s="136" t="str">
        <f t="shared" si="359"/>
        <v/>
      </c>
      <c r="AU178" s="136" t="str">
        <f t="shared" si="359"/>
        <v/>
      </c>
      <c r="AV178" s="136" t="str">
        <f t="shared" si="359"/>
        <v/>
      </c>
      <c r="AW178" s="136" t="str">
        <f t="shared" si="359"/>
        <v/>
      </c>
      <c r="AX178" s="136" t="str">
        <f t="shared" si="359"/>
        <v/>
      </c>
      <c r="AY178" s="136" t="str">
        <f t="shared" si="359"/>
        <v/>
      </c>
      <c r="AZ178" s="136" t="str">
        <f t="shared" si="359"/>
        <v/>
      </c>
      <c r="BA178" s="136" t="str">
        <f t="shared" si="359"/>
        <v/>
      </c>
      <c r="BB178" s="136" t="str">
        <f t="shared" si="359"/>
        <v/>
      </c>
      <c r="BC178" s="136" t="str">
        <f t="shared" si="359"/>
        <v/>
      </c>
      <c r="BD178" s="136" t="str">
        <f t="shared" si="359"/>
        <v/>
      </c>
      <c r="BE178" s="136" t="str">
        <f t="shared" si="359"/>
        <v/>
      </c>
      <c r="BF178" s="136" t="str">
        <f t="shared" si="359"/>
        <v/>
      </c>
      <c r="BG178" s="136" t="str">
        <f t="shared" si="359"/>
        <v/>
      </c>
      <c r="BH178" s="136" t="str">
        <f t="shared" si="359"/>
        <v/>
      </c>
      <c r="BI178" s="136" t="str">
        <f t="shared" si="359"/>
        <v/>
      </c>
      <c r="BJ178" s="136" t="str">
        <f t="shared" si="359"/>
        <v/>
      </c>
      <c r="BK178" s="136" t="str">
        <f t="shared" si="359"/>
        <v/>
      </c>
      <c r="BL178" s="136" t="str">
        <f t="shared" si="359"/>
        <v/>
      </c>
      <c r="BM178" s="136" t="str">
        <f t="shared" si="359"/>
        <v/>
      </c>
      <c r="BN178" s="136" t="str">
        <f t="shared" si="359"/>
        <v/>
      </c>
      <c r="BO178" s="136" t="str">
        <f t="shared" si="359"/>
        <v/>
      </c>
      <c r="BP178" s="136" t="str">
        <f t="shared" si="359"/>
        <v/>
      </c>
      <c r="BQ178" s="136" t="str">
        <f t="shared" si="359"/>
        <v/>
      </c>
      <c r="BR178" s="136" t="str">
        <f t="shared" si="359"/>
        <v/>
      </c>
    </row>
    <row r="179" spans="1:70">
      <c r="A179" s="133" t="str">
        <f>IFERROR(IF(IF(AND(ROW(A179)=ROW($A$6),$G$2&lt;DATEVALUE("28/07/2006")),$G$2+1,INDEX('Intereses moratorios'!$A$7:$A$299,MATCH($G$2,'Intereses moratorios'!$A$7:$A$299,1)+ROW(A179)-ROW($A$6)))=0,"",IF(AND(ROW(A179)=ROW($A$6),$G$2&lt;DATEVALUE("28/07/2006")),$G$2+1,INDEX('Intereses moratorios'!$A$7:$A$299,MATCH($G$2,'Intereses moratorios'!$A$7:$A$299,1)+ROW(A179)-ROW($A$6)))),"")</f>
        <v/>
      </c>
      <c r="B179" s="133" t="str">
        <f>IFERROR(INDEX('Intereses moratorios'!$B$7:$B$299,MATCH(A179,'Intereses moratorios'!$A$7:$A$299,0)),"")</f>
        <v/>
      </c>
      <c r="C179" s="134" t="str">
        <f>IF(A179="","",IFERROR(IF($G$1&gt;=DATEVALUE("22/11/2019"),$E$4,INDEX('Intereses moratorios'!$D$7:$D$299,MATCH(A179,'Intereses moratorios'!$A$7:$A$299,0))),""))</f>
        <v/>
      </c>
      <c r="D179" s="133" t="str">
        <f t="shared" si="272"/>
        <v/>
      </c>
      <c r="E179" s="133" t="str">
        <f t="shared" si="273"/>
        <v/>
      </c>
      <c r="F179" s="135" t="str">
        <f t="shared" si="269"/>
        <v/>
      </c>
      <c r="G179" s="136" t="str">
        <f t="shared" si="266"/>
        <v/>
      </c>
      <c r="H179" s="136" t="str">
        <f t="shared" ref="H179:AM179" si="360">IF(D179&lt;&gt;"",ROUND(H4*IF($G$1&gt;=DATEVALUE("22/11/2019"),$C$179/365)*$F$179,IF(FALSE,-3,2)),"")</f>
        <v/>
      </c>
      <c r="I179" s="136" t="str">
        <f t="shared" si="360"/>
        <v/>
      </c>
      <c r="J179" s="136" t="str">
        <f t="shared" si="360"/>
        <v/>
      </c>
      <c r="K179" s="136" t="str">
        <f t="shared" si="360"/>
        <v/>
      </c>
      <c r="L179" s="136" t="str">
        <f t="shared" si="360"/>
        <v/>
      </c>
      <c r="M179" s="136" t="str">
        <f t="shared" si="360"/>
        <v/>
      </c>
      <c r="N179" s="136" t="str">
        <f t="shared" si="360"/>
        <v/>
      </c>
      <c r="O179" s="136" t="str">
        <f t="shared" si="360"/>
        <v/>
      </c>
      <c r="P179" s="136" t="str">
        <f t="shared" si="360"/>
        <v/>
      </c>
      <c r="Q179" s="136" t="str">
        <f t="shared" si="360"/>
        <v/>
      </c>
      <c r="R179" s="136" t="str">
        <f t="shared" si="360"/>
        <v/>
      </c>
      <c r="S179" s="136" t="str">
        <f t="shared" si="360"/>
        <v/>
      </c>
      <c r="T179" s="136" t="str">
        <f t="shared" si="360"/>
        <v/>
      </c>
      <c r="U179" s="136" t="str">
        <f t="shared" si="360"/>
        <v/>
      </c>
      <c r="V179" s="136" t="str">
        <f t="shared" si="360"/>
        <v/>
      </c>
      <c r="W179" s="136" t="str">
        <f t="shared" si="360"/>
        <v/>
      </c>
      <c r="X179" s="136" t="str">
        <f t="shared" si="360"/>
        <v/>
      </c>
      <c r="Y179" s="136" t="str">
        <f t="shared" si="360"/>
        <v/>
      </c>
      <c r="Z179" s="136" t="str">
        <f t="shared" si="360"/>
        <v/>
      </c>
      <c r="AA179" s="136" t="str">
        <f t="shared" si="360"/>
        <v/>
      </c>
      <c r="AB179" s="136" t="str">
        <f t="shared" si="360"/>
        <v/>
      </c>
      <c r="AC179" s="136" t="str">
        <f t="shared" si="360"/>
        <v/>
      </c>
      <c r="AD179" s="136" t="str">
        <f t="shared" si="360"/>
        <v/>
      </c>
      <c r="AE179" s="136" t="str">
        <f t="shared" si="360"/>
        <v/>
      </c>
      <c r="AF179" s="136" t="str">
        <f t="shared" si="360"/>
        <v/>
      </c>
      <c r="AG179" s="136" t="str">
        <f t="shared" si="360"/>
        <v/>
      </c>
      <c r="AH179" s="136" t="str">
        <f t="shared" si="360"/>
        <v/>
      </c>
      <c r="AI179" s="136" t="str">
        <f t="shared" si="360"/>
        <v/>
      </c>
      <c r="AJ179" s="136" t="str">
        <f t="shared" si="360"/>
        <v/>
      </c>
      <c r="AK179" s="136" t="str">
        <f t="shared" si="360"/>
        <v/>
      </c>
      <c r="AL179" s="136" t="str">
        <f t="shared" si="360"/>
        <v/>
      </c>
      <c r="AM179" s="136" t="str">
        <f t="shared" si="360"/>
        <v/>
      </c>
      <c r="AN179" s="136" t="str">
        <f t="shared" ref="AN179:BR179" si="361">IF(AJ179&lt;&gt;"",ROUND(AN4*IF($G$1&gt;=DATEVALUE("22/11/2019"),$C$179/365)*$F$179,IF(FALSE,-3,2)),"")</f>
        <v/>
      </c>
      <c r="AO179" s="136" t="str">
        <f t="shared" si="361"/>
        <v/>
      </c>
      <c r="AP179" s="136" t="str">
        <f t="shared" si="361"/>
        <v/>
      </c>
      <c r="AQ179" s="136" t="str">
        <f t="shared" si="361"/>
        <v/>
      </c>
      <c r="AR179" s="136" t="str">
        <f t="shared" si="361"/>
        <v/>
      </c>
      <c r="AS179" s="136" t="str">
        <f t="shared" si="361"/>
        <v/>
      </c>
      <c r="AT179" s="136" t="str">
        <f t="shared" si="361"/>
        <v/>
      </c>
      <c r="AU179" s="136" t="str">
        <f t="shared" si="361"/>
        <v/>
      </c>
      <c r="AV179" s="136" t="str">
        <f t="shared" si="361"/>
        <v/>
      </c>
      <c r="AW179" s="136" t="str">
        <f t="shared" si="361"/>
        <v/>
      </c>
      <c r="AX179" s="136" t="str">
        <f t="shared" si="361"/>
        <v/>
      </c>
      <c r="AY179" s="136" t="str">
        <f t="shared" si="361"/>
        <v/>
      </c>
      <c r="AZ179" s="136" t="str">
        <f t="shared" si="361"/>
        <v/>
      </c>
      <c r="BA179" s="136" t="str">
        <f t="shared" si="361"/>
        <v/>
      </c>
      <c r="BB179" s="136" t="str">
        <f t="shared" si="361"/>
        <v/>
      </c>
      <c r="BC179" s="136" t="str">
        <f t="shared" si="361"/>
        <v/>
      </c>
      <c r="BD179" s="136" t="str">
        <f t="shared" si="361"/>
        <v/>
      </c>
      <c r="BE179" s="136" t="str">
        <f t="shared" si="361"/>
        <v/>
      </c>
      <c r="BF179" s="136" t="str">
        <f t="shared" si="361"/>
        <v/>
      </c>
      <c r="BG179" s="136" t="str">
        <f t="shared" si="361"/>
        <v/>
      </c>
      <c r="BH179" s="136" t="str">
        <f t="shared" si="361"/>
        <v/>
      </c>
      <c r="BI179" s="136" t="str">
        <f t="shared" si="361"/>
        <v/>
      </c>
      <c r="BJ179" s="136" t="str">
        <f t="shared" si="361"/>
        <v/>
      </c>
      <c r="BK179" s="136" t="str">
        <f t="shared" si="361"/>
        <v/>
      </c>
      <c r="BL179" s="136" t="str">
        <f t="shared" si="361"/>
        <v/>
      </c>
      <c r="BM179" s="136" t="str">
        <f t="shared" si="361"/>
        <v/>
      </c>
      <c r="BN179" s="136" t="str">
        <f t="shared" si="361"/>
        <v/>
      </c>
      <c r="BO179" s="136" t="str">
        <f t="shared" si="361"/>
        <v/>
      </c>
      <c r="BP179" s="136" t="str">
        <f t="shared" si="361"/>
        <v/>
      </c>
      <c r="BQ179" s="136" t="str">
        <f t="shared" si="361"/>
        <v/>
      </c>
      <c r="BR179" s="136" t="str">
        <f t="shared" si="361"/>
        <v/>
      </c>
    </row>
    <row r="180" spans="1:70">
      <c r="A180" s="133" t="str">
        <f>IFERROR(IF(IF(AND(ROW(A180)=ROW($A$6),$G$2&lt;DATEVALUE("28/07/2006")),$G$2+1,INDEX('Intereses moratorios'!$A$7:$A$299,MATCH($G$2,'Intereses moratorios'!$A$7:$A$299,1)+ROW(A180)-ROW($A$6)))=0,"",IF(AND(ROW(A180)=ROW($A$6),$G$2&lt;DATEVALUE("28/07/2006")),$G$2+1,INDEX('Intereses moratorios'!$A$7:$A$299,MATCH($G$2,'Intereses moratorios'!$A$7:$A$299,1)+ROW(A180)-ROW($A$6)))),"")</f>
        <v/>
      </c>
      <c r="B180" s="133" t="str">
        <f>IFERROR(INDEX('Intereses moratorios'!$B$7:$B$299,MATCH(A180,'Intereses moratorios'!$A$7:$A$299,0)),"")</f>
        <v/>
      </c>
      <c r="C180" s="134" t="str">
        <f>IF(A180="","",IFERROR(IF($G$1&gt;=DATEVALUE("22/11/2019"),$E$4,INDEX('Intereses moratorios'!$D$7:$D$299,MATCH(A180,'Intereses moratorios'!$A$7:$A$299,0))),""))</f>
        <v/>
      </c>
      <c r="D180" s="133" t="str">
        <f t="shared" si="272"/>
        <v/>
      </c>
      <c r="E180" s="133" t="str">
        <f t="shared" si="273"/>
        <v/>
      </c>
      <c r="F180" s="135" t="str">
        <f t="shared" si="269"/>
        <v/>
      </c>
      <c r="G180" s="136" t="str">
        <f t="shared" si="266"/>
        <v/>
      </c>
      <c r="H180" s="136" t="str">
        <f t="shared" ref="H180:AM180" si="362">IF(D180&lt;&gt;"",ROUND(H4*IF($G$1&gt;=DATEVALUE("22/11/2019"),$C$180/365)*$F$180,IF(FALSE,-3,2)),"")</f>
        <v/>
      </c>
      <c r="I180" s="136" t="str">
        <f t="shared" si="362"/>
        <v/>
      </c>
      <c r="J180" s="136" t="str">
        <f t="shared" si="362"/>
        <v/>
      </c>
      <c r="K180" s="136" t="str">
        <f t="shared" si="362"/>
        <v/>
      </c>
      <c r="L180" s="136" t="str">
        <f t="shared" si="362"/>
        <v/>
      </c>
      <c r="M180" s="136" t="str">
        <f t="shared" si="362"/>
        <v/>
      </c>
      <c r="N180" s="136" t="str">
        <f t="shared" si="362"/>
        <v/>
      </c>
      <c r="O180" s="136" t="str">
        <f t="shared" si="362"/>
        <v/>
      </c>
      <c r="P180" s="136" t="str">
        <f t="shared" si="362"/>
        <v/>
      </c>
      <c r="Q180" s="136" t="str">
        <f t="shared" si="362"/>
        <v/>
      </c>
      <c r="R180" s="136" t="str">
        <f t="shared" si="362"/>
        <v/>
      </c>
      <c r="S180" s="136" t="str">
        <f t="shared" si="362"/>
        <v/>
      </c>
      <c r="T180" s="136" t="str">
        <f t="shared" si="362"/>
        <v/>
      </c>
      <c r="U180" s="136" t="str">
        <f t="shared" si="362"/>
        <v/>
      </c>
      <c r="V180" s="136" t="str">
        <f t="shared" si="362"/>
        <v/>
      </c>
      <c r="W180" s="136" t="str">
        <f t="shared" si="362"/>
        <v/>
      </c>
      <c r="X180" s="136" t="str">
        <f t="shared" si="362"/>
        <v/>
      </c>
      <c r="Y180" s="136" t="str">
        <f t="shared" si="362"/>
        <v/>
      </c>
      <c r="Z180" s="136" t="str">
        <f t="shared" si="362"/>
        <v/>
      </c>
      <c r="AA180" s="136" t="str">
        <f t="shared" si="362"/>
        <v/>
      </c>
      <c r="AB180" s="136" t="str">
        <f t="shared" si="362"/>
        <v/>
      </c>
      <c r="AC180" s="136" t="str">
        <f t="shared" si="362"/>
        <v/>
      </c>
      <c r="AD180" s="136" t="str">
        <f t="shared" si="362"/>
        <v/>
      </c>
      <c r="AE180" s="136" t="str">
        <f t="shared" si="362"/>
        <v/>
      </c>
      <c r="AF180" s="136" t="str">
        <f t="shared" si="362"/>
        <v/>
      </c>
      <c r="AG180" s="136" t="str">
        <f t="shared" si="362"/>
        <v/>
      </c>
      <c r="AH180" s="136" t="str">
        <f t="shared" si="362"/>
        <v/>
      </c>
      <c r="AI180" s="136" t="str">
        <f t="shared" si="362"/>
        <v/>
      </c>
      <c r="AJ180" s="136" t="str">
        <f t="shared" si="362"/>
        <v/>
      </c>
      <c r="AK180" s="136" t="str">
        <f t="shared" si="362"/>
        <v/>
      </c>
      <c r="AL180" s="136" t="str">
        <f t="shared" si="362"/>
        <v/>
      </c>
      <c r="AM180" s="136" t="str">
        <f t="shared" si="362"/>
        <v/>
      </c>
      <c r="AN180" s="136" t="str">
        <f t="shared" ref="AN180:BR180" si="363">IF(AJ180&lt;&gt;"",ROUND(AN4*IF($G$1&gt;=DATEVALUE("22/11/2019"),$C$180/365)*$F$180,IF(FALSE,-3,2)),"")</f>
        <v/>
      </c>
      <c r="AO180" s="136" t="str">
        <f t="shared" si="363"/>
        <v/>
      </c>
      <c r="AP180" s="136" t="str">
        <f t="shared" si="363"/>
        <v/>
      </c>
      <c r="AQ180" s="136" t="str">
        <f t="shared" si="363"/>
        <v/>
      </c>
      <c r="AR180" s="136" t="str">
        <f t="shared" si="363"/>
        <v/>
      </c>
      <c r="AS180" s="136" t="str">
        <f t="shared" si="363"/>
        <v/>
      </c>
      <c r="AT180" s="136" t="str">
        <f t="shared" si="363"/>
        <v/>
      </c>
      <c r="AU180" s="136" t="str">
        <f t="shared" si="363"/>
        <v/>
      </c>
      <c r="AV180" s="136" t="str">
        <f t="shared" si="363"/>
        <v/>
      </c>
      <c r="AW180" s="136" t="str">
        <f t="shared" si="363"/>
        <v/>
      </c>
      <c r="AX180" s="136" t="str">
        <f t="shared" si="363"/>
        <v/>
      </c>
      <c r="AY180" s="136" t="str">
        <f t="shared" si="363"/>
        <v/>
      </c>
      <c r="AZ180" s="136" t="str">
        <f t="shared" si="363"/>
        <v/>
      </c>
      <c r="BA180" s="136" t="str">
        <f t="shared" si="363"/>
        <v/>
      </c>
      <c r="BB180" s="136" t="str">
        <f t="shared" si="363"/>
        <v/>
      </c>
      <c r="BC180" s="136" t="str">
        <f t="shared" si="363"/>
        <v/>
      </c>
      <c r="BD180" s="136" t="str">
        <f t="shared" si="363"/>
        <v/>
      </c>
      <c r="BE180" s="136" t="str">
        <f t="shared" si="363"/>
        <v/>
      </c>
      <c r="BF180" s="136" t="str">
        <f t="shared" si="363"/>
        <v/>
      </c>
      <c r="BG180" s="136" t="str">
        <f t="shared" si="363"/>
        <v/>
      </c>
      <c r="BH180" s="136" t="str">
        <f t="shared" si="363"/>
        <v/>
      </c>
      <c r="BI180" s="136" t="str">
        <f t="shared" si="363"/>
        <v/>
      </c>
      <c r="BJ180" s="136" t="str">
        <f t="shared" si="363"/>
        <v/>
      </c>
      <c r="BK180" s="136" t="str">
        <f t="shared" si="363"/>
        <v/>
      </c>
      <c r="BL180" s="136" t="str">
        <f t="shared" si="363"/>
        <v/>
      </c>
      <c r="BM180" s="136" t="str">
        <f t="shared" si="363"/>
        <v/>
      </c>
      <c r="BN180" s="136" t="str">
        <f t="shared" si="363"/>
        <v/>
      </c>
      <c r="BO180" s="136" t="str">
        <f t="shared" si="363"/>
        <v/>
      </c>
      <c r="BP180" s="136" t="str">
        <f t="shared" si="363"/>
        <v/>
      </c>
      <c r="BQ180" s="136" t="str">
        <f t="shared" si="363"/>
        <v/>
      </c>
      <c r="BR180" s="136" t="str">
        <f t="shared" si="363"/>
        <v/>
      </c>
    </row>
    <row r="181" spans="1:70">
      <c r="A181" s="133" t="str">
        <f>IFERROR(IF(IF(AND(ROW(A181)=ROW($A$6),$G$2&lt;DATEVALUE("28/07/2006")),$G$2+1,INDEX('Intereses moratorios'!$A$7:$A$299,MATCH($G$2,'Intereses moratorios'!$A$7:$A$299,1)+ROW(A181)-ROW($A$6)))=0,"",IF(AND(ROW(A181)=ROW($A$6),$G$2&lt;DATEVALUE("28/07/2006")),$G$2+1,INDEX('Intereses moratorios'!$A$7:$A$299,MATCH($G$2,'Intereses moratorios'!$A$7:$A$299,1)+ROW(A181)-ROW($A$6)))),"")</f>
        <v/>
      </c>
      <c r="B181" s="133" t="str">
        <f>IFERROR(INDEX('Intereses moratorios'!$B$7:$B$299,MATCH(A181,'Intereses moratorios'!$A$7:$A$299,0)),"")</f>
        <v/>
      </c>
      <c r="C181" s="134" t="str">
        <f>IF(A181="","",IFERROR(IF($G$1&gt;=DATEVALUE("22/11/2019"),$E$4,INDEX('Intereses moratorios'!$D$7:$D$299,MATCH(A181,'Intereses moratorios'!$A$7:$A$299,0))),""))</f>
        <v/>
      </c>
      <c r="D181" s="133" t="str">
        <f t="shared" si="272"/>
        <v/>
      </c>
      <c r="E181" s="133" t="str">
        <f t="shared" si="273"/>
        <v/>
      </c>
      <c r="F181" s="135" t="str">
        <f t="shared" si="269"/>
        <v/>
      </c>
      <c r="G181" s="136" t="str">
        <f t="shared" si="266"/>
        <v/>
      </c>
      <c r="H181" s="136" t="str">
        <f t="shared" ref="H181:AM181" si="364">IF(D181&lt;&gt;"",ROUND(H4*IF($G$1&gt;=DATEVALUE("22/11/2019"),$C$181/365)*$F$181,IF(FALSE,-3,2)),"")</f>
        <v/>
      </c>
      <c r="I181" s="136" t="str">
        <f t="shared" si="364"/>
        <v/>
      </c>
      <c r="J181" s="136" t="str">
        <f t="shared" si="364"/>
        <v/>
      </c>
      <c r="K181" s="136" t="str">
        <f t="shared" si="364"/>
        <v/>
      </c>
      <c r="L181" s="136" t="str">
        <f t="shared" si="364"/>
        <v/>
      </c>
      <c r="M181" s="136" t="str">
        <f t="shared" si="364"/>
        <v/>
      </c>
      <c r="N181" s="136" t="str">
        <f t="shared" si="364"/>
        <v/>
      </c>
      <c r="O181" s="136" t="str">
        <f t="shared" si="364"/>
        <v/>
      </c>
      <c r="P181" s="136" t="str">
        <f t="shared" si="364"/>
        <v/>
      </c>
      <c r="Q181" s="136" t="str">
        <f t="shared" si="364"/>
        <v/>
      </c>
      <c r="R181" s="136" t="str">
        <f t="shared" si="364"/>
        <v/>
      </c>
      <c r="S181" s="136" t="str">
        <f t="shared" si="364"/>
        <v/>
      </c>
      <c r="T181" s="136" t="str">
        <f t="shared" si="364"/>
        <v/>
      </c>
      <c r="U181" s="136" t="str">
        <f t="shared" si="364"/>
        <v/>
      </c>
      <c r="V181" s="136" t="str">
        <f t="shared" si="364"/>
        <v/>
      </c>
      <c r="W181" s="136" t="str">
        <f t="shared" si="364"/>
        <v/>
      </c>
      <c r="X181" s="136" t="str">
        <f t="shared" si="364"/>
        <v/>
      </c>
      <c r="Y181" s="136" t="str">
        <f t="shared" si="364"/>
        <v/>
      </c>
      <c r="Z181" s="136" t="str">
        <f t="shared" si="364"/>
        <v/>
      </c>
      <c r="AA181" s="136" t="str">
        <f t="shared" si="364"/>
        <v/>
      </c>
      <c r="AB181" s="136" t="str">
        <f t="shared" si="364"/>
        <v/>
      </c>
      <c r="AC181" s="136" t="str">
        <f t="shared" si="364"/>
        <v/>
      </c>
      <c r="AD181" s="136" t="str">
        <f t="shared" si="364"/>
        <v/>
      </c>
      <c r="AE181" s="136" t="str">
        <f t="shared" si="364"/>
        <v/>
      </c>
      <c r="AF181" s="136" t="str">
        <f t="shared" si="364"/>
        <v/>
      </c>
      <c r="AG181" s="136" t="str">
        <f t="shared" si="364"/>
        <v/>
      </c>
      <c r="AH181" s="136" t="str">
        <f t="shared" si="364"/>
        <v/>
      </c>
      <c r="AI181" s="136" t="str">
        <f t="shared" si="364"/>
        <v/>
      </c>
      <c r="AJ181" s="136" t="str">
        <f t="shared" si="364"/>
        <v/>
      </c>
      <c r="AK181" s="136" t="str">
        <f t="shared" si="364"/>
        <v/>
      </c>
      <c r="AL181" s="136" t="str">
        <f t="shared" si="364"/>
        <v/>
      </c>
      <c r="AM181" s="136" t="str">
        <f t="shared" si="364"/>
        <v/>
      </c>
      <c r="AN181" s="136" t="str">
        <f t="shared" ref="AN181:BR181" si="365">IF(AJ181&lt;&gt;"",ROUND(AN4*IF($G$1&gt;=DATEVALUE("22/11/2019"),$C$181/365)*$F$181,IF(FALSE,-3,2)),"")</f>
        <v/>
      </c>
      <c r="AO181" s="136" t="str">
        <f t="shared" si="365"/>
        <v/>
      </c>
      <c r="AP181" s="136" t="str">
        <f t="shared" si="365"/>
        <v/>
      </c>
      <c r="AQ181" s="136" t="str">
        <f t="shared" si="365"/>
        <v/>
      </c>
      <c r="AR181" s="136" t="str">
        <f t="shared" si="365"/>
        <v/>
      </c>
      <c r="AS181" s="136" t="str">
        <f t="shared" si="365"/>
        <v/>
      </c>
      <c r="AT181" s="136" t="str">
        <f t="shared" si="365"/>
        <v/>
      </c>
      <c r="AU181" s="136" t="str">
        <f t="shared" si="365"/>
        <v/>
      </c>
      <c r="AV181" s="136" t="str">
        <f t="shared" si="365"/>
        <v/>
      </c>
      <c r="AW181" s="136" t="str">
        <f t="shared" si="365"/>
        <v/>
      </c>
      <c r="AX181" s="136" t="str">
        <f t="shared" si="365"/>
        <v/>
      </c>
      <c r="AY181" s="136" t="str">
        <f t="shared" si="365"/>
        <v/>
      </c>
      <c r="AZ181" s="136" t="str">
        <f t="shared" si="365"/>
        <v/>
      </c>
      <c r="BA181" s="136" t="str">
        <f t="shared" si="365"/>
        <v/>
      </c>
      <c r="BB181" s="136" t="str">
        <f t="shared" si="365"/>
        <v/>
      </c>
      <c r="BC181" s="136" t="str">
        <f t="shared" si="365"/>
        <v/>
      </c>
      <c r="BD181" s="136" t="str">
        <f t="shared" si="365"/>
        <v/>
      </c>
      <c r="BE181" s="136" t="str">
        <f t="shared" si="365"/>
        <v/>
      </c>
      <c r="BF181" s="136" t="str">
        <f t="shared" si="365"/>
        <v/>
      </c>
      <c r="BG181" s="136" t="str">
        <f t="shared" si="365"/>
        <v/>
      </c>
      <c r="BH181" s="136" t="str">
        <f t="shared" si="365"/>
        <v/>
      </c>
      <c r="BI181" s="136" t="str">
        <f t="shared" si="365"/>
        <v/>
      </c>
      <c r="BJ181" s="136" t="str">
        <f t="shared" si="365"/>
        <v/>
      </c>
      <c r="BK181" s="136" t="str">
        <f t="shared" si="365"/>
        <v/>
      </c>
      <c r="BL181" s="136" t="str">
        <f t="shared" si="365"/>
        <v/>
      </c>
      <c r="BM181" s="136" t="str">
        <f t="shared" si="365"/>
        <v/>
      </c>
      <c r="BN181" s="136" t="str">
        <f t="shared" si="365"/>
        <v/>
      </c>
      <c r="BO181" s="136" t="str">
        <f t="shared" si="365"/>
        <v/>
      </c>
      <c r="BP181" s="136" t="str">
        <f t="shared" si="365"/>
        <v/>
      </c>
      <c r="BQ181" s="136" t="str">
        <f t="shared" si="365"/>
        <v/>
      </c>
      <c r="BR181" s="136" t="str">
        <f t="shared" si="365"/>
        <v/>
      </c>
    </row>
    <row r="182" spans="1:70">
      <c r="A182" s="133" t="str">
        <f>IFERROR(IF(IF(AND(ROW(A182)=ROW($A$6),$G$2&lt;DATEVALUE("28/07/2006")),$G$2+1,INDEX('Intereses moratorios'!$A$7:$A$299,MATCH($G$2,'Intereses moratorios'!$A$7:$A$299,1)+ROW(A182)-ROW($A$6)))=0,"",IF(AND(ROW(A182)=ROW($A$6),$G$2&lt;DATEVALUE("28/07/2006")),$G$2+1,INDEX('Intereses moratorios'!$A$7:$A$299,MATCH($G$2,'Intereses moratorios'!$A$7:$A$299,1)+ROW(A182)-ROW($A$6)))),"")</f>
        <v/>
      </c>
      <c r="B182" s="133" t="str">
        <f>IFERROR(INDEX('Intereses moratorios'!$B$7:$B$299,MATCH(A182,'Intereses moratorios'!$A$7:$A$299,0)),"")</f>
        <v/>
      </c>
      <c r="C182" s="134" t="str">
        <f>IF(A182="","",IFERROR(IF($G$1&gt;=DATEVALUE("22/11/2019"),$E$4,INDEX('Intereses moratorios'!$D$7:$D$299,MATCH(A182,'Intereses moratorios'!$A$7:$A$299,0))),""))</f>
        <v/>
      </c>
      <c r="D182" s="133" t="str">
        <f t="shared" si="272"/>
        <v/>
      </c>
      <c r="E182" s="133" t="str">
        <f t="shared" si="273"/>
        <v/>
      </c>
      <c r="F182" s="135" t="str">
        <f t="shared" si="269"/>
        <v/>
      </c>
      <c r="G182" s="136" t="str">
        <f t="shared" si="266"/>
        <v/>
      </c>
      <c r="H182" s="136" t="str">
        <f t="shared" ref="H182:AM182" si="366">IF(D182&lt;&gt;"",ROUND(H4*IF($G$1&gt;=DATEVALUE("22/11/2019"),$C$182/365)*$F$182,IF(FALSE,-3,2)),"")</f>
        <v/>
      </c>
      <c r="I182" s="136" t="str">
        <f t="shared" si="366"/>
        <v/>
      </c>
      <c r="J182" s="136" t="str">
        <f t="shared" si="366"/>
        <v/>
      </c>
      <c r="K182" s="136" t="str">
        <f t="shared" si="366"/>
        <v/>
      </c>
      <c r="L182" s="136" t="str">
        <f t="shared" si="366"/>
        <v/>
      </c>
      <c r="M182" s="136" t="str">
        <f t="shared" si="366"/>
        <v/>
      </c>
      <c r="N182" s="136" t="str">
        <f t="shared" si="366"/>
        <v/>
      </c>
      <c r="O182" s="136" t="str">
        <f t="shared" si="366"/>
        <v/>
      </c>
      <c r="P182" s="136" t="str">
        <f t="shared" si="366"/>
        <v/>
      </c>
      <c r="Q182" s="136" t="str">
        <f t="shared" si="366"/>
        <v/>
      </c>
      <c r="R182" s="136" t="str">
        <f t="shared" si="366"/>
        <v/>
      </c>
      <c r="S182" s="136" t="str">
        <f t="shared" si="366"/>
        <v/>
      </c>
      <c r="T182" s="136" t="str">
        <f t="shared" si="366"/>
        <v/>
      </c>
      <c r="U182" s="136" t="str">
        <f t="shared" si="366"/>
        <v/>
      </c>
      <c r="V182" s="136" t="str">
        <f t="shared" si="366"/>
        <v/>
      </c>
      <c r="W182" s="136" t="str">
        <f t="shared" si="366"/>
        <v/>
      </c>
      <c r="X182" s="136" t="str">
        <f t="shared" si="366"/>
        <v/>
      </c>
      <c r="Y182" s="136" t="str">
        <f t="shared" si="366"/>
        <v/>
      </c>
      <c r="Z182" s="136" t="str">
        <f t="shared" si="366"/>
        <v/>
      </c>
      <c r="AA182" s="136" t="str">
        <f t="shared" si="366"/>
        <v/>
      </c>
      <c r="AB182" s="136" t="str">
        <f t="shared" si="366"/>
        <v/>
      </c>
      <c r="AC182" s="136" t="str">
        <f t="shared" si="366"/>
        <v/>
      </c>
      <c r="AD182" s="136" t="str">
        <f t="shared" si="366"/>
        <v/>
      </c>
      <c r="AE182" s="136" t="str">
        <f t="shared" si="366"/>
        <v/>
      </c>
      <c r="AF182" s="136" t="str">
        <f t="shared" si="366"/>
        <v/>
      </c>
      <c r="AG182" s="136" t="str">
        <f t="shared" si="366"/>
        <v/>
      </c>
      <c r="AH182" s="136" t="str">
        <f t="shared" si="366"/>
        <v/>
      </c>
      <c r="AI182" s="136" t="str">
        <f t="shared" si="366"/>
        <v/>
      </c>
      <c r="AJ182" s="136" t="str">
        <f t="shared" si="366"/>
        <v/>
      </c>
      <c r="AK182" s="136" t="str">
        <f t="shared" si="366"/>
        <v/>
      </c>
      <c r="AL182" s="136" t="str">
        <f t="shared" si="366"/>
        <v/>
      </c>
      <c r="AM182" s="136" t="str">
        <f t="shared" si="366"/>
        <v/>
      </c>
      <c r="AN182" s="136" t="str">
        <f t="shared" ref="AN182:BR182" si="367">IF(AJ182&lt;&gt;"",ROUND(AN4*IF($G$1&gt;=DATEVALUE("22/11/2019"),$C$182/365)*$F$182,IF(FALSE,-3,2)),"")</f>
        <v/>
      </c>
      <c r="AO182" s="136" t="str">
        <f t="shared" si="367"/>
        <v/>
      </c>
      <c r="AP182" s="136" t="str">
        <f t="shared" si="367"/>
        <v/>
      </c>
      <c r="AQ182" s="136" t="str">
        <f t="shared" si="367"/>
        <v/>
      </c>
      <c r="AR182" s="136" t="str">
        <f t="shared" si="367"/>
        <v/>
      </c>
      <c r="AS182" s="136" t="str">
        <f t="shared" si="367"/>
        <v/>
      </c>
      <c r="AT182" s="136" t="str">
        <f t="shared" si="367"/>
        <v/>
      </c>
      <c r="AU182" s="136" t="str">
        <f t="shared" si="367"/>
        <v/>
      </c>
      <c r="AV182" s="136" t="str">
        <f t="shared" si="367"/>
        <v/>
      </c>
      <c r="AW182" s="136" t="str">
        <f t="shared" si="367"/>
        <v/>
      </c>
      <c r="AX182" s="136" t="str">
        <f t="shared" si="367"/>
        <v/>
      </c>
      <c r="AY182" s="136" t="str">
        <f t="shared" si="367"/>
        <v/>
      </c>
      <c r="AZ182" s="136" t="str">
        <f t="shared" si="367"/>
        <v/>
      </c>
      <c r="BA182" s="136" t="str">
        <f t="shared" si="367"/>
        <v/>
      </c>
      <c r="BB182" s="136" t="str">
        <f t="shared" si="367"/>
        <v/>
      </c>
      <c r="BC182" s="136" t="str">
        <f t="shared" si="367"/>
        <v/>
      </c>
      <c r="BD182" s="136" t="str">
        <f t="shared" si="367"/>
        <v/>
      </c>
      <c r="BE182" s="136" t="str">
        <f t="shared" si="367"/>
        <v/>
      </c>
      <c r="BF182" s="136" t="str">
        <f t="shared" si="367"/>
        <v/>
      </c>
      <c r="BG182" s="136" t="str">
        <f t="shared" si="367"/>
        <v/>
      </c>
      <c r="BH182" s="136" t="str">
        <f t="shared" si="367"/>
        <v/>
      </c>
      <c r="BI182" s="136" t="str">
        <f t="shared" si="367"/>
        <v/>
      </c>
      <c r="BJ182" s="136" t="str">
        <f t="shared" si="367"/>
        <v/>
      </c>
      <c r="BK182" s="136" t="str">
        <f t="shared" si="367"/>
        <v/>
      </c>
      <c r="BL182" s="136" t="str">
        <f t="shared" si="367"/>
        <v/>
      </c>
      <c r="BM182" s="136" t="str">
        <f t="shared" si="367"/>
        <v/>
      </c>
      <c r="BN182" s="136" t="str">
        <f t="shared" si="367"/>
        <v/>
      </c>
      <c r="BO182" s="136" t="str">
        <f t="shared" si="367"/>
        <v/>
      </c>
      <c r="BP182" s="136" t="str">
        <f t="shared" si="367"/>
        <v/>
      </c>
      <c r="BQ182" s="136" t="str">
        <f t="shared" si="367"/>
        <v/>
      </c>
      <c r="BR182" s="136" t="str">
        <f t="shared" si="367"/>
        <v/>
      </c>
    </row>
    <row r="183" spans="1:70">
      <c r="A183" s="133" t="str">
        <f>IFERROR(IF(IF(AND(ROW(A183)=ROW($A$6),$G$2&lt;DATEVALUE("28/07/2006")),$G$2+1,INDEX('Intereses moratorios'!$A$7:$A$299,MATCH($G$2,'Intereses moratorios'!$A$7:$A$299,1)+ROW(A183)-ROW($A$6)))=0,"",IF(AND(ROW(A183)=ROW($A$6),$G$2&lt;DATEVALUE("28/07/2006")),$G$2+1,INDEX('Intereses moratorios'!$A$7:$A$299,MATCH($G$2,'Intereses moratorios'!$A$7:$A$299,1)+ROW(A183)-ROW($A$6)))),"")</f>
        <v/>
      </c>
      <c r="B183" s="133" t="str">
        <f>IFERROR(INDEX('Intereses moratorios'!$B$7:$B$299,MATCH(A183,'Intereses moratorios'!$A$7:$A$299,0)),"")</f>
        <v/>
      </c>
      <c r="C183" s="134" t="str">
        <f>IF(A183="","",IFERROR(IF($G$1&gt;=DATEVALUE("22/11/2019"),$E$4,INDEX('Intereses moratorios'!$D$7:$D$299,MATCH(A183,'Intereses moratorios'!$A$7:$A$299,0))),""))</f>
        <v/>
      </c>
      <c r="D183" s="133" t="str">
        <f t="shared" si="272"/>
        <v/>
      </c>
      <c r="E183" s="133" t="str">
        <f t="shared" si="273"/>
        <v/>
      </c>
      <c r="F183" s="135" t="str">
        <f t="shared" si="269"/>
        <v/>
      </c>
      <c r="G183" s="136" t="str">
        <f t="shared" si="266"/>
        <v/>
      </c>
      <c r="H183" s="136" t="str">
        <f t="shared" ref="H183:AM183" si="368">IF(D183&lt;&gt;"",ROUND(H4*IF($G$1&gt;=DATEVALUE("22/11/2019"),$C$183/365)*$F$183,IF(FALSE,-3,2)),"")</f>
        <v/>
      </c>
      <c r="I183" s="136" t="str">
        <f t="shared" si="368"/>
        <v/>
      </c>
      <c r="J183" s="136" t="str">
        <f t="shared" si="368"/>
        <v/>
      </c>
      <c r="K183" s="136" t="str">
        <f t="shared" si="368"/>
        <v/>
      </c>
      <c r="L183" s="136" t="str">
        <f t="shared" si="368"/>
        <v/>
      </c>
      <c r="M183" s="136" t="str">
        <f t="shared" si="368"/>
        <v/>
      </c>
      <c r="N183" s="136" t="str">
        <f t="shared" si="368"/>
        <v/>
      </c>
      <c r="O183" s="136" t="str">
        <f t="shared" si="368"/>
        <v/>
      </c>
      <c r="P183" s="136" t="str">
        <f t="shared" si="368"/>
        <v/>
      </c>
      <c r="Q183" s="136" t="str">
        <f t="shared" si="368"/>
        <v/>
      </c>
      <c r="R183" s="136" t="str">
        <f t="shared" si="368"/>
        <v/>
      </c>
      <c r="S183" s="136" t="str">
        <f t="shared" si="368"/>
        <v/>
      </c>
      <c r="T183" s="136" t="str">
        <f t="shared" si="368"/>
        <v/>
      </c>
      <c r="U183" s="136" t="str">
        <f t="shared" si="368"/>
        <v/>
      </c>
      <c r="V183" s="136" t="str">
        <f t="shared" si="368"/>
        <v/>
      </c>
      <c r="W183" s="136" t="str">
        <f t="shared" si="368"/>
        <v/>
      </c>
      <c r="X183" s="136" t="str">
        <f t="shared" si="368"/>
        <v/>
      </c>
      <c r="Y183" s="136" t="str">
        <f t="shared" si="368"/>
        <v/>
      </c>
      <c r="Z183" s="136" t="str">
        <f t="shared" si="368"/>
        <v/>
      </c>
      <c r="AA183" s="136" t="str">
        <f t="shared" si="368"/>
        <v/>
      </c>
      <c r="AB183" s="136" t="str">
        <f t="shared" si="368"/>
        <v/>
      </c>
      <c r="AC183" s="136" t="str">
        <f t="shared" si="368"/>
        <v/>
      </c>
      <c r="AD183" s="136" t="str">
        <f t="shared" si="368"/>
        <v/>
      </c>
      <c r="AE183" s="136" t="str">
        <f t="shared" si="368"/>
        <v/>
      </c>
      <c r="AF183" s="136" t="str">
        <f t="shared" si="368"/>
        <v/>
      </c>
      <c r="AG183" s="136" t="str">
        <f t="shared" si="368"/>
        <v/>
      </c>
      <c r="AH183" s="136" t="str">
        <f t="shared" si="368"/>
        <v/>
      </c>
      <c r="AI183" s="136" t="str">
        <f t="shared" si="368"/>
        <v/>
      </c>
      <c r="AJ183" s="136" t="str">
        <f t="shared" si="368"/>
        <v/>
      </c>
      <c r="AK183" s="136" t="str">
        <f t="shared" si="368"/>
        <v/>
      </c>
      <c r="AL183" s="136" t="str">
        <f t="shared" si="368"/>
        <v/>
      </c>
      <c r="AM183" s="136" t="str">
        <f t="shared" si="368"/>
        <v/>
      </c>
      <c r="AN183" s="136" t="str">
        <f t="shared" ref="AN183:BR183" si="369">IF(AJ183&lt;&gt;"",ROUND(AN4*IF($G$1&gt;=DATEVALUE("22/11/2019"),$C$183/365)*$F$183,IF(FALSE,-3,2)),"")</f>
        <v/>
      </c>
      <c r="AO183" s="136" t="str">
        <f t="shared" si="369"/>
        <v/>
      </c>
      <c r="AP183" s="136" t="str">
        <f t="shared" si="369"/>
        <v/>
      </c>
      <c r="AQ183" s="136" t="str">
        <f t="shared" si="369"/>
        <v/>
      </c>
      <c r="AR183" s="136" t="str">
        <f t="shared" si="369"/>
        <v/>
      </c>
      <c r="AS183" s="136" t="str">
        <f t="shared" si="369"/>
        <v/>
      </c>
      <c r="AT183" s="136" t="str">
        <f t="shared" si="369"/>
        <v/>
      </c>
      <c r="AU183" s="136" t="str">
        <f t="shared" si="369"/>
        <v/>
      </c>
      <c r="AV183" s="136" t="str">
        <f t="shared" si="369"/>
        <v/>
      </c>
      <c r="AW183" s="136" t="str">
        <f t="shared" si="369"/>
        <v/>
      </c>
      <c r="AX183" s="136" t="str">
        <f t="shared" si="369"/>
        <v/>
      </c>
      <c r="AY183" s="136" t="str">
        <f t="shared" si="369"/>
        <v/>
      </c>
      <c r="AZ183" s="136" t="str">
        <f t="shared" si="369"/>
        <v/>
      </c>
      <c r="BA183" s="136" t="str">
        <f t="shared" si="369"/>
        <v/>
      </c>
      <c r="BB183" s="136" t="str">
        <f t="shared" si="369"/>
        <v/>
      </c>
      <c r="BC183" s="136" t="str">
        <f t="shared" si="369"/>
        <v/>
      </c>
      <c r="BD183" s="136" t="str">
        <f t="shared" si="369"/>
        <v/>
      </c>
      <c r="BE183" s="136" t="str">
        <f t="shared" si="369"/>
        <v/>
      </c>
      <c r="BF183" s="136" t="str">
        <f t="shared" si="369"/>
        <v/>
      </c>
      <c r="BG183" s="136" t="str">
        <f t="shared" si="369"/>
        <v/>
      </c>
      <c r="BH183" s="136" t="str">
        <f t="shared" si="369"/>
        <v/>
      </c>
      <c r="BI183" s="136" t="str">
        <f t="shared" si="369"/>
        <v/>
      </c>
      <c r="BJ183" s="136" t="str">
        <f t="shared" si="369"/>
        <v/>
      </c>
      <c r="BK183" s="136" t="str">
        <f t="shared" si="369"/>
        <v/>
      </c>
      <c r="BL183" s="136" t="str">
        <f t="shared" si="369"/>
        <v/>
      </c>
      <c r="BM183" s="136" t="str">
        <f t="shared" si="369"/>
        <v/>
      </c>
      <c r="BN183" s="136" t="str">
        <f t="shared" si="369"/>
        <v/>
      </c>
      <c r="BO183" s="136" t="str">
        <f t="shared" si="369"/>
        <v/>
      </c>
      <c r="BP183" s="136" t="str">
        <f t="shared" si="369"/>
        <v/>
      </c>
      <c r="BQ183" s="136" t="str">
        <f t="shared" si="369"/>
        <v/>
      </c>
      <c r="BR183" s="136" t="str">
        <f t="shared" si="369"/>
        <v/>
      </c>
    </row>
    <row r="184" spans="1:70">
      <c r="A184" s="133" t="str">
        <f>IFERROR(IF(IF(AND(ROW(A184)=ROW($A$6),$G$2&lt;DATEVALUE("28/07/2006")),$G$2+1,INDEX('Intereses moratorios'!$A$7:$A$299,MATCH($G$2,'Intereses moratorios'!$A$7:$A$299,1)+ROW(A184)-ROW($A$6)))=0,"",IF(AND(ROW(A184)=ROW($A$6),$G$2&lt;DATEVALUE("28/07/2006")),$G$2+1,INDEX('Intereses moratorios'!$A$7:$A$299,MATCH($G$2,'Intereses moratorios'!$A$7:$A$299,1)+ROW(A184)-ROW($A$6)))),"")</f>
        <v/>
      </c>
      <c r="B184" s="133" t="str">
        <f>IFERROR(INDEX('Intereses moratorios'!$B$7:$B$299,MATCH(A184,'Intereses moratorios'!$A$7:$A$299,0)),"")</f>
        <v/>
      </c>
      <c r="C184" s="134" t="str">
        <f>IF(A184="","",IFERROR(IF($G$1&gt;=DATEVALUE("22/11/2019"),$E$4,INDEX('Intereses moratorios'!$D$7:$D$299,MATCH(A184,'Intereses moratorios'!$A$7:$A$299,0))),""))</f>
        <v/>
      </c>
      <c r="D184" s="133" t="str">
        <f t="shared" si="272"/>
        <v/>
      </c>
      <c r="E184" s="133" t="str">
        <f t="shared" si="273"/>
        <v/>
      </c>
      <c r="F184" s="135" t="str">
        <f t="shared" si="269"/>
        <v/>
      </c>
      <c r="G184" s="136" t="str">
        <f t="shared" si="266"/>
        <v/>
      </c>
      <c r="H184" s="136" t="str">
        <f t="shared" ref="H184:AM184" si="370">IF(D184&lt;&gt;"",ROUND(H4*IF($G$1&gt;=DATEVALUE("22/11/2019"),$C$184/365)*$F$184,IF(FALSE,-3,2)),"")</f>
        <v/>
      </c>
      <c r="I184" s="136" t="str">
        <f t="shared" si="370"/>
        <v/>
      </c>
      <c r="J184" s="136" t="str">
        <f t="shared" si="370"/>
        <v/>
      </c>
      <c r="K184" s="136" t="str">
        <f t="shared" si="370"/>
        <v/>
      </c>
      <c r="L184" s="136" t="str">
        <f t="shared" si="370"/>
        <v/>
      </c>
      <c r="M184" s="136" t="str">
        <f t="shared" si="370"/>
        <v/>
      </c>
      <c r="N184" s="136" t="str">
        <f t="shared" si="370"/>
        <v/>
      </c>
      <c r="O184" s="136" t="str">
        <f t="shared" si="370"/>
        <v/>
      </c>
      <c r="P184" s="136" t="str">
        <f t="shared" si="370"/>
        <v/>
      </c>
      <c r="Q184" s="136" t="str">
        <f t="shared" si="370"/>
        <v/>
      </c>
      <c r="R184" s="136" t="str">
        <f t="shared" si="370"/>
        <v/>
      </c>
      <c r="S184" s="136" t="str">
        <f t="shared" si="370"/>
        <v/>
      </c>
      <c r="T184" s="136" t="str">
        <f t="shared" si="370"/>
        <v/>
      </c>
      <c r="U184" s="136" t="str">
        <f t="shared" si="370"/>
        <v/>
      </c>
      <c r="V184" s="136" t="str">
        <f t="shared" si="370"/>
        <v/>
      </c>
      <c r="W184" s="136" t="str">
        <f t="shared" si="370"/>
        <v/>
      </c>
      <c r="X184" s="136" t="str">
        <f t="shared" si="370"/>
        <v/>
      </c>
      <c r="Y184" s="136" t="str">
        <f t="shared" si="370"/>
        <v/>
      </c>
      <c r="Z184" s="136" t="str">
        <f t="shared" si="370"/>
        <v/>
      </c>
      <c r="AA184" s="136" t="str">
        <f t="shared" si="370"/>
        <v/>
      </c>
      <c r="AB184" s="136" t="str">
        <f t="shared" si="370"/>
        <v/>
      </c>
      <c r="AC184" s="136" t="str">
        <f t="shared" si="370"/>
        <v/>
      </c>
      <c r="AD184" s="136" t="str">
        <f t="shared" si="370"/>
        <v/>
      </c>
      <c r="AE184" s="136" t="str">
        <f t="shared" si="370"/>
        <v/>
      </c>
      <c r="AF184" s="136" t="str">
        <f t="shared" si="370"/>
        <v/>
      </c>
      <c r="AG184" s="136" t="str">
        <f t="shared" si="370"/>
        <v/>
      </c>
      <c r="AH184" s="136" t="str">
        <f t="shared" si="370"/>
        <v/>
      </c>
      <c r="AI184" s="136" t="str">
        <f t="shared" si="370"/>
        <v/>
      </c>
      <c r="AJ184" s="136" t="str">
        <f t="shared" si="370"/>
        <v/>
      </c>
      <c r="AK184" s="136" t="str">
        <f t="shared" si="370"/>
        <v/>
      </c>
      <c r="AL184" s="136" t="str">
        <f t="shared" si="370"/>
        <v/>
      </c>
      <c r="AM184" s="136" t="str">
        <f t="shared" si="370"/>
        <v/>
      </c>
      <c r="AN184" s="136" t="str">
        <f t="shared" ref="AN184:BR184" si="371">IF(AJ184&lt;&gt;"",ROUND(AN4*IF($G$1&gt;=DATEVALUE("22/11/2019"),$C$184/365)*$F$184,IF(FALSE,-3,2)),"")</f>
        <v/>
      </c>
      <c r="AO184" s="136" t="str">
        <f t="shared" si="371"/>
        <v/>
      </c>
      <c r="AP184" s="136" t="str">
        <f t="shared" si="371"/>
        <v/>
      </c>
      <c r="AQ184" s="136" t="str">
        <f t="shared" si="371"/>
        <v/>
      </c>
      <c r="AR184" s="136" t="str">
        <f t="shared" si="371"/>
        <v/>
      </c>
      <c r="AS184" s="136" t="str">
        <f t="shared" si="371"/>
        <v/>
      </c>
      <c r="AT184" s="136" t="str">
        <f t="shared" si="371"/>
        <v/>
      </c>
      <c r="AU184" s="136" t="str">
        <f t="shared" si="371"/>
        <v/>
      </c>
      <c r="AV184" s="136" t="str">
        <f t="shared" si="371"/>
        <v/>
      </c>
      <c r="AW184" s="136" t="str">
        <f t="shared" si="371"/>
        <v/>
      </c>
      <c r="AX184" s="136" t="str">
        <f t="shared" si="371"/>
        <v/>
      </c>
      <c r="AY184" s="136" t="str">
        <f t="shared" si="371"/>
        <v/>
      </c>
      <c r="AZ184" s="136" t="str">
        <f t="shared" si="371"/>
        <v/>
      </c>
      <c r="BA184" s="136" t="str">
        <f t="shared" si="371"/>
        <v/>
      </c>
      <c r="BB184" s="136" t="str">
        <f t="shared" si="371"/>
        <v/>
      </c>
      <c r="BC184" s="136" t="str">
        <f t="shared" si="371"/>
        <v/>
      </c>
      <c r="BD184" s="136" t="str">
        <f t="shared" si="371"/>
        <v/>
      </c>
      <c r="BE184" s="136" t="str">
        <f t="shared" si="371"/>
        <v/>
      </c>
      <c r="BF184" s="136" t="str">
        <f t="shared" si="371"/>
        <v/>
      </c>
      <c r="BG184" s="136" t="str">
        <f t="shared" si="371"/>
        <v/>
      </c>
      <c r="BH184" s="136" t="str">
        <f t="shared" si="371"/>
        <v/>
      </c>
      <c r="BI184" s="136" t="str">
        <f t="shared" si="371"/>
        <v/>
      </c>
      <c r="BJ184" s="136" t="str">
        <f t="shared" si="371"/>
        <v/>
      </c>
      <c r="BK184" s="136" t="str">
        <f t="shared" si="371"/>
        <v/>
      </c>
      <c r="BL184" s="136" t="str">
        <f t="shared" si="371"/>
        <v/>
      </c>
      <c r="BM184" s="136" t="str">
        <f t="shared" si="371"/>
        <v/>
      </c>
      <c r="BN184" s="136" t="str">
        <f t="shared" si="371"/>
        <v/>
      </c>
      <c r="BO184" s="136" t="str">
        <f t="shared" si="371"/>
        <v/>
      </c>
      <c r="BP184" s="136" t="str">
        <f t="shared" si="371"/>
        <v/>
      </c>
      <c r="BQ184" s="136" t="str">
        <f t="shared" si="371"/>
        <v/>
      </c>
      <c r="BR184" s="136" t="str">
        <f t="shared" si="371"/>
        <v/>
      </c>
    </row>
    <row r="185" spans="1:70">
      <c r="A185" s="133" t="str">
        <f>IFERROR(IF(IF(AND(ROW(A185)=ROW($A$6),$G$2&lt;DATEVALUE("28/07/2006")),$G$2+1,INDEX('Intereses moratorios'!$A$7:$A$299,MATCH($G$2,'Intereses moratorios'!$A$7:$A$299,1)+ROW(A185)-ROW($A$6)))=0,"",IF(AND(ROW(A185)=ROW($A$6),$G$2&lt;DATEVALUE("28/07/2006")),$G$2+1,INDEX('Intereses moratorios'!$A$7:$A$299,MATCH($G$2,'Intereses moratorios'!$A$7:$A$299,1)+ROW(A185)-ROW($A$6)))),"")</f>
        <v/>
      </c>
      <c r="B185" s="133" t="str">
        <f>IFERROR(INDEX('Intereses moratorios'!$B$7:$B$299,MATCH(A185,'Intereses moratorios'!$A$7:$A$299,0)),"")</f>
        <v/>
      </c>
      <c r="C185" s="134" t="str">
        <f>IF(A185="","",IFERROR(IF($G$1&gt;=DATEVALUE("22/11/2019"),$E$4,INDEX('Intereses moratorios'!$D$7:$D$299,MATCH(A185,'Intereses moratorios'!$A$7:$A$299,0))),""))</f>
        <v/>
      </c>
      <c r="D185" s="133" t="str">
        <f t="shared" si="272"/>
        <v/>
      </c>
      <c r="E185" s="133" t="str">
        <f t="shared" si="273"/>
        <v/>
      </c>
      <c r="F185" s="135" t="str">
        <f t="shared" si="269"/>
        <v/>
      </c>
      <c r="G185" s="136" t="str">
        <f t="shared" si="266"/>
        <v/>
      </c>
      <c r="H185" s="136" t="str">
        <f t="shared" ref="H185:AM185" si="372">IF(D185&lt;&gt;"",ROUND(H4*IF($G$1&gt;=DATEVALUE("22/11/2019"),$C$185/365)*$F$185,IF(FALSE,-3,2)),"")</f>
        <v/>
      </c>
      <c r="I185" s="136" t="str">
        <f t="shared" si="372"/>
        <v/>
      </c>
      <c r="J185" s="136" t="str">
        <f t="shared" si="372"/>
        <v/>
      </c>
      <c r="K185" s="136" t="str">
        <f t="shared" si="372"/>
        <v/>
      </c>
      <c r="L185" s="136" t="str">
        <f t="shared" si="372"/>
        <v/>
      </c>
      <c r="M185" s="136" t="str">
        <f t="shared" si="372"/>
        <v/>
      </c>
      <c r="N185" s="136" t="str">
        <f t="shared" si="372"/>
        <v/>
      </c>
      <c r="O185" s="136" t="str">
        <f t="shared" si="372"/>
        <v/>
      </c>
      <c r="P185" s="136" t="str">
        <f t="shared" si="372"/>
        <v/>
      </c>
      <c r="Q185" s="136" t="str">
        <f t="shared" si="372"/>
        <v/>
      </c>
      <c r="R185" s="136" t="str">
        <f t="shared" si="372"/>
        <v/>
      </c>
      <c r="S185" s="136" t="str">
        <f t="shared" si="372"/>
        <v/>
      </c>
      <c r="T185" s="136" t="str">
        <f t="shared" si="372"/>
        <v/>
      </c>
      <c r="U185" s="136" t="str">
        <f t="shared" si="372"/>
        <v/>
      </c>
      <c r="V185" s="136" t="str">
        <f t="shared" si="372"/>
        <v/>
      </c>
      <c r="W185" s="136" t="str">
        <f t="shared" si="372"/>
        <v/>
      </c>
      <c r="X185" s="136" t="str">
        <f t="shared" si="372"/>
        <v/>
      </c>
      <c r="Y185" s="136" t="str">
        <f t="shared" si="372"/>
        <v/>
      </c>
      <c r="Z185" s="136" t="str">
        <f t="shared" si="372"/>
        <v/>
      </c>
      <c r="AA185" s="136" t="str">
        <f t="shared" si="372"/>
        <v/>
      </c>
      <c r="AB185" s="136" t="str">
        <f t="shared" si="372"/>
        <v/>
      </c>
      <c r="AC185" s="136" t="str">
        <f t="shared" si="372"/>
        <v/>
      </c>
      <c r="AD185" s="136" t="str">
        <f t="shared" si="372"/>
        <v/>
      </c>
      <c r="AE185" s="136" t="str">
        <f t="shared" si="372"/>
        <v/>
      </c>
      <c r="AF185" s="136" t="str">
        <f t="shared" si="372"/>
        <v/>
      </c>
      <c r="AG185" s="136" t="str">
        <f t="shared" si="372"/>
        <v/>
      </c>
      <c r="AH185" s="136" t="str">
        <f t="shared" si="372"/>
        <v/>
      </c>
      <c r="AI185" s="136" t="str">
        <f t="shared" si="372"/>
        <v/>
      </c>
      <c r="AJ185" s="136" t="str">
        <f t="shared" si="372"/>
        <v/>
      </c>
      <c r="AK185" s="136" t="str">
        <f t="shared" si="372"/>
        <v/>
      </c>
      <c r="AL185" s="136" t="str">
        <f t="shared" si="372"/>
        <v/>
      </c>
      <c r="AM185" s="136" t="str">
        <f t="shared" si="372"/>
        <v/>
      </c>
      <c r="AN185" s="136" t="str">
        <f t="shared" ref="AN185:BR185" si="373">IF(AJ185&lt;&gt;"",ROUND(AN4*IF($G$1&gt;=DATEVALUE("22/11/2019"),$C$185/365)*$F$185,IF(FALSE,-3,2)),"")</f>
        <v/>
      </c>
      <c r="AO185" s="136" t="str">
        <f t="shared" si="373"/>
        <v/>
      </c>
      <c r="AP185" s="136" t="str">
        <f t="shared" si="373"/>
        <v/>
      </c>
      <c r="AQ185" s="136" t="str">
        <f t="shared" si="373"/>
        <v/>
      </c>
      <c r="AR185" s="136" t="str">
        <f t="shared" si="373"/>
        <v/>
      </c>
      <c r="AS185" s="136" t="str">
        <f t="shared" si="373"/>
        <v/>
      </c>
      <c r="AT185" s="136" t="str">
        <f t="shared" si="373"/>
        <v/>
      </c>
      <c r="AU185" s="136" t="str">
        <f t="shared" si="373"/>
        <v/>
      </c>
      <c r="AV185" s="136" t="str">
        <f t="shared" si="373"/>
        <v/>
      </c>
      <c r="AW185" s="136" t="str">
        <f t="shared" si="373"/>
        <v/>
      </c>
      <c r="AX185" s="136" t="str">
        <f t="shared" si="373"/>
        <v/>
      </c>
      <c r="AY185" s="136" t="str">
        <f t="shared" si="373"/>
        <v/>
      </c>
      <c r="AZ185" s="136" t="str">
        <f t="shared" si="373"/>
        <v/>
      </c>
      <c r="BA185" s="136" t="str">
        <f t="shared" si="373"/>
        <v/>
      </c>
      <c r="BB185" s="136" t="str">
        <f t="shared" si="373"/>
        <v/>
      </c>
      <c r="BC185" s="136" t="str">
        <f t="shared" si="373"/>
        <v/>
      </c>
      <c r="BD185" s="136" t="str">
        <f t="shared" si="373"/>
        <v/>
      </c>
      <c r="BE185" s="136" t="str">
        <f t="shared" si="373"/>
        <v/>
      </c>
      <c r="BF185" s="136" t="str">
        <f t="shared" si="373"/>
        <v/>
      </c>
      <c r="BG185" s="136" t="str">
        <f t="shared" si="373"/>
        <v/>
      </c>
      <c r="BH185" s="136" t="str">
        <f t="shared" si="373"/>
        <v/>
      </c>
      <c r="BI185" s="136" t="str">
        <f t="shared" si="373"/>
        <v/>
      </c>
      <c r="BJ185" s="136" t="str">
        <f t="shared" si="373"/>
        <v/>
      </c>
      <c r="BK185" s="136" t="str">
        <f t="shared" si="373"/>
        <v/>
      </c>
      <c r="BL185" s="136" t="str">
        <f t="shared" si="373"/>
        <v/>
      </c>
      <c r="BM185" s="136" t="str">
        <f t="shared" si="373"/>
        <v/>
      </c>
      <c r="BN185" s="136" t="str">
        <f t="shared" si="373"/>
        <v/>
      </c>
      <c r="BO185" s="136" t="str">
        <f t="shared" si="373"/>
        <v/>
      </c>
      <c r="BP185" s="136" t="str">
        <f t="shared" si="373"/>
        <v/>
      </c>
      <c r="BQ185" s="136" t="str">
        <f t="shared" si="373"/>
        <v/>
      </c>
      <c r="BR185" s="136" t="str">
        <f t="shared" si="373"/>
        <v/>
      </c>
    </row>
    <row r="186" spans="1:70">
      <c r="A186" s="133" t="str">
        <f>IFERROR(IF(IF(AND(ROW(A186)=ROW($A$6),$G$2&lt;DATEVALUE("28/07/2006")),$G$2+1,INDEX('Intereses moratorios'!$A$7:$A$299,MATCH($G$2,'Intereses moratorios'!$A$7:$A$299,1)+ROW(A186)-ROW($A$6)))=0,"",IF(AND(ROW(A186)=ROW($A$6),$G$2&lt;DATEVALUE("28/07/2006")),$G$2+1,INDEX('Intereses moratorios'!$A$7:$A$299,MATCH($G$2,'Intereses moratorios'!$A$7:$A$299,1)+ROW(A186)-ROW($A$6)))),"")</f>
        <v/>
      </c>
      <c r="B186" s="133" t="str">
        <f>IFERROR(INDEX('Intereses moratorios'!$B$7:$B$299,MATCH(A186,'Intereses moratorios'!$A$7:$A$299,0)),"")</f>
        <v/>
      </c>
      <c r="C186" s="134" t="str">
        <f>IF(A186="","",IFERROR(IF($G$1&gt;=DATEVALUE("22/11/2019"),$E$4,INDEX('Intereses moratorios'!$D$7:$D$299,MATCH(A186,'Intereses moratorios'!$A$7:$A$299,0))),""))</f>
        <v/>
      </c>
      <c r="D186" s="133" t="str">
        <f t="shared" si="272"/>
        <v/>
      </c>
      <c r="E186" s="133" t="str">
        <f t="shared" si="273"/>
        <v/>
      </c>
      <c r="F186" s="135" t="str">
        <f t="shared" si="269"/>
        <v/>
      </c>
      <c r="G186" s="136" t="str">
        <f t="shared" si="266"/>
        <v/>
      </c>
      <c r="H186" s="136" t="str">
        <f t="shared" ref="H186:AM186" si="374">IF(D186&lt;&gt;"",ROUND(H4*IF($G$1&gt;=DATEVALUE("22/11/2019"),$C$186/365)*$F$186,IF(FALSE,-3,2)),"")</f>
        <v/>
      </c>
      <c r="I186" s="136" t="str">
        <f t="shared" si="374"/>
        <v/>
      </c>
      <c r="J186" s="136" t="str">
        <f t="shared" si="374"/>
        <v/>
      </c>
      <c r="K186" s="136" t="str">
        <f t="shared" si="374"/>
        <v/>
      </c>
      <c r="L186" s="136" t="str">
        <f t="shared" si="374"/>
        <v/>
      </c>
      <c r="M186" s="136" t="str">
        <f t="shared" si="374"/>
        <v/>
      </c>
      <c r="N186" s="136" t="str">
        <f t="shared" si="374"/>
        <v/>
      </c>
      <c r="O186" s="136" t="str">
        <f t="shared" si="374"/>
        <v/>
      </c>
      <c r="P186" s="136" t="str">
        <f t="shared" si="374"/>
        <v/>
      </c>
      <c r="Q186" s="136" t="str">
        <f t="shared" si="374"/>
        <v/>
      </c>
      <c r="R186" s="136" t="str">
        <f t="shared" si="374"/>
        <v/>
      </c>
      <c r="S186" s="136" t="str">
        <f t="shared" si="374"/>
        <v/>
      </c>
      <c r="T186" s="136" t="str">
        <f t="shared" si="374"/>
        <v/>
      </c>
      <c r="U186" s="136" t="str">
        <f t="shared" si="374"/>
        <v/>
      </c>
      <c r="V186" s="136" t="str">
        <f t="shared" si="374"/>
        <v/>
      </c>
      <c r="W186" s="136" t="str">
        <f t="shared" si="374"/>
        <v/>
      </c>
      <c r="X186" s="136" t="str">
        <f t="shared" si="374"/>
        <v/>
      </c>
      <c r="Y186" s="136" t="str">
        <f t="shared" si="374"/>
        <v/>
      </c>
      <c r="Z186" s="136" t="str">
        <f t="shared" si="374"/>
        <v/>
      </c>
      <c r="AA186" s="136" t="str">
        <f t="shared" si="374"/>
        <v/>
      </c>
      <c r="AB186" s="136" t="str">
        <f t="shared" si="374"/>
        <v/>
      </c>
      <c r="AC186" s="136" t="str">
        <f t="shared" si="374"/>
        <v/>
      </c>
      <c r="AD186" s="136" t="str">
        <f t="shared" si="374"/>
        <v/>
      </c>
      <c r="AE186" s="136" t="str">
        <f t="shared" si="374"/>
        <v/>
      </c>
      <c r="AF186" s="136" t="str">
        <f t="shared" si="374"/>
        <v/>
      </c>
      <c r="AG186" s="136" t="str">
        <f t="shared" si="374"/>
        <v/>
      </c>
      <c r="AH186" s="136" t="str">
        <f t="shared" si="374"/>
        <v/>
      </c>
      <c r="AI186" s="136" t="str">
        <f t="shared" si="374"/>
        <v/>
      </c>
      <c r="AJ186" s="136" t="str">
        <f t="shared" si="374"/>
        <v/>
      </c>
      <c r="AK186" s="136" t="str">
        <f t="shared" si="374"/>
        <v/>
      </c>
      <c r="AL186" s="136" t="str">
        <f t="shared" si="374"/>
        <v/>
      </c>
      <c r="AM186" s="136" t="str">
        <f t="shared" si="374"/>
        <v/>
      </c>
      <c r="AN186" s="136" t="str">
        <f t="shared" ref="AN186:BR186" si="375">IF(AJ186&lt;&gt;"",ROUND(AN4*IF($G$1&gt;=DATEVALUE("22/11/2019"),$C$186/365)*$F$186,IF(FALSE,-3,2)),"")</f>
        <v/>
      </c>
      <c r="AO186" s="136" t="str">
        <f t="shared" si="375"/>
        <v/>
      </c>
      <c r="AP186" s="136" t="str">
        <f t="shared" si="375"/>
        <v/>
      </c>
      <c r="AQ186" s="136" t="str">
        <f t="shared" si="375"/>
        <v/>
      </c>
      <c r="AR186" s="136" t="str">
        <f t="shared" si="375"/>
        <v/>
      </c>
      <c r="AS186" s="136" t="str">
        <f t="shared" si="375"/>
        <v/>
      </c>
      <c r="AT186" s="136" t="str">
        <f t="shared" si="375"/>
        <v/>
      </c>
      <c r="AU186" s="136" t="str">
        <f t="shared" si="375"/>
        <v/>
      </c>
      <c r="AV186" s="136" t="str">
        <f t="shared" si="375"/>
        <v/>
      </c>
      <c r="AW186" s="136" t="str">
        <f t="shared" si="375"/>
        <v/>
      </c>
      <c r="AX186" s="136" t="str">
        <f t="shared" si="375"/>
        <v/>
      </c>
      <c r="AY186" s="136" t="str">
        <f t="shared" si="375"/>
        <v/>
      </c>
      <c r="AZ186" s="136" t="str">
        <f t="shared" si="375"/>
        <v/>
      </c>
      <c r="BA186" s="136" t="str">
        <f t="shared" si="375"/>
        <v/>
      </c>
      <c r="BB186" s="136" t="str">
        <f t="shared" si="375"/>
        <v/>
      </c>
      <c r="BC186" s="136" t="str">
        <f t="shared" si="375"/>
        <v/>
      </c>
      <c r="BD186" s="136" t="str">
        <f t="shared" si="375"/>
        <v/>
      </c>
      <c r="BE186" s="136" t="str">
        <f t="shared" si="375"/>
        <v/>
      </c>
      <c r="BF186" s="136" t="str">
        <f t="shared" si="375"/>
        <v/>
      </c>
      <c r="BG186" s="136" t="str">
        <f t="shared" si="375"/>
        <v/>
      </c>
      <c r="BH186" s="136" t="str">
        <f t="shared" si="375"/>
        <v/>
      </c>
      <c r="BI186" s="136" t="str">
        <f t="shared" si="375"/>
        <v/>
      </c>
      <c r="BJ186" s="136" t="str">
        <f t="shared" si="375"/>
        <v/>
      </c>
      <c r="BK186" s="136" t="str">
        <f t="shared" si="375"/>
        <v/>
      </c>
      <c r="BL186" s="136" t="str">
        <f t="shared" si="375"/>
        <v/>
      </c>
      <c r="BM186" s="136" t="str">
        <f t="shared" si="375"/>
        <v/>
      </c>
      <c r="BN186" s="136" t="str">
        <f t="shared" si="375"/>
        <v/>
      </c>
      <c r="BO186" s="136" t="str">
        <f t="shared" si="375"/>
        <v/>
      </c>
      <c r="BP186" s="136" t="str">
        <f t="shared" si="375"/>
        <v/>
      </c>
      <c r="BQ186" s="136" t="str">
        <f t="shared" si="375"/>
        <v/>
      </c>
      <c r="BR186" s="136" t="str">
        <f t="shared" si="375"/>
        <v/>
      </c>
    </row>
    <row r="187" spans="1:70">
      <c r="A187" s="133" t="str">
        <f>IFERROR(IF(IF(AND(ROW(A187)=ROW($A$6),$G$2&lt;DATEVALUE("28/07/2006")),$G$2+1,INDEX('Intereses moratorios'!$A$7:$A$299,MATCH($G$2,'Intereses moratorios'!$A$7:$A$299,1)+ROW(A187)-ROW($A$6)))=0,"",IF(AND(ROW(A187)=ROW($A$6),$G$2&lt;DATEVALUE("28/07/2006")),$G$2+1,INDEX('Intereses moratorios'!$A$7:$A$299,MATCH($G$2,'Intereses moratorios'!$A$7:$A$299,1)+ROW(A187)-ROW($A$6)))),"")</f>
        <v/>
      </c>
      <c r="B187" s="133" t="str">
        <f>IFERROR(INDEX('Intereses moratorios'!$B$7:$B$299,MATCH(A187,'Intereses moratorios'!$A$7:$A$299,0)),"")</f>
        <v/>
      </c>
      <c r="C187" s="134" t="str">
        <f>IF(A187="","",IFERROR(IF($G$1&gt;=DATEVALUE("22/11/2019"),$E$4,INDEX('Intereses moratorios'!$D$7:$D$299,MATCH(A187,'Intereses moratorios'!$A$7:$A$299,0))),""))</f>
        <v/>
      </c>
      <c r="D187" s="133" t="str">
        <f t="shared" si="272"/>
        <v/>
      </c>
      <c r="E187" s="133" t="str">
        <f t="shared" si="273"/>
        <v/>
      </c>
      <c r="F187" s="135" t="str">
        <f t="shared" si="269"/>
        <v/>
      </c>
      <c r="G187" s="136" t="str">
        <f t="shared" si="266"/>
        <v/>
      </c>
      <c r="H187" s="136" t="str">
        <f t="shared" ref="H187:AM187" si="376">IF(D187&lt;&gt;"",ROUND(H4*IF($G$1&gt;=DATEVALUE("22/11/2019"),$C$187/365)*$F$187,IF(FALSE,-3,2)),"")</f>
        <v/>
      </c>
      <c r="I187" s="136" t="str">
        <f t="shared" si="376"/>
        <v/>
      </c>
      <c r="J187" s="136" t="str">
        <f t="shared" si="376"/>
        <v/>
      </c>
      <c r="K187" s="136" t="str">
        <f t="shared" si="376"/>
        <v/>
      </c>
      <c r="L187" s="136" t="str">
        <f t="shared" si="376"/>
        <v/>
      </c>
      <c r="M187" s="136" t="str">
        <f t="shared" si="376"/>
        <v/>
      </c>
      <c r="N187" s="136" t="str">
        <f t="shared" si="376"/>
        <v/>
      </c>
      <c r="O187" s="136" t="str">
        <f t="shared" si="376"/>
        <v/>
      </c>
      <c r="P187" s="136" t="str">
        <f t="shared" si="376"/>
        <v/>
      </c>
      <c r="Q187" s="136" t="str">
        <f t="shared" si="376"/>
        <v/>
      </c>
      <c r="R187" s="136" t="str">
        <f t="shared" si="376"/>
        <v/>
      </c>
      <c r="S187" s="136" t="str">
        <f t="shared" si="376"/>
        <v/>
      </c>
      <c r="T187" s="136" t="str">
        <f t="shared" si="376"/>
        <v/>
      </c>
      <c r="U187" s="136" t="str">
        <f t="shared" si="376"/>
        <v/>
      </c>
      <c r="V187" s="136" t="str">
        <f t="shared" si="376"/>
        <v/>
      </c>
      <c r="W187" s="136" t="str">
        <f t="shared" si="376"/>
        <v/>
      </c>
      <c r="X187" s="136" t="str">
        <f t="shared" si="376"/>
        <v/>
      </c>
      <c r="Y187" s="136" t="str">
        <f t="shared" si="376"/>
        <v/>
      </c>
      <c r="Z187" s="136" t="str">
        <f t="shared" si="376"/>
        <v/>
      </c>
      <c r="AA187" s="136" t="str">
        <f t="shared" si="376"/>
        <v/>
      </c>
      <c r="AB187" s="136" t="str">
        <f t="shared" si="376"/>
        <v/>
      </c>
      <c r="AC187" s="136" t="str">
        <f t="shared" si="376"/>
        <v/>
      </c>
      <c r="AD187" s="136" t="str">
        <f t="shared" si="376"/>
        <v/>
      </c>
      <c r="AE187" s="136" t="str">
        <f t="shared" si="376"/>
        <v/>
      </c>
      <c r="AF187" s="136" t="str">
        <f t="shared" si="376"/>
        <v/>
      </c>
      <c r="AG187" s="136" t="str">
        <f t="shared" si="376"/>
        <v/>
      </c>
      <c r="AH187" s="136" t="str">
        <f t="shared" si="376"/>
        <v/>
      </c>
      <c r="AI187" s="136" t="str">
        <f t="shared" si="376"/>
        <v/>
      </c>
      <c r="AJ187" s="136" t="str">
        <f t="shared" si="376"/>
        <v/>
      </c>
      <c r="AK187" s="136" t="str">
        <f t="shared" si="376"/>
        <v/>
      </c>
      <c r="AL187" s="136" t="str">
        <f t="shared" si="376"/>
        <v/>
      </c>
      <c r="AM187" s="136" t="str">
        <f t="shared" si="376"/>
        <v/>
      </c>
      <c r="AN187" s="136" t="str">
        <f t="shared" ref="AN187:BR187" si="377">IF(AJ187&lt;&gt;"",ROUND(AN4*IF($G$1&gt;=DATEVALUE("22/11/2019"),$C$187/365)*$F$187,IF(FALSE,-3,2)),"")</f>
        <v/>
      </c>
      <c r="AO187" s="136" t="str">
        <f t="shared" si="377"/>
        <v/>
      </c>
      <c r="AP187" s="136" t="str">
        <f t="shared" si="377"/>
        <v/>
      </c>
      <c r="AQ187" s="136" t="str">
        <f t="shared" si="377"/>
        <v/>
      </c>
      <c r="AR187" s="136" t="str">
        <f t="shared" si="377"/>
        <v/>
      </c>
      <c r="AS187" s="136" t="str">
        <f t="shared" si="377"/>
        <v/>
      </c>
      <c r="AT187" s="136" t="str">
        <f t="shared" si="377"/>
        <v/>
      </c>
      <c r="AU187" s="136" t="str">
        <f t="shared" si="377"/>
        <v/>
      </c>
      <c r="AV187" s="136" t="str">
        <f t="shared" si="377"/>
        <v/>
      </c>
      <c r="AW187" s="136" t="str">
        <f t="shared" si="377"/>
        <v/>
      </c>
      <c r="AX187" s="136" t="str">
        <f t="shared" si="377"/>
        <v/>
      </c>
      <c r="AY187" s="136" t="str">
        <f t="shared" si="377"/>
        <v/>
      </c>
      <c r="AZ187" s="136" t="str">
        <f t="shared" si="377"/>
        <v/>
      </c>
      <c r="BA187" s="136" t="str">
        <f t="shared" si="377"/>
        <v/>
      </c>
      <c r="BB187" s="136" t="str">
        <f t="shared" si="377"/>
        <v/>
      </c>
      <c r="BC187" s="136" t="str">
        <f t="shared" si="377"/>
        <v/>
      </c>
      <c r="BD187" s="136" t="str">
        <f t="shared" si="377"/>
        <v/>
      </c>
      <c r="BE187" s="136" t="str">
        <f t="shared" si="377"/>
        <v/>
      </c>
      <c r="BF187" s="136" t="str">
        <f t="shared" si="377"/>
        <v/>
      </c>
      <c r="BG187" s="136" t="str">
        <f t="shared" si="377"/>
        <v/>
      </c>
      <c r="BH187" s="136" t="str">
        <f t="shared" si="377"/>
        <v/>
      </c>
      <c r="BI187" s="136" t="str">
        <f t="shared" si="377"/>
        <v/>
      </c>
      <c r="BJ187" s="136" t="str">
        <f t="shared" si="377"/>
        <v/>
      </c>
      <c r="BK187" s="136" t="str">
        <f t="shared" si="377"/>
        <v/>
      </c>
      <c r="BL187" s="136" t="str">
        <f t="shared" si="377"/>
        <v/>
      </c>
      <c r="BM187" s="136" t="str">
        <f t="shared" si="377"/>
        <v/>
      </c>
      <c r="BN187" s="136" t="str">
        <f t="shared" si="377"/>
        <v/>
      </c>
      <c r="BO187" s="136" t="str">
        <f t="shared" si="377"/>
        <v/>
      </c>
      <c r="BP187" s="136" t="str">
        <f t="shared" si="377"/>
        <v/>
      </c>
      <c r="BQ187" s="136" t="str">
        <f t="shared" si="377"/>
        <v/>
      </c>
      <c r="BR187" s="136" t="str">
        <f t="shared" si="377"/>
        <v/>
      </c>
    </row>
    <row r="188" spans="1:70">
      <c r="A188" s="133" t="str">
        <f>IFERROR(IF(IF(AND(ROW(A188)=ROW($A$6),$G$2&lt;DATEVALUE("28/07/2006")),$G$2+1,INDEX('Intereses moratorios'!$A$7:$A$299,MATCH($G$2,'Intereses moratorios'!$A$7:$A$299,1)+ROW(A188)-ROW($A$6)))=0,"",IF(AND(ROW(A188)=ROW($A$6),$G$2&lt;DATEVALUE("28/07/2006")),$G$2+1,INDEX('Intereses moratorios'!$A$7:$A$299,MATCH($G$2,'Intereses moratorios'!$A$7:$A$299,1)+ROW(A188)-ROW($A$6)))),"")</f>
        <v/>
      </c>
      <c r="B188" s="133" t="str">
        <f>IFERROR(INDEX('Intereses moratorios'!$B$7:$B$299,MATCH(A188,'Intereses moratorios'!$A$7:$A$299,0)),"")</f>
        <v/>
      </c>
      <c r="C188" s="134" t="str">
        <f>IF(A188="","",IFERROR(IF($G$1&gt;=DATEVALUE("22/11/2019"),$E$4,INDEX('Intereses moratorios'!$D$7:$D$299,MATCH(A188,'Intereses moratorios'!$A$7:$A$299,0))),""))</f>
        <v/>
      </c>
      <c r="D188" s="133" t="str">
        <f t="shared" si="272"/>
        <v/>
      </c>
      <c r="E188" s="133" t="str">
        <f t="shared" si="273"/>
        <v/>
      </c>
      <c r="F188" s="135" t="str">
        <f t="shared" si="269"/>
        <v/>
      </c>
      <c r="G188" s="136" t="str">
        <f t="shared" si="266"/>
        <v/>
      </c>
      <c r="H188" s="136" t="str">
        <f t="shared" ref="H188:AM188" si="378">IF(D188&lt;&gt;"",ROUND(H4*IF($G$1&gt;=DATEVALUE("22/11/2019"),$C$188/365)*$F$188,IF(FALSE,-3,2)),"")</f>
        <v/>
      </c>
      <c r="I188" s="136" t="str">
        <f t="shared" si="378"/>
        <v/>
      </c>
      <c r="J188" s="136" t="str">
        <f t="shared" si="378"/>
        <v/>
      </c>
      <c r="K188" s="136" t="str">
        <f t="shared" si="378"/>
        <v/>
      </c>
      <c r="L188" s="136" t="str">
        <f t="shared" si="378"/>
        <v/>
      </c>
      <c r="M188" s="136" t="str">
        <f t="shared" si="378"/>
        <v/>
      </c>
      <c r="N188" s="136" t="str">
        <f t="shared" si="378"/>
        <v/>
      </c>
      <c r="O188" s="136" t="str">
        <f t="shared" si="378"/>
        <v/>
      </c>
      <c r="P188" s="136" t="str">
        <f t="shared" si="378"/>
        <v/>
      </c>
      <c r="Q188" s="136" t="str">
        <f t="shared" si="378"/>
        <v/>
      </c>
      <c r="R188" s="136" t="str">
        <f t="shared" si="378"/>
        <v/>
      </c>
      <c r="S188" s="136" t="str">
        <f t="shared" si="378"/>
        <v/>
      </c>
      <c r="T188" s="136" t="str">
        <f t="shared" si="378"/>
        <v/>
      </c>
      <c r="U188" s="136" t="str">
        <f t="shared" si="378"/>
        <v/>
      </c>
      <c r="V188" s="136" t="str">
        <f t="shared" si="378"/>
        <v/>
      </c>
      <c r="W188" s="136" t="str">
        <f t="shared" si="378"/>
        <v/>
      </c>
      <c r="X188" s="136" t="str">
        <f t="shared" si="378"/>
        <v/>
      </c>
      <c r="Y188" s="136" t="str">
        <f t="shared" si="378"/>
        <v/>
      </c>
      <c r="Z188" s="136" t="str">
        <f t="shared" si="378"/>
        <v/>
      </c>
      <c r="AA188" s="136" t="str">
        <f t="shared" si="378"/>
        <v/>
      </c>
      <c r="AB188" s="136" t="str">
        <f t="shared" si="378"/>
        <v/>
      </c>
      <c r="AC188" s="136" t="str">
        <f t="shared" si="378"/>
        <v/>
      </c>
      <c r="AD188" s="136" t="str">
        <f t="shared" si="378"/>
        <v/>
      </c>
      <c r="AE188" s="136" t="str">
        <f t="shared" si="378"/>
        <v/>
      </c>
      <c r="AF188" s="136" t="str">
        <f t="shared" si="378"/>
        <v/>
      </c>
      <c r="AG188" s="136" t="str">
        <f t="shared" si="378"/>
        <v/>
      </c>
      <c r="AH188" s="136" t="str">
        <f t="shared" si="378"/>
        <v/>
      </c>
      <c r="AI188" s="136" t="str">
        <f t="shared" si="378"/>
        <v/>
      </c>
      <c r="AJ188" s="136" t="str">
        <f t="shared" si="378"/>
        <v/>
      </c>
      <c r="AK188" s="136" t="str">
        <f t="shared" si="378"/>
        <v/>
      </c>
      <c r="AL188" s="136" t="str">
        <f t="shared" si="378"/>
        <v/>
      </c>
      <c r="AM188" s="136" t="str">
        <f t="shared" si="378"/>
        <v/>
      </c>
      <c r="AN188" s="136" t="str">
        <f t="shared" ref="AN188:BR188" si="379">IF(AJ188&lt;&gt;"",ROUND(AN4*IF($G$1&gt;=DATEVALUE("22/11/2019"),$C$188/365)*$F$188,IF(FALSE,-3,2)),"")</f>
        <v/>
      </c>
      <c r="AO188" s="136" t="str">
        <f t="shared" si="379"/>
        <v/>
      </c>
      <c r="AP188" s="136" t="str">
        <f t="shared" si="379"/>
        <v/>
      </c>
      <c r="AQ188" s="136" t="str">
        <f t="shared" si="379"/>
        <v/>
      </c>
      <c r="AR188" s="136" t="str">
        <f t="shared" si="379"/>
        <v/>
      </c>
      <c r="AS188" s="136" t="str">
        <f t="shared" si="379"/>
        <v/>
      </c>
      <c r="AT188" s="136" t="str">
        <f t="shared" si="379"/>
        <v/>
      </c>
      <c r="AU188" s="136" t="str">
        <f t="shared" si="379"/>
        <v/>
      </c>
      <c r="AV188" s="136" t="str">
        <f t="shared" si="379"/>
        <v/>
      </c>
      <c r="AW188" s="136" t="str">
        <f t="shared" si="379"/>
        <v/>
      </c>
      <c r="AX188" s="136" t="str">
        <f t="shared" si="379"/>
        <v/>
      </c>
      <c r="AY188" s="136" t="str">
        <f t="shared" si="379"/>
        <v/>
      </c>
      <c r="AZ188" s="136" t="str">
        <f t="shared" si="379"/>
        <v/>
      </c>
      <c r="BA188" s="136" t="str">
        <f t="shared" si="379"/>
        <v/>
      </c>
      <c r="BB188" s="136" t="str">
        <f t="shared" si="379"/>
        <v/>
      </c>
      <c r="BC188" s="136" t="str">
        <f t="shared" si="379"/>
        <v/>
      </c>
      <c r="BD188" s="136" t="str">
        <f t="shared" si="379"/>
        <v/>
      </c>
      <c r="BE188" s="136" t="str">
        <f t="shared" si="379"/>
        <v/>
      </c>
      <c r="BF188" s="136" t="str">
        <f t="shared" si="379"/>
        <v/>
      </c>
      <c r="BG188" s="136" t="str">
        <f t="shared" si="379"/>
        <v/>
      </c>
      <c r="BH188" s="136" t="str">
        <f t="shared" si="379"/>
        <v/>
      </c>
      <c r="BI188" s="136" t="str">
        <f t="shared" si="379"/>
        <v/>
      </c>
      <c r="BJ188" s="136" t="str">
        <f t="shared" si="379"/>
        <v/>
      </c>
      <c r="BK188" s="136" t="str">
        <f t="shared" si="379"/>
        <v/>
      </c>
      <c r="BL188" s="136" t="str">
        <f t="shared" si="379"/>
        <v/>
      </c>
      <c r="BM188" s="136" t="str">
        <f t="shared" si="379"/>
        <v/>
      </c>
      <c r="BN188" s="136" t="str">
        <f t="shared" si="379"/>
        <v/>
      </c>
      <c r="BO188" s="136" t="str">
        <f t="shared" si="379"/>
        <v/>
      </c>
      <c r="BP188" s="136" t="str">
        <f t="shared" si="379"/>
        <v/>
      </c>
      <c r="BQ188" s="136" t="str">
        <f t="shared" si="379"/>
        <v/>
      </c>
      <c r="BR188" s="136" t="str">
        <f t="shared" si="379"/>
        <v/>
      </c>
    </row>
    <row r="189" spans="1:70">
      <c r="A189" s="133" t="str">
        <f>IFERROR(IF(IF(AND(ROW(A189)=ROW($A$6),$G$2&lt;DATEVALUE("28/07/2006")),$G$2+1,INDEX('Intereses moratorios'!$A$7:$A$299,MATCH($G$2,'Intereses moratorios'!$A$7:$A$299,1)+ROW(A189)-ROW($A$6)))=0,"",IF(AND(ROW(A189)=ROW($A$6),$G$2&lt;DATEVALUE("28/07/2006")),$G$2+1,INDEX('Intereses moratorios'!$A$7:$A$299,MATCH($G$2,'Intereses moratorios'!$A$7:$A$299,1)+ROW(A189)-ROW($A$6)))),"")</f>
        <v/>
      </c>
      <c r="B189" s="133" t="str">
        <f>IFERROR(INDEX('Intereses moratorios'!$B$7:$B$299,MATCH(A189,'Intereses moratorios'!$A$7:$A$299,0)),"")</f>
        <v/>
      </c>
      <c r="C189" s="134" t="str">
        <f>IF(A189="","",IFERROR(IF($G$1&gt;=DATEVALUE("22/11/2019"),$E$4,INDEX('Intereses moratorios'!$D$7:$D$299,MATCH(A189,'Intereses moratorios'!$A$7:$A$299,0))),""))</f>
        <v/>
      </c>
      <c r="D189" s="133" t="str">
        <f t="shared" si="272"/>
        <v/>
      </c>
      <c r="E189" s="133" t="str">
        <f t="shared" si="273"/>
        <v/>
      </c>
      <c r="F189" s="135" t="str">
        <f t="shared" si="269"/>
        <v/>
      </c>
      <c r="G189" s="136" t="str">
        <f t="shared" si="266"/>
        <v/>
      </c>
      <c r="H189" s="136" t="str">
        <f t="shared" ref="H189:AM189" si="380">IF(D189&lt;&gt;"",ROUND(H4*IF($G$1&gt;=DATEVALUE("22/11/2019"),$C$189/365)*$F$189,IF(FALSE,-3,2)),"")</f>
        <v/>
      </c>
      <c r="I189" s="136" t="str">
        <f t="shared" si="380"/>
        <v/>
      </c>
      <c r="J189" s="136" t="str">
        <f t="shared" si="380"/>
        <v/>
      </c>
      <c r="K189" s="136" t="str">
        <f t="shared" si="380"/>
        <v/>
      </c>
      <c r="L189" s="136" t="str">
        <f t="shared" si="380"/>
        <v/>
      </c>
      <c r="M189" s="136" t="str">
        <f t="shared" si="380"/>
        <v/>
      </c>
      <c r="N189" s="136" t="str">
        <f t="shared" si="380"/>
        <v/>
      </c>
      <c r="O189" s="136" t="str">
        <f t="shared" si="380"/>
        <v/>
      </c>
      <c r="P189" s="136" t="str">
        <f t="shared" si="380"/>
        <v/>
      </c>
      <c r="Q189" s="136" t="str">
        <f t="shared" si="380"/>
        <v/>
      </c>
      <c r="R189" s="136" t="str">
        <f t="shared" si="380"/>
        <v/>
      </c>
      <c r="S189" s="136" t="str">
        <f t="shared" si="380"/>
        <v/>
      </c>
      <c r="T189" s="136" t="str">
        <f t="shared" si="380"/>
        <v/>
      </c>
      <c r="U189" s="136" t="str">
        <f t="shared" si="380"/>
        <v/>
      </c>
      <c r="V189" s="136" t="str">
        <f t="shared" si="380"/>
        <v/>
      </c>
      <c r="W189" s="136" t="str">
        <f t="shared" si="380"/>
        <v/>
      </c>
      <c r="X189" s="136" t="str">
        <f t="shared" si="380"/>
        <v/>
      </c>
      <c r="Y189" s="136" t="str">
        <f t="shared" si="380"/>
        <v/>
      </c>
      <c r="Z189" s="136" t="str">
        <f t="shared" si="380"/>
        <v/>
      </c>
      <c r="AA189" s="136" t="str">
        <f t="shared" si="380"/>
        <v/>
      </c>
      <c r="AB189" s="136" t="str">
        <f t="shared" si="380"/>
        <v/>
      </c>
      <c r="AC189" s="136" t="str">
        <f t="shared" si="380"/>
        <v/>
      </c>
      <c r="AD189" s="136" t="str">
        <f t="shared" si="380"/>
        <v/>
      </c>
      <c r="AE189" s="136" t="str">
        <f t="shared" si="380"/>
        <v/>
      </c>
      <c r="AF189" s="136" t="str">
        <f t="shared" si="380"/>
        <v/>
      </c>
      <c r="AG189" s="136" t="str">
        <f t="shared" si="380"/>
        <v/>
      </c>
      <c r="AH189" s="136" t="str">
        <f t="shared" si="380"/>
        <v/>
      </c>
      <c r="AI189" s="136" t="str">
        <f t="shared" si="380"/>
        <v/>
      </c>
      <c r="AJ189" s="136" t="str">
        <f t="shared" si="380"/>
        <v/>
      </c>
      <c r="AK189" s="136" t="str">
        <f t="shared" si="380"/>
        <v/>
      </c>
      <c r="AL189" s="136" t="str">
        <f t="shared" si="380"/>
        <v/>
      </c>
      <c r="AM189" s="136" t="str">
        <f t="shared" si="380"/>
        <v/>
      </c>
      <c r="AN189" s="136" t="str">
        <f t="shared" ref="AN189:BR189" si="381">IF(AJ189&lt;&gt;"",ROUND(AN4*IF($G$1&gt;=DATEVALUE("22/11/2019"),$C$189/365)*$F$189,IF(FALSE,-3,2)),"")</f>
        <v/>
      </c>
      <c r="AO189" s="136" t="str">
        <f t="shared" si="381"/>
        <v/>
      </c>
      <c r="AP189" s="136" t="str">
        <f t="shared" si="381"/>
        <v/>
      </c>
      <c r="AQ189" s="136" t="str">
        <f t="shared" si="381"/>
        <v/>
      </c>
      <c r="AR189" s="136" t="str">
        <f t="shared" si="381"/>
        <v/>
      </c>
      <c r="AS189" s="136" t="str">
        <f t="shared" si="381"/>
        <v/>
      </c>
      <c r="AT189" s="136" t="str">
        <f t="shared" si="381"/>
        <v/>
      </c>
      <c r="AU189" s="136" t="str">
        <f t="shared" si="381"/>
        <v/>
      </c>
      <c r="AV189" s="136" t="str">
        <f t="shared" si="381"/>
        <v/>
      </c>
      <c r="AW189" s="136" t="str">
        <f t="shared" si="381"/>
        <v/>
      </c>
      <c r="AX189" s="136" t="str">
        <f t="shared" si="381"/>
        <v/>
      </c>
      <c r="AY189" s="136" t="str">
        <f t="shared" si="381"/>
        <v/>
      </c>
      <c r="AZ189" s="136" t="str">
        <f t="shared" si="381"/>
        <v/>
      </c>
      <c r="BA189" s="136" t="str">
        <f t="shared" si="381"/>
        <v/>
      </c>
      <c r="BB189" s="136" t="str">
        <f t="shared" si="381"/>
        <v/>
      </c>
      <c r="BC189" s="136" t="str">
        <f t="shared" si="381"/>
        <v/>
      </c>
      <c r="BD189" s="136" t="str">
        <f t="shared" si="381"/>
        <v/>
      </c>
      <c r="BE189" s="136" t="str">
        <f t="shared" si="381"/>
        <v/>
      </c>
      <c r="BF189" s="136" t="str">
        <f t="shared" si="381"/>
        <v/>
      </c>
      <c r="BG189" s="136" t="str">
        <f t="shared" si="381"/>
        <v/>
      </c>
      <c r="BH189" s="136" t="str">
        <f t="shared" si="381"/>
        <v/>
      </c>
      <c r="BI189" s="136" t="str">
        <f t="shared" si="381"/>
        <v/>
      </c>
      <c r="BJ189" s="136" t="str">
        <f t="shared" si="381"/>
        <v/>
      </c>
      <c r="BK189" s="136" t="str">
        <f t="shared" si="381"/>
        <v/>
      </c>
      <c r="BL189" s="136" t="str">
        <f t="shared" si="381"/>
        <v/>
      </c>
      <c r="BM189" s="136" t="str">
        <f t="shared" si="381"/>
        <v/>
      </c>
      <c r="BN189" s="136" t="str">
        <f t="shared" si="381"/>
        <v/>
      </c>
      <c r="BO189" s="136" t="str">
        <f t="shared" si="381"/>
        <v/>
      </c>
      <c r="BP189" s="136" t="str">
        <f t="shared" si="381"/>
        <v/>
      </c>
      <c r="BQ189" s="136" t="str">
        <f t="shared" si="381"/>
        <v/>
      </c>
      <c r="BR189" s="136" t="str">
        <f t="shared" si="381"/>
        <v/>
      </c>
    </row>
    <row r="190" spans="1:70">
      <c r="A190" s="133" t="str">
        <f>IFERROR(IF(IF(AND(ROW(A190)=ROW($A$6),$G$2&lt;DATEVALUE("28/07/2006")),$G$2+1,INDEX('Intereses moratorios'!$A$7:$A$299,MATCH($G$2,'Intereses moratorios'!$A$7:$A$299,1)+ROW(A190)-ROW($A$6)))=0,"",IF(AND(ROW(A190)=ROW($A$6),$G$2&lt;DATEVALUE("28/07/2006")),$G$2+1,INDEX('Intereses moratorios'!$A$7:$A$299,MATCH($G$2,'Intereses moratorios'!$A$7:$A$299,1)+ROW(A190)-ROW($A$6)))),"")</f>
        <v/>
      </c>
      <c r="B190" s="133" t="str">
        <f>IFERROR(INDEX('Intereses moratorios'!$B$7:$B$299,MATCH(A190,'Intereses moratorios'!$A$7:$A$299,0)),"")</f>
        <v/>
      </c>
      <c r="C190" s="134" t="str">
        <f>IF(A190="","",IFERROR(IF($G$1&gt;=DATEVALUE("22/11/2019"),$E$4,INDEX('Intereses moratorios'!$D$7:$D$299,MATCH(A190,'Intereses moratorios'!$A$7:$A$299,0))),""))</f>
        <v/>
      </c>
      <c r="D190" s="133" t="str">
        <f t="shared" si="272"/>
        <v/>
      </c>
      <c r="E190" s="133" t="str">
        <f t="shared" si="273"/>
        <v/>
      </c>
      <c r="F190" s="135" t="str">
        <f t="shared" si="269"/>
        <v/>
      </c>
      <c r="G190" s="136" t="str">
        <f t="shared" si="266"/>
        <v/>
      </c>
      <c r="H190" s="136" t="str">
        <f t="shared" ref="H190:AM190" si="382">IF(D190&lt;&gt;"",ROUND(H4*IF($G$1&gt;=DATEVALUE("22/11/2019"),$C$190/365)*$F$190,IF(FALSE,-3,2)),"")</f>
        <v/>
      </c>
      <c r="I190" s="136" t="str">
        <f t="shared" si="382"/>
        <v/>
      </c>
      <c r="J190" s="136" t="str">
        <f t="shared" si="382"/>
        <v/>
      </c>
      <c r="K190" s="136" t="str">
        <f t="shared" si="382"/>
        <v/>
      </c>
      <c r="L190" s="136" t="str">
        <f t="shared" si="382"/>
        <v/>
      </c>
      <c r="M190" s="136" t="str">
        <f t="shared" si="382"/>
        <v/>
      </c>
      <c r="N190" s="136" t="str">
        <f t="shared" si="382"/>
        <v/>
      </c>
      <c r="O190" s="136" t="str">
        <f t="shared" si="382"/>
        <v/>
      </c>
      <c r="P190" s="136" t="str">
        <f t="shared" si="382"/>
        <v/>
      </c>
      <c r="Q190" s="136" t="str">
        <f t="shared" si="382"/>
        <v/>
      </c>
      <c r="R190" s="136" t="str">
        <f t="shared" si="382"/>
        <v/>
      </c>
      <c r="S190" s="136" t="str">
        <f t="shared" si="382"/>
        <v/>
      </c>
      <c r="T190" s="136" t="str">
        <f t="shared" si="382"/>
        <v/>
      </c>
      <c r="U190" s="136" t="str">
        <f t="shared" si="382"/>
        <v/>
      </c>
      <c r="V190" s="136" t="str">
        <f t="shared" si="382"/>
        <v/>
      </c>
      <c r="W190" s="136" t="str">
        <f t="shared" si="382"/>
        <v/>
      </c>
      <c r="X190" s="136" t="str">
        <f t="shared" si="382"/>
        <v/>
      </c>
      <c r="Y190" s="136" t="str">
        <f t="shared" si="382"/>
        <v/>
      </c>
      <c r="Z190" s="136" t="str">
        <f t="shared" si="382"/>
        <v/>
      </c>
      <c r="AA190" s="136" t="str">
        <f t="shared" si="382"/>
        <v/>
      </c>
      <c r="AB190" s="136" t="str">
        <f t="shared" si="382"/>
        <v/>
      </c>
      <c r="AC190" s="136" t="str">
        <f t="shared" si="382"/>
        <v/>
      </c>
      <c r="AD190" s="136" t="str">
        <f t="shared" si="382"/>
        <v/>
      </c>
      <c r="AE190" s="136" t="str">
        <f t="shared" si="382"/>
        <v/>
      </c>
      <c r="AF190" s="136" t="str">
        <f t="shared" si="382"/>
        <v/>
      </c>
      <c r="AG190" s="136" t="str">
        <f t="shared" si="382"/>
        <v/>
      </c>
      <c r="AH190" s="136" t="str">
        <f t="shared" si="382"/>
        <v/>
      </c>
      <c r="AI190" s="136" t="str">
        <f t="shared" si="382"/>
        <v/>
      </c>
      <c r="AJ190" s="136" t="str">
        <f t="shared" si="382"/>
        <v/>
      </c>
      <c r="AK190" s="136" t="str">
        <f t="shared" si="382"/>
        <v/>
      </c>
      <c r="AL190" s="136" t="str">
        <f t="shared" si="382"/>
        <v/>
      </c>
      <c r="AM190" s="136" t="str">
        <f t="shared" si="382"/>
        <v/>
      </c>
      <c r="AN190" s="136" t="str">
        <f t="shared" ref="AN190:BR190" si="383">IF(AJ190&lt;&gt;"",ROUND(AN4*IF($G$1&gt;=DATEVALUE("22/11/2019"),$C$190/365)*$F$190,IF(FALSE,-3,2)),"")</f>
        <v/>
      </c>
      <c r="AO190" s="136" t="str">
        <f t="shared" si="383"/>
        <v/>
      </c>
      <c r="AP190" s="136" t="str">
        <f t="shared" si="383"/>
        <v/>
      </c>
      <c r="AQ190" s="136" t="str">
        <f t="shared" si="383"/>
        <v/>
      </c>
      <c r="AR190" s="136" t="str">
        <f t="shared" si="383"/>
        <v/>
      </c>
      <c r="AS190" s="136" t="str">
        <f t="shared" si="383"/>
        <v/>
      </c>
      <c r="AT190" s="136" t="str">
        <f t="shared" si="383"/>
        <v/>
      </c>
      <c r="AU190" s="136" t="str">
        <f t="shared" si="383"/>
        <v/>
      </c>
      <c r="AV190" s="136" t="str">
        <f t="shared" si="383"/>
        <v/>
      </c>
      <c r="AW190" s="136" t="str">
        <f t="shared" si="383"/>
        <v/>
      </c>
      <c r="AX190" s="136" t="str">
        <f t="shared" si="383"/>
        <v/>
      </c>
      <c r="AY190" s="136" t="str">
        <f t="shared" si="383"/>
        <v/>
      </c>
      <c r="AZ190" s="136" t="str">
        <f t="shared" si="383"/>
        <v/>
      </c>
      <c r="BA190" s="136" t="str">
        <f t="shared" si="383"/>
        <v/>
      </c>
      <c r="BB190" s="136" t="str">
        <f t="shared" si="383"/>
        <v/>
      </c>
      <c r="BC190" s="136" t="str">
        <f t="shared" si="383"/>
        <v/>
      </c>
      <c r="BD190" s="136" t="str">
        <f t="shared" si="383"/>
        <v/>
      </c>
      <c r="BE190" s="136" t="str">
        <f t="shared" si="383"/>
        <v/>
      </c>
      <c r="BF190" s="136" t="str">
        <f t="shared" si="383"/>
        <v/>
      </c>
      <c r="BG190" s="136" t="str">
        <f t="shared" si="383"/>
        <v/>
      </c>
      <c r="BH190" s="136" t="str">
        <f t="shared" si="383"/>
        <v/>
      </c>
      <c r="BI190" s="136" t="str">
        <f t="shared" si="383"/>
        <v/>
      </c>
      <c r="BJ190" s="136" t="str">
        <f t="shared" si="383"/>
        <v/>
      </c>
      <c r="BK190" s="136" t="str">
        <f t="shared" si="383"/>
        <v/>
      </c>
      <c r="BL190" s="136" t="str">
        <f t="shared" si="383"/>
        <v/>
      </c>
      <c r="BM190" s="136" t="str">
        <f t="shared" si="383"/>
        <v/>
      </c>
      <c r="BN190" s="136" t="str">
        <f t="shared" si="383"/>
        <v/>
      </c>
      <c r="BO190" s="136" t="str">
        <f t="shared" si="383"/>
        <v/>
      </c>
      <c r="BP190" s="136" t="str">
        <f t="shared" si="383"/>
        <v/>
      </c>
      <c r="BQ190" s="136" t="str">
        <f t="shared" si="383"/>
        <v/>
      </c>
      <c r="BR190" s="136" t="str">
        <f t="shared" si="383"/>
        <v/>
      </c>
    </row>
    <row r="191" spans="1:70">
      <c r="A191" s="133" t="str">
        <f>IFERROR(IF(IF(AND(ROW(A191)=ROW($A$6),$G$2&lt;DATEVALUE("28/07/2006")),$G$2+1,INDEX('Intereses moratorios'!$A$7:$A$299,MATCH($G$2,'Intereses moratorios'!$A$7:$A$299,1)+ROW(A191)-ROW($A$6)))=0,"",IF(AND(ROW(A191)=ROW($A$6),$G$2&lt;DATEVALUE("28/07/2006")),$G$2+1,INDEX('Intereses moratorios'!$A$7:$A$299,MATCH($G$2,'Intereses moratorios'!$A$7:$A$299,1)+ROW(A191)-ROW($A$6)))),"")</f>
        <v/>
      </c>
      <c r="B191" s="133" t="str">
        <f>IFERROR(INDEX('Intereses moratorios'!$B$7:$B$299,MATCH(A191,'Intereses moratorios'!$A$7:$A$299,0)),"")</f>
        <v/>
      </c>
      <c r="C191" s="134" t="str">
        <f>IF(A191="","",IFERROR(IF($G$1&gt;=DATEVALUE("22/11/2019"),$E$4,INDEX('Intereses moratorios'!$D$7:$D$299,MATCH(A191,'Intereses moratorios'!$A$7:$A$299,0))),""))</f>
        <v/>
      </c>
      <c r="D191" s="133" t="str">
        <f t="shared" si="272"/>
        <v/>
      </c>
      <c r="E191" s="133" t="str">
        <f t="shared" si="273"/>
        <v/>
      </c>
      <c r="F191" s="135" t="str">
        <f t="shared" si="269"/>
        <v/>
      </c>
      <c r="G191" s="136" t="str">
        <f t="shared" si="266"/>
        <v/>
      </c>
      <c r="H191" s="136" t="str">
        <f t="shared" ref="H191:AM191" si="384">IF(D191&lt;&gt;"",ROUND(H4*IF($G$1&gt;=DATEVALUE("22/11/2019"),$C$191/365)*$F$191,IF(FALSE,-3,2)),"")</f>
        <v/>
      </c>
      <c r="I191" s="136" t="str">
        <f t="shared" si="384"/>
        <v/>
      </c>
      <c r="J191" s="136" t="str">
        <f t="shared" si="384"/>
        <v/>
      </c>
      <c r="K191" s="136" t="str">
        <f t="shared" si="384"/>
        <v/>
      </c>
      <c r="L191" s="136" t="str">
        <f t="shared" si="384"/>
        <v/>
      </c>
      <c r="M191" s="136" t="str">
        <f t="shared" si="384"/>
        <v/>
      </c>
      <c r="N191" s="136" t="str">
        <f t="shared" si="384"/>
        <v/>
      </c>
      <c r="O191" s="136" t="str">
        <f t="shared" si="384"/>
        <v/>
      </c>
      <c r="P191" s="136" t="str">
        <f t="shared" si="384"/>
        <v/>
      </c>
      <c r="Q191" s="136" t="str">
        <f t="shared" si="384"/>
        <v/>
      </c>
      <c r="R191" s="136" t="str">
        <f t="shared" si="384"/>
        <v/>
      </c>
      <c r="S191" s="136" t="str">
        <f t="shared" si="384"/>
        <v/>
      </c>
      <c r="T191" s="136" t="str">
        <f t="shared" si="384"/>
        <v/>
      </c>
      <c r="U191" s="136" t="str">
        <f t="shared" si="384"/>
        <v/>
      </c>
      <c r="V191" s="136" t="str">
        <f t="shared" si="384"/>
        <v/>
      </c>
      <c r="W191" s="136" t="str">
        <f t="shared" si="384"/>
        <v/>
      </c>
      <c r="X191" s="136" t="str">
        <f t="shared" si="384"/>
        <v/>
      </c>
      <c r="Y191" s="136" t="str">
        <f t="shared" si="384"/>
        <v/>
      </c>
      <c r="Z191" s="136" t="str">
        <f t="shared" si="384"/>
        <v/>
      </c>
      <c r="AA191" s="136" t="str">
        <f t="shared" si="384"/>
        <v/>
      </c>
      <c r="AB191" s="136" t="str">
        <f t="shared" si="384"/>
        <v/>
      </c>
      <c r="AC191" s="136" t="str">
        <f t="shared" si="384"/>
        <v/>
      </c>
      <c r="AD191" s="136" t="str">
        <f t="shared" si="384"/>
        <v/>
      </c>
      <c r="AE191" s="136" t="str">
        <f t="shared" si="384"/>
        <v/>
      </c>
      <c r="AF191" s="136" t="str">
        <f t="shared" si="384"/>
        <v/>
      </c>
      <c r="AG191" s="136" t="str">
        <f t="shared" si="384"/>
        <v/>
      </c>
      <c r="AH191" s="136" t="str">
        <f t="shared" si="384"/>
        <v/>
      </c>
      <c r="AI191" s="136" t="str">
        <f t="shared" si="384"/>
        <v/>
      </c>
      <c r="AJ191" s="136" t="str">
        <f t="shared" si="384"/>
        <v/>
      </c>
      <c r="AK191" s="136" t="str">
        <f t="shared" si="384"/>
        <v/>
      </c>
      <c r="AL191" s="136" t="str">
        <f t="shared" si="384"/>
        <v/>
      </c>
      <c r="AM191" s="136" t="str">
        <f t="shared" si="384"/>
        <v/>
      </c>
      <c r="AN191" s="136" t="str">
        <f t="shared" ref="AN191:BR191" si="385">IF(AJ191&lt;&gt;"",ROUND(AN4*IF($G$1&gt;=DATEVALUE("22/11/2019"),$C$191/365)*$F$191,IF(FALSE,-3,2)),"")</f>
        <v/>
      </c>
      <c r="AO191" s="136" t="str">
        <f t="shared" si="385"/>
        <v/>
      </c>
      <c r="AP191" s="136" t="str">
        <f t="shared" si="385"/>
        <v/>
      </c>
      <c r="AQ191" s="136" t="str">
        <f t="shared" si="385"/>
        <v/>
      </c>
      <c r="AR191" s="136" t="str">
        <f t="shared" si="385"/>
        <v/>
      </c>
      <c r="AS191" s="136" t="str">
        <f t="shared" si="385"/>
        <v/>
      </c>
      <c r="AT191" s="136" t="str">
        <f t="shared" si="385"/>
        <v/>
      </c>
      <c r="AU191" s="136" t="str">
        <f t="shared" si="385"/>
        <v/>
      </c>
      <c r="AV191" s="136" t="str">
        <f t="shared" si="385"/>
        <v/>
      </c>
      <c r="AW191" s="136" t="str">
        <f t="shared" si="385"/>
        <v/>
      </c>
      <c r="AX191" s="136" t="str">
        <f t="shared" si="385"/>
        <v/>
      </c>
      <c r="AY191" s="136" t="str">
        <f t="shared" si="385"/>
        <v/>
      </c>
      <c r="AZ191" s="136" t="str">
        <f t="shared" si="385"/>
        <v/>
      </c>
      <c r="BA191" s="136" t="str">
        <f t="shared" si="385"/>
        <v/>
      </c>
      <c r="BB191" s="136" t="str">
        <f t="shared" si="385"/>
        <v/>
      </c>
      <c r="BC191" s="136" t="str">
        <f t="shared" si="385"/>
        <v/>
      </c>
      <c r="BD191" s="136" t="str">
        <f t="shared" si="385"/>
        <v/>
      </c>
      <c r="BE191" s="136" t="str">
        <f t="shared" si="385"/>
        <v/>
      </c>
      <c r="BF191" s="136" t="str">
        <f t="shared" si="385"/>
        <v/>
      </c>
      <c r="BG191" s="136" t="str">
        <f t="shared" si="385"/>
        <v/>
      </c>
      <c r="BH191" s="136" t="str">
        <f t="shared" si="385"/>
        <v/>
      </c>
      <c r="BI191" s="136" t="str">
        <f t="shared" si="385"/>
        <v/>
      </c>
      <c r="BJ191" s="136" t="str">
        <f t="shared" si="385"/>
        <v/>
      </c>
      <c r="BK191" s="136" t="str">
        <f t="shared" si="385"/>
        <v/>
      </c>
      <c r="BL191" s="136" t="str">
        <f t="shared" si="385"/>
        <v/>
      </c>
      <c r="BM191" s="136" t="str">
        <f t="shared" si="385"/>
        <v/>
      </c>
      <c r="BN191" s="136" t="str">
        <f t="shared" si="385"/>
        <v/>
      </c>
      <c r="BO191" s="136" t="str">
        <f t="shared" si="385"/>
        <v/>
      </c>
      <c r="BP191" s="136" t="str">
        <f t="shared" si="385"/>
        <v/>
      </c>
      <c r="BQ191" s="136" t="str">
        <f t="shared" si="385"/>
        <v/>
      </c>
      <c r="BR191" s="136" t="str">
        <f t="shared" si="385"/>
        <v/>
      </c>
    </row>
    <row r="192" spans="1:70">
      <c r="A192" s="133" t="str">
        <f>IFERROR(IF(IF(AND(ROW(A192)=ROW($A$6),$G$2&lt;DATEVALUE("28/07/2006")),$G$2+1,INDEX('Intereses moratorios'!$A$7:$A$299,MATCH($G$2,'Intereses moratorios'!$A$7:$A$299,1)+ROW(A192)-ROW($A$6)))=0,"",IF(AND(ROW(A192)=ROW($A$6),$G$2&lt;DATEVALUE("28/07/2006")),$G$2+1,INDEX('Intereses moratorios'!$A$7:$A$299,MATCH($G$2,'Intereses moratorios'!$A$7:$A$299,1)+ROW(A192)-ROW($A$6)))),"")</f>
        <v/>
      </c>
      <c r="B192" s="133" t="str">
        <f>IFERROR(INDEX('Intereses moratorios'!$B$7:$B$299,MATCH(A192,'Intereses moratorios'!$A$7:$A$299,0)),"")</f>
        <v/>
      </c>
      <c r="C192" s="134" t="str">
        <f>IF(A192="","",IFERROR(IF($G$1&gt;=DATEVALUE("22/11/2019"),$E$4,INDEX('Intereses moratorios'!$D$7:$D$299,MATCH(A192,'Intereses moratorios'!$A$7:$A$299,0))),""))</f>
        <v/>
      </c>
      <c r="D192" s="133" t="str">
        <f t="shared" si="272"/>
        <v/>
      </c>
      <c r="E192" s="133" t="str">
        <f t="shared" si="273"/>
        <v/>
      </c>
      <c r="F192" s="135" t="str">
        <f t="shared" si="269"/>
        <v/>
      </c>
      <c r="G192" s="136" t="str">
        <f t="shared" si="266"/>
        <v/>
      </c>
      <c r="H192" s="136" t="str">
        <f t="shared" ref="H192:AM192" si="386">IF(D192&lt;&gt;"",ROUND(H4*IF($G$1&gt;=DATEVALUE("22/11/2019"),$C$192/365)*$F$192,IF(FALSE,-3,2)),"")</f>
        <v/>
      </c>
      <c r="I192" s="136" t="str">
        <f t="shared" si="386"/>
        <v/>
      </c>
      <c r="J192" s="136" t="str">
        <f t="shared" si="386"/>
        <v/>
      </c>
      <c r="K192" s="136" t="str">
        <f t="shared" si="386"/>
        <v/>
      </c>
      <c r="L192" s="136" t="str">
        <f t="shared" si="386"/>
        <v/>
      </c>
      <c r="M192" s="136" t="str">
        <f t="shared" si="386"/>
        <v/>
      </c>
      <c r="N192" s="136" t="str">
        <f t="shared" si="386"/>
        <v/>
      </c>
      <c r="O192" s="136" t="str">
        <f t="shared" si="386"/>
        <v/>
      </c>
      <c r="P192" s="136" t="str">
        <f t="shared" si="386"/>
        <v/>
      </c>
      <c r="Q192" s="136" t="str">
        <f t="shared" si="386"/>
        <v/>
      </c>
      <c r="R192" s="136" t="str">
        <f t="shared" si="386"/>
        <v/>
      </c>
      <c r="S192" s="136" t="str">
        <f t="shared" si="386"/>
        <v/>
      </c>
      <c r="T192" s="136" t="str">
        <f t="shared" si="386"/>
        <v/>
      </c>
      <c r="U192" s="136" t="str">
        <f t="shared" si="386"/>
        <v/>
      </c>
      <c r="V192" s="136" t="str">
        <f t="shared" si="386"/>
        <v/>
      </c>
      <c r="W192" s="136" t="str">
        <f t="shared" si="386"/>
        <v/>
      </c>
      <c r="X192" s="136" t="str">
        <f t="shared" si="386"/>
        <v/>
      </c>
      <c r="Y192" s="136" t="str">
        <f t="shared" si="386"/>
        <v/>
      </c>
      <c r="Z192" s="136" t="str">
        <f t="shared" si="386"/>
        <v/>
      </c>
      <c r="AA192" s="136" t="str">
        <f t="shared" si="386"/>
        <v/>
      </c>
      <c r="AB192" s="136" t="str">
        <f t="shared" si="386"/>
        <v/>
      </c>
      <c r="AC192" s="136" t="str">
        <f t="shared" si="386"/>
        <v/>
      </c>
      <c r="AD192" s="136" t="str">
        <f t="shared" si="386"/>
        <v/>
      </c>
      <c r="AE192" s="136" t="str">
        <f t="shared" si="386"/>
        <v/>
      </c>
      <c r="AF192" s="136" t="str">
        <f t="shared" si="386"/>
        <v/>
      </c>
      <c r="AG192" s="136" t="str">
        <f t="shared" si="386"/>
        <v/>
      </c>
      <c r="AH192" s="136" t="str">
        <f t="shared" si="386"/>
        <v/>
      </c>
      <c r="AI192" s="136" t="str">
        <f t="shared" si="386"/>
        <v/>
      </c>
      <c r="AJ192" s="136" t="str">
        <f t="shared" si="386"/>
        <v/>
      </c>
      <c r="AK192" s="136" t="str">
        <f t="shared" si="386"/>
        <v/>
      </c>
      <c r="AL192" s="136" t="str">
        <f t="shared" si="386"/>
        <v/>
      </c>
      <c r="AM192" s="136" t="str">
        <f t="shared" si="386"/>
        <v/>
      </c>
      <c r="AN192" s="136" t="str">
        <f t="shared" ref="AN192:BR192" si="387">IF(AJ192&lt;&gt;"",ROUND(AN4*IF($G$1&gt;=DATEVALUE("22/11/2019"),$C$192/365)*$F$192,IF(FALSE,-3,2)),"")</f>
        <v/>
      </c>
      <c r="AO192" s="136" t="str">
        <f t="shared" si="387"/>
        <v/>
      </c>
      <c r="AP192" s="136" t="str">
        <f t="shared" si="387"/>
        <v/>
      </c>
      <c r="AQ192" s="136" t="str">
        <f t="shared" si="387"/>
        <v/>
      </c>
      <c r="AR192" s="136" t="str">
        <f t="shared" si="387"/>
        <v/>
      </c>
      <c r="AS192" s="136" t="str">
        <f t="shared" si="387"/>
        <v/>
      </c>
      <c r="AT192" s="136" t="str">
        <f t="shared" si="387"/>
        <v/>
      </c>
      <c r="AU192" s="136" t="str">
        <f t="shared" si="387"/>
        <v/>
      </c>
      <c r="AV192" s="136" t="str">
        <f t="shared" si="387"/>
        <v/>
      </c>
      <c r="AW192" s="136" t="str">
        <f t="shared" si="387"/>
        <v/>
      </c>
      <c r="AX192" s="136" t="str">
        <f t="shared" si="387"/>
        <v/>
      </c>
      <c r="AY192" s="136" t="str">
        <f t="shared" si="387"/>
        <v/>
      </c>
      <c r="AZ192" s="136" t="str">
        <f t="shared" si="387"/>
        <v/>
      </c>
      <c r="BA192" s="136" t="str">
        <f t="shared" si="387"/>
        <v/>
      </c>
      <c r="BB192" s="136" t="str">
        <f t="shared" si="387"/>
        <v/>
      </c>
      <c r="BC192" s="136" t="str">
        <f t="shared" si="387"/>
        <v/>
      </c>
      <c r="BD192" s="136" t="str">
        <f t="shared" si="387"/>
        <v/>
      </c>
      <c r="BE192" s="136" t="str">
        <f t="shared" si="387"/>
        <v/>
      </c>
      <c r="BF192" s="136" t="str">
        <f t="shared" si="387"/>
        <v/>
      </c>
      <c r="BG192" s="136" t="str">
        <f t="shared" si="387"/>
        <v/>
      </c>
      <c r="BH192" s="136" t="str">
        <f t="shared" si="387"/>
        <v/>
      </c>
      <c r="BI192" s="136" t="str">
        <f t="shared" si="387"/>
        <v/>
      </c>
      <c r="BJ192" s="136" t="str">
        <f t="shared" si="387"/>
        <v/>
      </c>
      <c r="BK192" s="136" t="str">
        <f t="shared" si="387"/>
        <v/>
      </c>
      <c r="BL192" s="136" t="str">
        <f t="shared" si="387"/>
        <v/>
      </c>
      <c r="BM192" s="136" t="str">
        <f t="shared" si="387"/>
        <v/>
      </c>
      <c r="BN192" s="136" t="str">
        <f t="shared" si="387"/>
        <v/>
      </c>
      <c r="BO192" s="136" t="str">
        <f t="shared" si="387"/>
        <v/>
      </c>
      <c r="BP192" s="136" t="str">
        <f t="shared" si="387"/>
        <v/>
      </c>
      <c r="BQ192" s="136" t="str">
        <f t="shared" si="387"/>
        <v/>
      </c>
      <c r="BR192" s="136" t="str">
        <f t="shared" si="387"/>
        <v/>
      </c>
    </row>
    <row r="193" spans="1:70">
      <c r="A193" s="133" t="str">
        <f>IFERROR(IF(IF(AND(ROW(A193)=ROW($A$6),$G$2&lt;DATEVALUE("28/07/2006")),$G$2+1,INDEX('Intereses moratorios'!$A$7:$A$299,MATCH($G$2,'Intereses moratorios'!$A$7:$A$299,1)+ROW(A193)-ROW($A$6)))=0,"",IF(AND(ROW(A193)=ROW($A$6),$G$2&lt;DATEVALUE("28/07/2006")),$G$2+1,INDEX('Intereses moratorios'!$A$7:$A$299,MATCH($G$2,'Intereses moratorios'!$A$7:$A$299,1)+ROW(A193)-ROW($A$6)))),"")</f>
        <v/>
      </c>
      <c r="B193" s="133" t="str">
        <f>IFERROR(INDEX('Intereses moratorios'!$B$7:$B$299,MATCH(A193,'Intereses moratorios'!$A$7:$A$299,0)),"")</f>
        <v/>
      </c>
      <c r="C193" s="134" t="str">
        <f>IF(A193="","",IFERROR(IF($G$1&gt;=DATEVALUE("22/11/2019"),$E$4,INDEX('Intereses moratorios'!$D$7:$D$299,MATCH(A193,'Intereses moratorios'!$A$7:$A$299,0))),""))</f>
        <v/>
      </c>
      <c r="D193" s="133" t="str">
        <f t="shared" si="272"/>
        <v/>
      </c>
      <c r="E193" s="133" t="str">
        <f t="shared" si="273"/>
        <v/>
      </c>
      <c r="F193" s="135" t="str">
        <f t="shared" si="269"/>
        <v/>
      </c>
      <c r="G193" s="136" t="str">
        <f t="shared" si="266"/>
        <v/>
      </c>
      <c r="H193" s="136" t="str">
        <f t="shared" ref="H193:AM193" si="388">IF(D193&lt;&gt;"",ROUND(H4*IF($G$1&gt;=DATEVALUE("22/11/2019"),$C$193/365)*$F$193,IF(FALSE,-3,2)),"")</f>
        <v/>
      </c>
      <c r="I193" s="136" t="str">
        <f t="shared" si="388"/>
        <v/>
      </c>
      <c r="J193" s="136" t="str">
        <f t="shared" si="388"/>
        <v/>
      </c>
      <c r="K193" s="136" t="str">
        <f t="shared" si="388"/>
        <v/>
      </c>
      <c r="L193" s="136" t="str">
        <f t="shared" si="388"/>
        <v/>
      </c>
      <c r="M193" s="136" t="str">
        <f t="shared" si="388"/>
        <v/>
      </c>
      <c r="N193" s="136" t="str">
        <f t="shared" si="388"/>
        <v/>
      </c>
      <c r="O193" s="136" t="str">
        <f t="shared" si="388"/>
        <v/>
      </c>
      <c r="P193" s="136" t="str">
        <f t="shared" si="388"/>
        <v/>
      </c>
      <c r="Q193" s="136" t="str">
        <f t="shared" si="388"/>
        <v/>
      </c>
      <c r="R193" s="136" t="str">
        <f t="shared" si="388"/>
        <v/>
      </c>
      <c r="S193" s="136" t="str">
        <f t="shared" si="388"/>
        <v/>
      </c>
      <c r="T193" s="136" t="str">
        <f t="shared" si="388"/>
        <v/>
      </c>
      <c r="U193" s="136" t="str">
        <f t="shared" si="388"/>
        <v/>
      </c>
      <c r="V193" s="136" t="str">
        <f t="shared" si="388"/>
        <v/>
      </c>
      <c r="W193" s="136" t="str">
        <f t="shared" si="388"/>
        <v/>
      </c>
      <c r="X193" s="136" t="str">
        <f t="shared" si="388"/>
        <v/>
      </c>
      <c r="Y193" s="136" t="str">
        <f t="shared" si="388"/>
        <v/>
      </c>
      <c r="Z193" s="136" t="str">
        <f t="shared" si="388"/>
        <v/>
      </c>
      <c r="AA193" s="136" t="str">
        <f t="shared" si="388"/>
        <v/>
      </c>
      <c r="AB193" s="136" t="str">
        <f t="shared" si="388"/>
        <v/>
      </c>
      <c r="AC193" s="136" t="str">
        <f t="shared" si="388"/>
        <v/>
      </c>
      <c r="AD193" s="136" t="str">
        <f t="shared" si="388"/>
        <v/>
      </c>
      <c r="AE193" s="136" t="str">
        <f t="shared" si="388"/>
        <v/>
      </c>
      <c r="AF193" s="136" t="str">
        <f t="shared" si="388"/>
        <v/>
      </c>
      <c r="AG193" s="136" t="str">
        <f t="shared" si="388"/>
        <v/>
      </c>
      <c r="AH193" s="136" t="str">
        <f t="shared" si="388"/>
        <v/>
      </c>
      <c r="AI193" s="136" t="str">
        <f t="shared" si="388"/>
        <v/>
      </c>
      <c r="AJ193" s="136" t="str">
        <f t="shared" si="388"/>
        <v/>
      </c>
      <c r="AK193" s="136" t="str">
        <f t="shared" si="388"/>
        <v/>
      </c>
      <c r="AL193" s="136" t="str">
        <f t="shared" si="388"/>
        <v/>
      </c>
      <c r="AM193" s="136" t="str">
        <f t="shared" si="388"/>
        <v/>
      </c>
      <c r="AN193" s="136" t="str">
        <f t="shared" ref="AN193:BR193" si="389">IF(AJ193&lt;&gt;"",ROUND(AN4*IF($G$1&gt;=DATEVALUE("22/11/2019"),$C$193/365)*$F$193,IF(FALSE,-3,2)),"")</f>
        <v/>
      </c>
      <c r="AO193" s="136" t="str">
        <f t="shared" si="389"/>
        <v/>
      </c>
      <c r="AP193" s="136" t="str">
        <f t="shared" si="389"/>
        <v/>
      </c>
      <c r="AQ193" s="136" t="str">
        <f t="shared" si="389"/>
        <v/>
      </c>
      <c r="AR193" s="136" t="str">
        <f t="shared" si="389"/>
        <v/>
      </c>
      <c r="AS193" s="136" t="str">
        <f t="shared" si="389"/>
        <v/>
      </c>
      <c r="AT193" s="136" t="str">
        <f t="shared" si="389"/>
        <v/>
      </c>
      <c r="AU193" s="136" t="str">
        <f t="shared" si="389"/>
        <v/>
      </c>
      <c r="AV193" s="136" t="str">
        <f t="shared" si="389"/>
        <v/>
      </c>
      <c r="AW193" s="136" t="str">
        <f t="shared" si="389"/>
        <v/>
      </c>
      <c r="AX193" s="136" t="str">
        <f t="shared" si="389"/>
        <v/>
      </c>
      <c r="AY193" s="136" t="str">
        <f t="shared" si="389"/>
        <v/>
      </c>
      <c r="AZ193" s="136" t="str">
        <f t="shared" si="389"/>
        <v/>
      </c>
      <c r="BA193" s="136" t="str">
        <f t="shared" si="389"/>
        <v/>
      </c>
      <c r="BB193" s="136" t="str">
        <f t="shared" si="389"/>
        <v/>
      </c>
      <c r="BC193" s="136" t="str">
        <f t="shared" si="389"/>
        <v/>
      </c>
      <c r="BD193" s="136" t="str">
        <f t="shared" si="389"/>
        <v/>
      </c>
      <c r="BE193" s="136" t="str">
        <f t="shared" si="389"/>
        <v/>
      </c>
      <c r="BF193" s="136" t="str">
        <f t="shared" si="389"/>
        <v/>
      </c>
      <c r="BG193" s="136" t="str">
        <f t="shared" si="389"/>
        <v/>
      </c>
      <c r="BH193" s="136" t="str">
        <f t="shared" si="389"/>
        <v/>
      </c>
      <c r="BI193" s="136" t="str">
        <f t="shared" si="389"/>
        <v/>
      </c>
      <c r="BJ193" s="136" t="str">
        <f t="shared" si="389"/>
        <v/>
      </c>
      <c r="BK193" s="136" t="str">
        <f t="shared" si="389"/>
        <v/>
      </c>
      <c r="BL193" s="136" t="str">
        <f t="shared" si="389"/>
        <v/>
      </c>
      <c r="BM193" s="136" t="str">
        <f t="shared" si="389"/>
        <v/>
      </c>
      <c r="BN193" s="136" t="str">
        <f t="shared" si="389"/>
        <v/>
      </c>
      <c r="BO193" s="136" t="str">
        <f t="shared" si="389"/>
        <v/>
      </c>
      <c r="BP193" s="136" t="str">
        <f t="shared" si="389"/>
        <v/>
      </c>
      <c r="BQ193" s="136" t="str">
        <f t="shared" si="389"/>
        <v/>
      </c>
      <c r="BR193" s="136" t="str">
        <f t="shared" si="389"/>
        <v/>
      </c>
    </row>
    <row r="194" spans="1:70">
      <c r="A194" s="133" t="str">
        <f>IFERROR(IF(IF(AND(ROW(A194)=ROW($A$6),$G$2&lt;DATEVALUE("28/07/2006")),$G$2+1,INDEX('Intereses moratorios'!$A$7:$A$299,MATCH($G$2,'Intereses moratorios'!$A$7:$A$299,1)+ROW(A194)-ROW($A$6)))=0,"",IF(AND(ROW(A194)=ROW($A$6),$G$2&lt;DATEVALUE("28/07/2006")),$G$2+1,INDEX('Intereses moratorios'!$A$7:$A$299,MATCH($G$2,'Intereses moratorios'!$A$7:$A$299,1)+ROW(A194)-ROW($A$6)))),"")</f>
        <v/>
      </c>
      <c r="B194" s="133" t="str">
        <f>IFERROR(INDEX('Intereses moratorios'!$B$7:$B$299,MATCH(A194,'Intereses moratorios'!$A$7:$A$299,0)),"")</f>
        <v/>
      </c>
      <c r="C194" s="134" t="str">
        <f>IF(A194="","",IFERROR(IF($G$1&gt;=DATEVALUE("22/11/2019"),$E$4,INDEX('Intereses moratorios'!$D$7:$D$299,MATCH(A194,'Intereses moratorios'!$A$7:$A$299,0))),""))</f>
        <v/>
      </c>
      <c r="D194" s="133" t="str">
        <f t="shared" si="272"/>
        <v/>
      </c>
      <c r="E194" s="133" t="str">
        <f t="shared" si="273"/>
        <v/>
      </c>
      <c r="F194" s="135" t="str">
        <f t="shared" si="269"/>
        <v/>
      </c>
      <c r="G194" s="136" t="str">
        <f t="shared" si="266"/>
        <v/>
      </c>
      <c r="H194" s="136" t="str">
        <f t="shared" ref="H194:AM194" si="390">IF(D194&lt;&gt;"",ROUND(H4*IF($G$1&gt;=DATEVALUE("22/11/2019"),$C$194/365)*$F$194,IF(FALSE,-3,2)),"")</f>
        <v/>
      </c>
      <c r="I194" s="136" t="str">
        <f t="shared" si="390"/>
        <v/>
      </c>
      <c r="J194" s="136" t="str">
        <f t="shared" si="390"/>
        <v/>
      </c>
      <c r="K194" s="136" t="str">
        <f t="shared" si="390"/>
        <v/>
      </c>
      <c r="L194" s="136" t="str">
        <f t="shared" si="390"/>
        <v/>
      </c>
      <c r="M194" s="136" t="str">
        <f t="shared" si="390"/>
        <v/>
      </c>
      <c r="N194" s="136" t="str">
        <f t="shared" si="390"/>
        <v/>
      </c>
      <c r="O194" s="136" t="str">
        <f t="shared" si="390"/>
        <v/>
      </c>
      <c r="P194" s="136" t="str">
        <f t="shared" si="390"/>
        <v/>
      </c>
      <c r="Q194" s="136" t="str">
        <f t="shared" si="390"/>
        <v/>
      </c>
      <c r="R194" s="136" t="str">
        <f t="shared" si="390"/>
        <v/>
      </c>
      <c r="S194" s="136" t="str">
        <f t="shared" si="390"/>
        <v/>
      </c>
      <c r="T194" s="136" t="str">
        <f t="shared" si="390"/>
        <v/>
      </c>
      <c r="U194" s="136" t="str">
        <f t="shared" si="390"/>
        <v/>
      </c>
      <c r="V194" s="136" t="str">
        <f t="shared" si="390"/>
        <v/>
      </c>
      <c r="W194" s="136" t="str">
        <f t="shared" si="390"/>
        <v/>
      </c>
      <c r="X194" s="136" t="str">
        <f t="shared" si="390"/>
        <v/>
      </c>
      <c r="Y194" s="136" t="str">
        <f t="shared" si="390"/>
        <v/>
      </c>
      <c r="Z194" s="136" t="str">
        <f t="shared" si="390"/>
        <v/>
      </c>
      <c r="AA194" s="136" t="str">
        <f t="shared" si="390"/>
        <v/>
      </c>
      <c r="AB194" s="136" t="str">
        <f t="shared" si="390"/>
        <v/>
      </c>
      <c r="AC194" s="136" t="str">
        <f t="shared" si="390"/>
        <v/>
      </c>
      <c r="AD194" s="136" t="str">
        <f t="shared" si="390"/>
        <v/>
      </c>
      <c r="AE194" s="136" t="str">
        <f t="shared" si="390"/>
        <v/>
      </c>
      <c r="AF194" s="136" t="str">
        <f t="shared" si="390"/>
        <v/>
      </c>
      <c r="AG194" s="136" t="str">
        <f t="shared" si="390"/>
        <v/>
      </c>
      <c r="AH194" s="136" t="str">
        <f t="shared" si="390"/>
        <v/>
      </c>
      <c r="AI194" s="136" t="str">
        <f t="shared" si="390"/>
        <v/>
      </c>
      <c r="AJ194" s="136" t="str">
        <f t="shared" si="390"/>
        <v/>
      </c>
      <c r="AK194" s="136" t="str">
        <f t="shared" si="390"/>
        <v/>
      </c>
      <c r="AL194" s="136" t="str">
        <f t="shared" si="390"/>
        <v/>
      </c>
      <c r="AM194" s="136" t="str">
        <f t="shared" si="390"/>
        <v/>
      </c>
      <c r="AN194" s="136" t="str">
        <f t="shared" ref="AN194:BR194" si="391">IF(AJ194&lt;&gt;"",ROUND(AN4*IF($G$1&gt;=DATEVALUE("22/11/2019"),$C$194/365)*$F$194,IF(FALSE,-3,2)),"")</f>
        <v/>
      </c>
      <c r="AO194" s="136" t="str">
        <f t="shared" si="391"/>
        <v/>
      </c>
      <c r="AP194" s="136" t="str">
        <f t="shared" si="391"/>
        <v/>
      </c>
      <c r="AQ194" s="136" t="str">
        <f t="shared" si="391"/>
        <v/>
      </c>
      <c r="AR194" s="136" t="str">
        <f t="shared" si="391"/>
        <v/>
      </c>
      <c r="AS194" s="136" t="str">
        <f t="shared" si="391"/>
        <v/>
      </c>
      <c r="AT194" s="136" t="str">
        <f t="shared" si="391"/>
        <v/>
      </c>
      <c r="AU194" s="136" t="str">
        <f t="shared" si="391"/>
        <v/>
      </c>
      <c r="AV194" s="136" t="str">
        <f t="shared" si="391"/>
        <v/>
      </c>
      <c r="AW194" s="136" t="str">
        <f t="shared" si="391"/>
        <v/>
      </c>
      <c r="AX194" s="136" t="str">
        <f t="shared" si="391"/>
        <v/>
      </c>
      <c r="AY194" s="136" t="str">
        <f t="shared" si="391"/>
        <v/>
      </c>
      <c r="AZ194" s="136" t="str">
        <f t="shared" si="391"/>
        <v/>
      </c>
      <c r="BA194" s="136" t="str">
        <f t="shared" si="391"/>
        <v/>
      </c>
      <c r="BB194" s="136" t="str">
        <f t="shared" si="391"/>
        <v/>
      </c>
      <c r="BC194" s="136" t="str">
        <f t="shared" si="391"/>
        <v/>
      </c>
      <c r="BD194" s="136" t="str">
        <f t="shared" si="391"/>
        <v/>
      </c>
      <c r="BE194" s="136" t="str">
        <f t="shared" si="391"/>
        <v/>
      </c>
      <c r="BF194" s="136" t="str">
        <f t="shared" si="391"/>
        <v/>
      </c>
      <c r="BG194" s="136" t="str">
        <f t="shared" si="391"/>
        <v/>
      </c>
      <c r="BH194" s="136" t="str">
        <f t="shared" si="391"/>
        <v/>
      </c>
      <c r="BI194" s="136" t="str">
        <f t="shared" si="391"/>
        <v/>
      </c>
      <c r="BJ194" s="136" t="str">
        <f t="shared" si="391"/>
        <v/>
      </c>
      <c r="BK194" s="136" t="str">
        <f t="shared" si="391"/>
        <v/>
      </c>
      <c r="BL194" s="136" t="str">
        <f t="shared" si="391"/>
        <v/>
      </c>
      <c r="BM194" s="136" t="str">
        <f t="shared" si="391"/>
        <v/>
      </c>
      <c r="BN194" s="136" t="str">
        <f t="shared" si="391"/>
        <v/>
      </c>
      <c r="BO194" s="136" t="str">
        <f t="shared" si="391"/>
        <v/>
      </c>
      <c r="BP194" s="136" t="str">
        <f t="shared" si="391"/>
        <v/>
      </c>
      <c r="BQ194" s="136" t="str">
        <f t="shared" si="391"/>
        <v/>
      </c>
      <c r="BR194" s="136" t="str">
        <f t="shared" si="391"/>
        <v/>
      </c>
    </row>
    <row r="195" spans="1:70">
      <c r="A195" s="133" t="str">
        <f>IFERROR(IF(IF(AND(ROW(A195)=ROW($A$6),$G$2&lt;DATEVALUE("28/07/2006")),$G$2+1,INDEX('Intereses moratorios'!$A$7:$A$299,MATCH($G$2,'Intereses moratorios'!$A$7:$A$299,1)+ROW(A195)-ROW($A$6)))=0,"",IF(AND(ROW(A195)=ROW($A$6),$G$2&lt;DATEVALUE("28/07/2006")),$G$2+1,INDEX('Intereses moratorios'!$A$7:$A$299,MATCH($G$2,'Intereses moratorios'!$A$7:$A$299,1)+ROW(A195)-ROW($A$6)))),"")</f>
        <v/>
      </c>
      <c r="B195" s="133" t="str">
        <f>IFERROR(INDEX('Intereses moratorios'!$B$7:$B$299,MATCH(A195,'Intereses moratorios'!$A$7:$A$299,0)),"")</f>
        <v/>
      </c>
      <c r="C195" s="134" t="str">
        <f>IF(A195="","",IFERROR(IF($G$1&gt;=DATEVALUE("22/11/2019"),$E$4,INDEX('Intereses moratorios'!$D$7:$D$299,MATCH(A195,'Intereses moratorios'!$A$7:$A$299,0))),""))</f>
        <v/>
      </c>
      <c r="D195" s="133" t="str">
        <f t="shared" si="272"/>
        <v/>
      </c>
      <c r="E195" s="133" t="str">
        <f t="shared" si="273"/>
        <v/>
      </c>
      <c r="F195" s="135" t="str">
        <f t="shared" si="269"/>
        <v/>
      </c>
      <c r="G195" s="136" t="str">
        <f t="shared" si="266"/>
        <v/>
      </c>
      <c r="H195" s="136" t="str">
        <f t="shared" ref="H195:AM195" si="392">IF(D195&lt;&gt;"",ROUND(H4*IF($G$1&gt;=DATEVALUE("22/11/2019"),$C$195/365)*$F$195,IF(FALSE,-3,2)),"")</f>
        <v/>
      </c>
      <c r="I195" s="136" t="str">
        <f t="shared" si="392"/>
        <v/>
      </c>
      <c r="J195" s="136" t="str">
        <f t="shared" si="392"/>
        <v/>
      </c>
      <c r="K195" s="136" t="str">
        <f t="shared" si="392"/>
        <v/>
      </c>
      <c r="L195" s="136" t="str">
        <f t="shared" si="392"/>
        <v/>
      </c>
      <c r="M195" s="136" t="str">
        <f t="shared" si="392"/>
        <v/>
      </c>
      <c r="N195" s="136" t="str">
        <f t="shared" si="392"/>
        <v/>
      </c>
      <c r="O195" s="136" t="str">
        <f t="shared" si="392"/>
        <v/>
      </c>
      <c r="P195" s="136" t="str">
        <f t="shared" si="392"/>
        <v/>
      </c>
      <c r="Q195" s="136" t="str">
        <f t="shared" si="392"/>
        <v/>
      </c>
      <c r="R195" s="136" t="str">
        <f t="shared" si="392"/>
        <v/>
      </c>
      <c r="S195" s="136" t="str">
        <f t="shared" si="392"/>
        <v/>
      </c>
      <c r="T195" s="136" t="str">
        <f t="shared" si="392"/>
        <v/>
      </c>
      <c r="U195" s="136" t="str">
        <f t="shared" si="392"/>
        <v/>
      </c>
      <c r="V195" s="136" t="str">
        <f t="shared" si="392"/>
        <v/>
      </c>
      <c r="W195" s="136" t="str">
        <f t="shared" si="392"/>
        <v/>
      </c>
      <c r="X195" s="136" t="str">
        <f t="shared" si="392"/>
        <v/>
      </c>
      <c r="Y195" s="136" t="str">
        <f t="shared" si="392"/>
        <v/>
      </c>
      <c r="Z195" s="136" t="str">
        <f t="shared" si="392"/>
        <v/>
      </c>
      <c r="AA195" s="136" t="str">
        <f t="shared" si="392"/>
        <v/>
      </c>
      <c r="AB195" s="136" t="str">
        <f t="shared" si="392"/>
        <v/>
      </c>
      <c r="AC195" s="136" t="str">
        <f t="shared" si="392"/>
        <v/>
      </c>
      <c r="AD195" s="136" t="str">
        <f t="shared" si="392"/>
        <v/>
      </c>
      <c r="AE195" s="136" t="str">
        <f t="shared" si="392"/>
        <v/>
      </c>
      <c r="AF195" s="136" t="str">
        <f t="shared" si="392"/>
        <v/>
      </c>
      <c r="AG195" s="136" t="str">
        <f t="shared" si="392"/>
        <v/>
      </c>
      <c r="AH195" s="136" t="str">
        <f t="shared" si="392"/>
        <v/>
      </c>
      <c r="AI195" s="136" t="str">
        <f t="shared" si="392"/>
        <v/>
      </c>
      <c r="AJ195" s="136" t="str">
        <f t="shared" si="392"/>
        <v/>
      </c>
      <c r="AK195" s="136" t="str">
        <f t="shared" si="392"/>
        <v/>
      </c>
      <c r="AL195" s="136" t="str">
        <f t="shared" si="392"/>
        <v/>
      </c>
      <c r="AM195" s="136" t="str">
        <f t="shared" si="392"/>
        <v/>
      </c>
      <c r="AN195" s="136" t="str">
        <f t="shared" ref="AN195:BR195" si="393">IF(AJ195&lt;&gt;"",ROUND(AN4*IF($G$1&gt;=DATEVALUE("22/11/2019"),$C$195/365)*$F$195,IF(FALSE,-3,2)),"")</f>
        <v/>
      </c>
      <c r="AO195" s="136" t="str">
        <f t="shared" si="393"/>
        <v/>
      </c>
      <c r="AP195" s="136" t="str">
        <f t="shared" si="393"/>
        <v/>
      </c>
      <c r="AQ195" s="136" t="str">
        <f t="shared" si="393"/>
        <v/>
      </c>
      <c r="AR195" s="136" t="str">
        <f t="shared" si="393"/>
        <v/>
      </c>
      <c r="AS195" s="136" t="str">
        <f t="shared" si="393"/>
        <v/>
      </c>
      <c r="AT195" s="136" t="str">
        <f t="shared" si="393"/>
        <v/>
      </c>
      <c r="AU195" s="136" t="str">
        <f t="shared" si="393"/>
        <v/>
      </c>
      <c r="AV195" s="136" t="str">
        <f t="shared" si="393"/>
        <v/>
      </c>
      <c r="AW195" s="136" t="str">
        <f t="shared" si="393"/>
        <v/>
      </c>
      <c r="AX195" s="136" t="str">
        <f t="shared" si="393"/>
        <v/>
      </c>
      <c r="AY195" s="136" t="str">
        <f t="shared" si="393"/>
        <v/>
      </c>
      <c r="AZ195" s="136" t="str">
        <f t="shared" si="393"/>
        <v/>
      </c>
      <c r="BA195" s="136" t="str">
        <f t="shared" si="393"/>
        <v/>
      </c>
      <c r="BB195" s="136" t="str">
        <f t="shared" si="393"/>
        <v/>
      </c>
      <c r="BC195" s="136" t="str">
        <f t="shared" si="393"/>
        <v/>
      </c>
      <c r="BD195" s="136" t="str">
        <f t="shared" si="393"/>
        <v/>
      </c>
      <c r="BE195" s="136" t="str">
        <f t="shared" si="393"/>
        <v/>
      </c>
      <c r="BF195" s="136" t="str">
        <f t="shared" si="393"/>
        <v/>
      </c>
      <c r="BG195" s="136" t="str">
        <f t="shared" si="393"/>
        <v/>
      </c>
      <c r="BH195" s="136" t="str">
        <f t="shared" si="393"/>
        <v/>
      </c>
      <c r="BI195" s="136" t="str">
        <f t="shared" si="393"/>
        <v/>
      </c>
      <c r="BJ195" s="136" t="str">
        <f t="shared" si="393"/>
        <v/>
      </c>
      <c r="BK195" s="136" t="str">
        <f t="shared" si="393"/>
        <v/>
      </c>
      <c r="BL195" s="136" t="str">
        <f t="shared" si="393"/>
        <v/>
      </c>
      <c r="BM195" s="136" t="str">
        <f t="shared" si="393"/>
        <v/>
      </c>
      <c r="BN195" s="136" t="str">
        <f t="shared" si="393"/>
        <v/>
      </c>
      <c r="BO195" s="136" t="str">
        <f t="shared" si="393"/>
        <v/>
      </c>
      <c r="BP195" s="136" t="str">
        <f t="shared" si="393"/>
        <v/>
      </c>
      <c r="BQ195" s="136" t="str">
        <f t="shared" si="393"/>
        <v/>
      </c>
      <c r="BR195" s="136" t="str">
        <f t="shared" si="393"/>
        <v/>
      </c>
    </row>
    <row r="196" spans="1:70">
      <c r="A196" s="133" t="str">
        <f>IFERROR(IF(IF(AND(ROW(A196)=ROW($A$6),$G$2&lt;DATEVALUE("28/07/2006")),$G$2+1,INDEX('Intereses moratorios'!$A$7:$A$299,MATCH($G$2,'Intereses moratorios'!$A$7:$A$299,1)+ROW(A196)-ROW($A$6)))=0,"",IF(AND(ROW(A196)=ROW($A$6),$G$2&lt;DATEVALUE("28/07/2006")),$G$2+1,INDEX('Intereses moratorios'!$A$7:$A$299,MATCH($G$2,'Intereses moratorios'!$A$7:$A$299,1)+ROW(A196)-ROW($A$6)))),"")</f>
        <v/>
      </c>
      <c r="B196" s="133" t="str">
        <f>IFERROR(INDEX('Intereses moratorios'!$B$7:$B$299,MATCH(A196,'Intereses moratorios'!$A$7:$A$299,0)),"")</f>
        <v/>
      </c>
      <c r="C196" s="134" t="str">
        <f>IF(A196="","",IFERROR(IF($G$1&gt;=DATEVALUE("22/11/2019"),$E$4,INDEX('Intereses moratorios'!$D$7:$D$299,MATCH(A196,'Intereses moratorios'!$A$7:$A$299,0))),""))</f>
        <v/>
      </c>
      <c r="D196" s="133" t="str">
        <f t="shared" si="272"/>
        <v/>
      </c>
      <c r="E196" s="133" t="str">
        <f t="shared" si="273"/>
        <v/>
      </c>
      <c r="F196" s="135" t="str">
        <f t="shared" si="269"/>
        <v/>
      </c>
      <c r="G196" s="136" t="str">
        <f t="shared" si="266"/>
        <v/>
      </c>
      <c r="H196" s="136" t="str">
        <f t="shared" ref="H196:AM196" si="394">IF(D196&lt;&gt;"",ROUND(H4*IF($G$1&gt;=DATEVALUE("22/11/2019"),$C$196/365)*$F$196,IF(FALSE,-3,2)),"")</f>
        <v/>
      </c>
      <c r="I196" s="136" t="str">
        <f t="shared" si="394"/>
        <v/>
      </c>
      <c r="J196" s="136" t="str">
        <f t="shared" si="394"/>
        <v/>
      </c>
      <c r="K196" s="136" t="str">
        <f t="shared" si="394"/>
        <v/>
      </c>
      <c r="L196" s="136" t="str">
        <f t="shared" si="394"/>
        <v/>
      </c>
      <c r="M196" s="136" t="str">
        <f t="shared" si="394"/>
        <v/>
      </c>
      <c r="N196" s="136" t="str">
        <f t="shared" si="394"/>
        <v/>
      </c>
      <c r="O196" s="136" t="str">
        <f t="shared" si="394"/>
        <v/>
      </c>
      <c r="P196" s="136" t="str">
        <f t="shared" si="394"/>
        <v/>
      </c>
      <c r="Q196" s="136" t="str">
        <f t="shared" si="394"/>
        <v/>
      </c>
      <c r="R196" s="136" t="str">
        <f t="shared" si="394"/>
        <v/>
      </c>
      <c r="S196" s="136" t="str">
        <f t="shared" si="394"/>
        <v/>
      </c>
      <c r="T196" s="136" t="str">
        <f t="shared" si="394"/>
        <v/>
      </c>
      <c r="U196" s="136" t="str">
        <f t="shared" si="394"/>
        <v/>
      </c>
      <c r="V196" s="136" t="str">
        <f t="shared" si="394"/>
        <v/>
      </c>
      <c r="W196" s="136" t="str">
        <f t="shared" si="394"/>
        <v/>
      </c>
      <c r="X196" s="136" t="str">
        <f t="shared" si="394"/>
        <v/>
      </c>
      <c r="Y196" s="136" t="str">
        <f t="shared" si="394"/>
        <v/>
      </c>
      <c r="Z196" s="136" t="str">
        <f t="shared" si="394"/>
        <v/>
      </c>
      <c r="AA196" s="136" t="str">
        <f t="shared" si="394"/>
        <v/>
      </c>
      <c r="AB196" s="136" t="str">
        <f t="shared" si="394"/>
        <v/>
      </c>
      <c r="AC196" s="136" t="str">
        <f t="shared" si="394"/>
        <v/>
      </c>
      <c r="AD196" s="136" t="str">
        <f t="shared" si="394"/>
        <v/>
      </c>
      <c r="AE196" s="136" t="str">
        <f t="shared" si="394"/>
        <v/>
      </c>
      <c r="AF196" s="136" t="str">
        <f t="shared" si="394"/>
        <v/>
      </c>
      <c r="AG196" s="136" t="str">
        <f t="shared" si="394"/>
        <v/>
      </c>
      <c r="AH196" s="136" t="str">
        <f t="shared" si="394"/>
        <v/>
      </c>
      <c r="AI196" s="136" t="str">
        <f t="shared" si="394"/>
        <v/>
      </c>
      <c r="AJ196" s="136" t="str">
        <f t="shared" si="394"/>
        <v/>
      </c>
      <c r="AK196" s="136" t="str">
        <f t="shared" si="394"/>
        <v/>
      </c>
      <c r="AL196" s="136" t="str">
        <f t="shared" si="394"/>
        <v/>
      </c>
      <c r="AM196" s="136" t="str">
        <f t="shared" si="394"/>
        <v/>
      </c>
      <c r="AN196" s="136" t="str">
        <f t="shared" ref="AN196:BR196" si="395">IF(AJ196&lt;&gt;"",ROUND(AN4*IF($G$1&gt;=DATEVALUE("22/11/2019"),$C$196/365)*$F$196,IF(FALSE,-3,2)),"")</f>
        <v/>
      </c>
      <c r="AO196" s="136" t="str">
        <f t="shared" si="395"/>
        <v/>
      </c>
      <c r="AP196" s="136" t="str">
        <f t="shared" si="395"/>
        <v/>
      </c>
      <c r="AQ196" s="136" t="str">
        <f t="shared" si="395"/>
        <v/>
      </c>
      <c r="AR196" s="136" t="str">
        <f t="shared" si="395"/>
        <v/>
      </c>
      <c r="AS196" s="136" t="str">
        <f t="shared" si="395"/>
        <v/>
      </c>
      <c r="AT196" s="136" t="str">
        <f t="shared" si="395"/>
        <v/>
      </c>
      <c r="AU196" s="136" t="str">
        <f t="shared" si="395"/>
        <v/>
      </c>
      <c r="AV196" s="136" t="str">
        <f t="shared" si="395"/>
        <v/>
      </c>
      <c r="AW196" s="136" t="str">
        <f t="shared" si="395"/>
        <v/>
      </c>
      <c r="AX196" s="136" t="str">
        <f t="shared" si="395"/>
        <v/>
      </c>
      <c r="AY196" s="136" t="str">
        <f t="shared" si="395"/>
        <v/>
      </c>
      <c r="AZ196" s="136" t="str">
        <f t="shared" si="395"/>
        <v/>
      </c>
      <c r="BA196" s="136" t="str">
        <f t="shared" si="395"/>
        <v/>
      </c>
      <c r="BB196" s="136" t="str">
        <f t="shared" si="395"/>
        <v/>
      </c>
      <c r="BC196" s="136" t="str">
        <f t="shared" si="395"/>
        <v/>
      </c>
      <c r="BD196" s="136" t="str">
        <f t="shared" si="395"/>
        <v/>
      </c>
      <c r="BE196" s="136" t="str">
        <f t="shared" si="395"/>
        <v/>
      </c>
      <c r="BF196" s="136" t="str">
        <f t="shared" si="395"/>
        <v/>
      </c>
      <c r="BG196" s="136" t="str">
        <f t="shared" si="395"/>
        <v/>
      </c>
      <c r="BH196" s="136" t="str">
        <f t="shared" si="395"/>
        <v/>
      </c>
      <c r="BI196" s="136" t="str">
        <f t="shared" si="395"/>
        <v/>
      </c>
      <c r="BJ196" s="136" t="str">
        <f t="shared" si="395"/>
        <v/>
      </c>
      <c r="BK196" s="136" t="str">
        <f t="shared" si="395"/>
        <v/>
      </c>
      <c r="BL196" s="136" t="str">
        <f t="shared" si="395"/>
        <v/>
      </c>
      <c r="BM196" s="136" t="str">
        <f t="shared" si="395"/>
        <v/>
      </c>
      <c r="BN196" s="136" t="str">
        <f t="shared" si="395"/>
        <v/>
      </c>
      <c r="BO196" s="136" t="str">
        <f t="shared" si="395"/>
        <v/>
      </c>
      <c r="BP196" s="136" t="str">
        <f t="shared" si="395"/>
        <v/>
      </c>
      <c r="BQ196" s="136" t="str">
        <f t="shared" si="395"/>
        <v/>
      </c>
      <c r="BR196" s="136" t="str">
        <f t="shared" si="395"/>
        <v/>
      </c>
    </row>
    <row r="197" spans="1:70">
      <c r="A197" s="133" t="str">
        <f>IFERROR(IF(IF(AND(ROW(A197)=ROW($A$6),$G$2&lt;DATEVALUE("28/07/2006")),$G$2+1,INDEX('Intereses moratorios'!$A$7:$A$299,MATCH($G$2,'Intereses moratorios'!$A$7:$A$299,1)+ROW(A197)-ROW($A$6)))=0,"",IF(AND(ROW(A197)=ROW($A$6),$G$2&lt;DATEVALUE("28/07/2006")),$G$2+1,INDEX('Intereses moratorios'!$A$7:$A$299,MATCH($G$2,'Intereses moratorios'!$A$7:$A$299,1)+ROW(A197)-ROW($A$6)))),"")</f>
        <v/>
      </c>
      <c r="B197" s="133" t="str">
        <f>IFERROR(INDEX('Intereses moratorios'!$B$7:$B$299,MATCH(A197,'Intereses moratorios'!$A$7:$A$299,0)),"")</f>
        <v/>
      </c>
      <c r="C197" s="134" t="str">
        <f>IF(A197="","",IFERROR(IF($G$1&gt;=DATEVALUE("22/11/2019"),$E$4,INDEX('Intereses moratorios'!$D$7:$D$299,MATCH(A197,'Intereses moratorios'!$A$7:$A$299,0))),""))</f>
        <v/>
      </c>
      <c r="D197" s="133" t="str">
        <f t="shared" si="272"/>
        <v/>
      </c>
      <c r="E197" s="133" t="str">
        <f t="shared" si="273"/>
        <v/>
      </c>
      <c r="F197" s="135" t="str">
        <f t="shared" si="269"/>
        <v/>
      </c>
      <c r="G197" s="136" t="str">
        <f t="shared" si="266"/>
        <v/>
      </c>
      <c r="H197" s="136" t="str">
        <f t="shared" ref="H197:AM197" si="396">IF(D197&lt;&gt;"",ROUND(H4*IF($G$1&gt;=DATEVALUE("22/11/2019"),$C$197/365)*$F$197,IF(FALSE,-3,2)),"")</f>
        <v/>
      </c>
      <c r="I197" s="136" t="str">
        <f t="shared" si="396"/>
        <v/>
      </c>
      <c r="J197" s="136" t="str">
        <f t="shared" si="396"/>
        <v/>
      </c>
      <c r="K197" s="136" t="str">
        <f t="shared" si="396"/>
        <v/>
      </c>
      <c r="L197" s="136" t="str">
        <f t="shared" si="396"/>
        <v/>
      </c>
      <c r="M197" s="136" t="str">
        <f t="shared" si="396"/>
        <v/>
      </c>
      <c r="N197" s="136" t="str">
        <f t="shared" si="396"/>
        <v/>
      </c>
      <c r="O197" s="136" t="str">
        <f t="shared" si="396"/>
        <v/>
      </c>
      <c r="P197" s="136" t="str">
        <f t="shared" si="396"/>
        <v/>
      </c>
      <c r="Q197" s="136" t="str">
        <f t="shared" si="396"/>
        <v/>
      </c>
      <c r="R197" s="136" t="str">
        <f t="shared" si="396"/>
        <v/>
      </c>
      <c r="S197" s="136" t="str">
        <f t="shared" si="396"/>
        <v/>
      </c>
      <c r="T197" s="136" t="str">
        <f t="shared" si="396"/>
        <v/>
      </c>
      <c r="U197" s="136" t="str">
        <f t="shared" si="396"/>
        <v/>
      </c>
      <c r="V197" s="136" t="str">
        <f t="shared" si="396"/>
        <v/>
      </c>
      <c r="W197" s="136" t="str">
        <f t="shared" si="396"/>
        <v/>
      </c>
      <c r="X197" s="136" t="str">
        <f t="shared" si="396"/>
        <v/>
      </c>
      <c r="Y197" s="136" t="str">
        <f t="shared" si="396"/>
        <v/>
      </c>
      <c r="Z197" s="136" t="str">
        <f t="shared" si="396"/>
        <v/>
      </c>
      <c r="AA197" s="136" t="str">
        <f t="shared" si="396"/>
        <v/>
      </c>
      <c r="AB197" s="136" t="str">
        <f t="shared" si="396"/>
        <v/>
      </c>
      <c r="AC197" s="136" t="str">
        <f t="shared" si="396"/>
        <v/>
      </c>
      <c r="AD197" s="136" t="str">
        <f t="shared" si="396"/>
        <v/>
      </c>
      <c r="AE197" s="136" t="str">
        <f t="shared" si="396"/>
        <v/>
      </c>
      <c r="AF197" s="136" t="str">
        <f t="shared" si="396"/>
        <v/>
      </c>
      <c r="AG197" s="136" t="str">
        <f t="shared" si="396"/>
        <v/>
      </c>
      <c r="AH197" s="136" t="str">
        <f t="shared" si="396"/>
        <v/>
      </c>
      <c r="AI197" s="136" t="str">
        <f t="shared" si="396"/>
        <v/>
      </c>
      <c r="AJ197" s="136" t="str">
        <f t="shared" si="396"/>
        <v/>
      </c>
      <c r="AK197" s="136" t="str">
        <f t="shared" si="396"/>
        <v/>
      </c>
      <c r="AL197" s="136" t="str">
        <f t="shared" si="396"/>
        <v/>
      </c>
      <c r="AM197" s="136" t="str">
        <f t="shared" si="396"/>
        <v/>
      </c>
      <c r="AN197" s="136" t="str">
        <f t="shared" ref="AN197:BR197" si="397">IF(AJ197&lt;&gt;"",ROUND(AN4*IF($G$1&gt;=DATEVALUE("22/11/2019"),$C$197/365)*$F$197,IF(FALSE,-3,2)),"")</f>
        <v/>
      </c>
      <c r="AO197" s="136" t="str">
        <f t="shared" si="397"/>
        <v/>
      </c>
      <c r="AP197" s="136" t="str">
        <f t="shared" si="397"/>
        <v/>
      </c>
      <c r="AQ197" s="136" t="str">
        <f t="shared" si="397"/>
        <v/>
      </c>
      <c r="AR197" s="136" t="str">
        <f t="shared" si="397"/>
        <v/>
      </c>
      <c r="AS197" s="136" t="str">
        <f t="shared" si="397"/>
        <v/>
      </c>
      <c r="AT197" s="136" t="str">
        <f t="shared" si="397"/>
        <v/>
      </c>
      <c r="AU197" s="136" t="str">
        <f t="shared" si="397"/>
        <v/>
      </c>
      <c r="AV197" s="136" t="str">
        <f t="shared" si="397"/>
        <v/>
      </c>
      <c r="AW197" s="136" t="str">
        <f t="shared" si="397"/>
        <v/>
      </c>
      <c r="AX197" s="136" t="str">
        <f t="shared" si="397"/>
        <v/>
      </c>
      <c r="AY197" s="136" t="str">
        <f t="shared" si="397"/>
        <v/>
      </c>
      <c r="AZ197" s="136" t="str">
        <f t="shared" si="397"/>
        <v/>
      </c>
      <c r="BA197" s="136" t="str">
        <f t="shared" si="397"/>
        <v/>
      </c>
      <c r="BB197" s="136" t="str">
        <f t="shared" si="397"/>
        <v/>
      </c>
      <c r="BC197" s="136" t="str">
        <f t="shared" si="397"/>
        <v/>
      </c>
      <c r="BD197" s="136" t="str">
        <f t="shared" si="397"/>
        <v/>
      </c>
      <c r="BE197" s="136" t="str">
        <f t="shared" si="397"/>
        <v/>
      </c>
      <c r="BF197" s="136" t="str">
        <f t="shared" si="397"/>
        <v/>
      </c>
      <c r="BG197" s="136" t="str">
        <f t="shared" si="397"/>
        <v/>
      </c>
      <c r="BH197" s="136" t="str">
        <f t="shared" si="397"/>
        <v/>
      </c>
      <c r="BI197" s="136" t="str">
        <f t="shared" si="397"/>
        <v/>
      </c>
      <c r="BJ197" s="136" t="str">
        <f t="shared" si="397"/>
        <v/>
      </c>
      <c r="BK197" s="136" t="str">
        <f t="shared" si="397"/>
        <v/>
      </c>
      <c r="BL197" s="136" t="str">
        <f t="shared" si="397"/>
        <v/>
      </c>
      <c r="BM197" s="136" t="str">
        <f t="shared" si="397"/>
        <v/>
      </c>
      <c r="BN197" s="136" t="str">
        <f t="shared" si="397"/>
        <v/>
      </c>
      <c r="BO197" s="136" t="str">
        <f t="shared" si="397"/>
        <v/>
      </c>
      <c r="BP197" s="136" t="str">
        <f t="shared" si="397"/>
        <v/>
      </c>
      <c r="BQ197" s="136" t="str">
        <f t="shared" si="397"/>
        <v/>
      </c>
      <c r="BR197" s="136" t="str">
        <f t="shared" si="397"/>
        <v/>
      </c>
    </row>
    <row r="198" spans="1:70">
      <c r="A198" s="133" t="str">
        <f>IFERROR(IF(IF(AND(ROW(A198)=ROW($A$6),$G$2&lt;DATEVALUE("28/07/2006")),$G$2+1,INDEX('Intereses moratorios'!$A$7:$A$299,MATCH($G$2,'Intereses moratorios'!$A$7:$A$299,1)+ROW(A198)-ROW($A$6)))=0,"",IF(AND(ROW(A198)=ROW($A$6),$G$2&lt;DATEVALUE("28/07/2006")),$G$2+1,INDEX('Intereses moratorios'!$A$7:$A$299,MATCH($G$2,'Intereses moratorios'!$A$7:$A$299,1)+ROW(A198)-ROW($A$6)))),"")</f>
        <v/>
      </c>
      <c r="B198" s="133" t="str">
        <f>IFERROR(INDEX('Intereses moratorios'!$B$7:$B$299,MATCH(A198,'Intereses moratorios'!$A$7:$A$299,0)),"")</f>
        <v/>
      </c>
      <c r="C198" s="134" t="str">
        <f>IF(A198="","",IFERROR(IF($G$1&gt;=DATEVALUE("22/11/2019"),$E$4,INDEX('Intereses moratorios'!$D$7:$D$299,MATCH(A198,'Intereses moratorios'!$A$7:$A$299,0))),""))</f>
        <v/>
      </c>
      <c r="D198" s="133" t="str">
        <f t="shared" si="272"/>
        <v/>
      </c>
      <c r="E198" s="133" t="str">
        <f t="shared" si="273"/>
        <v/>
      </c>
      <c r="F198" s="135" t="str">
        <f t="shared" si="269"/>
        <v/>
      </c>
      <c r="G198" s="136" t="str">
        <f t="shared" ref="G198:G261" si="398">IF(D198&lt;&gt;"",ROUND($G$4*IF($G$1&gt;=DATEVALUE("22/11/2019"),C198/365)*F198,IF(FALSE,-3,2)),"")</f>
        <v/>
      </c>
      <c r="H198" s="136" t="str">
        <f t="shared" ref="H198:AM198" si="399">IF(D198&lt;&gt;"",ROUND(H4*IF($G$1&gt;=DATEVALUE("22/11/2019"),$C$198/365)*$F$198,IF(FALSE,-3,2)),"")</f>
        <v/>
      </c>
      <c r="I198" s="136" t="str">
        <f t="shared" si="399"/>
        <v/>
      </c>
      <c r="J198" s="136" t="str">
        <f t="shared" si="399"/>
        <v/>
      </c>
      <c r="K198" s="136" t="str">
        <f t="shared" si="399"/>
        <v/>
      </c>
      <c r="L198" s="136" t="str">
        <f t="shared" si="399"/>
        <v/>
      </c>
      <c r="M198" s="136" t="str">
        <f t="shared" si="399"/>
        <v/>
      </c>
      <c r="N198" s="136" t="str">
        <f t="shared" si="399"/>
        <v/>
      </c>
      <c r="O198" s="136" t="str">
        <f t="shared" si="399"/>
        <v/>
      </c>
      <c r="P198" s="136" t="str">
        <f t="shared" si="399"/>
        <v/>
      </c>
      <c r="Q198" s="136" t="str">
        <f t="shared" si="399"/>
        <v/>
      </c>
      <c r="R198" s="136" t="str">
        <f t="shared" si="399"/>
        <v/>
      </c>
      <c r="S198" s="136" t="str">
        <f t="shared" si="399"/>
        <v/>
      </c>
      <c r="T198" s="136" t="str">
        <f t="shared" si="399"/>
        <v/>
      </c>
      <c r="U198" s="136" t="str">
        <f t="shared" si="399"/>
        <v/>
      </c>
      <c r="V198" s="136" t="str">
        <f t="shared" si="399"/>
        <v/>
      </c>
      <c r="W198" s="136" t="str">
        <f t="shared" si="399"/>
        <v/>
      </c>
      <c r="X198" s="136" t="str">
        <f t="shared" si="399"/>
        <v/>
      </c>
      <c r="Y198" s="136" t="str">
        <f t="shared" si="399"/>
        <v/>
      </c>
      <c r="Z198" s="136" t="str">
        <f t="shared" si="399"/>
        <v/>
      </c>
      <c r="AA198" s="136" t="str">
        <f t="shared" si="399"/>
        <v/>
      </c>
      <c r="AB198" s="136" t="str">
        <f t="shared" si="399"/>
        <v/>
      </c>
      <c r="AC198" s="136" t="str">
        <f t="shared" si="399"/>
        <v/>
      </c>
      <c r="AD198" s="136" t="str">
        <f t="shared" si="399"/>
        <v/>
      </c>
      <c r="AE198" s="136" t="str">
        <f t="shared" si="399"/>
        <v/>
      </c>
      <c r="AF198" s="136" t="str">
        <f t="shared" si="399"/>
        <v/>
      </c>
      <c r="AG198" s="136" t="str">
        <f t="shared" si="399"/>
        <v/>
      </c>
      <c r="AH198" s="136" t="str">
        <f t="shared" si="399"/>
        <v/>
      </c>
      <c r="AI198" s="136" t="str">
        <f t="shared" si="399"/>
        <v/>
      </c>
      <c r="AJ198" s="136" t="str">
        <f t="shared" si="399"/>
        <v/>
      </c>
      <c r="AK198" s="136" t="str">
        <f t="shared" si="399"/>
        <v/>
      </c>
      <c r="AL198" s="136" t="str">
        <f t="shared" si="399"/>
        <v/>
      </c>
      <c r="AM198" s="136" t="str">
        <f t="shared" si="399"/>
        <v/>
      </c>
      <c r="AN198" s="136" t="str">
        <f t="shared" ref="AN198:BR198" si="400">IF(AJ198&lt;&gt;"",ROUND(AN4*IF($G$1&gt;=DATEVALUE("22/11/2019"),$C$198/365)*$F$198,IF(FALSE,-3,2)),"")</f>
        <v/>
      </c>
      <c r="AO198" s="136" t="str">
        <f t="shared" si="400"/>
        <v/>
      </c>
      <c r="AP198" s="136" t="str">
        <f t="shared" si="400"/>
        <v/>
      </c>
      <c r="AQ198" s="136" t="str">
        <f t="shared" si="400"/>
        <v/>
      </c>
      <c r="AR198" s="136" t="str">
        <f t="shared" si="400"/>
        <v/>
      </c>
      <c r="AS198" s="136" t="str">
        <f t="shared" si="400"/>
        <v/>
      </c>
      <c r="AT198" s="136" t="str">
        <f t="shared" si="400"/>
        <v/>
      </c>
      <c r="AU198" s="136" t="str">
        <f t="shared" si="400"/>
        <v/>
      </c>
      <c r="AV198" s="136" t="str">
        <f t="shared" si="400"/>
        <v/>
      </c>
      <c r="AW198" s="136" t="str">
        <f t="shared" si="400"/>
        <v/>
      </c>
      <c r="AX198" s="136" t="str">
        <f t="shared" si="400"/>
        <v/>
      </c>
      <c r="AY198" s="136" t="str">
        <f t="shared" si="400"/>
        <v/>
      </c>
      <c r="AZ198" s="136" t="str">
        <f t="shared" si="400"/>
        <v/>
      </c>
      <c r="BA198" s="136" t="str">
        <f t="shared" si="400"/>
        <v/>
      </c>
      <c r="BB198" s="136" t="str">
        <f t="shared" si="400"/>
        <v/>
      </c>
      <c r="BC198" s="136" t="str">
        <f t="shared" si="400"/>
        <v/>
      </c>
      <c r="BD198" s="136" t="str">
        <f t="shared" si="400"/>
        <v/>
      </c>
      <c r="BE198" s="136" t="str">
        <f t="shared" si="400"/>
        <v/>
      </c>
      <c r="BF198" s="136" t="str">
        <f t="shared" si="400"/>
        <v/>
      </c>
      <c r="BG198" s="136" t="str">
        <f t="shared" si="400"/>
        <v/>
      </c>
      <c r="BH198" s="136" t="str">
        <f t="shared" si="400"/>
        <v/>
      </c>
      <c r="BI198" s="136" t="str">
        <f t="shared" si="400"/>
        <v/>
      </c>
      <c r="BJ198" s="136" t="str">
        <f t="shared" si="400"/>
        <v/>
      </c>
      <c r="BK198" s="136" t="str">
        <f t="shared" si="400"/>
        <v/>
      </c>
      <c r="BL198" s="136" t="str">
        <f t="shared" si="400"/>
        <v/>
      </c>
      <c r="BM198" s="136" t="str">
        <f t="shared" si="400"/>
        <v/>
      </c>
      <c r="BN198" s="136" t="str">
        <f t="shared" si="400"/>
        <v/>
      </c>
      <c r="BO198" s="136" t="str">
        <f t="shared" si="400"/>
        <v/>
      </c>
      <c r="BP198" s="136" t="str">
        <f t="shared" si="400"/>
        <v/>
      </c>
      <c r="BQ198" s="136" t="str">
        <f t="shared" si="400"/>
        <v/>
      </c>
      <c r="BR198" s="136" t="str">
        <f t="shared" si="400"/>
        <v/>
      </c>
    </row>
    <row r="199" spans="1:70">
      <c r="A199" s="133" t="str">
        <f>IFERROR(IF(IF(AND(ROW(A199)=ROW($A$6),$G$2&lt;DATEVALUE("28/07/2006")),$G$2+1,INDEX('Intereses moratorios'!$A$7:$A$299,MATCH($G$2,'Intereses moratorios'!$A$7:$A$299,1)+ROW(A199)-ROW($A$6)))=0,"",IF(AND(ROW(A199)=ROW($A$6),$G$2&lt;DATEVALUE("28/07/2006")),$G$2+1,INDEX('Intereses moratorios'!$A$7:$A$299,MATCH($G$2,'Intereses moratorios'!$A$7:$A$299,1)+ROW(A199)-ROW($A$6)))),"")</f>
        <v/>
      </c>
      <c r="B199" s="133" t="str">
        <f>IFERROR(INDEX('Intereses moratorios'!$B$7:$B$299,MATCH(A199,'Intereses moratorios'!$A$7:$A$299,0)),"")</f>
        <v/>
      </c>
      <c r="C199" s="134" t="str">
        <f>IF(A199="","",IFERROR(IF($G$1&gt;=DATEVALUE("22/11/2019"),$E$4,INDEX('Intereses moratorios'!$D$7:$D$299,MATCH(A199,'Intereses moratorios'!$A$7:$A$299,0))),""))</f>
        <v/>
      </c>
      <c r="D199" s="133" t="str">
        <f t="shared" si="272"/>
        <v/>
      </c>
      <c r="E199" s="133" t="str">
        <f t="shared" si="273"/>
        <v/>
      </c>
      <c r="F199" s="135" t="str">
        <f t="shared" ref="F199:F262" si="401">IFERROR(E199-D199+1,"")</f>
        <v/>
      </c>
      <c r="G199" s="136" t="str">
        <f t="shared" si="398"/>
        <v/>
      </c>
      <c r="H199" s="136" t="str">
        <f t="shared" ref="H199:AM199" si="402">IF(D199&lt;&gt;"",ROUND(H4*IF($G$1&gt;=DATEVALUE("22/11/2019"),$C$199/365)*$F$199,IF(FALSE,-3,2)),"")</f>
        <v/>
      </c>
      <c r="I199" s="136" t="str">
        <f t="shared" si="402"/>
        <v/>
      </c>
      <c r="J199" s="136" t="str">
        <f t="shared" si="402"/>
        <v/>
      </c>
      <c r="K199" s="136" t="str">
        <f t="shared" si="402"/>
        <v/>
      </c>
      <c r="L199" s="136" t="str">
        <f t="shared" si="402"/>
        <v/>
      </c>
      <c r="M199" s="136" t="str">
        <f t="shared" si="402"/>
        <v/>
      </c>
      <c r="N199" s="136" t="str">
        <f t="shared" si="402"/>
        <v/>
      </c>
      <c r="O199" s="136" t="str">
        <f t="shared" si="402"/>
        <v/>
      </c>
      <c r="P199" s="136" t="str">
        <f t="shared" si="402"/>
        <v/>
      </c>
      <c r="Q199" s="136" t="str">
        <f t="shared" si="402"/>
        <v/>
      </c>
      <c r="R199" s="136" t="str">
        <f t="shared" si="402"/>
        <v/>
      </c>
      <c r="S199" s="136" t="str">
        <f t="shared" si="402"/>
        <v/>
      </c>
      <c r="T199" s="136" t="str">
        <f t="shared" si="402"/>
        <v/>
      </c>
      <c r="U199" s="136" t="str">
        <f t="shared" si="402"/>
        <v/>
      </c>
      <c r="V199" s="136" t="str">
        <f t="shared" si="402"/>
        <v/>
      </c>
      <c r="W199" s="136" t="str">
        <f t="shared" si="402"/>
        <v/>
      </c>
      <c r="X199" s="136" t="str">
        <f t="shared" si="402"/>
        <v/>
      </c>
      <c r="Y199" s="136" t="str">
        <f t="shared" si="402"/>
        <v/>
      </c>
      <c r="Z199" s="136" t="str">
        <f t="shared" si="402"/>
        <v/>
      </c>
      <c r="AA199" s="136" t="str">
        <f t="shared" si="402"/>
        <v/>
      </c>
      <c r="AB199" s="136" t="str">
        <f t="shared" si="402"/>
        <v/>
      </c>
      <c r="AC199" s="136" t="str">
        <f t="shared" si="402"/>
        <v/>
      </c>
      <c r="AD199" s="136" t="str">
        <f t="shared" si="402"/>
        <v/>
      </c>
      <c r="AE199" s="136" t="str">
        <f t="shared" si="402"/>
        <v/>
      </c>
      <c r="AF199" s="136" t="str">
        <f t="shared" si="402"/>
        <v/>
      </c>
      <c r="AG199" s="136" t="str">
        <f t="shared" si="402"/>
        <v/>
      </c>
      <c r="AH199" s="136" t="str">
        <f t="shared" si="402"/>
        <v/>
      </c>
      <c r="AI199" s="136" t="str">
        <f t="shared" si="402"/>
        <v/>
      </c>
      <c r="AJ199" s="136" t="str">
        <f t="shared" si="402"/>
        <v/>
      </c>
      <c r="AK199" s="136" t="str">
        <f t="shared" si="402"/>
        <v/>
      </c>
      <c r="AL199" s="136" t="str">
        <f t="shared" si="402"/>
        <v/>
      </c>
      <c r="AM199" s="136" t="str">
        <f t="shared" si="402"/>
        <v/>
      </c>
      <c r="AN199" s="136" t="str">
        <f t="shared" ref="AN199:BR199" si="403">IF(AJ199&lt;&gt;"",ROUND(AN4*IF($G$1&gt;=DATEVALUE("22/11/2019"),$C$199/365)*$F$199,IF(FALSE,-3,2)),"")</f>
        <v/>
      </c>
      <c r="AO199" s="136" t="str">
        <f t="shared" si="403"/>
        <v/>
      </c>
      <c r="AP199" s="136" t="str">
        <f t="shared" si="403"/>
        <v/>
      </c>
      <c r="AQ199" s="136" t="str">
        <f t="shared" si="403"/>
        <v/>
      </c>
      <c r="AR199" s="136" t="str">
        <f t="shared" si="403"/>
        <v/>
      </c>
      <c r="AS199" s="136" t="str">
        <f t="shared" si="403"/>
        <v/>
      </c>
      <c r="AT199" s="136" t="str">
        <f t="shared" si="403"/>
        <v/>
      </c>
      <c r="AU199" s="136" t="str">
        <f t="shared" si="403"/>
        <v/>
      </c>
      <c r="AV199" s="136" t="str">
        <f t="shared" si="403"/>
        <v/>
      </c>
      <c r="AW199" s="136" t="str">
        <f t="shared" si="403"/>
        <v/>
      </c>
      <c r="AX199" s="136" t="str">
        <f t="shared" si="403"/>
        <v/>
      </c>
      <c r="AY199" s="136" t="str">
        <f t="shared" si="403"/>
        <v/>
      </c>
      <c r="AZ199" s="136" t="str">
        <f t="shared" si="403"/>
        <v/>
      </c>
      <c r="BA199" s="136" t="str">
        <f t="shared" si="403"/>
        <v/>
      </c>
      <c r="BB199" s="136" t="str">
        <f t="shared" si="403"/>
        <v/>
      </c>
      <c r="BC199" s="136" t="str">
        <f t="shared" si="403"/>
        <v/>
      </c>
      <c r="BD199" s="136" t="str">
        <f t="shared" si="403"/>
        <v/>
      </c>
      <c r="BE199" s="136" t="str">
        <f t="shared" si="403"/>
        <v/>
      </c>
      <c r="BF199" s="136" t="str">
        <f t="shared" si="403"/>
        <v/>
      </c>
      <c r="BG199" s="136" t="str">
        <f t="shared" si="403"/>
        <v/>
      </c>
      <c r="BH199" s="136" t="str">
        <f t="shared" si="403"/>
        <v/>
      </c>
      <c r="BI199" s="136" t="str">
        <f t="shared" si="403"/>
        <v/>
      </c>
      <c r="BJ199" s="136" t="str">
        <f t="shared" si="403"/>
        <v/>
      </c>
      <c r="BK199" s="136" t="str">
        <f t="shared" si="403"/>
        <v/>
      </c>
      <c r="BL199" s="136" t="str">
        <f t="shared" si="403"/>
        <v/>
      </c>
      <c r="BM199" s="136" t="str">
        <f t="shared" si="403"/>
        <v/>
      </c>
      <c r="BN199" s="136" t="str">
        <f t="shared" si="403"/>
        <v/>
      </c>
      <c r="BO199" s="136" t="str">
        <f t="shared" si="403"/>
        <v/>
      </c>
      <c r="BP199" s="136" t="str">
        <f t="shared" si="403"/>
        <v/>
      </c>
      <c r="BQ199" s="136" t="str">
        <f t="shared" si="403"/>
        <v/>
      </c>
      <c r="BR199" s="136" t="str">
        <f t="shared" si="403"/>
        <v/>
      </c>
    </row>
    <row r="200" spans="1:70">
      <c r="A200" s="133" t="str">
        <f>IFERROR(IF(IF(AND(ROW(A200)=ROW($A$6),$G$2&lt;DATEVALUE("28/07/2006")),$G$2+1,INDEX('Intereses moratorios'!$A$7:$A$299,MATCH($G$2,'Intereses moratorios'!$A$7:$A$299,1)+ROW(A200)-ROW($A$6)))=0,"",IF(AND(ROW(A200)=ROW($A$6),$G$2&lt;DATEVALUE("28/07/2006")),$G$2+1,INDEX('Intereses moratorios'!$A$7:$A$299,MATCH($G$2,'Intereses moratorios'!$A$7:$A$299,1)+ROW(A200)-ROW($A$6)))),"")</f>
        <v/>
      </c>
      <c r="B200" s="133" t="str">
        <f>IFERROR(INDEX('Intereses moratorios'!$B$7:$B$299,MATCH(A200,'Intereses moratorios'!$A$7:$A$299,0)),"")</f>
        <v/>
      </c>
      <c r="C200" s="134" t="str">
        <f>IF(A200="","",IFERROR(IF($G$1&gt;=DATEVALUE("22/11/2019"),$E$4,INDEX('Intereses moratorios'!$D$7:$D$299,MATCH(A200,'Intereses moratorios'!$A$7:$A$299,0))),""))</f>
        <v/>
      </c>
      <c r="D200" s="133" t="str">
        <f t="shared" ref="D200:D263" si="404">IF(AND(B200&gt;$G$2,A200&lt;=$G$1),IF(D199="",$G$2+1,A200),"")</f>
        <v/>
      </c>
      <c r="E200" s="133" t="str">
        <f t="shared" ref="E200:E263" si="405">IF(D200&lt;&gt;"",IF(E201="",MIN($G$1,B200),B200),"")</f>
        <v/>
      </c>
      <c r="F200" s="135" t="str">
        <f t="shared" si="401"/>
        <v/>
      </c>
      <c r="G200" s="136" t="str">
        <f t="shared" si="398"/>
        <v/>
      </c>
      <c r="H200" s="136" t="str">
        <f t="shared" ref="H200:AM200" si="406">IF(D200&lt;&gt;"",ROUND(H4*IF($G$1&gt;=DATEVALUE("22/11/2019"),$C$200/365)*$F$200,IF(FALSE,-3,2)),"")</f>
        <v/>
      </c>
      <c r="I200" s="136" t="str">
        <f t="shared" si="406"/>
        <v/>
      </c>
      <c r="J200" s="136" t="str">
        <f t="shared" si="406"/>
        <v/>
      </c>
      <c r="K200" s="136" t="str">
        <f t="shared" si="406"/>
        <v/>
      </c>
      <c r="L200" s="136" t="str">
        <f t="shared" si="406"/>
        <v/>
      </c>
      <c r="M200" s="136" t="str">
        <f t="shared" si="406"/>
        <v/>
      </c>
      <c r="N200" s="136" t="str">
        <f t="shared" si="406"/>
        <v/>
      </c>
      <c r="O200" s="136" t="str">
        <f t="shared" si="406"/>
        <v/>
      </c>
      <c r="P200" s="136" t="str">
        <f t="shared" si="406"/>
        <v/>
      </c>
      <c r="Q200" s="136" t="str">
        <f t="shared" si="406"/>
        <v/>
      </c>
      <c r="R200" s="136" t="str">
        <f t="shared" si="406"/>
        <v/>
      </c>
      <c r="S200" s="136" t="str">
        <f t="shared" si="406"/>
        <v/>
      </c>
      <c r="T200" s="136" t="str">
        <f t="shared" si="406"/>
        <v/>
      </c>
      <c r="U200" s="136" t="str">
        <f t="shared" si="406"/>
        <v/>
      </c>
      <c r="V200" s="136" t="str">
        <f t="shared" si="406"/>
        <v/>
      </c>
      <c r="W200" s="136" t="str">
        <f t="shared" si="406"/>
        <v/>
      </c>
      <c r="X200" s="136" t="str">
        <f t="shared" si="406"/>
        <v/>
      </c>
      <c r="Y200" s="136" t="str">
        <f t="shared" si="406"/>
        <v/>
      </c>
      <c r="Z200" s="136" t="str">
        <f t="shared" si="406"/>
        <v/>
      </c>
      <c r="AA200" s="136" t="str">
        <f t="shared" si="406"/>
        <v/>
      </c>
      <c r="AB200" s="136" t="str">
        <f t="shared" si="406"/>
        <v/>
      </c>
      <c r="AC200" s="136" t="str">
        <f t="shared" si="406"/>
        <v/>
      </c>
      <c r="AD200" s="136" t="str">
        <f t="shared" si="406"/>
        <v/>
      </c>
      <c r="AE200" s="136" t="str">
        <f t="shared" si="406"/>
        <v/>
      </c>
      <c r="AF200" s="136" t="str">
        <f t="shared" si="406"/>
        <v/>
      </c>
      <c r="AG200" s="136" t="str">
        <f t="shared" si="406"/>
        <v/>
      </c>
      <c r="AH200" s="136" t="str">
        <f t="shared" si="406"/>
        <v/>
      </c>
      <c r="AI200" s="136" t="str">
        <f t="shared" si="406"/>
        <v/>
      </c>
      <c r="AJ200" s="136" t="str">
        <f t="shared" si="406"/>
        <v/>
      </c>
      <c r="AK200" s="136" t="str">
        <f t="shared" si="406"/>
        <v/>
      </c>
      <c r="AL200" s="136" t="str">
        <f t="shared" si="406"/>
        <v/>
      </c>
      <c r="AM200" s="136" t="str">
        <f t="shared" si="406"/>
        <v/>
      </c>
      <c r="AN200" s="136" t="str">
        <f t="shared" ref="AN200:BR200" si="407">IF(AJ200&lt;&gt;"",ROUND(AN4*IF($G$1&gt;=DATEVALUE("22/11/2019"),$C$200/365)*$F$200,IF(FALSE,-3,2)),"")</f>
        <v/>
      </c>
      <c r="AO200" s="136" t="str">
        <f t="shared" si="407"/>
        <v/>
      </c>
      <c r="AP200" s="136" t="str">
        <f t="shared" si="407"/>
        <v/>
      </c>
      <c r="AQ200" s="136" t="str">
        <f t="shared" si="407"/>
        <v/>
      </c>
      <c r="AR200" s="136" t="str">
        <f t="shared" si="407"/>
        <v/>
      </c>
      <c r="AS200" s="136" t="str">
        <f t="shared" si="407"/>
        <v/>
      </c>
      <c r="AT200" s="136" t="str">
        <f t="shared" si="407"/>
        <v/>
      </c>
      <c r="AU200" s="136" t="str">
        <f t="shared" si="407"/>
        <v/>
      </c>
      <c r="AV200" s="136" t="str">
        <f t="shared" si="407"/>
        <v/>
      </c>
      <c r="AW200" s="136" t="str">
        <f t="shared" si="407"/>
        <v/>
      </c>
      <c r="AX200" s="136" t="str">
        <f t="shared" si="407"/>
        <v/>
      </c>
      <c r="AY200" s="136" t="str">
        <f t="shared" si="407"/>
        <v/>
      </c>
      <c r="AZ200" s="136" t="str">
        <f t="shared" si="407"/>
        <v/>
      </c>
      <c r="BA200" s="136" t="str">
        <f t="shared" si="407"/>
        <v/>
      </c>
      <c r="BB200" s="136" t="str">
        <f t="shared" si="407"/>
        <v/>
      </c>
      <c r="BC200" s="136" t="str">
        <f t="shared" si="407"/>
        <v/>
      </c>
      <c r="BD200" s="136" t="str">
        <f t="shared" si="407"/>
        <v/>
      </c>
      <c r="BE200" s="136" t="str">
        <f t="shared" si="407"/>
        <v/>
      </c>
      <c r="BF200" s="136" t="str">
        <f t="shared" si="407"/>
        <v/>
      </c>
      <c r="BG200" s="136" t="str">
        <f t="shared" si="407"/>
        <v/>
      </c>
      <c r="BH200" s="136" t="str">
        <f t="shared" si="407"/>
        <v/>
      </c>
      <c r="BI200" s="136" t="str">
        <f t="shared" si="407"/>
        <v/>
      </c>
      <c r="BJ200" s="136" t="str">
        <f t="shared" si="407"/>
        <v/>
      </c>
      <c r="BK200" s="136" t="str">
        <f t="shared" si="407"/>
        <v/>
      </c>
      <c r="BL200" s="136" t="str">
        <f t="shared" si="407"/>
        <v/>
      </c>
      <c r="BM200" s="136" t="str">
        <f t="shared" si="407"/>
        <v/>
      </c>
      <c r="BN200" s="136" t="str">
        <f t="shared" si="407"/>
        <v/>
      </c>
      <c r="BO200" s="136" t="str">
        <f t="shared" si="407"/>
        <v/>
      </c>
      <c r="BP200" s="136" t="str">
        <f t="shared" si="407"/>
        <v/>
      </c>
      <c r="BQ200" s="136" t="str">
        <f t="shared" si="407"/>
        <v/>
      </c>
      <c r="BR200" s="136" t="str">
        <f t="shared" si="407"/>
        <v/>
      </c>
    </row>
    <row r="201" spans="1:70">
      <c r="A201" s="133" t="str">
        <f>IFERROR(IF(IF(AND(ROW(A201)=ROW($A$6),$G$2&lt;DATEVALUE("28/07/2006")),$G$2+1,INDEX('Intereses moratorios'!$A$7:$A$299,MATCH($G$2,'Intereses moratorios'!$A$7:$A$299,1)+ROW(A201)-ROW($A$6)))=0,"",IF(AND(ROW(A201)=ROW($A$6),$G$2&lt;DATEVALUE("28/07/2006")),$G$2+1,INDEX('Intereses moratorios'!$A$7:$A$299,MATCH($G$2,'Intereses moratorios'!$A$7:$A$299,1)+ROW(A201)-ROW($A$6)))),"")</f>
        <v/>
      </c>
      <c r="B201" s="133" t="str">
        <f>IFERROR(INDEX('Intereses moratorios'!$B$7:$B$299,MATCH(A201,'Intereses moratorios'!$A$7:$A$299,0)),"")</f>
        <v/>
      </c>
      <c r="C201" s="134" t="str">
        <f>IF(A201="","",IFERROR(IF($G$1&gt;=DATEVALUE("22/11/2019"),$E$4,INDEX('Intereses moratorios'!$D$7:$D$299,MATCH(A201,'Intereses moratorios'!$A$7:$A$299,0))),""))</f>
        <v/>
      </c>
      <c r="D201" s="133" t="str">
        <f t="shared" si="404"/>
        <v/>
      </c>
      <c r="E201" s="133" t="str">
        <f t="shared" si="405"/>
        <v/>
      </c>
      <c r="F201" s="135" t="str">
        <f t="shared" si="401"/>
        <v/>
      </c>
      <c r="G201" s="136" t="str">
        <f t="shared" si="398"/>
        <v/>
      </c>
      <c r="H201" s="136" t="str">
        <f t="shared" ref="H201:AM201" si="408">IF(D201&lt;&gt;"",ROUND(H4*IF($G$1&gt;=DATEVALUE("22/11/2019"),$C$201/365)*$F$201,IF(FALSE,-3,2)),"")</f>
        <v/>
      </c>
      <c r="I201" s="136" t="str">
        <f t="shared" si="408"/>
        <v/>
      </c>
      <c r="J201" s="136" t="str">
        <f t="shared" si="408"/>
        <v/>
      </c>
      <c r="K201" s="136" t="str">
        <f t="shared" si="408"/>
        <v/>
      </c>
      <c r="L201" s="136" t="str">
        <f t="shared" si="408"/>
        <v/>
      </c>
      <c r="M201" s="136" t="str">
        <f t="shared" si="408"/>
        <v/>
      </c>
      <c r="N201" s="136" t="str">
        <f t="shared" si="408"/>
        <v/>
      </c>
      <c r="O201" s="136" t="str">
        <f t="shared" si="408"/>
        <v/>
      </c>
      <c r="P201" s="136" t="str">
        <f t="shared" si="408"/>
        <v/>
      </c>
      <c r="Q201" s="136" t="str">
        <f t="shared" si="408"/>
        <v/>
      </c>
      <c r="R201" s="136" t="str">
        <f t="shared" si="408"/>
        <v/>
      </c>
      <c r="S201" s="136" t="str">
        <f t="shared" si="408"/>
        <v/>
      </c>
      <c r="T201" s="136" t="str">
        <f t="shared" si="408"/>
        <v/>
      </c>
      <c r="U201" s="136" t="str">
        <f t="shared" si="408"/>
        <v/>
      </c>
      <c r="V201" s="136" t="str">
        <f t="shared" si="408"/>
        <v/>
      </c>
      <c r="W201" s="136" t="str">
        <f t="shared" si="408"/>
        <v/>
      </c>
      <c r="X201" s="136" t="str">
        <f t="shared" si="408"/>
        <v/>
      </c>
      <c r="Y201" s="136" t="str">
        <f t="shared" si="408"/>
        <v/>
      </c>
      <c r="Z201" s="136" t="str">
        <f t="shared" si="408"/>
        <v/>
      </c>
      <c r="AA201" s="136" t="str">
        <f t="shared" si="408"/>
        <v/>
      </c>
      <c r="AB201" s="136" t="str">
        <f t="shared" si="408"/>
        <v/>
      </c>
      <c r="AC201" s="136" t="str">
        <f t="shared" si="408"/>
        <v/>
      </c>
      <c r="AD201" s="136" t="str">
        <f t="shared" si="408"/>
        <v/>
      </c>
      <c r="AE201" s="136" t="str">
        <f t="shared" si="408"/>
        <v/>
      </c>
      <c r="AF201" s="136" t="str">
        <f t="shared" si="408"/>
        <v/>
      </c>
      <c r="AG201" s="136" t="str">
        <f t="shared" si="408"/>
        <v/>
      </c>
      <c r="AH201" s="136" t="str">
        <f t="shared" si="408"/>
        <v/>
      </c>
      <c r="AI201" s="136" t="str">
        <f t="shared" si="408"/>
        <v/>
      </c>
      <c r="AJ201" s="136" t="str">
        <f t="shared" si="408"/>
        <v/>
      </c>
      <c r="AK201" s="136" t="str">
        <f t="shared" si="408"/>
        <v/>
      </c>
      <c r="AL201" s="136" t="str">
        <f t="shared" si="408"/>
        <v/>
      </c>
      <c r="AM201" s="136" t="str">
        <f t="shared" si="408"/>
        <v/>
      </c>
      <c r="AN201" s="136" t="str">
        <f t="shared" ref="AN201:BR201" si="409">IF(AJ201&lt;&gt;"",ROUND(AN4*IF($G$1&gt;=DATEVALUE("22/11/2019"),$C$201/365)*$F$201,IF(FALSE,-3,2)),"")</f>
        <v/>
      </c>
      <c r="AO201" s="136" t="str">
        <f t="shared" si="409"/>
        <v/>
      </c>
      <c r="AP201" s="136" t="str">
        <f t="shared" si="409"/>
        <v/>
      </c>
      <c r="AQ201" s="136" t="str">
        <f t="shared" si="409"/>
        <v/>
      </c>
      <c r="AR201" s="136" t="str">
        <f t="shared" si="409"/>
        <v/>
      </c>
      <c r="AS201" s="136" t="str">
        <f t="shared" si="409"/>
        <v/>
      </c>
      <c r="AT201" s="136" t="str">
        <f t="shared" si="409"/>
        <v/>
      </c>
      <c r="AU201" s="136" t="str">
        <f t="shared" si="409"/>
        <v/>
      </c>
      <c r="AV201" s="136" t="str">
        <f t="shared" si="409"/>
        <v/>
      </c>
      <c r="AW201" s="136" t="str">
        <f t="shared" si="409"/>
        <v/>
      </c>
      <c r="AX201" s="136" t="str">
        <f t="shared" si="409"/>
        <v/>
      </c>
      <c r="AY201" s="136" t="str">
        <f t="shared" si="409"/>
        <v/>
      </c>
      <c r="AZ201" s="136" t="str">
        <f t="shared" si="409"/>
        <v/>
      </c>
      <c r="BA201" s="136" t="str">
        <f t="shared" si="409"/>
        <v/>
      </c>
      <c r="BB201" s="136" t="str">
        <f t="shared" si="409"/>
        <v/>
      </c>
      <c r="BC201" s="136" t="str">
        <f t="shared" si="409"/>
        <v/>
      </c>
      <c r="BD201" s="136" t="str">
        <f t="shared" si="409"/>
        <v/>
      </c>
      <c r="BE201" s="136" t="str">
        <f t="shared" si="409"/>
        <v/>
      </c>
      <c r="BF201" s="136" t="str">
        <f t="shared" si="409"/>
        <v/>
      </c>
      <c r="BG201" s="136" t="str">
        <f t="shared" si="409"/>
        <v/>
      </c>
      <c r="BH201" s="136" t="str">
        <f t="shared" si="409"/>
        <v/>
      </c>
      <c r="BI201" s="136" t="str">
        <f t="shared" si="409"/>
        <v/>
      </c>
      <c r="BJ201" s="136" t="str">
        <f t="shared" si="409"/>
        <v/>
      </c>
      <c r="BK201" s="136" t="str">
        <f t="shared" si="409"/>
        <v/>
      </c>
      <c r="BL201" s="136" t="str">
        <f t="shared" si="409"/>
        <v/>
      </c>
      <c r="BM201" s="136" t="str">
        <f t="shared" si="409"/>
        <v/>
      </c>
      <c r="BN201" s="136" t="str">
        <f t="shared" si="409"/>
        <v/>
      </c>
      <c r="BO201" s="136" t="str">
        <f t="shared" si="409"/>
        <v/>
      </c>
      <c r="BP201" s="136" t="str">
        <f t="shared" si="409"/>
        <v/>
      </c>
      <c r="BQ201" s="136" t="str">
        <f t="shared" si="409"/>
        <v/>
      </c>
      <c r="BR201" s="136" t="str">
        <f t="shared" si="409"/>
        <v/>
      </c>
    </row>
    <row r="202" spans="1:70">
      <c r="A202" s="133" t="str">
        <f>IFERROR(IF(IF(AND(ROW(A202)=ROW($A$6),$G$2&lt;DATEVALUE("28/07/2006")),$G$2+1,INDEX('Intereses moratorios'!$A$7:$A$299,MATCH($G$2,'Intereses moratorios'!$A$7:$A$299,1)+ROW(A202)-ROW($A$6)))=0,"",IF(AND(ROW(A202)=ROW($A$6),$G$2&lt;DATEVALUE("28/07/2006")),$G$2+1,INDEX('Intereses moratorios'!$A$7:$A$299,MATCH($G$2,'Intereses moratorios'!$A$7:$A$299,1)+ROW(A202)-ROW($A$6)))),"")</f>
        <v/>
      </c>
      <c r="B202" s="133" t="str">
        <f>IFERROR(INDEX('Intereses moratorios'!$B$7:$B$299,MATCH(A202,'Intereses moratorios'!$A$7:$A$299,0)),"")</f>
        <v/>
      </c>
      <c r="C202" s="134" t="str">
        <f>IF(A202="","",IFERROR(IF($G$1&gt;=DATEVALUE("22/11/2019"),$E$4,INDEX('Intereses moratorios'!$D$7:$D$299,MATCH(A202,'Intereses moratorios'!$A$7:$A$299,0))),""))</f>
        <v/>
      </c>
      <c r="D202" s="133" t="str">
        <f t="shared" si="404"/>
        <v/>
      </c>
      <c r="E202" s="133" t="str">
        <f t="shared" si="405"/>
        <v/>
      </c>
      <c r="F202" s="135" t="str">
        <f t="shared" si="401"/>
        <v/>
      </c>
      <c r="G202" s="136" t="str">
        <f t="shared" si="398"/>
        <v/>
      </c>
      <c r="H202" s="136" t="str">
        <f t="shared" ref="H202:AM202" si="410">IF(D202&lt;&gt;"",ROUND(H4*IF($G$1&gt;=DATEVALUE("22/11/2019"),$C$202/365)*$F$202,IF(FALSE,-3,2)),"")</f>
        <v/>
      </c>
      <c r="I202" s="136" t="str">
        <f t="shared" si="410"/>
        <v/>
      </c>
      <c r="J202" s="136" t="str">
        <f t="shared" si="410"/>
        <v/>
      </c>
      <c r="K202" s="136" t="str">
        <f t="shared" si="410"/>
        <v/>
      </c>
      <c r="L202" s="136" t="str">
        <f t="shared" si="410"/>
        <v/>
      </c>
      <c r="M202" s="136" t="str">
        <f t="shared" si="410"/>
        <v/>
      </c>
      <c r="N202" s="136" t="str">
        <f t="shared" si="410"/>
        <v/>
      </c>
      <c r="O202" s="136" t="str">
        <f t="shared" si="410"/>
        <v/>
      </c>
      <c r="P202" s="136" t="str">
        <f t="shared" si="410"/>
        <v/>
      </c>
      <c r="Q202" s="136" t="str">
        <f t="shared" si="410"/>
        <v/>
      </c>
      <c r="R202" s="136" t="str">
        <f t="shared" si="410"/>
        <v/>
      </c>
      <c r="S202" s="136" t="str">
        <f t="shared" si="410"/>
        <v/>
      </c>
      <c r="T202" s="136" t="str">
        <f t="shared" si="410"/>
        <v/>
      </c>
      <c r="U202" s="136" t="str">
        <f t="shared" si="410"/>
        <v/>
      </c>
      <c r="V202" s="136" t="str">
        <f t="shared" si="410"/>
        <v/>
      </c>
      <c r="W202" s="136" t="str">
        <f t="shared" si="410"/>
        <v/>
      </c>
      <c r="X202" s="136" t="str">
        <f t="shared" si="410"/>
        <v/>
      </c>
      <c r="Y202" s="136" t="str">
        <f t="shared" si="410"/>
        <v/>
      </c>
      <c r="Z202" s="136" t="str">
        <f t="shared" si="410"/>
        <v/>
      </c>
      <c r="AA202" s="136" t="str">
        <f t="shared" si="410"/>
        <v/>
      </c>
      <c r="AB202" s="136" t="str">
        <f t="shared" si="410"/>
        <v/>
      </c>
      <c r="AC202" s="136" t="str">
        <f t="shared" si="410"/>
        <v/>
      </c>
      <c r="AD202" s="136" t="str">
        <f t="shared" si="410"/>
        <v/>
      </c>
      <c r="AE202" s="136" t="str">
        <f t="shared" si="410"/>
        <v/>
      </c>
      <c r="AF202" s="136" t="str">
        <f t="shared" si="410"/>
        <v/>
      </c>
      <c r="AG202" s="136" t="str">
        <f t="shared" si="410"/>
        <v/>
      </c>
      <c r="AH202" s="136" t="str">
        <f t="shared" si="410"/>
        <v/>
      </c>
      <c r="AI202" s="136" t="str">
        <f t="shared" si="410"/>
        <v/>
      </c>
      <c r="AJ202" s="136" t="str">
        <f t="shared" si="410"/>
        <v/>
      </c>
      <c r="AK202" s="136" t="str">
        <f t="shared" si="410"/>
        <v/>
      </c>
      <c r="AL202" s="136" t="str">
        <f t="shared" si="410"/>
        <v/>
      </c>
      <c r="AM202" s="136" t="str">
        <f t="shared" si="410"/>
        <v/>
      </c>
      <c r="AN202" s="136" t="str">
        <f t="shared" ref="AN202:BR202" si="411">IF(AJ202&lt;&gt;"",ROUND(AN4*IF($G$1&gt;=DATEVALUE("22/11/2019"),$C$202/365)*$F$202,IF(FALSE,-3,2)),"")</f>
        <v/>
      </c>
      <c r="AO202" s="136" t="str">
        <f t="shared" si="411"/>
        <v/>
      </c>
      <c r="AP202" s="136" t="str">
        <f t="shared" si="411"/>
        <v/>
      </c>
      <c r="AQ202" s="136" t="str">
        <f t="shared" si="411"/>
        <v/>
      </c>
      <c r="AR202" s="136" t="str">
        <f t="shared" si="411"/>
        <v/>
      </c>
      <c r="AS202" s="136" t="str">
        <f t="shared" si="411"/>
        <v/>
      </c>
      <c r="AT202" s="136" t="str">
        <f t="shared" si="411"/>
        <v/>
      </c>
      <c r="AU202" s="136" t="str">
        <f t="shared" si="411"/>
        <v/>
      </c>
      <c r="AV202" s="136" t="str">
        <f t="shared" si="411"/>
        <v/>
      </c>
      <c r="AW202" s="136" t="str">
        <f t="shared" si="411"/>
        <v/>
      </c>
      <c r="AX202" s="136" t="str">
        <f t="shared" si="411"/>
        <v/>
      </c>
      <c r="AY202" s="136" t="str">
        <f t="shared" si="411"/>
        <v/>
      </c>
      <c r="AZ202" s="136" t="str">
        <f t="shared" si="411"/>
        <v/>
      </c>
      <c r="BA202" s="136" t="str">
        <f t="shared" si="411"/>
        <v/>
      </c>
      <c r="BB202" s="136" t="str">
        <f t="shared" si="411"/>
        <v/>
      </c>
      <c r="BC202" s="136" t="str">
        <f t="shared" si="411"/>
        <v/>
      </c>
      <c r="BD202" s="136" t="str">
        <f t="shared" si="411"/>
        <v/>
      </c>
      <c r="BE202" s="136" t="str">
        <f t="shared" si="411"/>
        <v/>
      </c>
      <c r="BF202" s="136" t="str">
        <f t="shared" si="411"/>
        <v/>
      </c>
      <c r="BG202" s="136" t="str">
        <f t="shared" si="411"/>
        <v/>
      </c>
      <c r="BH202" s="136" t="str">
        <f t="shared" si="411"/>
        <v/>
      </c>
      <c r="BI202" s="136" t="str">
        <f t="shared" si="411"/>
        <v/>
      </c>
      <c r="BJ202" s="136" t="str">
        <f t="shared" si="411"/>
        <v/>
      </c>
      <c r="BK202" s="136" t="str">
        <f t="shared" si="411"/>
        <v/>
      </c>
      <c r="BL202" s="136" t="str">
        <f t="shared" si="411"/>
        <v/>
      </c>
      <c r="BM202" s="136" t="str">
        <f t="shared" si="411"/>
        <v/>
      </c>
      <c r="BN202" s="136" t="str">
        <f t="shared" si="411"/>
        <v/>
      </c>
      <c r="BO202" s="136" t="str">
        <f t="shared" si="411"/>
        <v/>
      </c>
      <c r="BP202" s="136" t="str">
        <f t="shared" si="411"/>
        <v/>
      </c>
      <c r="BQ202" s="136" t="str">
        <f t="shared" si="411"/>
        <v/>
      </c>
      <c r="BR202" s="136" t="str">
        <f t="shared" si="411"/>
        <v/>
      </c>
    </row>
    <row r="203" spans="1:70">
      <c r="A203" s="133" t="str">
        <f>IFERROR(IF(IF(AND(ROW(A203)=ROW($A$6),$G$2&lt;DATEVALUE("28/07/2006")),$G$2+1,INDEX('Intereses moratorios'!$A$7:$A$299,MATCH($G$2,'Intereses moratorios'!$A$7:$A$299,1)+ROW(A203)-ROW($A$6)))=0,"",IF(AND(ROW(A203)=ROW($A$6),$G$2&lt;DATEVALUE("28/07/2006")),$G$2+1,INDEX('Intereses moratorios'!$A$7:$A$299,MATCH($G$2,'Intereses moratorios'!$A$7:$A$299,1)+ROW(A203)-ROW($A$6)))),"")</f>
        <v/>
      </c>
      <c r="B203" s="133" t="str">
        <f>IFERROR(INDEX('Intereses moratorios'!$B$7:$B$299,MATCH(A203,'Intereses moratorios'!$A$7:$A$299,0)),"")</f>
        <v/>
      </c>
      <c r="C203" s="134" t="str">
        <f>IF(A203="","",IFERROR(IF($G$1&gt;=DATEVALUE("22/11/2019"),$E$4,INDEX('Intereses moratorios'!$D$7:$D$299,MATCH(A203,'Intereses moratorios'!$A$7:$A$299,0))),""))</f>
        <v/>
      </c>
      <c r="D203" s="133" t="str">
        <f t="shared" si="404"/>
        <v/>
      </c>
      <c r="E203" s="133" t="str">
        <f t="shared" si="405"/>
        <v/>
      </c>
      <c r="F203" s="135" t="str">
        <f t="shared" si="401"/>
        <v/>
      </c>
      <c r="G203" s="136" t="str">
        <f t="shared" si="398"/>
        <v/>
      </c>
      <c r="H203" s="136" t="str">
        <f t="shared" ref="H203:AM203" si="412">IF(D203&lt;&gt;"",ROUND(H4*IF($G$1&gt;=DATEVALUE("22/11/2019"),$C$203/365)*$F$203,IF(FALSE,-3,2)),"")</f>
        <v/>
      </c>
      <c r="I203" s="136" t="str">
        <f t="shared" si="412"/>
        <v/>
      </c>
      <c r="J203" s="136" t="str">
        <f t="shared" si="412"/>
        <v/>
      </c>
      <c r="K203" s="136" t="str">
        <f t="shared" si="412"/>
        <v/>
      </c>
      <c r="L203" s="136" t="str">
        <f t="shared" si="412"/>
        <v/>
      </c>
      <c r="M203" s="136" t="str">
        <f t="shared" si="412"/>
        <v/>
      </c>
      <c r="N203" s="136" t="str">
        <f t="shared" si="412"/>
        <v/>
      </c>
      <c r="O203" s="136" t="str">
        <f t="shared" si="412"/>
        <v/>
      </c>
      <c r="P203" s="136" t="str">
        <f t="shared" si="412"/>
        <v/>
      </c>
      <c r="Q203" s="136" t="str">
        <f t="shared" si="412"/>
        <v/>
      </c>
      <c r="R203" s="136" t="str">
        <f t="shared" si="412"/>
        <v/>
      </c>
      <c r="S203" s="136" t="str">
        <f t="shared" si="412"/>
        <v/>
      </c>
      <c r="T203" s="136" t="str">
        <f t="shared" si="412"/>
        <v/>
      </c>
      <c r="U203" s="136" t="str">
        <f t="shared" si="412"/>
        <v/>
      </c>
      <c r="V203" s="136" t="str">
        <f t="shared" si="412"/>
        <v/>
      </c>
      <c r="W203" s="136" t="str">
        <f t="shared" si="412"/>
        <v/>
      </c>
      <c r="X203" s="136" t="str">
        <f t="shared" si="412"/>
        <v/>
      </c>
      <c r="Y203" s="136" t="str">
        <f t="shared" si="412"/>
        <v/>
      </c>
      <c r="Z203" s="136" t="str">
        <f t="shared" si="412"/>
        <v/>
      </c>
      <c r="AA203" s="136" t="str">
        <f t="shared" si="412"/>
        <v/>
      </c>
      <c r="AB203" s="136" t="str">
        <f t="shared" si="412"/>
        <v/>
      </c>
      <c r="AC203" s="136" t="str">
        <f t="shared" si="412"/>
        <v/>
      </c>
      <c r="AD203" s="136" t="str">
        <f t="shared" si="412"/>
        <v/>
      </c>
      <c r="AE203" s="136" t="str">
        <f t="shared" si="412"/>
        <v/>
      </c>
      <c r="AF203" s="136" t="str">
        <f t="shared" si="412"/>
        <v/>
      </c>
      <c r="AG203" s="136" t="str">
        <f t="shared" si="412"/>
        <v/>
      </c>
      <c r="AH203" s="136" t="str">
        <f t="shared" si="412"/>
        <v/>
      </c>
      <c r="AI203" s="136" t="str">
        <f t="shared" si="412"/>
        <v/>
      </c>
      <c r="AJ203" s="136" t="str">
        <f t="shared" si="412"/>
        <v/>
      </c>
      <c r="AK203" s="136" t="str">
        <f t="shared" si="412"/>
        <v/>
      </c>
      <c r="AL203" s="136" t="str">
        <f t="shared" si="412"/>
        <v/>
      </c>
      <c r="AM203" s="136" t="str">
        <f t="shared" si="412"/>
        <v/>
      </c>
      <c r="AN203" s="136" t="str">
        <f t="shared" ref="AN203:BR203" si="413">IF(AJ203&lt;&gt;"",ROUND(AN4*IF($G$1&gt;=DATEVALUE("22/11/2019"),$C$203/365)*$F$203,IF(FALSE,-3,2)),"")</f>
        <v/>
      </c>
      <c r="AO203" s="136" t="str">
        <f t="shared" si="413"/>
        <v/>
      </c>
      <c r="AP203" s="136" t="str">
        <f t="shared" si="413"/>
        <v/>
      </c>
      <c r="AQ203" s="136" t="str">
        <f t="shared" si="413"/>
        <v/>
      </c>
      <c r="AR203" s="136" t="str">
        <f t="shared" si="413"/>
        <v/>
      </c>
      <c r="AS203" s="136" t="str">
        <f t="shared" si="413"/>
        <v/>
      </c>
      <c r="AT203" s="136" t="str">
        <f t="shared" si="413"/>
        <v/>
      </c>
      <c r="AU203" s="136" t="str">
        <f t="shared" si="413"/>
        <v/>
      </c>
      <c r="AV203" s="136" t="str">
        <f t="shared" si="413"/>
        <v/>
      </c>
      <c r="AW203" s="136" t="str">
        <f t="shared" si="413"/>
        <v/>
      </c>
      <c r="AX203" s="136" t="str">
        <f t="shared" si="413"/>
        <v/>
      </c>
      <c r="AY203" s="136" t="str">
        <f t="shared" si="413"/>
        <v/>
      </c>
      <c r="AZ203" s="136" t="str">
        <f t="shared" si="413"/>
        <v/>
      </c>
      <c r="BA203" s="136" t="str">
        <f t="shared" si="413"/>
        <v/>
      </c>
      <c r="BB203" s="136" t="str">
        <f t="shared" si="413"/>
        <v/>
      </c>
      <c r="BC203" s="136" t="str">
        <f t="shared" si="413"/>
        <v/>
      </c>
      <c r="BD203" s="136" t="str">
        <f t="shared" si="413"/>
        <v/>
      </c>
      <c r="BE203" s="136" t="str">
        <f t="shared" si="413"/>
        <v/>
      </c>
      <c r="BF203" s="136" t="str">
        <f t="shared" si="413"/>
        <v/>
      </c>
      <c r="BG203" s="136" t="str">
        <f t="shared" si="413"/>
        <v/>
      </c>
      <c r="BH203" s="136" t="str">
        <f t="shared" si="413"/>
        <v/>
      </c>
      <c r="BI203" s="136" t="str">
        <f t="shared" si="413"/>
        <v/>
      </c>
      <c r="BJ203" s="136" t="str">
        <f t="shared" si="413"/>
        <v/>
      </c>
      <c r="BK203" s="136" t="str">
        <f t="shared" si="413"/>
        <v/>
      </c>
      <c r="BL203" s="136" t="str">
        <f t="shared" si="413"/>
        <v/>
      </c>
      <c r="BM203" s="136" t="str">
        <f t="shared" si="413"/>
        <v/>
      </c>
      <c r="BN203" s="136" t="str">
        <f t="shared" si="413"/>
        <v/>
      </c>
      <c r="BO203" s="136" t="str">
        <f t="shared" si="413"/>
        <v/>
      </c>
      <c r="BP203" s="136" t="str">
        <f t="shared" si="413"/>
        <v/>
      </c>
      <c r="BQ203" s="136" t="str">
        <f t="shared" si="413"/>
        <v/>
      </c>
      <c r="BR203" s="136" t="str">
        <f t="shared" si="413"/>
        <v/>
      </c>
    </row>
    <row r="204" spans="1:70">
      <c r="A204" s="133" t="str">
        <f>IFERROR(IF(IF(AND(ROW(A204)=ROW($A$6),$G$2&lt;DATEVALUE("28/07/2006")),$G$2+1,INDEX('Intereses moratorios'!$A$7:$A$299,MATCH($G$2,'Intereses moratorios'!$A$7:$A$299,1)+ROW(A204)-ROW($A$6)))=0,"",IF(AND(ROW(A204)=ROW($A$6),$G$2&lt;DATEVALUE("28/07/2006")),$G$2+1,INDEX('Intereses moratorios'!$A$7:$A$299,MATCH($G$2,'Intereses moratorios'!$A$7:$A$299,1)+ROW(A204)-ROW($A$6)))),"")</f>
        <v/>
      </c>
      <c r="B204" s="133" t="str">
        <f>IFERROR(INDEX('Intereses moratorios'!$B$7:$B$299,MATCH(A204,'Intereses moratorios'!$A$7:$A$299,0)),"")</f>
        <v/>
      </c>
      <c r="C204" s="134" t="str">
        <f>IF(A204="","",IFERROR(IF($G$1&gt;=DATEVALUE("22/11/2019"),$E$4,INDEX('Intereses moratorios'!$D$7:$D$299,MATCH(A204,'Intereses moratorios'!$A$7:$A$299,0))),""))</f>
        <v/>
      </c>
      <c r="D204" s="133" t="str">
        <f t="shared" si="404"/>
        <v/>
      </c>
      <c r="E204" s="133" t="str">
        <f t="shared" si="405"/>
        <v/>
      </c>
      <c r="F204" s="135" t="str">
        <f t="shared" si="401"/>
        <v/>
      </c>
      <c r="G204" s="136" t="str">
        <f t="shared" si="398"/>
        <v/>
      </c>
      <c r="H204" s="136" t="str">
        <f t="shared" ref="H204:AM204" si="414">IF(D204&lt;&gt;"",ROUND(H4*IF($G$1&gt;=DATEVALUE("22/11/2019"),$C$204/365)*$F$204,IF(FALSE,-3,2)),"")</f>
        <v/>
      </c>
      <c r="I204" s="136" t="str">
        <f t="shared" si="414"/>
        <v/>
      </c>
      <c r="J204" s="136" t="str">
        <f t="shared" si="414"/>
        <v/>
      </c>
      <c r="K204" s="136" t="str">
        <f t="shared" si="414"/>
        <v/>
      </c>
      <c r="L204" s="136" t="str">
        <f t="shared" si="414"/>
        <v/>
      </c>
      <c r="M204" s="136" t="str">
        <f t="shared" si="414"/>
        <v/>
      </c>
      <c r="N204" s="136" t="str">
        <f t="shared" si="414"/>
        <v/>
      </c>
      <c r="O204" s="136" t="str">
        <f t="shared" si="414"/>
        <v/>
      </c>
      <c r="P204" s="136" t="str">
        <f t="shared" si="414"/>
        <v/>
      </c>
      <c r="Q204" s="136" t="str">
        <f t="shared" si="414"/>
        <v/>
      </c>
      <c r="R204" s="136" t="str">
        <f t="shared" si="414"/>
        <v/>
      </c>
      <c r="S204" s="136" t="str">
        <f t="shared" si="414"/>
        <v/>
      </c>
      <c r="T204" s="136" t="str">
        <f t="shared" si="414"/>
        <v/>
      </c>
      <c r="U204" s="136" t="str">
        <f t="shared" si="414"/>
        <v/>
      </c>
      <c r="V204" s="136" t="str">
        <f t="shared" si="414"/>
        <v/>
      </c>
      <c r="W204" s="136" t="str">
        <f t="shared" si="414"/>
        <v/>
      </c>
      <c r="X204" s="136" t="str">
        <f t="shared" si="414"/>
        <v/>
      </c>
      <c r="Y204" s="136" t="str">
        <f t="shared" si="414"/>
        <v/>
      </c>
      <c r="Z204" s="136" t="str">
        <f t="shared" si="414"/>
        <v/>
      </c>
      <c r="AA204" s="136" t="str">
        <f t="shared" si="414"/>
        <v/>
      </c>
      <c r="AB204" s="136" t="str">
        <f t="shared" si="414"/>
        <v/>
      </c>
      <c r="AC204" s="136" t="str">
        <f t="shared" si="414"/>
        <v/>
      </c>
      <c r="AD204" s="136" t="str">
        <f t="shared" si="414"/>
        <v/>
      </c>
      <c r="AE204" s="136" t="str">
        <f t="shared" si="414"/>
        <v/>
      </c>
      <c r="AF204" s="136" t="str">
        <f t="shared" si="414"/>
        <v/>
      </c>
      <c r="AG204" s="136" t="str">
        <f t="shared" si="414"/>
        <v/>
      </c>
      <c r="AH204" s="136" t="str">
        <f t="shared" si="414"/>
        <v/>
      </c>
      <c r="AI204" s="136" t="str">
        <f t="shared" si="414"/>
        <v/>
      </c>
      <c r="AJ204" s="136" t="str">
        <f t="shared" si="414"/>
        <v/>
      </c>
      <c r="AK204" s="136" t="str">
        <f t="shared" si="414"/>
        <v/>
      </c>
      <c r="AL204" s="136" t="str">
        <f t="shared" si="414"/>
        <v/>
      </c>
      <c r="AM204" s="136" t="str">
        <f t="shared" si="414"/>
        <v/>
      </c>
      <c r="AN204" s="136" t="str">
        <f t="shared" ref="AN204:BR204" si="415">IF(AJ204&lt;&gt;"",ROUND(AN4*IF($G$1&gt;=DATEVALUE("22/11/2019"),$C$204/365)*$F$204,IF(FALSE,-3,2)),"")</f>
        <v/>
      </c>
      <c r="AO204" s="136" t="str">
        <f t="shared" si="415"/>
        <v/>
      </c>
      <c r="AP204" s="136" t="str">
        <f t="shared" si="415"/>
        <v/>
      </c>
      <c r="AQ204" s="136" t="str">
        <f t="shared" si="415"/>
        <v/>
      </c>
      <c r="AR204" s="136" t="str">
        <f t="shared" si="415"/>
        <v/>
      </c>
      <c r="AS204" s="136" t="str">
        <f t="shared" si="415"/>
        <v/>
      </c>
      <c r="AT204" s="136" t="str">
        <f t="shared" si="415"/>
        <v/>
      </c>
      <c r="AU204" s="136" t="str">
        <f t="shared" si="415"/>
        <v/>
      </c>
      <c r="AV204" s="136" t="str">
        <f t="shared" si="415"/>
        <v/>
      </c>
      <c r="AW204" s="136" t="str">
        <f t="shared" si="415"/>
        <v/>
      </c>
      <c r="AX204" s="136" t="str">
        <f t="shared" si="415"/>
        <v/>
      </c>
      <c r="AY204" s="136" t="str">
        <f t="shared" si="415"/>
        <v/>
      </c>
      <c r="AZ204" s="136" t="str">
        <f t="shared" si="415"/>
        <v/>
      </c>
      <c r="BA204" s="136" t="str">
        <f t="shared" si="415"/>
        <v/>
      </c>
      <c r="BB204" s="136" t="str">
        <f t="shared" si="415"/>
        <v/>
      </c>
      <c r="BC204" s="136" t="str">
        <f t="shared" si="415"/>
        <v/>
      </c>
      <c r="BD204" s="136" t="str">
        <f t="shared" si="415"/>
        <v/>
      </c>
      <c r="BE204" s="136" t="str">
        <f t="shared" si="415"/>
        <v/>
      </c>
      <c r="BF204" s="136" t="str">
        <f t="shared" si="415"/>
        <v/>
      </c>
      <c r="BG204" s="136" t="str">
        <f t="shared" si="415"/>
        <v/>
      </c>
      <c r="BH204" s="136" t="str">
        <f t="shared" si="415"/>
        <v/>
      </c>
      <c r="BI204" s="136" t="str">
        <f t="shared" si="415"/>
        <v/>
      </c>
      <c r="BJ204" s="136" t="str">
        <f t="shared" si="415"/>
        <v/>
      </c>
      <c r="BK204" s="136" t="str">
        <f t="shared" si="415"/>
        <v/>
      </c>
      <c r="BL204" s="136" t="str">
        <f t="shared" si="415"/>
        <v/>
      </c>
      <c r="BM204" s="136" t="str">
        <f t="shared" si="415"/>
        <v/>
      </c>
      <c r="BN204" s="136" t="str">
        <f t="shared" si="415"/>
        <v/>
      </c>
      <c r="BO204" s="136" t="str">
        <f t="shared" si="415"/>
        <v/>
      </c>
      <c r="BP204" s="136" t="str">
        <f t="shared" si="415"/>
        <v/>
      </c>
      <c r="BQ204" s="136" t="str">
        <f t="shared" si="415"/>
        <v/>
      </c>
      <c r="BR204" s="136" t="str">
        <f t="shared" si="415"/>
        <v/>
      </c>
    </row>
    <row r="205" spans="1:70">
      <c r="A205" s="133" t="str">
        <f>IFERROR(IF(IF(AND(ROW(A205)=ROW($A$6),$G$2&lt;DATEVALUE("28/07/2006")),$G$2+1,INDEX('Intereses moratorios'!$A$7:$A$299,MATCH($G$2,'Intereses moratorios'!$A$7:$A$299,1)+ROW(A205)-ROW($A$6)))=0,"",IF(AND(ROW(A205)=ROW($A$6),$G$2&lt;DATEVALUE("28/07/2006")),$G$2+1,INDEX('Intereses moratorios'!$A$7:$A$299,MATCH($G$2,'Intereses moratorios'!$A$7:$A$299,1)+ROW(A205)-ROW($A$6)))),"")</f>
        <v/>
      </c>
      <c r="B205" s="133" t="str">
        <f>IFERROR(INDEX('Intereses moratorios'!$B$7:$B$299,MATCH(A205,'Intereses moratorios'!$A$7:$A$299,0)),"")</f>
        <v/>
      </c>
      <c r="C205" s="134" t="str">
        <f>IF(A205="","",IFERROR(IF($G$1&gt;=DATEVALUE("22/11/2019"),$E$4,INDEX('Intereses moratorios'!$D$7:$D$299,MATCH(A205,'Intereses moratorios'!$A$7:$A$299,0))),""))</f>
        <v/>
      </c>
      <c r="D205" s="133" t="str">
        <f t="shared" si="404"/>
        <v/>
      </c>
      <c r="E205" s="133" t="str">
        <f t="shared" si="405"/>
        <v/>
      </c>
      <c r="F205" s="135" t="str">
        <f t="shared" si="401"/>
        <v/>
      </c>
      <c r="G205" s="136" t="str">
        <f t="shared" si="398"/>
        <v/>
      </c>
      <c r="H205" s="136" t="str">
        <f t="shared" ref="H205:AM205" si="416">IF(D205&lt;&gt;"",ROUND(H4*IF($G$1&gt;=DATEVALUE("22/11/2019"),$C$205/365)*$F$205,IF(FALSE,-3,2)),"")</f>
        <v/>
      </c>
      <c r="I205" s="136" t="str">
        <f t="shared" si="416"/>
        <v/>
      </c>
      <c r="J205" s="136" t="str">
        <f t="shared" si="416"/>
        <v/>
      </c>
      <c r="K205" s="136" t="str">
        <f t="shared" si="416"/>
        <v/>
      </c>
      <c r="L205" s="136" t="str">
        <f t="shared" si="416"/>
        <v/>
      </c>
      <c r="M205" s="136" t="str">
        <f t="shared" si="416"/>
        <v/>
      </c>
      <c r="N205" s="136" t="str">
        <f t="shared" si="416"/>
        <v/>
      </c>
      <c r="O205" s="136" t="str">
        <f t="shared" si="416"/>
        <v/>
      </c>
      <c r="P205" s="136" t="str">
        <f t="shared" si="416"/>
        <v/>
      </c>
      <c r="Q205" s="136" t="str">
        <f t="shared" si="416"/>
        <v/>
      </c>
      <c r="R205" s="136" t="str">
        <f t="shared" si="416"/>
        <v/>
      </c>
      <c r="S205" s="136" t="str">
        <f t="shared" si="416"/>
        <v/>
      </c>
      <c r="T205" s="136" t="str">
        <f t="shared" si="416"/>
        <v/>
      </c>
      <c r="U205" s="136" t="str">
        <f t="shared" si="416"/>
        <v/>
      </c>
      <c r="V205" s="136" t="str">
        <f t="shared" si="416"/>
        <v/>
      </c>
      <c r="W205" s="136" t="str">
        <f t="shared" si="416"/>
        <v/>
      </c>
      <c r="X205" s="136" t="str">
        <f t="shared" si="416"/>
        <v/>
      </c>
      <c r="Y205" s="136" t="str">
        <f t="shared" si="416"/>
        <v/>
      </c>
      <c r="Z205" s="136" t="str">
        <f t="shared" si="416"/>
        <v/>
      </c>
      <c r="AA205" s="136" t="str">
        <f t="shared" si="416"/>
        <v/>
      </c>
      <c r="AB205" s="136" t="str">
        <f t="shared" si="416"/>
        <v/>
      </c>
      <c r="AC205" s="136" t="str">
        <f t="shared" si="416"/>
        <v/>
      </c>
      <c r="AD205" s="136" t="str">
        <f t="shared" si="416"/>
        <v/>
      </c>
      <c r="AE205" s="136" t="str">
        <f t="shared" si="416"/>
        <v/>
      </c>
      <c r="AF205" s="136" t="str">
        <f t="shared" si="416"/>
        <v/>
      </c>
      <c r="AG205" s="136" t="str">
        <f t="shared" si="416"/>
        <v/>
      </c>
      <c r="AH205" s="136" t="str">
        <f t="shared" si="416"/>
        <v/>
      </c>
      <c r="AI205" s="136" t="str">
        <f t="shared" si="416"/>
        <v/>
      </c>
      <c r="AJ205" s="136" t="str">
        <f t="shared" si="416"/>
        <v/>
      </c>
      <c r="AK205" s="136" t="str">
        <f t="shared" si="416"/>
        <v/>
      </c>
      <c r="AL205" s="136" t="str">
        <f t="shared" si="416"/>
        <v/>
      </c>
      <c r="AM205" s="136" t="str">
        <f t="shared" si="416"/>
        <v/>
      </c>
      <c r="AN205" s="136" t="str">
        <f t="shared" ref="AN205:BR205" si="417">IF(AJ205&lt;&gt;"",ROUND(AN4*IF($G$1&gt;=DATEVALUE("22/11/2019"),$C$205/365)*$F$205,IF(FALSE,-3,2)),"")</f>
        <v/>
      </c>
      <c r="AO205" s="136" t="str">
        <f t="shared" si="417"/>
        <v/>
      </c>
      <c r="AP205" s="136" t="str">
        <f t="shared" si="417"/>
        <v/>
      </c>
      <c r="AQ205" s="136" t="str">
        <f t="shared" si="417"/>
        <v/>
      </c>
      <c r="AR205" s="136" t="str">
        <f t="shared" si="417"/>
        <v/>
      </c>
      <c r="AS205" s="136" t="str">
        <f t="shared" si="417"/>
        <v/>
      </c>
      <c r="AT205" s="136" t="str">
        <f t="shared" si="417"/>
        <v/>
      </c>
      <c r="AU205" s="136" t="str">
        <f t="shared" si="417"/>
        <v/>
      </c>
      <c r="AV205" s="136" t="str">
        <f t="shared" si="417"/>
        <v/>
      </c>
      <c r="AW205" s="136" t="str">
        <f t="shared" si="417"/>
        <v/>
      </c>
      <c r="AX205" s="136" t="str">
        <f t="shared" si="417"/>
        <v/>
      </c>
      <c r="AY205" s="136" t="str">
        <f t="shared" si="417"/>
        <v/>
      </c>
      <c r="AZ205" s="136" t="str">
        <f t="shared" si="417"/>
        <v/>
      </c>
      <c r="BA205" s="136" t="str">
        <f t="shared" si="417"/>
        <v/>
      </c>
      <c r="BB205" s="136" t="str">
        <f t="shared" si="417"/>
        <v/>
      </c>
      <c r="BC205" s="136" t="str">
        <f t="shared" si="417"/>
        <v/>
      </c>
      <c r="BD205" s="136" t="str">
        <f t="shared" si="417"/>
        <v/>
      </c>
      <c r="BE205" s="136" t="str">
        <f t="shared" si="417"/>
        <v/>
      </c>
      <c r="BF205" s="136" t="str">
        <f t="shared" si="417"/>
        <v/>
      </c>
      <c r="BG205" s="136" t="str">
        <f t="shared" si="417"/>
        <v/>
      </c>
      <c r="BH205" s="136" t="str">
        <f t="shared" si="417"/>
        <v/>
      </c>
      <c r="BI205" s="136" t="str">
        <f t="shared" si="417"/>
        <v/>
      </c>
      <c r="BJ205" s="136" t="str">
        <f t="shared" si="417"/>
        <v/>
      </c>
      <c r="BK205" s="136" t="str">
        <f t="shared" si="417"/>
        <v/>
      </c>
      <c r="BL205" s="136" t="str">
        <f t="shared" si="417"/>
        <v/>
      </c>
      <c r="BM205" s="136" t="str">
        <f t="shared" si="417"/>
        <v/>
      </c>
      <c r="BN205" s="136" t="str">
        <f t="shared" si="417"/>
        <v/>
      </c>
      <c r="BO205" s="136" t="str">
        <f t="shared" si="417"/>
        <v/>
      </c>
      <c r="BP205" s="136" t="str">
        <f t="shared" si="417"/>
        <v/>
      </c>
      <c r="BQ205" s="136" t="str">
        <f t="shared" si="417"/>
        <v/>
      </c>
      <c r="BR205" s="136" t="str">
        <f t="shared" si="417"/>
        <v/>
      </c>
    </row>
    <row r="206" spans="1:70">
      <c r="A206" s="133" t="str">
        <f>IFERROR(IF(IF(AND(ROW(A206)=ROW($A$6),$G$2&lt;DATEVALUE("28/07/2006")),$G$2+1,INDEX('Intereses moratorios'!$A$7:$A$299,MATCH($G$2,'Intereses moratorios'!$A$7:$A$299,1)+ROW(A206)-ROW($A$6)))=0,"",IF(AND(ROW(A206)=ROW($A$6),$G$2&lt;DATEVALUE("28/07/2006")),$G$2+1,INDEX('Intereses moratorios'!$A$7:$A$299,MATCH($G$2,'Intereses moratorios'!$A$7:$A$299,1)+ROW(A206)-ROW($A$6)))),"")</f>
        <v/>
      </c>
      <c r="B206" s="133" t="str">
        <f>IFERROR(INDEX('Intereses moratorios'!$B$7:$B$299,MATCH(A206,'Intereses moratorios'!$A$7:$A$299,0)),"")</f>
        <v/>
      </c>
      <c r="C206" s="134" t="str">
        <f>IF(A206="","",IFERROR(IF($G$1&gt;=DATEVALUE("22/11/2019"),$E$4,INDEX('Intereses moratorios'!$D$7:$D$299,MATCH(A206,'Intereses moratorios'!$A$7:$A$299,0))),""))</f>
        <v/>
      </c>
      <c r="D206" s="133" t="str">
        <f t="shared" si="404"/>
        <v/>
      </c>
      <c r="E206" s="133" t="str">
        <f t="shared" si="405"/>
        <v/>
      </c>
      <c r="F206" s="135" t="str">
        <f t="shared" si="401"/>
        <v/>
      </c>
      <c r="G206" s="136" t="str">
        <f t="shared" si="398"/>
        <v/>
      </c>
      <c r="H206" s="136" t="str">
        <f t="shared" ref="H206:AM206" si="418">IF(D206&lt;&gt;"",ROUND(H4*IF($G$1&gt;=DATEVALUE("22/11/2019"),$C$206/365)*$F$206,IF(FALSE,-3,2)),"")</f>
        <v/>
      </c>
      <c r="I206" s="136" t="str">
        <f t="shared" si="418"/>
        <v/>
      </c>
      <c r="J206" s="136" t="str">
        <f t="shared" si="418"/>
        <v/>
      </c>
      <c r="K206" s="136" t="str">
        <f t="shared" si="418"/>
        <v/>
      </c>
      <c r="L206" s="136" t="str">
        <f t="shared" si="418"/>
        <v/>
      </c>
      <c r="M206" s="136" t="str">
        <f t="shared" si="418"/>
        <v/>
      </c>
      <c r="N206" s="136" t="str">
        <f t="shared" si="418"/>
        <v/>
      </c>
      <c r="O206" s="136" t="str">
        <f t="shared" si="418"/>
        <v/>
      </c>
      <c r="P206" s="136" t="str">
        <f t="shared" si="418"/>
        <v/>
      </c>
      <c r="Q206" s="136" t="str">
        <f t="shared" si="418"/>
        <v/>
      </c>
      <c r="R206" s="136" t="str">
        <f t="shared" si="418"/>
        <v/>
      </c>
      <c r="S206" s="136" t="str">
        <f t="shared" si="418"/>
        <v/>
      </c>
      <c r="T206" s="136" t="str">
        <f t="shared" si="418"/>
        <v/>
      </c>
      <c r="U206" s="136" t="str">
        <f t="shared" si="418"/>
        <v/>
      </c>
      <c r="V206" s="136" t="str">
        <f t="shared" si="418"/>
        <v/>
      </c>
      <c r="W206" s="136" t="str">
        <f t="shared" si="418"/>
        <v/>
      </c>
      <c r="X206" s="136" t="str">
        <f t="shared" si="418"/>
        <v/>
      </c>
      <c r="Y206" s="136" t="str">
        <f t="shared" si="418"/>
        <v/>
      </c>
      <c r="Z206" s="136" t="str">
        <f t="shared" si="418"/>
        <v/>
      </c>
      <c r="AA206" s="136" t="str">
        <f t="shared" si="418"/>
        <v/>
      </c>
      <c r="AB206" s="136" t="str">
        <f t="shared" si="418"/>
        <v/>
      </c>
      <c r="AC206" s="136" t="str">
        <f t="shared" si="418"/>
        <v/>
      </c>
      <c r="AD206" s="136" t="str">
        <f t="shared" si="418"/>
        <v/>
      </c>
      <c r="AE206" s="136" t="str">
        <f t="shared" si="418"/>
        <v/>
      </c>
      <c r="AF206" s="136" t="str">
        <f t="shared" si="418"/>
        <v/>
      </c>
      <c r="AG206" s="136" t="str">
        <f t="shared" si="418"/>
        <v/>
      </c>
      <c r="AH206" s="136" t="str">
        <f t="shared" si="418"/>
        <v/>
      </c>
      <c r="AI206" s="136" t="str">
        <f t="shared" si="418"/>
        <v/>
      </c>
      <c r="AJ206" s="136" t="str">
        <f t="shared" si="418"/>
        <v/>
      </c>
      <c r="AK206" s="136" t="str">
        <f t="shared" si="418"/>
        <v/>
      </c>
      <c r="AL206" s="136" t="str">
        <f t="shared" si="418"/>
        <v/>
      </c>
      <c r="AM206" s="136" t="str">
        <f t="shared" si="418"/>
        <v/>
      </c>
      <c r="AN206" s="136" t="str">
        <f t="shared" ref="AN206:BR206" si="419">IF(AJ206&lt;&gt;"",ROUND(AN4*IF($G$1&gt;=DATEVALUE("22/11/2019"),$C$206/365)*$F$206,IF(FALSE,-3,2)),"")</f>
        <v/>
      </c>
      <c r="AO206" s="136" t="str">
        <f t="shared" si="419"/>
        <v/>
      </c>
      <c r="AP206" s="136" t="str">
        <f t="shared" si="419"/>
        <v/>
      </c>
      <c r="AQ206" s="136" t="str">
        <f t="shared" si="419"/>
        <v/>
      </c>
      <c r="AR206" s="136" t="str">
        <f t="shared" si="419"/>
        <v/>
      </c>
      <c r="AS206" s="136" t="str">
        <f t="shared" si="419"/>
        <v/>
      </c>
      <c r="AT206" s="136" t="str">
        <f t="shared" si="419"/>
        <v/>
      </c>
      <c r="AU206" s="136" t="str">
        <f t="shared" si="419"/>
        <v/>
      </c>
      <c r="AV206" s="136" t="str">
        <f t="shared" si="419"/>
        <v/>
      </c>
      <c r="AW206" s="136" t="str">
        <f t="shared" si="419"/>
        <v/>
      </c>
      <c r="AX206" s="136" t="str">
        <f t="shared" si="419"/>
        <v/>
      </c>
      <c r="AY206" s="136" t="str">
        <f t="shared" si="419"/>
        <v/>
      </c>
      <c r="AZ206" s="136" t="str">
        <f t="shared" si="419"/>
        <v/>
      </c>
      <c r="BA206" s="136" t="str">
        <f t="shared" si="419"/>
        <v/>
      </c>
      <c r="BB206" s="136" t="str">
        <f t="shared" si="419"/>
        <v/>
      </c>
      <c r="BC206" s="136" t="str">
        <f t="shared" si="419"/>
        <v/>
      </c>
      <c r="BD206" s="136" t="str">
        <f t="shared" si="419"/>
        <v/>
      </c>
      <c r="BE206" s="136" t="str">
        <f t="shared" si="419"/>
        <v/>
      </c>
      <c r="BF206" s="136" t="str">
        <f t="shared" si="419"/>
        <v/>
      </c>
      <c r="BG206" s="136" t="str">
        <f t="shared" si="419"/>
        <v/>
      </c>
      <c r="BH206" s="136" t="str">
        <f t="shared" si="419"/>
        <v/>
      </c>
      <c r="BI206" s="136" t="str">
        <f t="shared" si="419"/>
        <v/>
      </c>
      <c r="BJ206" s="136" t="str">
        <f t="shared" si="419"/>
        <v/>
      </c>
      <c r="BK206" s="136" t="str">
        <f t="shared" si="419"/>
        <v/>
      </c>
      <c r="BL206" s="136" t="str">
        <f t="shared" si="419"/>
        <v/>
      </c>
      <c r="BM206" s="136" t="str">
        <f t="shared" si="419"/>
        <v/>
      </c>
      <c r="BN206" s="136" t="str">
        <f t="shared" si="419"/>
        <v/>
      </c>
      <c r="BO206" s="136" t="str">
        <f t="shared" si="419"/>
        <v/>
      </c>
      <c r="BP206" s="136" t="str">
        <f t="shared" si="419"/>
        <v/>
      </c>
      <c r="BQ206" s="136" t="str">
        <f t="shared" si="419"/>
        <v/>
      </c>
      <c r="BR206" s="136" t="str">
        <f t="shared" si="419"/>
        <v/>
      </c>
    </row>
    <row r="207" spans="1:70">
      <c r="A207" s="133" t="str">
        <f>IFERROR(IF(IF(AND(ROW(A207)=ROW($A$6),$G$2&lt;DATEVALUE("28/07/2006")),$G$2+1,INDEX('Intereses moratorios'!$A$7:$A$299,MATCH($G$2,'Intereses moratorios'!$A$7:$A$299,1)+ROW(A207)-ROW($A$6)))=0,"",IF(AND(ROW(A207)=ROW($A$6),$G$2&lt;DATEVALUE("28/07/2006")),$G$2+1,INDEX('Intereses moratorios'!$A$7:$A$299,MATCH($G$2,'Intereses moratorios'!$A$7:$A$299,1)+ROW(A207)-ROW($A$6)))),"")</f>
        <v/>
      </c>
      <c r="B207" s="133" t="str">
        <f>IFERROR(INDEX('Intereses moratorios'!$B$7:$B$299,MATCH(A207,'Intereses moratorios'!$A$7:$A$299,0)),"")</f>
        <v/>
      </c>
      <c r="C207" s="134" t="str">
        <f>IF(A207="","",IFERROR(IF($G$1&gt;=DATEVALUE("22/11/2019"),$E$4,INDEX('Intereses moratorios'!$D$7:$D$299,MATCH(A207,'Intereses moratorios'!$A$7:$A$299,0))),""))</f>
        <v/>
      </c>
      <c r="D207" s="133" t="str">
        <f t="shared" si="404"/>
        <v/>
      </c>
      <c r="E207" s="133" t="str">
        <f t="shared" si="405"/>
        <v/>
      </c>
      <c r="F207" s="135" t="str">
        <f t="shared" si="401"/>
        <v/>
      </c>
      <c r="G207" s="136" t="str">
        <f t="shared" si="398"/>
        <v/>
      </c>
      <c r="H207" s="136" t="str">
        <f t="shared" ref="H207:AM207" si="420">IF(D207&lt;&gt;"",ROUND(H4*IF($G$1&gt;=DATEVALUE("22/11/2019"),$C$207/365)*$F$207,IF(FALSE,-3,2)),"")</f>
        <v/>
      </c>
      <c r="I207" s="136" t="str">
        <f t="shared" si="420"/>
        <v/>
      </c>
      <c r="J207" s="136" t="str">
        <f t="shared" si="420"/>
        <v/>
      </c>
      <c r="K207" s="136" t="str">
        <f t="shared" si="420"/>
        <v/>
      </c>
      <c r="L207" s="136" t="str">
        <f t="shared" si="420"/>
        <v/>
      </c>
      <c r="M207" s="136" t="str">
        <f t="shared" si="420"/>
        <v/>
      </c>
      <c r="N207" s="136" t="str">
        <f t="shared" si="420"/>
        <v/>
      </c>
      <c r="O207" s="136" t="str">
        <f t="shared" si="420"/>
        <v/>
      </c>
      <c r="P207" s="136" t="str">
        <f t="shared" si="420"/>
        <v/>
      </c>
      <c r="Q207" s="136" t="str">
        <f t="shared" si="420"/>
        <v/>
      </c>
      <c r="R207" s="136" t="str">
        <f t="shared" si="420"/>
        <v/>
      </c>
      <c r="S207" s="136" t="str">
        <f t="shared" si="420"/>
        <v/>
      </c>
      <c r="T207" s="136" t="str">
        <f t="shared" si="420"/>
        <v/>
      </c>
      <c r="U207" s="136" t="str">
        <f t="shared" si="420"/>
        <v/>
      </c>
      <c r="V207" s="136" t="str">
        <f t="shared" si="420"/>
        <v/>
      </c>
      <c r="W207" s="136" t="str">
        <f t="shared" si="420"/>
        <v/>
      </c>
      <c r="X207" s="136" t="str">
        <f t="shared" si="420"/>
        <v/>
      </c>
      <c r="Y207" s="136" t="str">
        <f t="shared" si="420"/>
        <v/>
      </c>
      <c r="Z207" s="136" t="str">
        <f t="shared" si="420"/>
        <v/>
      </c>
      <c r="AA207" s="136" t="str">
        <f t="shared" si="420"/>
        <v/>
      </c>
      <c r="AB207" s="136" t="str">
        <f t="shared" si="420"/>
        <v/>
      </c>
      <c r="AC207" s="136" t="str">
        <f t="shared" si="420"/>
        <v/>
      </c>
      <c r="AD207" s="136" t="str">
        <f t="shared" si="420"/>
        <v/>
      </c>
      <c r="AE207" s="136" t="str">
        <f t="shared" si="420"/>
        <v/>
      </c>
      <c r="AF207" s="136" t="str">
        <f t="shared" si="420"/>
        <v/>
      </c>
      <c r="AG207" s="136" t="str">
        <f t="shared" si="420"/>
        <v/>
      </c>
      <c r="AH207" s="136" t="str">
        <f t="shared" si="420"/>
        <v/>
      </c>
      <c r="AI207" s="136" t="str">
        <f t="shared" si="420"/>
        <v/>
      </c>
      <c r="AJ207" s="136" t="str">
        <f t="shared" si="420"/>
        <v/>
      </c>
      <c r="AK207" s="136" t="str">
        <f t="shared" si="420"/>
        <v/>
      </c>
      <c r="AL207" s="136" t="str">
        <f t="shared" si="420"/>
        <v/>
      </c>
      <c r="AM207" s="136" t="str">
        <f t="shared" si="420"/>
        <v/>
      </c>
      <c r="AN207" s="136" t="str">
        <f t="shared" ref="AN207:BR207" si="421">IF(AJ207&lt;&gt;"",ROUND(AN4*IF($G$1&gt;=DATEVALUE("22/11/2019"),$C$207/365)*$F$207,IF(FALSE,-3,2)),"")</f>
        <v/>
      </c>
      <c r="AO207" s="136" t="str">
        <f t="shared" si="421"/>
        <v/>
      </c>
      <c r="AP207" s="136" t="str">
        <f t="shared" si="421"/>
        <v/>
      </c>
      <c r="AQ207" s="136" t="str">
        <f t="shared" si="421"/>
        <v/>
      </c>
      <c r="AR207" s="136" t="str">
        <f t="shared" si="421"/>
        <v/>
      </c>
      <c r="AS207" s="136" t="str">
        <f t="shared" si="421"/>
        <v/>
      </c>
      <c r="AT207" s="136" t="str">
        <f t="shared" si="421"/>
        <v/>
      </c>
      <c r="AU207" s="136" t="str">
        <f t="shared" si="421"/>
        <v/>
      </c>
      <c r="AV207" s="136" t="str">
        <f t="shared" si="421"/>
        <v/>
      </c>
      <c r="AW207" s="136" t="str">
        <f t="shared" si="421"/>
        <v/>
      </c>
      <c r="AX207" s="136" t="str">
        <f t="shared" si="421"/>
        <v/>
      </c>
      <c r="AY207" s="136" t="str">
        <f t="shared" si="421"/>
        <v/>
      </c>
      <c r="AZ207" s="136" t="str">
        <f t="shared" si="421"/>
        <v/>
      </c>
      <c r="BA207" s="136" t="str">
        <f t="shared" si="421"/>
        <v/>
      </c>
      <c r="BB207" s="136" t="str">
        <f t="shared" si="421"/>
        <v/>
      </c>
      <c r="BC207" s="136" t="str">
        <f t="shared" si="421"/>
        <v/>
      </c>
      <c r="BD207" s="136" t="str">
        <f t="shared" si="421"/>
        <v/>
      </c>
      <c r="BE207" s="136" t="str">
        <f t="shared" si="421"/>
        <v/>
      </c>
      <c r="BF207" s="136" t="str">
        <f t="shared" si="421"/>
        <v/>
      </c>
      <c r="BG207" s="136" t="str">
        <f t="shared" si="421"/>
        <v/>
      </c>
      <c r="BH207" s="136" t="str">
        <f t="shared" si="421"/>
        <v/>
      </c>
      <c r="BI207" s="136" t="str">
        <f t="shared" si="421"/>
        <v/>
      </c>
      <c r="BJ207" s="136" t="str">
        <f t="shared" si="421"/>
        <v/>
      </c>
      <c r="BK207" s="136" t="str">
        <f t="shared" si="421"/>
        <v/>
      </c>
      <c r="BL207" s="136" t="str">
        <f t="shared" si="421"/>
        <v/>
      </c>
      <c r="BM207" s="136" t="str">
        <f t="shared" si="421"/>
        <v/>
      </c>
      <c r="BN207" s="136" t="str">
        <f t="shared" si="421"/>
        <v/>
      </c>
      <c r="BO207" s="136" t="str">
        <f t="shared" si="421"/>
        <v/>
      </c>
      <c r="BP207" s="136" t="str">
        <f t="shared" si="421"/>
        <v/>
      </c>
      <c r="BQ207" s="136" t="str">
        <f t="shared" si="421"/>
        <v/>
      </c>
      <c r="BR207" s="136" t="str">
        <f t="shared" si="421"/>
        <v/>
      </c>
    </row>
    <row r="208" spans="1:70">
      <c r="A208" s="133" t="str">
        <f>IFERROR(IF(IF(AND(ROW(A208)=ROW($A$6),$G$2&lt;DATEVALUE("28/07/2006")),$G$2+1,INDEX('Intereses moratorios'!$A$7:$A$299,MATCH($G$2,'Intereses moratorios'!$A$7:$A$299,1)+ROW(A208)-ROW($A$6)))=0,"",IF(AND(ROW(A208)=ROW($A$6),$G$2&lt;DATEVALUE("28/07/2006")),$G$2+1,INDEX('Intereses moratorios'!$A$7:$A$299,MATCH($G$2,'Intereses moratorios'!$A$7:$A$299,1)+ROW(A208)-ROW($A$6)))),"")</f>
        <v/>
      </c>
      <c r="B208" s="133" t="str">
        <f>IFERROR(INDEX('Intereses moratorios'!$B$7:$B$299,MATCH(A208,'Intereses moratorios'!$A$7:$A$299,0)),"")</f>
        <v/>
      </c>
      <c r="C208" s="134" t="str">
        <f>IF(A208="","",IFERROR(IF($G$1&gt;=DATEVALUE("22/11/2019"),$E$4,INDEX('Intereses moratorios'!$D$7:$D$299,MATCH(A208,'Intereses moratorios'!$A$7:$A$299,0))),""))</f>
        <v/>
      </c>
      <c r="D208" s="133" t="str">
        <f t="shared" si="404"/>
        <v/>
      </c>
      <c r="E208" s="133" t="str">
        <f t="shared" si="405"/>
        <v/>
      </c>
      <c r="F208" s="135" t="str">
        <f t="shared" si="401"/>
        <v/>
      </c>
      <c r="G208" s="136" t="str">
        <f t="shared" si="398"/>
        <v/>
      </c>
      <c r="H208" s="136" t="str">
        <f t="shared" ref="H208:AM208" si="422">IF(D208&lt;&gt;"",ROUND(H4*IF($G$1&gt;=DATEVALUE("22/11/2019"),$C$208/365)*$F$208,IF(FALSE,-3,2)),"")</f>
        <v/>
      </c>
      <c r="I208" s="136" t="str">
        <f t="shared" si="422"/>
        <v/>
      </c>
      <c r="J208" s="136" t="str">
        <f t="shared" si="422"/>
        <v/>
      </c>
      <c r="K208" s="136" t="str">
        <f t="shared" si="422"/>
        <v/>
      </c>
      <c r="L208" s="136" t="str">
        <f t="shared" si="422"/>
        <v/>
      </c>
      <c r="M208" s="136" t="str">
        <f t="shared" si="422"/>
        <v/>
      </c>
      <c r="N208" s="136" t="str">
        <f t="shared" si="422"/>
        <v/>
      </c>
      <c r="O208" s="136" t="str">
        <f t="shared" si="422"/>
        <v/>
      </c>
      <c r="P208" s="136" t="str">
        <f t="shared" si="422"/>
        <v/>
      </c>
      <c r="Q208" s="136" t="str">
        <f t="shared" si="422"/>
        <v/>
      </c>
      <c r="R208" s="136" t="str">
        <f t="shared" si="422"/>
        <v/>
      </c>
      <c r="S208" s="136" t="str">
        <f t="shared" si="422"/>
        <v/>
      </c>
      <c r="T208" s="136" t="str">
        <f t="shared" si="422"/>
        <v/>
      </c>
      <c r="U208" s="136" t="str">
        <f t="shared" si="422"/>
        <v/>
      </c>
      <c r="V208" s="136" t="str">
        <f t="shared" si="422"/>
        <v/>
      </c>
      <c r="W208" s="136" t="str">
        <f t="shared" si="422"/>
        <v/>
      </c>
      <c r="X208" s="136" t="str">
        <f t="shared" si="422"/>
        <v/>
      </c>
      <c r="Y208" s="136" t="str">
        <f t="shared" si="422"/>
        <v/>
      </c>
      <c r="Z208" s="136" t="str">
        <f t="shared" si="422"/>
        <v/>
      </c>
      <c r="AA208" s="136" t="str">
        <f t="shared" si="422"/>
        <v/>
      </c>
      <c r="AB208" s="136" t="str">
        <f t="shared" si="422"/>
        <v/>
      </c>
      <c r="AC208" s="136" t="str">
        <f t="shared" si="422"/>
        <v/>
      </c>
      <c r="AD208" s="136" t="str">
        <f t="shared" si="422"/>
        <v/>
      </c>
      <c r="AE208" s="136" t="str">
        <f t="shared" si="422"/>
        <v/>
      </c>
      <c r="AF208" s="136" t="str">
        <f t="shared" si="422"/>
        <v/>
      </c>
      <c r="AG208" s="136" t="str">
        <f t="shared" si="422"/>
        <v/>
      </c>
      <c r="AH208" s="136" t="str">
        <f t="shared" si="422"/>
        <v/>
      </c>
      <c r="AI208" s="136" t="str">
        <f t="shared" si="422"/>
        <v/>
      </c>
      <c r="AJ208" s="136" t="str">
        <f t="shared" si="422"/>
        <v/>
      </c>
      <c r="AK208" s="136" t="str">
        <f t="shared" si="422"/>
        <v/>
      </c>
      <c r="AL208" s="136" t="str">
        <f t="shared" si="422"/>
        <v/>
      </c>
      <c r="AM208" s="136" t="str">
        <f t="shared" si="422"/>
        <v/>
      </c>
      <c r="AN208" s="136" t="str">
        <f t="shared" ref="AN208:BR208" si="423">IF(AJ208&lt;&gt;"",ROUND(AN4*IF($G$1&gt;=DATEVALUE("22/11/2019"),$C$208/365)*$F$208,IF(FALSE,-3,2)),"")</f>
        <v/>
      </c>
      <c r="AO208" s="136" t="str">
        <f t="shared" si="423"/>
        <v/>
      </c>
      <c r="AP208" s="136" t="str">
        <f t="shared" si="423"/>
        <v/>
      </c>
      <c r="AQ208" s="136" t="str">
        <f t="shared" si="423"/>
        <v/>
      </c>
      <c r="AR208" s="136" t="str">
        <f t="shared" si="423"/>
        <v/>
      </c>
      <c r="AS208" s="136" t="str">
        <f t="shared" si="423"/>
        <v/>
      </c>
      <c r="AT208" s="136" t="str">
        <f t="shared" si="423"/>
        <v/>
      </c>
      <c r="AU208" s="136" t="str">
        <f t="shared" si="423"/>
        <v/>
      </c>
      <c r="AV208" s="136" t="str">
        <f t="shared" si="423"/>
        <v/>
      </c>
      <c r="AW208" s="136" t="str">
        <f t="shared" si="423"/>
        <v/>
      </c>
      <c r="AX208" s="136" t="str">
        <f t="shared" si="423"/>
        <v/>
      </c>
      <c r="AY208" s="136" t="str">
        <f t="shared" si="423"/>
        <v/>
      </c>
      <c r="AZ208" s="136" t="str">
        <f t="shared" si="423"/>
        <v/>
      </c>
      <c r="BA208" s="136" t="str">
        <f t="shared" si="423"/>
        <v/>
      </c>
      <c r="BB208" s="136" t="str">
        <f t="shared" si="423"/>
        <v/>
      </c>
      <c r="BC208" s="136" t="str">
        <f t="shared" si="423"/>
        <v/>
      </c>
      <c r="BD208" s="136" t="str">
        <f t="shared" si="423"/>
        <v/>
      </c>
      <c r="BE208" s="136" t="str">
        <f t="shared" si="423"/>
        <v/>
      </c>
      <c r="BF208" s="136" t="str">
        <f t="shared" si="423"/>
        <v/>
      </c>
      <c r="BG208" s="136" t="str">
        <f t="shared" si="423"/>
        <v/>
      </c>
      <c r="BH208" s="136" t="str">
        <f t="shared" si="423"/>
        <v/>
      </c>
      <c r="BI208" s="136" t="str">
        <f t="shared" si="423"/>
        <v/>
      </c>
      <c r="BJ208" s="136" t="str">
        <f t="shared" si="423"/>
        <v/>
      </c>
      <c r="BK208" s="136" t="str">
        <f t="shared" si="423"/>
        <v/>
      </c>
      <c r="BL208" s="136" t="str">
        <f t="shared" si="423"/>
        <v/>
      </c>
      <c r="BM208" s="136" t="str">
        <f t="shared" si="423"/>
        <v/>
      </c>
      <c r="BN208" s="136" t="str">
        <f t="shared" si="423"/>
        <v/>
      </c>
      <c r="BO208" s="136" t="str">
        <f t="shared" si="423"/>
        <v/>
      </c>
      <c r="BP208" s="136" t="str">
        <f t="shared" si="423"/>
        <v/>
      </c>
      <c r="BQ208" s="136" t="str">
        <f t="shared" si="423"/>
        <v/>
      </c>
      <c r="BR208" s="136" t="str">
        <f t="shared" si="423"/>
        <v/>
      </c>
    </row>
    <row r="209" spans="1:70">
      <c r="A209" s="133" t="str">
        <f>IFERROR(IF(IF(AND(ROW(A209)=ROW($A$6),$G$2&lt;DATEVALUE("28/07/2006")),$G$2+1,INDEX('Intereses moratorios'!$A$7:$A$299,MATCH($G$2,'Intereses moratorios'!$A$7:$A$299,1)+ROW(A209)-ROW($A$6)))=0,"",IF(AND(ROW(A209)=ROW($A$6),$G$2&lt;DATEVALUE("28/07/2006")),$G$2+1,INDEX('Intereses moratorios'!$A$7:$A$299,MATCH($G$2,'Intereses moratorios'!$A$7:$A$299,1)+ROW(A209)-ROW($A$6)))),"")</f>
        <v/>
      </c>
      <c r="B209" s="133" t="str">
        <f>IFERROR(INDEX('Intereses moratorios'!$B$7:$B$299,MATCH(A209,'Intereses moratorios'!$A$7:$A$299,0)),"")</f>
        <v/>
      </c>
      <c r="C209" s="134" t="str">
        <f>IF(A209="","",IFERROR(IF($G$1&gt;=DATEVALUE("22/11/2019"),$E$4,INDEX('Intereses moratorios'!$D$7:$D$299,MATCH(A209,'Intereses moratorios'!$A$7:$A$299,0))),""))</f>
        <v/>
      </c>
      <c r="D209" s="133" t="str">
        <f t="shared" si="404"/>
        <v/>
      </c>
      <c r="E209" s="133" t="str">
        <f t="shared" si="405"/>
        <v/>
      </c>
      <c r="F209" s="135" t="str">
        <f t="shared" si="401"/>
        <v/>
      </c>
      <c r="G209" s="136" t="str">
        <f t="shared" si="398"/>
        <v/>
      </c>
      <c r="H209" s="136" t="str">
        <f t="shared" ref="H209:AM209" si="424">IF(D209&lt;&gt;"",ROUND(H4*IF($G$1&gt;=DATEVALUE("22/11/2019"),$C$209/365)*$F$209,IF(FALSE,-3,2)),"")</f>
        <v/>
      </c>
      <c r="I209" s="136" t="str">
        <f t="shared" si="424"/>
        <v/>
      </c>
      <c r="J209" s="136" t="str">
        <f t="shared" si="424"/>
        <v/>
      </c>
      <c r="K209" s="136" t="str">
        <f t="shared" si="424"/>
        <v/>
      </c>
      <c r="L209" s="136" t="str">
        <f t="shared" si="424"/>
        <v/>
      </c>
      <c r="M209" s="136" t="str">
        <f t="shared" si="424"/>
        <v/>
      </c>
      <c r="N209" s="136" t="str">
        <f t="shared" si="424"/>
        <v/>
      </c>
      <c r="O209" s="136" t="str">
        <f t="shared" si="424"/>
        <v/>
      </c>
      <c r="P209" s="136" t="str">
        <f t="shared" si="424"/>
        <v/>
      </c>
      <c r="Q209" s="136" t="str">
        <f t="shared" si="424"/>
        <v/>
      </c>
      <c r="R209" s="136" t="str">
        <f t="shared" si="424"/>
        <v/>
      </c>
      <c r="S209" s="136" t="str">
        <f t="shared" si="424"/>
        <v/>
      </c>
      <c r="T209" s="136" t="str">
        <f t="shared" si="424"/>
        <v/>
      </c>
      <c r="U209" s="136" t="str">
        <f t="shared" si="424"/>
        <v/>
      </c>
      <c r="V209" s="136" t="str">
        <f t="shared" si="424"/>
        <v/>
      </c>
      <c r="W209" s="136" t="str">
        <f t="shared" si="424"/>
        <v/>
      </c>
      <c r="X209" s="136" t="str">
        <f t="shared" si="424"/>
        <v/>
      </c>
      <c r="Y209" s="136" t="str">
        <f t="shared" si="424"/>
        <v/>
      </c>
      <c r="Z209" s="136" t="str">
        <f t="shared" si="424"/>
        <v/>
      </c>
      <c r="AA209" s="136" t="str">
        <f t="shared" si="424"/>
        <v/>
      </c>
      <c r="AB209" s="136" t="str">
        <f t="shared" si="424"/>
        <v/>
      </c>
      <c r="AC209" s="136" t="str">
        <f t="shared" si="424"/>
        <v/>
      </c>
      <c r="AD209" s="136" t="str">
        <f t="shared" si="424"/>
        <v/>
      </c>
      <c r="AE209" s="136" t="str">
        <f t="shared" si="424"/>
        <v/>
      </c>
      <c r="AF209" s="136" t="str">
        <f t="shared" si="424"/>
        <v/>
      </c>
      <c r="AG209" s="136" t="str">
        <f t="shared" si="424"/>
        <v/>
      </c>
      <c r="AH209" s="136" t="str">
        <f t="shared" si="424"/>
        <v/>
      </c>
      <c r="AI209" s="136" t="str">
        <f t="shared" si="424"/>
        <v/>
      </c>
      <c r="AJ209" s="136" t="str">
        <f t="shared" si="424"/>
        <v/>
      </c>
      <c r="AK209" s="136" t="str">
        <f t="shared" si="424"/>
        <v/>
      </c>
      <c r="AL209" s="136" t="str">
        <f t="shared" si="424"/>
        <v/>
      </c>
      <c r="AM209" s="136" t="str">
        <f t="shared" si="424"/>
        <v/>
      </c>
      <c r="AN209" s="136" t="str">
        <f t="shared" ref="AN209:BR209" si="425">IF(AJ209&lt;&gt;"",ROUND(AN4*IF($G$1&gt;=DATEVALUE("22/11/2019"),$C$209/365)*$F$209,IF(FALSE,-3,2)),"")</f>
        <v/>
      </c>
      <c r="AO209" s="136" t="str">
        <f t="shared" si="425"/>
        <v/>
      </c>
      <c r="AP209" s="136" t="str">
        <f t="shared" si="425"/>
        <v/>
      </c>
      <c r="AQ209" s="136" t="str">
        <f t="shared" si="425"/>
        <v/>
      </c>
      <c r="AR209" s="136" t="str">
        <f t="shared" si="425"/>
        <v/>
      </c>
      <c r="AS209" s="136" t="str">
        <f t="shared" si="425"/>
        <v/>
      </c>
      <c r="AT209" s="136" t="str">
        <f t="shared" si="425"/>
        <v/>
      </c>
      <c r="AU209" s="136" t="str">
        <f t="shared" si="425"/>
        <v/>
      </c>
      <c r="AV209" s="136" t="str">
        <f t="shared" si="425"/>
        <v/>
      </c>
      <c r="AW209" s="136" t="str">
        <f t="shared" si="425"/>
        <v/>
      </c>
      <c r="AX209" s="136" t="str">
        <f t="shared" si="425"/>
        <v/>
      </c>
      <c r="AY209" s="136" t="str">
        <f t="shared" si="425"/>
        <v/>
      </c>
      <c r="AZ209" s="136" t="str">
        <f t="shared" si="425"/>
        <v/>
      </c>
      <c r="BA209" s="136" t="str">
        <f t="shared" si="425"/>
        <v/>
      </c>
      <c r="BB209" s="136" t="str">
        <f t="shared" si="425"/>
        <v/>
      </c>
      <c r="BC209" s="136" t="str">
        <f t="shared" si="425"/>
        <v/>
      </c>
      <c r="BD209" s="136" t="str">
        <f t="shared" si="425"/>
        <v/>
      </c>
      <c r="BE209" s="136" t="str">
        <f t="shared" si="425"/>
        <v/>
      </c>
      <c r="BF209" s="136" t="str">
        <f t="shared" si="425"/>
        <v/>
      </c>
      <c r="BG209" s="136" t="str">
        <f t="shared" si="425"/>
        <v/>
      </c>
      <c r="BH209" s="136" t="str">
        <f t="shared" si="425"/>
        <v/>
      </c>
      <c r="BI209" s="136" t="str">
        <f t="shared" si="425"/>
        <v/>
      </c>
      <c r="BJ209" s="136" t="str">
        <f t="shared" si="425"/>
        <v/>
      </c>
      <c r="BK209" s="136" t="str">
        <f t="shared" si="425"/>
        <v/>
      </c>
      <c r="BL209" s="136" t="str">
        <f t="shared" si="425"/>
        <v/>
      </c>
      <c r="BM209" s="136" t="str">
        <f t="shared" si="425"/>
        <v/>
      </c>
      <c r="BN209" s="136" t="str">
        <f t="shared" si="425"/>
        <v/>
      </c>
      <c r="BO209" s="136" t="str">
        <f t="shared" si="425"/>
        <v/>
      </c>
      <c r="BP209" s="136" t="str">
        <f t="shared" si="425"/>
        <v/>
      </c>
      <c r="BQ209" s="136" t="str">
        <f t="shared" si="425"/>
        <v/>
      </c>
      <c r="BR209" s="136" t="str">
        <f t="shared" si="425"/>
        <v/>
      </c>
    </row>
    <row r="210" spans="1:70">
      <c r="A210" s="133" t="str">
        <f>IFERROR(IF(IF(AND(ROW(A210)=ROW($A$6),$G$2&lt;DATEVALUE("28/07/2006")),$G$2+1,INDEX('Intereses moratorios'!$A$7:$A$299,MATCH($G$2,'Intereses moratorios'!$A$7:$A$299,1)+ROW(A210)-ROW($A$6)))=0,"",IF(AND(ROW(A210)=ROW($A$6),$G$2&lt;DATEVALUE("28/07/2006")),$G$2+1,INDEX('Intereses moratorios'!$A$7:$A$299,MATCH($G$2,'Intereses moratorios'!$A$7:$A$299,1)+ROW(A210)-ROW($A$6)))),"")</f>
        <v/>
      </c>
      <c r="B210" s="133" t="str">
        <f>IFERROR(INDEX('Intereses moratorios'!$B$7:$B$299,MATCH(A210,'Intereses moratorios'!$A$7:$A$299,0)),"")</f>
        <v/>
      </c>
      <c r="C210" s="134" t="str">
        <f>IF(A210="","",IFERROR(IF($G$1&gt;=DATEVALUE("22/11/2019"),$E$4,INDEX('Intereses moratorios'!$D$7:$D$299,MATCH(A210,'Intereses moratorios'!$A$7:$A$299,0))),""))</f>
        <v/>
      </c>
      <c r="D210" s="133" t="str">
        <f t="shared" si="404"/>
        <v/>
      </c>
      <c r="E210" s="133" t="str">
        <f t="shared" si="405"/>
        <v/>
      </c>
      <c r="F210" s="135" t="str">
        <f t="shared" si="401"/>
        <v/>
      </c>
      <c r="G210" s="136" t="str">
        <f t="shared" si="398"/>
        <v/>
      </c>
      <c r="H210" s="136" t="str">
        <f t="shared" ref="H210:AM210" si="426">IF(D210&lt;&gt;"",ROUND(H4*IF($G$1&gt;=DATEVALUE("22/11/2019"),$C$210/365)*$F$210,IF(FALSE,-3,2)),"")</f>
        <v/>
      </c>
      <c r="I210" s="136" t="str">
        <f t="shared" si="426"/>
        <v/>
      </c>
      <c r="J210" s="136" t="str">
        <f t="shared" si="426"/>
        <v/>
      </c>
      <c r="K210" s="136" t="str">
        <f t="shared" si="426"/>
        <v/>
      </c>
      <c r="L210" s="136" t="str">
        <f t="shared" si="426"/>
        <v/>
      </c>
      <c r="M210" s="136" t="str">
        <f t="shared" si="426"/>
        <v/>
      </c>
      <c r="N210" s="136" t="str">
        <f t="shared" si="426"/>
        <v/>
      </c>
      <c r="O210" s="136" t="str">
        <f t="shared" si="426"/>
        <v/>
      </c>
      <c r="P210" s="136" t="str">
        <f t="shared" si="426"/>
        <v/>
      </c>
      <c r="Q210" s="136" t="str">
        <f t="shared" si="426"/>
        <v/>
      </c>
      <c r="R210" s="136" t="str">
        <f t="shared" si="426"/>
        <v/>
      </c>
      <c r="S210" s="136" t="str">
        <f t="shared" si="426"/>
        <v/>
      </c>
      <c r="T210" s="136" t="str">
        <f t="shared" si="426"/>
        <v/>
      </c>
      <c r="U210" s="136" t="str">
        <f t="shared" si="426"/>
        <v/>
      </c>
      <c r="V210" s="136" t="str">
        <f t="shared" si="426"/>
        <v/>
      </c>
      <c r="W210" s="136" t="str">
        <f t="shared" si="426"/>
        <v/>
      </c>
      <c r="X210" s="136" t="str">
        <f t="shared" si="426"/>
        <v/>
      </c>
      <c r="Y210" s="136" t="str">
        <f t="shared" si="426"/>
        <v/>
      </c>
      <c r="Z210" s="136" t="str">
        <f t="shared" si="426"/>
        <v/>
      </c>
      <c r="AA210" s="136" t="str">
        <f t="shared" si="426"/>
        <v/>
      </c>
      <c r="AB210" s="136" t="str">
        <f t="shared" si="426"/>
        <v/>
      </c>
      <c r="AC210" s="136" t="str">
        <f t="shared" si="426"/>
        <v/>
      </c>
      <c r="AD210" s="136" t="str">
        <f t="shared" si="426"/>
        <v/>
      </c>
      <c r="AE210" s="136" t="str">
        <f t="shared" si="426"/>
        <v/>
      </c>
      <c r="AF210" s="136" t="str">
        <f t="shared" si="426"/>
        <v/>
      </c>
      <c r="AG210" s="136" t="str">
        <f t="shared" si="426"/>
        <v/>
      </c>
      <c r="AH210" s="136" t="str">
        <f t="shared" si="426"/>
        <v/>
      </c>
      <c r="AI210" s="136" t="str">
        <f t="shared" si="426"/>
        <v/>
      </c>
      <c r="AJ210" s="136" t="str">
        <f t="shared" si="426"/>
        <v/>
      </c>
      <c r="AK210" s="136" t="str">
        <f t="shared" si="426"/>
        <v/>
      </c>
      <c r="AL210" s="136" t="str">
        <f t="shared" si="426"/>
        <v/>
      </c>
      <c r="AM210" s="136" t="str">
        <f t="shared" si="426"/>
        <v/>
      </c>
      <c r="AN210" s="136" t="str">
        <f t="shared" ref="AN210:BR210" si="427">IF(AJ210&lt;&gt;"",ROUND(AN4*IF($G$1&gt;=DATEVALUE("22/11/2019"),$C$210/365)*$F$210,IF(FALSE,-3,2)),"")</f>
        <v/>
      </c>
      <c r="AO210" s="136" t="str">
        <f t="shared" si="427"/>
        <v/>
      </c>
      <c r="AP210" s="136" t="str">
        <f t="shared" si="427"/>
        <v/>
      </c>
      <c r="AQ210" s="136" t="str">
        <f t="shared" si="427"/>
        <v/>
      </c>
      <c r="AR210" s="136" t="str">
        <f t="shared" si="427"/>
        <v/>
      </c>
      <c r="AS210" s="136" t="str">
        <f t="shared" si="427"/>
        <v/>
      </c>
      <c r="AT210" s="136" t="str">
        <f t="shared" si="427"/>
        <v/>
      </c>
      <c r="AU210" s="136" t="str">
        <f t="shared" si="427"/>
        <v/>
      </c>
      <c r="AV210" s="136" t="str">
        <f t="shared" si="427"/>
        <v/>
      </c>
      <c r="AW210" s="136" t="str">
        <f t="shared" si="427"/>
        <v/>
      </c>
      <c r="AX210" s="136" t="str">
        <f t="shared" si="427"/>
        <v/>
      </c>
      <c r="AY210" s="136" t="str">
        <f t="shared" si="427"/>
        <v/>
      </c>
      <c r="AZ210" s="136" t="str">
        <f t="shared" si="427"/>
        <v/>
      </c>
      <c r="BA210" s="136" t="str">
        <f t="shared" si="427"/>
        <v/>
      </c>
      <c r="BB210" s="136" t="str">
        <f t="shared" si="427"/>
        <v/>
      </c>
      <c r="BC210" s="136" t="str">
        <f t="shared" si="427"/>
        <v/>
      </c>
      <c r="BD210" s="136" t="str">
        <f t="shared" si="427"/>
        <v/>
      </c>
      <c r="BE210" s="136" t="str">
        <f t="shared" si="427"/>
        <v/>
      </c>
      <c r="BF210" s="136" t="str">
        <f t="shared" si="427"/>
        <v/>
      </c>
      <c r="BG210" s="136" t="str">
        <f t="shared" si="427"/>
        <v/>
      </c>
      <c r="BH210" s="136" t="str">
        <f t="shared" si="427"/>
        <v/>
      </c>
      <c r="BI210" s="136" t="str">
        <f t="shared" si="427"/>
        <v/>
      </c>
      <c r="BJ210" s="136" t="str">
        <f t="shared" si="427"/>
        <v/>
      </c>
      <c r="BK210" s="136" t="str">
        <f t="shared" si="427"/>
        <v/>
      </c>
      <c r="BL210" s="136" t="str">
        <f t="shared" si="427"/>
        <v/>
      </c>
      <c r="BM210" s="136" t="str">
        <f t="shared" si="427"/>
        <v/>
      </c>
      <c r="BN210" s="136" t="str">
        <f t="shared" si="427"/>
        <v/>
      </c>
      <c r="BO210" s="136" t="str">
        <f t="shared" si="427"/>
        <v/>
      </c>
      <c r="BP210" s="136" t="str">
        <f t="shared" si="427"/>
        <v/>
      </c>
      <c r="BQ210" s="136" t="str">
        <f t="shared" si="427"/>
        <v/>
      </c>
      <c r="BR210" s="136" t="str">
        <f t="shared" si="427"/>
        <v/>
      </c>
    </row>
    <row r="211" spans="1:70">
      <c r="A211" s="133" t="str">
        <f>IFERROR(IF(IF(AND(ROW(A211)=ROW($A$6),$G$2&lt;DATEVALUE("28/07/2006")),$G$2+1,INDEX('Intereses moratorios'!$A$7:$A$299,MATCH($G$2,'Intereses moratorios'!$A$7:$A$299,1)+ROW(A211)-ROW($A$6)))=0,"",IF(AND(ROW(A211)=ROW($A$6),$G$2&lt;DATEVALUE("28/07/2006")),$G$2+1,INDEX('Intereses moratorios'!$A$7:$A$299,MATCH($G$2,'Intereses moratorios'!$A$7:$A$299,1)+ROW(A211)-ROW($A$6)))),"")</f>
        <v/>
      </c>
      <c r="B211" s="133" t="str">
        <f>IFERROR(INDEX('Intereses moratorios'!$B$7:$B$299,MATCH(A211,'Intereses moratorios'!$A$7:$A$299,0)),"")</f>
        <v/>
      </c>
      <c r="C211" s="134" t="str">
        <f>IF(A211="","",IFERROR(IF($G$1&gt;=DATEVALUE("22/11/2019"),$E$4,INDEX('Intereses moratorios'!$D$7:$D$299,MATCH(A211,'Intereses moratorios'!$A$7:$A$299,0))),""))</f>
        <v/>
      </c>
      <c r="D211" s="133" t="str">
        <f t="shared" si="404"/>
        <v/>
      </c>
      <c r="E211" s="133" t="str">
        <f t="shared" si="405"/>
        <v/>
      </c>
      <c r="F211" s="135" t="str">
        <f t="shared" si="401"/>
        <v/>
      </c>
      <c r="G211" s="136" t="str">
        <f t="shared" si="398"/>
        <v/>
      </c>
      <c r="H211" s="136" t="str">
        <f t="shared" ref="H211:AM211" si="428">IF(D211&lt;&gt;"",ROUND(H4*IF($G$1&gt;=DATEVALUE("22/11/2019"),$C$211/365)*$F$211,IF(FALSE,-3,2)),"")</f>
        <v/>
      </c>
      <c r="I211" s="136" t="str">
        <f t="shared" si="428"/>
        <v/>
      </c>
      <c r="J211" s="136" t="str">
        <f t="shared" si="428"/>
        <v/>
      </c>
      <c r="K211" s="136" t="str">
        <f t="shared" si="428"/>
        <v/>
      </c>
      <c r="L211" s="136" t="str">
        <f t="shared" si="428"/>
        <v/>
      </c>
      <c r="M211" s="136" t="str">
        <f t="shared" si="428"/>
        <v/>
      </c>
      <c r="N211" s="136" t="str">
        <f t="shared" si="428"/>
        <v/>
      </c>
      <c r="O211" s="136" t="str">
        <f t="shared" si="428"/>
        <v/>
      </c>
      <c r="P211" s="136" t="str">
        <f t="shared" si="428"/>
        <v/>
      </c>
      <c r="Q211" s="136" t="str">
        <f t="shared" si="428"/>
        <v/>
      </c>
      <c r="R211" s="136" t="str">
        <f t="shared" si="428"/>
        <v/>
      </c>
      <c r="S211" s="136" t="str">
        <f t="shared" si="428"/>
        <v/>
      </c>
      <c r="T211" s="136" t="str">
        <f t="shared" si="428"/>
        <v/>
      </c>
      <c r="U211" s="136" t="str">
        <f t="shared" si="428"/>
        <v/>
      </c>
      <c r="V211" s="136" t="str">
        <f t="shared" si="428"/>
        <v/>
      </c>
      <c r="W211" s="136" t="str">
        <f t="shared" si="428"/>
        <v/>
      </c>
      <c r="X211" s="136" t="str">
        <f t="shared" si="428"/>
        <v/>
      </c>
      <c r="Y211" s="136" t="str">
        <f t="shared" si="428"/>
        <v/>
      </c>
      <c r="Z211" s="136" t="str">
        <f t="shared" si="428"/>
        <v/>
      </c>
      <c r="AA211" s="136" t="str">
        <f t="shared" si="428"/>
        <v/>
      </c>
      <c r="AB211" s="136" t="str">
        <f t="shared" si="428"/>
        <v/>
      </c>
      <c r="AC211" s="136" t="str">
        <f t="shared" si="428"/>
        <v/>
      </c>
      <c r="AD211" s="136" t="str">
        <f t="shared" si="428"/>
        <v/>
      </c>
      <c r="AE211" s="136" t="str">
        <f t="shared" si="428"/>
        <v/>
      </c>
      <c r="AF211" s="136" t="str">
        <f t="shared" si="428"/>
        <v/>
      </c>
      <c r="AG211" s="136" t="str">
        <f t="shared" si="428"/>
        <v/>
      </c>
      <c r="AH211" s="136" t="str">
        <f t="shared" si="428"/>
        <v/>
      </c>
      <c r="AI211" s="136" t="str">
        <f t="shared" si="428"/>
        <v/>
      </c>
      <c r="AJ211" s="136" t="str">
        <f t="shared" si="428"/>
        <v/>
      </c>
      <c r="AK211" s="136" t="str">
        <f t="shared" si="428"/>
        <v/>
      </c>
      <c r="AL211" s="136" t="str">
        <f t="shared" si="428"/>
        <v/>
      </c>
      <c r="AM211" s="136" t="str">
        <f t="shared" si="428"/>
        <v/>
      </c>
      <c r="AN211" s="136" t="str">
        <f t="shared" ref="AN211:BR211" si="429">IF(AJ211&lt;&gt;"",ROUND(AN4*IF($G$1&gt;=DATEVALUE("22/11/2019"),$C$211/365)*$F$211,IF(FALSE,-3,2)),"")</f>
        <v/>
      </c>
      <c r="AO211" s="136" t="str">
        <f t="shared" si="429"/>
        <v/>
      </c>
      <c r="AP211" s="136" t="str">
        <f t="shared" si="429"/>
        <v/>
      </c>
      <c r="AQ211" s="136" t="str">
        <f t="shared" si="429"/>
        <v/>
      </c>
      <c r="AR211" s="136" t="str">
        <f t="shared" si="429"/>
        <v/>
      </c>
      <c r="AS211" s="136" t="str">
        <f t="shared" si="429"/>
        <v/>
      </c>
      <c r="AT211" s="136" t="str">
        <f t="shared" si="429"/>
        <v/>
      </c>
      <c r="AU211" s="136" t="str">
        <f t="shared" si="429"/>
        <v/>
      </c>
      <c r="AV211" s="136" t="str">
        <f t="shared" si="429"/>
        <v/>
      </c>
      <c r="AW211" s="136" t="str">
        <f t="shared" si="429"/>
        <v/>
      </c>
      <c r="AX211" s="136" t="str">
        <f t="shared" si="429"/>
        <v/>
      </c>
      <c r="AY211" s="136" t="str">
        <f t="shared" si="429"/>
        <v/>
      </c>
      <c r="AZ211" s="136" t="str">
        <f t="shared" si="429"/>
        <v/>
      </c>
      <c r="BA211" s="136" t="str">
        <f t="shared" si="429"/>
        <v/>
      </c>
      <c r="BB211" s="136" t="str">
        <f t="shared" si="429"/>
        <v/>
      </c>
      <c r="BC211" s="136" t="str">
        <f t="shared" si="429"/>
        <v/>
      </c>
      <c r="BD211" s="136" t="str">
        <f t="shared" si="429"/>
        <v/>
      </c>
      <c r="BE211" s="136" t="str">
        <f t="shared" si="429"/>
        <v/>
      </c>
      <c r="BF211" s="136" t="str">
        <f t="shared" si="429"/>
        <v/>
      </c>
      <c r="BG211" s="136" t="str">
        <f t="shared" si="429"/>
        <v/>
      </c>
      <c r="BH211" s="136" t="str">
        <f t="shared" si="429"/>
        <v/>
      </c>
      <c r="BI211" s="136" t="str">
        <f t="shared" si="429"/>
        <v/>
      </c>
      <c r="BJ211" s="136" t="str">
        <f t="shared" si="429"/>
        <v/>
      </c>
      <c r="BK211" s="136" t="str">
        <f t="shared" si="429"/>
        <v/>
      </c>
      <c r="BL211" s="136" t="str">
        <f t="shared" si="429"/>
        <v/>
      </c>
      <c r="BM211" s="136" t="str">
        <f t="shared" si="429"/>
        <v/>
      </c>
      <c r="BN211" s="136" t="str">
        <f t="shared" si="429"/>
        <v/>
      </c>
      <c r="BO211" s="136" t="str">
        <f t="shared" si="429"/>
        <v/>
      </c>
      <c r="BP211" s="136" t="str">
        <f t="shared" si="429"/>
        <v/>
      </c>
      <c r="BQ211" s="136" t="str">
        <f t="shared" si="429"/>
        <v/>
      </c>
      <c r="BR211" s="136" t="str">
        <f t="shared" si="429"/>
        <v/>
      </c>
    </row>
    <row r="212" spans="1:70">
      <c r="A212" s="133" t="str">
        <f>IFERROR(IF(IF(AND(ROW(A212)=ROW($A$6),$G$2&lt;DATEVALUE("28/07/2006")),$G$2+1,INDEX('Intereses moratorios'!$A$7:$A$299,MATCH($G$2,'Intereses moratorios'!$A$7:$A$299,1)+ROW(A212)-ROW($A$6)))=0,"",IF(AND(ROW(A212)=ROW($A$6),$G$2&lt;DATEVALUE("28/07/2006")),$G$2+1,INDEX('Intereses moratorios'!$A$7:$A$299,MATCH($G$2,'Intereses moratorios'!$A$7:$A$299,1)+ROW(A212)-ROW($A$6)))),"")</f>
        <v/>
      </c>
      <c r="B212" s="133" t="str">
        <f>IFERROR(INDEX('Intereses moratorios'!$B$7:$B$299,MATCH(A212,'Intereses moratorios'!$A$7:$A$299,0)),"")</f>
        <v/>
      </c>
      <c r="C212" s="134" t="str">
        <f>IF(A212="","",IFERROR(IF($G$1&gt;=DATEVALUE("22/11/2019"),$E$4,INDEX('Intereses moratorios'!$D$7:$D$299,MATCH(A212,'Intereses moratorios'!$A$7:$A$299,0))),""))</f>
        <v/>
      </c>
      <c r="D212" s="133" t="str">
        <f t="shared" si="404"/>
        <v/>
      </c>
      <c r="E212" s="133" t="str">
        <f t="shared" si="405"/>
        <v/>
      </c>
      <c r="F212" s="135" t="str">
        <f t="shared" si="401"/>
        <v/>
      </c>
      <c r="G212" s="136" t="str">
        <f t="shared" si="398"/>
        <v/>
      </c>
      <c r="H212" s="136" t="str">
        <f t="shared" ref="H212:AM212" si="430">IF(D212&lt;&gt;"",ROUND(H4*IF($G$1&gt;=DATEVALUE("22/11/2019"),$C$212/365)*$F$212,IF(FALSE,-3,2)),"")</f>
        <v/>
      </c>
      <c r="I212" s="136" t="str">
        <f t="shared" si="430"/>
        <v/>
      </c>
      <c r="J212" s="136" t="str">
        <f t="shared" si="430"/>
        <v/>
      </c>
      <c r="K212" s="136" t="str">
        <f t="shared" si="430"/>
        <v/>
      </c>
      <c r="L212" s="136" t="str">
        <f t="shared" si="430"/>
        <v/>
      </c>
      <c r="M212" s="136" t="str">
        <f t="shared" si="430"/>
        <v/>
      </c>
      <c r="N212" s="136" t="str">
        <f t="shared" si="430"/>
        <v/>
      </c>
      <c r="O212" s="136" t="str">
        <f t="shared" si="430"/>
        <v/>
      </c>
      <c r="P212" s="136" t="str">
        <f t="shared" si="430"/>
        <v/>
      </c>
      <c r="Q212" s="136" t="str">
        <f t="shared" si="430"/>
        <v/>
      </c>
      <c r="R212" s="136" t="str">
        <f t="shared" si="430"/>
        <v/>
      </c>
      <c r="S212" s="136" t="str">
        <f t="shared" si="430"/>
        <v/>
      </c>
      <c r="T212" s="136" t="str">
        <f t="shared" si="430"/>
        <v/>
      </c>
      <c r="U212" s="136" t="str">
        <f t="shared" si="430"/>
        <v/>
      </c>
      <c r="V212" s="136" t="str">
        <f t="shared" si="430"/>
        <v/>
      </c>
      <c r="W212" s="136" t="str">
        <f t="shared" si="430"/>
        <v/>
      </c>
      <c r="X212" s="136" t="str">
        <f t="shared" si="430"/>
        <v/>
      </c>
      <c r="Y212" s="136" t="str">
        <f t="shared" si="430"/>
        <v/>
      </c>
      <c r="Z212" s="136" t="str">
        <f t="shared" si="430"/>
        <v/>
      </c>
      <c r="AA212" s="136" t="str">
        <f t="shared" si="430"/>
        <v/>
      </c>
      <c r="AB212" s="136" t="str">
        <f t="shared" si="430"/>
        <v/>
      </c>
      <c r="AC212" s="136" t="str">
        <f t="shared" si="430"/>
        <v/>
      </c>
      <c r="AD212" s="136" t="str">
        <f t="shared" si="430"/>
        <v/>
      </c>
      <c r="AE212" s="136" t="str">
        <f t="shared" si="430"/>
        <v/>
      </c>
      <c r="AF212" s="136" t="str">
        <f t="shared" si="430"/>
        <v/>
      </c>
      <c r="AG212" s="136" t="str">
        <f t="shared" si="430"/>
        <v/>
      </c>
      <c r="AH212" s="136" t="str">
        <f t="shared" si="430"/>
        <v/>
      </c>
      <c r="AI212" s="136" t="str">
        <f t="shared" si="430"/>
        <v/>
      </c>
      <c r="AJ212" s="136" t="str">
        <f t="shared" si="430"/>
        <v/>
      </c>
      <c r="AK212" s="136" t="str">
        <f t="shared" si="430"/>
        <v/>
      </c>
      <c r="AL212" s="136" t="str">
        <f t="shared" si="430"/>
        <v/>
      </c>
      <c r="AM212" s="136" t="str">
        <f t="shared" si="430"/>
        <v/>
      </c>
      <c r="AN212" s="136" t="str">
        <f t="shared" ref="AN212:BR212" si="431">IF(AJ212&lt;&gt;"",ROUND(AN4*IF($G$1&gt;=DATEVALUE("22/11/2019"),$C$212/365)*$F$212,IF(FALSE,-3,2)),"")</f>
        <v/>
      </c>
      <c r="AO212" s="136" t="str">
        <f t="shared" si="431"/>
        <v/>
      </c>
      <c r="AP212" s="136" t="str">
        <f t="shared" si="431"/>
        <v/>
      </c>
      <c r="AQ212" s="136" t="str">
        <f t="shared" si="431"/>
        <v/>
      </c>
      <c r="AR212" s="136" t="str">
        <f t="shared" si="431"/>
        <v/>
      </c>
      <c r="AS212" s="136" t="str">
        <f t="shared" si="431"/>
        <v/>
      </c>
      <c r="AT212" s="136" t="str">
        <f t="shared" si="431"/>
        <v/>
      </c>
      <c r="AU212" s="136" t="str">
        <f t="shared" si="431"/>
        <v/>
      </c>
      <c r="AV212" s="136" t="str">
        <f t="shared" si="431"/>
        <v/>
      </c>
      <c r="AW212" s="136" t="str">
        <f t="shared" si="431"/>
        <v/>
      </c>
      <c r="AX212" s="136" t="str">
        <f t="shared" si="431"/>
        <v/>
      </c>
      <c r="AY212" s="136" t="str">
        <f t="shared" si="431"/>
        <v/>
      </c>
      <c r="AZ212" s="136" t="str">
        <f t="shared" si="431"/>
        <v/>
      </c>
      <c r="BA212" s="136" t="str">
        <f t="shared" si="431"/>
        <v/>
      </c>
      <c r="BB212" s="136" t="str">
        <f t="shared" si="431"/>
        <v/>
      </c>
      <c r="BC212" s="136" t="str">
        <f t="shared" si="431"/>
        <v/>
      </c>
      <c r="BD212" s="136" t="str">
        <f t="shared" si="431"/>
        <v/>
      </c>
      <c r="BE212" s="136" t="str">
        <f t="shared" si="431"/>
        <v/>
      </c>
      <c r="BF212" s="136" t="str">
        <f t="shared" si="431"/>
        <v/>
      </c>
      <c r="BG212" s="136" t="str">
        <f t="shared" si="431"/>
        <v/>
      </c>
      <c r="BH212" s="136" t="str">
        <f t="shared" si="431"/>
        <v/>
      </c>
      <c r="BI212" s="136" t="str">
        <f t="shared" si="431"/>
        <v/>
      </c>
      <c r="BJ212" s="136" t="str">
        <f t="shared" si="431"/>
        <v/>
      </c>
      <c r="BK212" s="136" t="str">
        <f t="shared" si="431"/>
        <v/>
      </c>
      <c r="BL212" s="136" t="str">
        <f t="shared" si="431"/>
        <v/>
      </c>
      <c r="BM212" s="136" t="str">
        <f t="shared" si="431"/>
        <v/>
      </c>
      <c r="BN212" s="136" t="str">
        <f t="shared" si="431"/>
        <v/>
      </c>
      <c r="BO212" s="136" t="str">
        <f t="shared" si="431"/>
        <v/>
      </c>
      <c r="BP212" s="136" t="str">
        <f t="shared" si="431"/>
        <v/>
      </c>
      <c r="BQ212" s="136" t="str">
        <f t="shared" si="431"/>
        <v/>
      </c>
      <c r="BR212" s="136" t="str">
        <f t="shared" si="431"/>
        <v/>
      </c>
    </row>
    <row r="213" spans="1:70">
      <c r="A213" s="133" t="str">
        <f>IFERROR(IF(IF(AND(ROW(A213)=ROW($A$6),$G$2&lt;DATEVALUE("28/07/2006")),$G$2+1,INDEX('Intereses moratorios'!$A$7:$A$299,MATCH($G$2,'Intereses moratorios'!$A$7:$A$299,1)+ROW(A213)-ROW($A$6)))=0,"",IF(AND(ROW(A213)=ROW($A$6),$G$2&lt;DATEVALUE("28/07/2006")),$G$2+1,INDEX('Intereses moratorios'!$A$7:$A$299,MATCH($G$2,'Intereses moratorios'!$A$7:$A$299,1)+ROW(A213)-ROW($A$6)))),"")</f>
        <v/>
      </c>
      <c r="B213" s="133" t="str">
        <f>IFERROR(INDEX('Intereses moratorios'!$B$7:$B$299,MATCH(A213,'Intereses moratorios'!$A$7:$A$299,0)),"")</f>
        <v/>
      </c>
      <c r="C213" s="134" t="str">
        <f>IF(A213="","",IFERROR(IF($G$1&gt;=DATEVALUE("22/11/2019"),$E$4,INDEX('Intereses moratorios'!$D$7:$D$299,MATCH(A213,'Intereses moratorios'!$A$7:$A$299,0))),""))</f>
        <v/>
      </c>
      <c r="D213" s="133" t="str">
        <f t="shared" si="404"/>
        <v/>
      </c>
      <c r="E213" s="133" t="str">
        <f t="shared" si="405"/>
        <v/>
      </c>
      <c r="F213" s="135" t="str">
        <f t="shared" si="401"/>
        <v/>
      </c>
      <c r="G213" s="136" t="str">
        <f t="shared" si="398"/>
        <v/>
      </c>
      <c r="H213" s="136" t="str">
        <f t="shared" ref="H213:AM213" si="432">IF(D213&lt;&gt;"",ROUND(H4*IF($G$1&gt;=DATEVALUE("22/11/2019"),$C$213/365)*$F$213,IF(FALSE,-3,2)),"")</f>
        <v/>
      </c>
      <c r="I213" s="136" t="str">
        <f t="shared" si="432"/>
        <v/>
      </c>
      <c r="J213" s="136" t="str">
        <f t="shared" si="432"/>
        <v/>
      </c>
      <c r="K213" s="136" t="str">
        <f t="shared" si="432"/>
        <v/>
      </c>
      <c r="L213" s="136" t="str">
        <f t="shared" si="432"/>
        <v/>
      </c>
      <c r="M213" s="136" t="str">
        <f t="shared" si="432"/>
        <v/>
      </c>
      <c r="N213" s="136" t="str">
        <f t="shared" si="432"/>
        <v/>
      </c>
      <c r="O213" s="136" t="str">
        <f t="shared" si="432"/>
        <v/>
      </c>
      <c r="P213" s="136" t="str">
        <f t="shared" si="432"/>
        <v/>
      </c>
      <c r="Q213" s="136" t="str">
        <f t="shared" si="432"/>
        <v/>
      </c>
      <c r="R213" s="136" t="str">
        <f t="shared" si="432"/>
        <v/>
      </c>
      <c r="S213" s="136" t="str">
        <f t="shared" si="432"/>
        <v/>
      </c>
      <c r="T213" s="136" t="str">
        <f t="shared" si="432"/>
        <v/>
      </c>
      <c r="U213" s="136" t="str">
        <f t="shared" si="432"/>
        <v/>
      </c>
      <c r="V213" s="136" t="str">
        <f t="shared" si="432"/>
        <v/>
      </c>
      <c r="W213" s="136" t="str">
        <f t="shared" si="432"/>
        <v/>
      </c>
      <c r="X213" s="136" t="str">
        <f t="shared" si="432"/>
        <v/>
      </c>
      <c r="Y213" s="136" t="str">
        <f t="shared" si="432"/>
        <v/>
      </c>
      <c r="Z213" s="136" t="str">
        <f t="shared" si="432"/>
        <v/>
      </c>
      <c r="AA213" s="136" t="str">
        <f t="shared" si="432"/>
        <v/>
      </c>
      <c r="AB213" s="136" t="str">
        <f t="shared" si="432"/>
        <v/>
      </c>
      <c r="AC213" s="136" t="str">
        <f t="shared" si="432"/>
        <v/>
      </c>
      <c r="AD213" s="136" t="str">
        <f t="shared" si="432"/>
        <v/>
      </c>
      <c r="AE213" s="136" t="str">
        <f t="shared" si="432"/>
        <v/>
      </c>
      <c r="AF213" s="136" t="str">
        <f t="shared" si="432"/>
        <v/>
      </c>
      <c r="AG213" s="136" t="str">
        <f t="shared" si="432"/>
        <v/>
      </c>
      <c r="AH213" s="136" t="str">
        <f t="shared" si="432"/>
        <v/>
      </c>
      <c r="AI213" s="136" t="str">
        <f t="shared" si="432"/>
        <v/>
      </c>
      <c r="AJ213" s="136" t="str">
        <f t="shared" si="432"/>
        <v/>
      </c>
      <c r="AK213" s="136" t="str">
        <f t="shared" si="432"/>
        <v/>
      </c>
      <c r="AL213" s="136" t="str">
        <f t="shared" si="432"/>
        <v/>
      </c>
      <c r="AM213" s="136" t="str">
        <f t="shared" si="432"/>
        <v/>
      </c>
      <c r="AN213" s="136" t="str">
        <f t="shared" ref="AN213:BR213" si="433">IF(AJ213&lt;&gt;"",ROUND(AN4*IF($G$1&gt;=DATEVALUE("22/11/2019"),$C$213/365)*$F$213,IF(FALSE,-3,2)),"")</f>
        <v/>
      </c>
      <c r="AO213" s="136" t="str">
        <f t="shared" si="433"/>
        <v/>
      </c>
      <c r="AP213" s="136" t="str">
        <f t="shared" si="433"/>
        <v/>
      </c>
      <c r="AQ213" s="136" t="str">
        <f t="shared" si="433"/>
        <v/>
      </c>
      <c r="AR213" s="136" t="str">
        <f t="shared" si="433"/>
        <v/>
      </c>
      <c r="AS213" s="136" t="str">
        <f t="shared" si="433"/>
        <v/>
      </c>
      <c r="AT213" s="136" t="str">
        <f t="shared" si="433"/>
        <v/>
      </c>
      <c r="AU213" s="136" t="str">
        <f t="shared" si="433"/>
        <v/>
      </c>
      <c r="AV213" s="136" t="str">
        <f t="shared" si="433"/>
        <v/>
      </c>
      <c r="AW213" s="136" t="str">
        <f t="shared" si="433"/>
        <v/>
      </c>
      <c r="AX213" s="136" t="str">
        <f t="shared" si="433"/>
        <v/>
      </c>
      <c r="AY213" s="136" t="str">
        <f t="shared" si="433"/>
        <v/>
      </c>
      <c r="AZ213" s="136" t="str">
        <f t="shared" si="433"/>
        <v/>
      </c>
      <c r="BA213" s="136" t="str">
        <f t="shared" si="433"/>
        <v/>
      </c>
      <c r="BB213" s="136" t="str">
        <f t="shared" si="433"/>
        <v/>
      </c>
      <c r="BC213" s="136" t="str">
        <f t="shared" si="433"/>
        <v/>
      </c>
      <c r="BD213" s="136" t="str">
        <f t="shared" si="433"/>
        <v/>
      </c>
      <c r="BE213" s="136" t="str">
        <f t="shared" si="433"/>
        <v/>
      </c>
      <c r="BF213" s="136" t="str">
        <f t="shared" si="433"/>
        <v/>
      </c>
      <c r="BG213" s="136" t="str">
        <f t="shared" si="433"/>
        <v/>
      </c>
      <c r="BH213" s="136" t="str">
        <f t="shared" si="433"/>
        <v/>
      </c>
      <c r="BI213" s="136" t="str">
        <f t="shared" si="433"/>
        <v/>
      </c>
      <c r="BJ213" s="136" t="str">
        <f t="shared" si="433"/>
        <v/>
      </c>
      <c r="BK213" s="136" t="str">
        <f t="shared" si="433"/>
        <v/>
      </c>
      <c r="BL213" s="136" t="str">
        <f t="shared" si="433"/>
        <v/>
      </c>
      <c r="BM213" s="136" t="str">
        <f t="shared" si="433"/>
        <v/>
      </c>
      <c r="BN213" s="136" t="str">
        <f t="shared" si="433"/>
        <v/>
      </c>
      <c r="BO213" s="136" t="str">
        <f t="shared" si="433"/>
        <v/>
      </c>
      <c r="BP213" s="136" t="str">
        <f t="shared" si="433"/>
        <v/>
      </c>
      <c r="BQ213" s="136" t="str">
        <f t="shared" si="433"/>
        <v/>
      </c>
      <c r="BR213" s="136" t="str">
        <f t="shared" si="433"/>
        <v/>
      </c>
    </row>
    <row r="214" spans="1:70">
      <c r="A214" s="133" t="str">
        <f>IFERROR(IF(IF(AND(ROW(A214)=ROW($A$6),$G$2&lt;DATEVALUE("28/07/2006")),$G$2+1,INDEX('Intereses moratorios'!$A$7:$A$299,MATCH($G$2,'Intereses moratorios'!$A$7:$A$299,1)+ROW(A214)-ROW($A$6)))=0,"",IF(AND(ROW(A214)=ROW($A$6),$G$2&lt;DATEVALUE("28/07/2006")),$G$2+1,INDEX('Intereses moratorios'!$A$7:$A$299,MATCH($G$2,'Intereses moratorios'!$A$7:$A$299,1)+ROW(A214)-ROW($A$6)))),"")</f>
        <v/>
      </c>
      <c r="B214" s="133" t="str">
        <f>IFERROR(INDEX('Intereses moratorios'!$B$7:$B$299,MATCH(A214,'Intereses moratorios'!$A$7:$A$299,0)),"")</f>
        <v/>
      </c>
      <c r="C214" s="134" t="str">
        <f>IF(A214="","",IFERROR(IF($G$1&gt;=DATEVALUE("22/11/2019"),$E$4,INDEX('Intereses moratorios'!$D$7:$D$299,MATCH(A214,'Intereses moratorios'!$A$7:$A$299,0))),""))</f>
        <v/>
      </c>
      <c r="D214" s="133" t="str">
        <f t="shared" si="404"/>
        <v/>
      </c>
      <c r="E214" s="133" t="str">
        <f t="shared" si="405"/>
        <v/>
      </c>
      <c r="F214" s="135" t="str">
        <f t="shared" si="401"/>
        <v/>
      </c>
      <c r="G214" s="136" t="str">
        <f t="shared" si="398"/>
        <v/>
      </c>
      <c r="H214" s="136" t="str">
        <f t="shared" ref="H214:AM214" si="434">IF(D214&lt;&gt;"",ROUND(H4*IF($G$1&gt;=DATEVALUE("22/11/2019"),$C$214/365)*$F$214,IF(FALSE,-3,2)),"")</f>
        <v/>
      </c>
      <c r="I214" s="136" t="str">
        <f t="shared" si="434"/>
        <v/>
      </c>
      <c r="J214" s="136" t="str">
        <f t="shared" si="434"/>
        <v/>
      </c>
      <c r="K214" s="136" t="str">
        <f t="shared" si="434"/>
        <v/>
      </c>
      <c r="L214" s="136" t="str">
        <f t="shared" si="434"/>
        <v/>
      </c>
      <c r="M214" s="136" t="str">
        <f t="shared" si="434"/>
        <v/>
      </c>
      <c r="N214" s="136" t="str">
        <f t="shared" si="434"/>
        <v/>
      </c>
      <c r="O214" s="136" t="str">
        <f t="shared" si="434"/>
        <v/>
      </c>
      <c r="P214" s="136" t="str">
        <f t="shared" si="434"/>
        <v/>
      </c>
      <c r="Q214" s="136" t="str">
        <f t="shared" si="434"/>
        <v/>
      </c>
      <c r="R214" s="136" t="str">
        <f t="shared" si="434"/>
        <v/>
      </c>
      <c r="S214" s="136" t="str">
        <f t="shared" si="434"/>
        <v/>
      </c>
      <c r="T214" s="136" t="str">
        <f t="shared" si="434"/>
        <v/>
      </c>
      <c r="U214" s="136" t="str">
        <f t="shared" si="434"/>
        <v/>
      </c>
      <c r="V214" s="136" t="str">
        <f t="shared" si="434"/>
        <v/>
      </c>
      <c r="W214" s="136" t="str">
        <f t="shared" si="434"/>
        <v/>
      </c>
      <c r="X214" s="136" t="str">
        <f t="shared" si="434"/>
        <v/>
      </c>
      <c r="Y214" s="136" t="str">
        <f t="shared" si="434"/>
        <v/>
      </c>
      <c r="Z214" s="136" t="str">
        <f t="shared" si="434"/>
        <v/>
      </c>
      <c r="AA214" s="136" t="str">
        <f t="shared" si="434"/>
        <v/>
      </c>
      <c r="AB214" s="136" t="str">
        <f t="shared" si="434"/>
        <v/>
      </c>
      <c r="AC214" s="136" t="str">
        <f t="shared" si="434"/>
        <v/>
      </c>
      <c r="AD214" s="136" t="str">
        <f t="shared" si="434"/>
        <v/>
      </c>
      <c r="AE214" s="136" t="str">
        <f t="shared" si="434"/>
        <v/>
      </c>
      <c r="AF214" s="136" t="str">
        <f t="shared" si="434"/>
        <v/>
      </c>
      <c r="AG214" s="136" t="str">
        <f t="shared" si="434"/>
        <v/>
      </c>
      <c r="AH214" s="136" t="str">
        <f t="shared" si="434"/>
        <v/>
      </c>
      <c r="AI214" s="136" t="str">
        <f t="shared" si="434"/>
        <v/>
      </c>
      <c r="AJ214" s="136" t="str">
        <f t="shared" si="434"/>
        <v/>
      </c>
      <c r="AK214" s="136" t="str">
        <f t="shared" si="434"/>
        <v/>
      </c>
      <c r="AL214" s="136" t="str">
        <f t="shared" si="434"/>
        <v/>
      </c>
      <c r="AM214" s="136" t="str">
        <f t="shared" si="434"/>
        <v/>
      </c>
      <c r="AN214" s="136" t="str">
        <f t="shared" ref="AN214:BR214" si="435">IF(AJ214&lt;&gt;"",ROUND(AN4*IF($G$1&gt;=DATEVALUE("22/11/2019"),$C$214/365)*$F$214,IF(FALSE,-3,2)),"")</f>
        <v/>
      </c>
      <c r="AO214" s="136" t="str">
        <f t="shared" si="435"/>
        <v/>
      </c>
      <c r="AP214" s="136" t="str">
        <f t="shared" si="435"/>
        <v/>
      </c>
      <c r="AQ214" s="136" t="str">
        <f t="shared" si="435"/>
        <v/>
      </c>
      <c r="AR214" s="136" t="str">
        <f t="shared" si="435"/>
        <v/>
      </c>
      <c r="AS214" s="136" t="str">
        <f t="shared" si="435"/>
        <v/>
      </c>
      <c r="AT214" s="136" t="str">
        <f t="shared" si="435"/>
        <v/>
      </c>
      <c r="AU214" s="136" t="str">
        <f t="shared" si="435"/>
        <v/>
      </c>
      <c r="AV214" s="136" t="str">
        <f t="shared" si="435"/>
        <v/>
      </c>
      <c r="AW214" s="136" t="str">
        <f t="shared" si="435"/>
        <v/>
      </c>
      <c r="AX214" s="136" t="str">
        <f t="shared" si="435"/>
        <v/>
      </c>
      <c r="AY214" s="136" t="str">
        <f t="shared" si="435"/>
        <v/>
      </c>
      <c r="AZ214" s="136" t="str">
        <f t="shared" si="435"/>
        <v/>
      </c>
      <c r="BA214" s="136" t="str">
        <f t="shared" si="435"/>
        <v/>
      </c>
      <c r="BB214" s="136" t="str">
        <f t="shared" si="435"/>
        <v/>
      </c>
      <c r="BC214" s="136" t="str">
        <f t="shared" si="435"/>
        <v/>
      </c>
      <c r="BD214" s="136" t="str">
        <f t="shared" si="435"/>
        <v/>
      </c>
      <c r="BE214" s="136" t="str">
        <f t="shared" si="435"/>
        <v/>
      </c>
      <c r="BF214" s="136" t="str">
        <f t="shared" si="435"/>
        <v/>
      </c>
      <c r="BG214" s="136" t="str">
        <f t="shared" si="435"/>
        <v/>
      </c>
      <c r="BH214" s="136" t="str">
        <f t="shared" si="435"/>
        <v/>
      </c>
      <c r="BI214" s="136" t="str">
        <f t="shared" si="435"/>
        <v/>
      </c>
      <c r="BJ214" s="136" t="str">
        <f t="shared" si="435"/>
        <v/>
      </c>
      <c r="BK214" s="136" t="str">
        <f t="shared" si="435"/>
        <v/>
      </c>
      <c r="BL214" s="136" t="str">
        <f t="shared" si="435"/>
        <v/>
      </c>
      <c r="BM214" s="136" t="str">
        <f t="shared" si="435"/>
        <v/>
      </c>
      <c r="BN214" s="136" t="str">
        <f t="shared" si="435"/>
        <v/>
      </c>
      <c r="BO214" s="136" t="str">
        <f t="shared" si="435"/>
        <v/>
      </c>
      <c r="BP214" s="136" t="str">
        <f t="shared" si="435"/>
        <v/>
      </c>
      <c r="BQ214" s="136" t="str">
        <f t="shared" si="435"/>
        <v/>
      </c>
      <c r="BR214" s="136" t="str">
        <f t="shared" si="435"/>
        <v/>
      </c>
    </row>
    <row r="215" spans="1:70">
      <c r="A215" s="133" t="str">
        <f>IFERROR(IF(IF(AND(ROW(A215)=ROW($A$6),$G$2&lt;DATEVALUE("28/07/2006")),$G$2+1,INDEX('Intereses moratorios'!$A$7:$A$299,MATCH($G$2,'Intereses moratorios'!$A$7:$A$299,1)+ROW(A215)-ROW($A$6)))=0,"",IF(AND(ROW(A215)=ROW($A$6),$G$2&lt;DATEVALUE("28/07/2006")),$G$2+1,INDEX('Intereses moratorios'!$A$7:$A$299,MATCH($G$2,'Intereses moratorios'!$A$7:$A$299,1)+ROW(A215)-ROW($A$6)))),"")</f>
        <v/>
      </c>
      <c r="B215" s="133" t="str">
        <f>IFERROR(INDEX('Intereses moratorios'!$B$7:$B$299,MATCH(A215,'Intereses moratorios'!$A$7:$A$299,0)),"")</f>
        <v/>
      </c>
      <c r="C215" s="134" t="str">
        <f>IF(A215="","",IFERROR(IF($G$1&gt;=DATEVALUE("22/11/2019"),$E$4,INDEX('Intereses moratorios'!$D$7:$D$299,MATCH(A215,'Intereses moratorios'!$A$7:$A$299,0))),""))</f>
        <v/>
      </c>
      <c r="D215" s="133" t="str">
        <f t="shared" si="404"/>
        <v/>
      </c>
      <c r="E215" s="133" t="str">
        <f t="shared" si="405"/>
        <v/>
      </c>
      <c r="F215" s="135" t="str">
        <f t="shared" si="401"/>
        <v/>
      </c>
      <c r="G215" s="136" t="str">
        <f t="shared" si="398"/>
        <v/>
      </c>
      <c r="H215" s="136" t="str">
        <f t="shared" ref="H215:AM215" si="436">IF(D215&lt;&gt;"",ROUND(H4*IF($G$1&gt;=DATEVALUE("22/11/2019"),$C$215/365)*$F$215,IF(FALSE,-3,2)),"")</f>
        <v/>
      </c>
      <c r="I215" s="136" t="str">
        <f t="shared" si="436"/>
        <v/>
      </c>
      <c r="J215" s="136" t="str">
        <f t="shared" si="436"/>
        <v/>
      </c>
      <c r="K215" s="136" t="str">
        <f t="shared" si="436"/>
        <v/>
      </c>
      <c r="L215" s="136" t="str">
        <f t="shared" si="436"/>
        <v/>
      </c>
      <c r="M215" s="136" t="str">
        <f t="shared" si="436"/>
        <v/>
      </c>
      <c r="N215" s="136" t="str">
        <f t="shared" si="436"/>
        <v/>
      </c>
      <c r="O215" s="136" t="str">
        <f t="shared" si="436"/>
        <v/>
      </c>
      <c r="P215" s="136" t="str">
        <f t="shared" si="436"/>
        <v/>
      </c>
      <c r="Q215" s="136" t="str">
        <f t="shared" si="436"/>
        <v/>
      </c>
      <c r="R215" s="136" t="str">
        <f t="shared" si="436"/>
        <v/>
      </c>
      <c r="S215" s="136" t="str">
        <f t="shared" si="436"/>
        <v/>
      </c>
      <c r="T215" s="136" t="str">
        <f t="shared" si="436"/>
        <v/>
      </c>
      <c r="U215" s="136" t="str">
        <f t="shared" si="436"/>
        <v/>
      </c>
      <c r="V215" s="136" t="str">
        <f t="shared" si="436"/>
        <v/>
      </c>
      <c r="W215" s="136" t="str">
        <f t="shared" si="436"/>
        <v/>
      </c>
      <c r="X215" s="136" t="str">
        <f t="shared" si="436"/>
        <v/>
      </c>
      <c r="Y215" s="136" t="str">
        <f t="shared" si="436"/>
        <v/>
      </c>
      <c r="Z215" s="136" t="str">
        <f t="shared" si="436"/>
        <v/>
      </c>
      <c r="AA215" s="136" t="str">
        <f t="shared" si="436"/>
        <v/>
      </c>
      <c r="AB215" s="136" t="str">
        <f t="shared" si="436"/>
        <v/>
      </c>
      <c r="AC215" s="136" t="str">
        <f t="shared" si="436"/>
        <v/>
      </c>
      <c r="AD215" s="136" t="str">
        <f t="shared" si="436"/>
        <v/>
      </c>
      <c r="AE215" s="136" t="str">
        <f t="shared" si="436"/>
        <v/>
      </c>
      <c r="AF215" s="136" t="str">
        <f t="shared" si="436"/>
        <v/>
      </c>
      <c r="AG215" s="136" t="str">
        <f t="shared" si="436"/>
        <v/>
      </c>
      <c r="AH215" s="136" t="str">
        <f t="shared" si="436"/>
        <v/>
      </c>
      <c r="AI215" s="136" t="str">
        <f t="shared" si="436"/>
        <v/>
      </c>
      <c r="AJ215" s="136" t="str">
        <f t="shared" si="436"/>
        <v/>
      </c>
      <c r="AK215" s="136" t="str">
        <f t="shared" si="436"/>
        <v/>
      </c>
      <c r="AL215" s="136" t="str">
        <f t="shared" si="436"/>
        <v/>
      </c>
      <c r="AM215" s="136" t="str">
        <f t="shared" si="436"/>
        <v/>
      </c>
      <c r="AN215" s="136" t="str">
        <f t="shared" ref="AN215:BR215" si="437">IF(AJ215&lt;&gt;"",ROUND(AN4*IF($G$1&gt;=DATEVALUE("22/11/2019"),$C$215/365)*$F$215,IF(FALSE,-3,2)),"")</f>
        <v/>
      </c>
      <c r="AO215" s="136" t="str">
        <f t="shared" si="437"/>
        <v/>
      </c>
      <c r="AP215" s="136" t="str">
        <f t="shared" si="437"/>
        <v/>
      </c>
      <c r="AQ215" s="136" t="str">
        <f t="shared" si="437"/>
        <v/>
      </c>
      <c r="AR215" s="136" t="str">
        <f t="shared" si="437"/>
        <v/>
      </c>
      <c r="AS215" s="136" t="str">
        <f t="shared" si="437"/>
        <v/>
      </c>
      <c r="AT215" s="136" t="str">
        <f t="shared" si="437"/>
        <v/>
      </c>
      <c r="AU215" s="136" t="str">
        <f t="shared" si="437"/>
        <v/>
      </c>
      <c r="AV215" s="136" t="str">
        <f t="shared" si="437"/>
        <v/>
      </c>
      <c r="AW215" s="136" t="str">
        <f t="shared" si="437"/>
        <v/>
      </c>
      <c r="AX215" s="136" t="str">
        <f t="shared" si="437"/>
        <v/>
      </c>
      <c r="AY215" s="136" t="str">
        <f t="shared" si="437"/>
        <v/>
      </c>
      <c r="AZ215" s="136" t="str">
        <f t="shared" si="437"/>
        <v/>
      </c>
      <c r="BA215" s="136" t="str">
        <f t="shared" si="437"/>
        <v/>
      </c>
      <c r="BB215" s="136" t="str">
        <f t="shared" si="437"/>
        <v/>
      </c>
      <c r="BC215" s="136" t="str">
        <f t="shared" si="437"/>
        <v/>
      </c>
      <c r="BD215" s="136" t="str">
        <f t="shared" si="437"/>
        <v/>
      </c>
      <c r="BE215" s="136" t="str">
        <f t="shared" si="437"/>
        <v/>
      </c>
      <c r="BF215" s="136" t="str">
        <f t="shared" si="437"/>
        <v/>
      </c>
      <c r="BG215" s="136" t="str">
        <f t="shared" si="437"/>
        <v/>
      </c>
      <c r="BH215" s="136" t="str">
        <f t="shared" si="437"/>
        <v/>
      </c>
      <c r="BI215" s="136" t="str">
        <f t="shared" si="437"/>
        <v/>
      </c>
      <c r="BJ215" s="136" t="str">
        <f t="shared" si="437"/>
        <v/>
      </c>
      <c r="BK215" s="136" t="str">
        <f t="shared" si="437"/>
        <v/>
      </c>
      <c r="BL215" s="136" t="str">
        <f t="shared" si="437"/>
        <v/>
      </c>
      <c r="BM215" s="136" t="str">
        <f t="shared" si="437"/>
        <v/>
      </c>
      <c r="BN215" s="136" t="str">
        <f t="shared" si="437"/>
        <v/>
      </c>
      <c r="BO215" s="136" t="str">
        <f t="shared" si="437"/>
        <v/>
      </c>
      <c r="BP215" s="136" t="str">
        <f t="shared" si="437"/>
        <v/>
      </c>
      <c r="BQ215" s="136" t="str">
        <f t="shared" si="437"/>
        <v/>
      </c>
      <c r="BR215" s="136" t="str">
        <f t="shared" si="437"/>
        <v/>
      </c>
    </row>
    <row r="216" spans="1:70">
      <c r="A216" s="133" t="str">
        <f>IFERROR(IF(IF(AND(ROW(A216)=ROW($A$6),$G$2&lt;DATEVALUE("28/07/2006")),$G$2+1,INDEX('Intereses moratorios'!$A$7:$A$299,MATCH($G$2,'Intereses moratorios'!$A$7:$A$299,1)+ROW(A216)-ROW($A$6)))=0,"",IF(AND(ROW(A216)=ROW($A$6),$G$2&lt;DATEVALUE("28/07/2006")),$G$2+1,INDEX('Intereses moratorios'!$A$7:$A$299,MATCH($G$2,'Intereses moratorios'!$A$7:$A$299,1)+ROW(A216)-ROW($A$6)))),"")</f>
        <v/>
      </c>
      <c r="B216" s="133" t="str">
        <f>IFERROR(INDEX('Intereses moratorios'!$B$7:$B$299,MATCH(A216,'Intereses moratorios'!$A$7:$A$299,0)),"")</f>
        <v/>
      </c>
      <c r="C216" s="134" t="str">
        <f>IF(A216="","",IFERROR(IF($G$1&gt;=DATEVALUE("22/11/2019"),$E$4,INDEX('Intereses moratorios'!$D$7:$D$299,MATCH(A216,'Intereses moratorios'!$A$7:$A$299,0))),""))</f>
        <v/>
      </c>
      <c r="D216" s="133" t="str">
        <f t="shared" si="404"/>
        <v/>
      </c>
      <c r="E216" s="133" t="str">
        <f t="shared" si="405"/>
        <v/>
      </c>
      <c r="F216" s="135" t="str">
        <f t="shared" si="401"/>
        <v/>
      </c>
      <c r="G216" s="136" t="str">
        <f t="shared" si="398"/>
        <v/>
      </c>
      <c r="H216" s="136" t="str">
        <f t="shared" ref="H216:AM216" si="438">IF(D216&lt;&gt;"",ROUND(H4*IF($G$1&gt;=DATEVALUE("22/11/2019"),$C$216/365)*$F$216,IF(FALSE,-3,2)),"")</f>
        <v/>
      </c>
      <c r="I216" s="136" t="str">
        <f t="shared" si="438"/>
        <v/>
      </c>
      <c r="J216" s="136" t="str">
        <f t="shared" si="438"/>
        <v/>
      </c>
      <c r="K216" s="136" t="str">
        <f t="shared" si="438"/>
        <v/>
      </c>
      <c r="L216" s="136" t="str">
        <f t="shared" si="438"/>
        <v/>
      </c>
      <c r="M216" s="136" t="str">
        <f t="shared" si="438"/>
        <v/>
      </c>
      <c r="N216" s="136" t="str">
        <f t="shared" si="438"/>
        <v/>
      </c>
      <c r="O216" s="136" t="str">
        <f t="shared" si="438"/>
        <v/>
      </c>
      <c r="P216" s="136" t="str">
        <f t="shared" si="438"/>
        <v/>
      </c>
      <c r="Q216" s="136" t="str">
        <f t="shared" si="438"/>
        <v/>
      </c>
      <c r="R216" s="136" t="str">
        <f t="shared" si="438"/>
        <v/>
      </c>
      <c r="S216" s="136" t="str">
        <f t="shared" si="438"/>
        <v/>
      </c>
      <c r="T216" s="136" t="str">
        <f t="shared" si="438"/>
        <v/>
      </c>
      <c r="U216" s="136" t="str">
        <f t="shared" si="438"/>
        <v/>
      </c>
      <c r="V216" s="136" t="str">
        <f t="shared" si="438"/>
        <v/>
      </c>
      <c r="W216" s="136" t="str">
        <f t="shared" si="438"/>
        <v/>
      </c>
      <c r="X216" s="136" t="str">
        <f t="shared" si="438"/>
        <v/>
      </c>
      <c r="Y216" s="136" t="str">
        <f t="shared" si="438"/>
        <v/>
      </c>
      <c r="Z216" s="136" t="str">
        <f t="shared" si="438"/>
        <v/>
      </c>
      <c r="AA216" s="136" t="str">
        <f t="shared" si="438"/>
        <v/>
      </c>
      <c r="AB216" s="136" t="str">
        <f t="shared" si="438"/>
        <v/>
      </c>
      <c r="AC216" s="136" t="str">
        <f t="shared" si="438"/>
        <v/>
      </c>
      <c r="AD216" s="136" t="str">
        <f t="shared" si="438"/>
        <v/>
      </c>
      <c r="AE216" s="136" t="str">
        <f t="shared" si="438"/>
        <v/>
      </c>
      <c r="AF216" s="136" t="str">
        <f t="shared" si="438"/>
        <v/>
      </c>
      <c r="AG216" s="136" t="str">
        <f t="shared" si="438"/>
        <v/>
      </c>
      <c r="AH216" s="136" t="str">
        <f t="shared" si="438"/>
        <v/>
      </c>
      <c r="AI216" s="136" t="str">
        <f t="shared" si="438"/>
        <v/>
      </c>
      <c r="AJ216" s="136" t="str">
        <f t="shared" si="438"/>
        <v/>
      </c>
      <c r="AK216" s="136" t="str">
        <f t="shared" si="438"/>
        <v/>
      </c>
      <c r="AL216" s="136" t="str">
        <f t="shared" si="438"/>
        <v/>
      </c>
      <c r="AM216" s="136" t="str">
        <f t="shared" si="438"/>
        <v/>
      </c>
      <c r="AN216" s="136" t="str">
        <f t="shared" ref="AN216:BR216" si="439">IF(AJ216&lt;&gt;"",ROUND(AN4*IF($G$1&gt;=DATEVALUE("22/11/2019"),$C$216/365)*$F$216,IF(FALSE,-3,2)),"")</f>
        <v/>
      </c>
      <c r="AO216" s="136" t="str">
        <f t="shared" si="439"/>
        <v/>
      </c>
      <c r="AP216" s="136" t="str">
        <f t="shared" si="439"/>
        <v/>
      </c>
      <c r="AQ216" s="136" t="str">
        <f t="shared" si="439"/>
        <v/>
      </c>
      <c r="AR216" s="136" t="str">
        <f t="shared" si="439"/>
        <v/>
      </c>
      <c r="AS216" s="136" t="str">
        <f t="shared" si="439"/>
        <v/>
      </c>
      <c r="AT216" s="136" t="str">
        <f t="shared" si="439"/>
        <v/>
      </c>
      <c r="AU216" s="136" t="str">
        <f t="shared" si="439"/>
        <v/>
      </c>
      <c r="AV216" s="136" t="str">
        <f t="shared" si="439"/>
        <v/>
      </c>
      <c r="AW216" s="136" t="str">
        <f t="shared" si="439"/>
        <v/>
      </c>
      <c r="AX216" s="136" t="str">
        <f t="shared" si="439"/>
        <v/>
      </c>
      <c r="AY216" s="136" t="str">
        <f t="shared" si="439"/>
        <v/>
      </c>
      <c r="AZ216" s="136" t="str">
        <f t="shared" si="439"/>
        <v/>
      </c>
      <c r="BA216" s="136" t="str">
        <f t="shared" si="439"/>
        <v/>
      </c>
      <c r="BB216" s="136" t="str">
        <f t="shared" si="439"/>
        <v/>
      </c>
      <c r="BC216" s="136" t="str">
        <f t="shared" si="439"/>
        <v/>
      </c>
      <c r="BD216" s="136" t="str">
        <f t="shared" si="439"/>
        <v/>
      </c>
      <c r="BE216" s="136" t="str">
        <f t="shared" si="439"/>
        <v/>
      </c>
      <c r="BF216" s="136" t="str">
        <f t="shared" si="439"/>
        <v/>
      </c>
      <c r="BG216" s="136" t="str">
        <f t="shared" si="439"/>
        <v/>
      </c>
      <c r="BH216" s="136" t="str">
        <f t="shared" si="439"/>
        <v/>
      </c>
      <c r="BI216" s="136" t="str">
        <f t="shared" si="439"/>
        <v/>
      </c>
      <c r="BJ216" s="136" t="str">
        <f t="shared" si="439"/>
        <v/>
      </c>
      <c r="BK216" s="136" t="str">
        <f t="shared" si="439"/>
        <v/>
      </c>
      <c r="BL216" s="136" t="str">
        <f t="shared" si="439"/>
        <v/>
      </c>
      <c r="BM216" s="136" t="str">
        <f t="shared" si="439"/>
        <v/>
      </c>
      <c r="BN216" s="136" t="str">
        <f t="shared" si="439"/>
        <v/>
      </c>
      <c r="BO216" s="136" t="str">
        <f t="shared" si="439"/>
        <v/>
      </c>
      <c r="BP216" s="136" t="str">
        <f t="shared" si="439"/>
        <v/>
      </c>
      <c r="BQ216" s="136" t="str">
        <f t="shared" si="439"/>
        <v/>
      </c>
      <c r="BR216" s="136" t="str">
        <f t="shared" si="439"/>
        <v/>
      </c>
    </row>
    <row r="217" spans="1:70">
      <c r="A217" s="133" t="str">
        <f>IFERROR(IF(IF(AND(ROW(A217)=ROW($A$6),$G$2&lt;DATEVALUE("28/07/2006")),$G$2+1,INDEX('Intereses moratorios'!$A$7:$A$299,MATCH($G$2,'Intereses moratorios'!$A$7:$A$299,1)+ROW(A217)-ROW($A$6)))=0,"",IF(AND(ROW(A217)=ROW($A$6),$G$2&lt;DATEVALUE("28/07/2006")),$G$2+1,INDEX('Intereses moratorios'!$A$7:$A$299,MATCH($G$2,'Intereses moratorios'!$A$7:$A$299,1)+ROW(A217)-ROW($A$6)))),"")</f>
        <v/>
      </c>
      <c r="B217" s="133" t="str">
        <f>IFERROR(INDEX('Intereses moratorios'!$B$7:$B$299,MATCH(A217,'Intereses moratorios'!$A$7:$A$299,0)),"")</f>
        <v/>
      </c>
      <c r="C217" s="134" t="str">
        <f>IF(A217="","",IFERROR(IF($G$1&gt;=DATEVALUE("22/11/2019"),$E$4,INDEX('Intereses moratorios'!$D$7:$D$299,MATCH(A217,'Intereses moratorios'!$A$7:$A$299,0))),""))</f>
        <v/>
      </c>
      <c r="D217" s="133" t="str">
        <f t="shared" si="404"/>
        <v/>
      </c>
      <c r="E217" s="133" t="str">
        <f t="shared" si="405"/>
        <v/>
      </c>
      <c r="F217" s="135" t="str">
        <f t="shared" si="401"/>
        <v/>
      </c>
      <c r="G217" s="136" t="str">
        <f t="shared" si="398"/>
        <v/>
      </c>
      <c r="H217" s="136" t="str">
        <f t="shared" ref="H217:AM217" si="440">IF(D217&lt;&gt;"",ROUND(H4*IF($G$1&gt;=DATEVALUE("22/11/2019"),$C$217/365)*$F$217,IF(FALSE,-3,2)),"")</f>
        <v/>
      </c>
      <c r="I217" s="136" t="str">
        <f t="shared" si="440"/>
        <v/>
      </c>
      <c r="J217" s="136" t="str">
        <f t="shared" si="440"/>
        <v/>
      </c>
      <c r="K217" s="136" t="str">
        <f t="shared" si="440"/>
        <v/>
      </c>
      <c r="L217" s="136" t="str">
        <f t="shared" si="440"/>
        <v/>
      </c>
      <c r="M217" s="136" t="str">
        <f t="shared" si="440"/>
        <v/>
      </c>
      <c r="N217" s="136" t="str">
        <f t="shared" si="440"/>
        <v/>
      </c>
      <c r="O217" s="136" t="str">
        <f t="shared" si="440"/>
        <v/>
      </c>
      <c r="P217" s="136" t="str">
        <f t="shared" si="440"/>
        <v/>
      </c>
      <c r="Q217" s="136" t="str">
        <f t="shared" si="440"/>
        <v/>
      </c>
      <c r="R217" s="136" t="str">
        <f t="shared" si="440"/>
        <v/>
      </c>
      <c r="S217" s="136" t="str">
        <f t="shared" si="440"/>
        <v/>
      </c>
      <c r="T217" s="136" t="str">
        <f t="shared" si="440"/>
        <v/>
      </c>
      <c r="U217" s="136" t="str">
        <f t="shared" si="440"/>
        <v/>
      </c>
      <c r="V217" s="136" t="str">
        <f t="shared" si="440"/>
        <v/>
      </c>
      <c r="W217" s="136" t="str">
        <f t="shared" si="440"/>
        <v/>
      </c>
      <c r="X217" s="136" t="str">
        <f t="shared" si="440"/>
        <v/>
      </c>
      <c r="Y217" s="136" t="str">
        <f t="shared" si="440"/>
        <v/>
      </c>
      <c r="Z217" s="136" t="str">
        <f t="shared" si="440"/>
        <v/>
      </c>
      <c r="AA217" s="136" t="str">
        <f t="shared" si="440"/>
        <v/>
      </c>
      <c r="AB217" s="136" t="str">
        <f t="shared" si="440"/>
        <v/>
      </c>
      <c r="AC217" s="136" t="str">
        <f t="shared" si="440"/>
        <v/>
      </c>
      <c r="AD217" s="136" t="str">
        <f t="shared" si="440"/>
        <v/>
      </c>
      <c r="AE217" s="136" t="str">
        <f t="shared" si="440"/>
        <v/>
      </c>
      <c r="AF217" s="136" t="str">
        <f t="shared" si="440"/>
        <v/>
      </c>
      <c r="AG217" s="136" t="str">
        <f t="shared" si="440"/>
        <v/>
      </c>
      <c r="AH217" s="136" t="str">
        <f t="shared" si="440"/>
        <v/>
      </c>
      <c r="AI217" s="136" t="str">
        <f t="shared" si="440"/>
        <v/>
      </c>
      <c r="AJ217" s="136" t="str">
        <f t="shared" si="440"/>
        <v/>
      </c>
      <c r="AK217" s="136" t="str">
        <f t="shared" si="440"/>
        <v/>
      </c>
      <c r="AL217" s="136" t="str">
        <f t="shared" si="440"/>
        <v/>
      </c>
      <c r="AM217" s="136" t="str">
        <f t="shared" si="440"/>
        <v/>
      </c>
      <c r="AN217" s="136" t="str">
        <f t="shared" ref="AN217:BR217" si="441">IF(AJ217&lt;&gt;"",ROUND(AN4*IF($G$1&gt;=DATEVALUE("22/11/2019"),$C$217/365)*$F$217,IF(FALSE,-3,2)),"")</f>
        <v/>
      </c>
      <c r="AO217" s="136" t="str">
        <f t="shared" si="441"/>
        <v/>
      </c>
      <c r="AP217" s="136" t="str">
        <f t="shared" si="441"/>
        <v/>
      </c>
      <c r="AQ217" s="136" t="str">
        <f t="shared" si="441"/>
        <v/>
      </c>
      <c r="AR217" s="136" t="str">
        <f t="shared" si="441"/>
        <v/>
      </c>
      <c r="AS217" s="136" t="str">
        <f t="shared" si="441"/>
        <v/>
      </c>
      <c r="AT217" s="136" t="str">
        <f t="shared" si="441"/>
        <v/>
      </c>
      <c r="AU217" s="136" t="str">
        <f t="shared" si="441"/>
        <v/>
      </c>
      <c r="AV217" s="136" t="str">
        <f t="shared" si="441"/>
        <v/>
      </c>
      <c r="AW217" s="136" t="str">
        <f t="shared" si="441"/>
        <v/>
      </c>
      <c r="AX217" s="136" t="str">
        <f t="shared" si="441"/>
        <v/>
      </c>
      <c r="AY217" s="136" t="str">
        <f t="shared" si="441"/>
        <v/>
      </c>
      <c r="AZ217" s="136" t="str">
        <f t="shared" si="441"/>
        <v/>
      </c>
      <c r="BA217" s="136" t="str">
        <f t="shared" si="441"/>
        <v/>
      </c>
      <c r="BB217" s="136" t="str">
        <f t="shared" si="441"/>
        <v/>
      </c>
      <c r="BC217" s="136" t="str">
        <f t="shared" si="441"/>
        <v/>
      </c>
      <c r="BD217" s="136" t="str">
        <f t="shared" si="441"/>
        <v/>
      </c>
      <c r="BE217" s="136" t="str">
        <f t="shared" si="441"/>
        <v/>
      </c>
      <c r="BF217" s="136" t="str">
        <f t="shared" si="441"/>
        <v/>
      </c>
      <c r="BG217" s="136" t="str">
        <f t="shared" si="441"/>
        <v/>
      </c>
      <c r="BH217" s="136" t="str">
        <f t="shared" si="441"/>
        <v/>
      </c>
      <c r="BI217" s="136" t="str">
        <f t="shared" si="441"/>
        <v/>
      </c>
      <c r="BJ217" s="136" t="str">
        <f t="shared" si="441"/>
        <v/>
      </c>
      <c r="BK217" s="136" t="str">
        <f t="shared" si="441"/>
        <v/>
      </c>
      <c r="BL217" s="136" t="str">
        <f t="shared" si="441"/>
        <v/>
      </c>
      <c r="BM217" s="136" t="str">
        <f t="shared" si="441"/>
        <v/>
      </c>
      <c r="BN217" s="136" t="str">
        <f t="shared" si="441"/>
        <v/>
      </c>
      <c r="BO217" s="136" t="str">
        <f t="shared" si="441"/>
        <v/>
      </c>
      <c r="BP217" s="136" t="str">
        <f t="shared" si="441"/>
        <v/>
      </c>
      <c r="BQ217" s="136" t="str">
        <f t="shared" si="441"/>
        <v/>
      </c>
      <c r="BR217" s="136" t="str">
        <f t="shared" si="441"/>
        <v/>
      </c>
    </row>
    <row r="218" spans="1:70">
      <c r="A218" s="133" t="str">
        <f>IFERROR(IF(IF(AND(ROW(A218)=ROW($A$6),$G$2&lt;DATEVALUE("28/07/2006")),$G$2+1,INDEX('Intereses moratorios'!$A$7:$A$299,MATCH($G$2,'Intereses moratorios'!$A$7:$A$299,1)+ROW(A218)-ROW($A$6)))=0,"",IF(AND(ROW(A218)=ROW($A$6),$G$2&lt;DATEVALUE("28/07/2006")),$G$2+1,INDEX('Intereses moratorios'!$A$7:$A$299,MATCH($G$2,'Intereses moratorios'!$A$7:$A$299,1)+ROW(A218)-ROW($A$6)))),"")</f>
        <v/>
      </c>
      <c r="B218" s="133" t="str">
        <f>IFERROR(INDEX('Intereses moratorios'!$B$7:$B$299,MATCH(A218,'Intereses moratorios'!$A$7:$A$299,0)),"")</f>
        <v/>
      </c>
      <c r="C218" s="134" t="str">
        <f>IF(A218="","",IFERROR(IF($G$1&gt;=DATEVALUE("22/11/2019"),$E$4,INDEX('Intereses moratorios'!$D$7:$D$299,MATCH(A218,'Intereses moratorios'!$A$7:$A$299,0))),""))</f>
        <v/>
      </c>
      <c r="D218" s="133" t="str">
        <f t="shared" si="404"/>
        <v/>
      </c>
      <c r="E218" s="133" t="str">
        <f t="shared" si="405"/>
        <v/>
      </c>
      <c r="F218" s="135" t="str">
        <f t="shared" si="401"/>
        <v/>
      </c>
      <c r="G218" s="136" t="str">
        <f t="shared" si="398"/>
        <v/>
      </c>
      <c r="H218" s="136" t="str">
        <f t="shared" ref="H218:AM218" si="442">IF(D218&lt;&gt;"",ROUND(H4*IF($G$1&gt;=DATEVALUE("22/11/2019"),$C$218/365)*$F$218,IF(FALSE,-3,2)),"")</f>
        <v/>
      </c>
      <c r="I218" s="136" t="str">
        <f t="shared" si="442"/>
        <v/>
      </c>
      <c r="J218" s="136" t="str">
        <f t="shared" si="442"/>
        <v/>
      </c>
      <c r="K218" s="136" t="str">
        <f t="shared" si="442"/>
        <v/>
      </c>
      <c r="L218" s="136" t="str">
        <f t="shared" si="442"/>
        <v/>
      </c>
      <c r="M218" s="136" t="str">
        <f t="shared" si="442"/>
        <v/>
      </c>
      <c r="N218" s="136" t="str">
        <f t="shared" si="442"/>
        <v/>
      </c>
      <c r="O218" s="136" t="str">
        <f t="shared" si="442"/>
        <v/>
      </c>
      <c r="P218" s="136" t="str">
        <f t="shared" si="442"/>
        <v/>
      </c>
      <c r="Q218" s="136" t="str">
        <f t="shared" si="442"/>
        <v/>
      </c>
      <c r="R218" s="136" t="str">
        <f t="shared" si="442"/>
        <v/>
      </c>
      <c r="S218" s="136" t="str">
        <f t="shared" si="442"/>
        <v/>
      </c>
      <c r="T218" s="136" t="str">
        <f t="shared" si="442"/>
        <v/>
      </c>
      <c r="U218" s="136" t="str">
        <f t="shared" si="442"/>
        <v/>
      </c>
      <c r="V218" s="136" t="str">
        <f t="shared" si="442"/>
        <v/>
      </c>
      <c r="W218" s="136" t="str">
        <f t="shared" si="442"/>
        <v/>
      </c>
      <c r="X218" s="136" t="str">
        <f t="shared" si="442"/>
        <v/>
      </c>
      <c r="Y218" s="136" t="str">
        <f t="shared" si="442"/>
        <v/>
      </c>
      <c r="Z218" s="136" t="str">
        <f t="shared" si="442"/>
        <v/>
      </c>
      <c r="AA218" s="136" t="str">
        <f t="shared" si="442"/>
        <v/>
      </c>
      <c r="AB218" s="136" t="str">
        <f t="shared" si="442"/>
        <v/>
      </c>
      <c r="AC218" s="136" t="str">
        <f t="shared" si="442"/>
        <v/>
      </c>
      <c r="AD218" s="136" t="str">
        <f t="shared" si="442"/>
        <v/>
      </c>
      <c r="AE218" s="136" t="str">
        <f t="shared" si="442"/>
        <v/>
      </c>
      <c r="AF218" s="136" t="str">
        <f t="shared" si="442"/>
        <v/>
      </c>
      <c r="AG218" s="136" t="str">
        <f t="shared" si="442"/>
        <v/>
      </c>
      <c r="AH218" s="136" t="str">
        <f t="shared" si="442"/>
        <v/>
      </c>
      <c r="AI218" s="136" t="str">
        <f t="shared" si="442"/>
        <v/>
      </c>
      <c r="AJ218" s="136" t="str">
        <f t="shared" si="442"/>
        <v/>
      </c>
      <c r="AK218" s="136" t="str">
        <f t="shared" si="442"/>
        <v/>
      </c>
      <c r="AL218" s="136" t="str">
        <f t="shared" si="442"/>
        <v/>
      </c>
      <c r="AM218" s="136" t="str">
        <f t="shared" si="442"/>
        <v/>
      </c>
      <c r="AN218" s="136" t="str">
        <f t="shared" ref="AN218:BR218" si="443">IF(AJ218&lt;&gt;"",ROUND(AN4*IF($G$1&gt;=DATEVALUE("22/11/2019"),$C$218/365)*$F$218,IF(FALSE,-3,2)),"")</f>
        <v/>
      </c>
      <c r="AO218" s="136" t="str">
        <f t="shared" si="443"/>
        <v/>
      </c>
      <c r="AP218" s="136" t="str">
        <f t="shared" si="443"/>
        <v/>
      </c>
      <c r="AQ218" s="136" t="str">
        <f t="shared" si="443"/>
        <v/>
      </c>
      <c r="AR218" s="136" t="str">
        <f t="shared" si="443"/>
        <v/>
      </c>
      <c r="AS218" s="136" t="str">
        <f t="shared" si="443"/>
        <v/>
      </c>
      <c r="AT218" s="136" t="str">
        <f t="shared" si="443"/>
        <v/>
      </c>
      <c r="AU218" s="136" t="str">
        <f t="shared" si="443"/>
        <v/>
      </c>
      <c r="AV218" s="136" t="str">
        <f t="shared" si="443"/>
        <v/>
      </c>
      <c r="AW218" s="136" t="str">
        <f t="shared" si="443"/>
        <v/>
      </c>
      <c r="AX218" s="136" t="str">
        <f t="shared" si="443"/>
        <v/>
      </c>
      <c r="AY218" s="136" t="str">
        <f t="shared" si="443"/>
        <v/>
      </c>
      <c r="AZ218" s="136" t="str">
        <f t="shared" si="443"/>
        <v/>
      </c>
      <c r="BA218" s="136" t="str">
        <f t="shared" si="443"/>
        <v/>
      </c>
      <c r="BB218" s="136" t="str">
        <f t="shared" si="443"/>
        <v/>
      </c>
      <c r="BC218" s="136" t="str">
        <f t="shared" si="443"/>
        <v/>
      </c>
      <c r="BD218" s="136" t="str">
        <f t="shared" si="443"/>
        <v/>
      </c>
      <c r="BE218" s="136" t="str">
        <f t="shared" si="443"/>
        <v/>
      </c>
      <c r="BF218" s="136" t="str">
        <f t="shared" si="443"/>
        <v/>
      </c>
      <c r="BG218" s="136" t="str">
        <f t="shared" si="443"/>
        <v/>
      </c>
      <c r="BH218" s="136" t="str">
        <f t="shared" si="443"/>
        <v/>
      </c>
      <c r="BI218" s="136" t="str">
        <f t="shared" si="443"/>
        <v/>
      </c>
      <c r="BJ218" s="136" t="str">
        <f t="shared" si="443"/>
        <v/>
      </c>
      <c r="BK218" s="136" t="str">
        <f t="shared" si="443"/>
        <v/>
      </c>
      <c r="BL218" s="136" t="str">
        <f t="shared" si="443"/>
        <v/>
      </c>
      <c r="BM218" s="136" t="str">
        <f t="shared" si="443"/>
        <v/>
      </c>
      <c r="BN218" s="136" t="str">
        <f t="shared" si="443"/>
        <v/>
      </c>
      <c r="BO218" s="136" t="str">
        <f t="shared" si="443"/>
        <v/>
      </c>
      <c r="BP218" s="136" t="str">
        <f t="shared" si="443"/>
        <v/>
      </c>
      <c r="BQ218" s="136" t="str">
        <f t="shared" si="443"/>
        <v/>
      </c>
      <c r="BR218" s="136" t="str">
        <f t="shared" si="443"/>
        <v/>
      </c>
    </row>
    <row r="219" spans="1:70">
      <c r="A219" s="133" t="str">
        <f>IFERROR(IF(IF(AND(ROW(A219)=ROW($A$6),$G$2&lt;DATEVALUE("28/07/2006")),$G$2+1,INDEX('Intereses moratorios'!$A$7:$A$299,MATCH($G$2,'Intereses moratorios'!$A$7:$A$299,1)+ROW(A219)-ROW($A$6)))=0,"",IF(AND(ROW(A219)=ROW($A$6),$G$2&lt;DATEVALUE("28/07/2006")),$G$2+1,INDEX('Intereses moratorios'!$A$7:$A$299,MATCH($G$2,'Intereses moratorios'!$A$7:$A$299,1)+ROW(A219)-ROW($A$6)))),"")</f>
        <v/>
      </c>
      <c r="B219" s="133" t="str">
        <f>IFERROR(INDEX('Intereses moratorios'!$B$7:$B$299,MATCH(A219,'Intereses moratorios'!$A$7:$A$299,0)),"")</f>
        <v/>
      </c>
      <c r="C219" s="134" t="str">
        <f>IF(A219="","",IFERROR(IF($G$1&gt;=DATEVALUE("22/11/2019"),$E$4,INDEX('Intereses moratorios'!$D$7:$D$299,MATCH(A219,'Intereses moratorios'!$A$7:$A$299,0))),""))</f>
        <v/>
      </c>
      <c r="D219" s="133" t="str">
        <f t="shared" si="404"/>
        <v/>
      </c>
      <c r="E219" s="133" t="str">
        <f t="shared" si="405"/>
        <v/>
      </c>
      <c r="F219" s="135" t="str">
        <f t="shared" si="401"/>
        <v/>
      </c>
      <c r="G219" s="136" t="str">
        <f t="shared" si="398"/>
        <v/>
      </c>
      <c r="H219" s="136" t="str">
        <f t="shared" ref="H219:AM219" si="444">IF(D219&lt;&gt;"",ROUND(H4*IF($G$1&gt;=DATEVALUE("22/11/2019"),$C$219/365)*$F$219,IF(FALSE,-3,2)),"")</f>
        <v/>
      </c>
      <c r="I219" s="136" t="str">
        <f t="shared" si="444"/>
        <v/>
      </c>
      <c r="J219" s="136" t="str">
        <f t="shared" si="444"/>
        <v/>
      </c>
      <c r="K219" s="136" t="str">
        <f t="shared" si="444"/>
        <v/>
      </c>
      <c r="L219" s="136" t="str">
        <f t="shared" si="444"/>
        <v/>
      </c>
      <c r="M219" s="136" t="str">
        <f t="shared" si="444"/>
        <v/>
      </c>
      <c r="N219" s="136" t="str">
        <f t="shared" si="444"/>
        <v/>
      </c>
      <c r="O219" s="136" t="str">
        <f t="shared" si="444"/>
        <v/>
      </c>
      <c r="P219" s="136" t="str">
        <f t="shared" si="444"/>
        <v/>
      </c>
      <c r="Q219" s="136" t="str">
        <f t="shared" si="444"/>
        <v/>
      </c>
      <c r="R219" s="136" t="str">
        <f t="shared" si="444"/>
        <v/>
      </c>
      <c r="S219" s="136" t="str">
        <f t="shared" si="444"/>
        <v/>
      </c>
      <c r="T219" s="136" t="str">
        <f t="shared" si="444"/>
        <v/>
      </c>
      <c r="U219" s="136" t="str">
        <f t="shared" si="444"/>
        <v/>
      </c>
      <c r="V219" s="136" t="str">
        <f t="shared" si="444"/>
        <v/>
      </c>
      <c r="W219" s="136" t="str">
        <f t="shared" si="444"/>
        <v/>
      </c>
      <c r="X219" s="136" t="str">
        <f t="shared" si="444"/>
        <v/>
      </c>
      <c r="Y219" s="136" t="str">
        <f t="shared" si="444"/>
        <v/>
      </c>
      <c r="Z219" s="136" t="str">
        <f t="shared" si="444"/>
        <v/>
      </c>
      <c r="AA219" s="136" t="str">
        <f t="shared" si="444"/>
        <v/>
      </c>
      <c r="AB219" s="136" t="str">
        <f t="shared" si="444"/>
        <v/>
      </c>
      <c r="AC219" s="136" t="str">
        <f t="shared" si="444"/>
        <v/>
      </c>
      <c r="AD219" s="136" t="str">
        <f t="shared" si="444"/>
        <v/>
      </c>
      <c r="AE219" s="136" t="str">
        <f t="shared" si="444"/>
        <v/>
      </c>
      <c r="AF219" s="136" t="str">
        <f t="shared" si="444"/>
        <v/>
      </c>
      <c r="AG219" s="136" t="str">
        <f t="shared" si="444"/>
        <v/>
      </c>
      <c r="AH219" s="136" t="str">
        <f t="shared" si="444"/>
        <v/>
      </c>
      <c r="AI219" s="136" t="str">
        <f t="shared" si="444"/>
        <v/>
      </c>
      <c r="AJ219" s="136" t="str">
        <f t="shared" si="444"/>
        <v/>
      </c>
      <c r="AK219" s="136" t="str">
        <f t="shared" si="444"/>
        <v/>
      </c>
      <c r="AL219" s="136" t="str">
        <f t="shared" si="444"/>
        <v/>
      </c>
      <c r="AM219" s="136" t="str">
        <f t="shared" si="444"/>
        <v/>
      </c>
      <c r="AN219" s="136" t="str">
        <f t="shared" ref="AN219:BR219" si="445">IF(AJ219&lt;&gt;"",ROUND(AN4*IF($G$1&gt;=DATEVALUE("22/11/2019"),$C$219/365)*$F$219,IF(FALSE,-3,2)),"")</f>
        <v/>
      </c>
      <c r="AO219" s="136" t="str">
        <f t="shared" si="445"/>
        <v/>
      </c>
      <c r="AP219" s="136" t="str">
        <f t="shared" si="445"/>
        <v/>
      </c>
      <c r="AQ219" s="136" t="str">
        <f t="shared" si="445"/>
        <v/>
      </c>
      <c r="AR219" s="136" t="str">
        <f t="shared" si="445"/>
        <v/>
      </c>
      <c r="AS219" s="136" t="str">
        <f t="shared" si="445"/>
        <v/>
      </c>
      <c r="AT219" s="136" t="str">
        <f t="shared" si="445"/>
        <v/>
      </c>
      <c r="AU219" s="136" t="str">
        <f t="shared" si="445"/>
        <v/>
      </c>
      <c r="AV219" s="136" t="str">
        <f t="shared" si="445"/>
        <v/>
      </c>
      <c r="AW219" s="136" t="str">
        <f t="shared" si="445"/>
        <v/>
      </c>
      <c r="AX219" s="136" t="str">
        <f t="shared" si="445"/>
        <v/>
      </c>
      <c r="AY219" s="136" t="str">
        <f t="shared" si="445"/>
        <v/>
      </c>
      <c r="AZ219" s="136" t="str">
        <f t="shared" si="445"/>
        <v/>
      </c>
      <c r="BA219" s="136" t="str">
        <f t="shared" si="445"/>
        <v/>
      </c>
      <c r="BB219" s="136" t="str">
        <f t="shared" si="445"/>
        <v/>
      </c>
      <c r="BC219" s="136" t="str">
        <f t="shared" si="445"/>
        <v/>
      </c>
      <c r="BD219" s="136" t="str">
        <f t="shared" si="445"/>
        <v/>
      </c>
      <c r="BE219" s="136" t="str">
        <f t="shared" si="445"/>
        <v/>
      </c>
      <c r="BF219" s="136" t="str">
        <f t="shared" si="445"/>
        <v/>
      </c>
      <c r="BG219" s="136" t="str">
        <f t="shared" si="445"/>
        <v/>
      </c>
      <c r="BH219" s="136" t="str">
        <f t="shared" si="445"/>
        <v/>
      </c>
      <c r="BI219" s="136" t="str">
        <f t="shared" si="445"/>
        <v/>
      </c>
      <c r="BJ219" s="136" t="str">
        <f t="shared" si="445"/>
        <v/>
      </c>
      <c r="BK219" s="136" t="str">
        <f t="shared" si="445"/>
        <v/>
      </c>
      <c r="BL219" s="136" t="str">
        <f t="shared" si="445"/>
        <v/>
      </c>
      <c r="BM219" s="136" t="str">
        <f t="shared" si="445"/>
        <v/>
      </c>
      <c r="BN219" s="136" t="str">
        <f t="shared" si="445"/>
        <v/>
      </c>
      <c r="BO219" s="136" t="str">
        <f t="shared" si="445"/>
        <v/>
      </c>
      <c r="BP219" s="136" t="str">
        <f t="shared" si="445"/>
        <v/>
      </c>
      <c r="BQ219" s="136" t="str">
        <f t="shared" si="445"/>
        <v/>
      </c>
      <c r="BR219" s="136" t="str">
        <f t="shared" si="445"/>
        <v/>
      </c>
    </row>
    <row r="220" spans="1:70">
      <c r="A220" s="133" t="str">
        <f>IFERROR(IF(IF(AND(ROW(A220)=ROW($A$6),$G$2&lt;DATEVALUE("28/07/2006")),$G$2+1,INDEX('Intereses moratorios'!$A$7:$A$299,MATCH($G$2,'Intereses moratorios'!$A$7:$A$299,1)+ROW(A220)-ROW($A$6)))=0,"",IF(AND(ROW(A220)=ROW($A$6),$G$2&lt;DATEVALUE("28/07/2006")),$G$2+1,INDEX('Intereses moratorios'!$A$7:$A$299,MATCH($G$2,'Intereses moratorios'!$A$7:$A$299,1)+ROW(A220)-ROW($A$6)))),"")</f>
        <v/>
      </c>
      <c r="B220" s="133" t="str">
        <f>IFERROR(INDEX('Intereses moratorios'!$B$7:$B$299,MATCH(A220,'Intereses moratorios'!$A$7:$A$299,0)),"")</f>
        <v/>
      </c>
      <c r="C220" s="134" t="str">
        <f>IF(A220="","",IFERROR(IF($G$1&gt;=DATEVALUE("22/11/2019"),$E$4,INDEX('Intereses moratorios'!$D$7:$D$299,MATCH(A220,'Intereses moratorios'!$A$7:$A$299,0))),""))</f>
        <v/>
      </c>
      <c r="D220" s="133" t="str">
        <f t="shared" si="404"/>
        <v/>
      </c>
      <c r="E220" s="133" t="str">
        <f t="shared" si="405"/>
        <v/>
      </c>
      <c r="F220" s="135" t="str">
        <f t="shared" si="401"/>
        <v/>
      </c>
      <c r="G220" s="136" t="str">
        <f t="shared" si="398"/>
        <v/>
      </c>
      <c r="H220" s="136" t="str">
        <f t="shared" ref="H220:AM220" si="446">IF(D220&lt;&gt;"",ROUND(H4*IF($G$1&gt;=DATEVALUE("22/11/2019"),$C$220/365)*$F$220,IF(FALSE,-3,2)),"")</f>
        <v/>
      </c>
      <c r="I220" s="136" t="str">
        <f t="shared" si="446"/>
        <v/>
      </c>
      <c r="J220" s="136" t="str">
        <f t="shared" si="446"/>
        <v/>
      </c>
      <c r="K220" s="136" t="str">
        <f t="shared" si="446"/>
        <v/>
      </c>
      <c r="L220" s="136" t="str">
        <f t="shared" si="446"/>
        <v/>
      </c>
      <c r="M220" s="136" t="str">
        <f t="shared" si="446"/>
        <v/>
      </c>
      <c r="N220" s="136" t="str">
        <f t="shared" si="446"/>
        <v/>
      </c>
      <c r="O220" s="136" t="str">
        <f t="shared" si="446"/>
        <v/>
      </c>
      <c r="P220" s="136" t="str">
        <f t="shared" si="446"/>
        <v/>
      </c>
      <c r="Q220" s="136" t="str">
        <f t="shared" si="446"/>
        <v/>
      </c>
      <c r="R220" s="136" t="str">
        <f t="shared" si="446"/>
        <v/>
      </c>
      <c r="S220" s="136" t="str">
        <f t="shared" si="446"/>
        <v/>
      </c>
      <c r="T220" s="136" t="str">
        <f t="shared" si="446"/>
        <v/>
      </c>
      <c r="U220" s="136" t="str">
        <f t="shared" si="446"/>
        <v/>
      </c>
      <c r="V220" s="136" t="str">
        <f t="shared" si="446"/>
        <v/>
      </c>
      <c r="W220" s="136" t="str">
        <f t="shared" si="446"/>
        <v/>
      </c>
      <c r="X220" s="136" t="str">
        <f t="shared" si="446"/>
        <v/>
      </c>
      <c r="Y220" s="136" t="str">
        <f t="shared" si="446"/>
        <v/>
      </c>
      <c r="Z220" s="136" t="str">
        <f t="shared" si="446"/>
        <v/>
      </c>
      <c r="AA220" s="136" t="str">
        <f t="shared" si="446"/>
        <v/>
      </c>
      <c r="AB220" s="136" t="str">
        <f t="shared" si="446"/>
        <v/>
      </c>
      <c r="AC220" s="136" t="str">
        <f t="shared" si="446"/>
        <v/>
      </c>
      <c r="AD220" s="136" t="str">
        <f t="shared" si="446"/>
        <v/>
      </c>
      <c r="AE220" s="136" t="str">
        <f t="shared" si="446"/>
        <v/>
      </c>
      <c r="AF220" s="136" t="str">
        <f t="shared" si="446"/>
        <v/>
      </c>
      <c r="AG220" s="136" t="str">
        <f t="shared" si="446"/>
        <v/>
      </c>
      <c r="AH220" s="136" t="str">
        <f t="shared" si="446"/>
        <v/>
      </c>
      <c r="AI220" s="136" t="str">
        <f t="shared" si="446"/>
        <v/>
      </c>
      <c r="AJ220" s="136" t="str">
        <f t="shared" si="446"/>
        <v/>
      </c>
      <c r="AK220" s="136" t="str">
        <f t="shared" si="446"/>
        <v/>
      </c>
      <c r="AL220" s="136" t="str">
        <f t="shared" si="446"/>
        <v/>
      </c>
      <c r="AM220" s="136" t="str">
        <f t="shared" si="446"/>
        <v/>
      </c>
      <c r="AN220" s="136" t="str">
        <f t="shared" ref="AN220:BR220" si="447">IF(AJ220&lt;&gt;"",ROUND(AN4*IF($G$1&gt;=DATEVALUE("22/11/2019"),$C$220/365)*$F$220,IF(FALSE,-3,2)),"")</f>
        <v/>
      </c>
      <c r="AO220" s="136" t="str">
        <f t="shared" si="447"/>
        <v/>
      </c>
      <c r="AP220" s="136" t="str">
        <f t="shared" si="447"/>
        <v/>
      </c>
      <c r="AQ220" s="136" t="str">
        <f t="shared" si="447"/>
        <v/>
      </c>
      <c r="AR220" s="136" t="str">
        <f t="shared" si="447"/>
        <v/>
      </c>
      <c r="AS220" s="136" t="str">
        <f t="shared" si="447"/>
        <v/>
      </c>
      <c r="AT220" s="136" t="str">
        <f t="shared" si="447"/>
        <v/>
      </c>
      <c r="AU220" s="136" t="str">
        <f t="shared" si="447"/>
        <v/>
      </c>
      <c r="AV220" s="136" t="str">
        <f t="shared" si="447"/>
        <v/>
      </c>
      <c r="AW220" s="136" t="str">
        <f t="shared" si="447"/>
        <v/>
      </c>
      <c r="AX220" s="136" t="str">
        <f t="shared" si="447"/>
        <v/>
      </c>
      <c r="AY220" s="136" t="str">
        <f t="shared" si="447"/>
        <v/>
      </c>
      <c r="AZ220" s="136" t="str">
        <f t="shared" si="447"/>
        <v/>
      </c>
      <c r="BA220" s="136" t="str">
        <f t="shared" si="447"/>
        <v/>
      </c>
      <c r="BB220" s="136" t="str">
        <f t="shared" si="447"/>
        <v/>
      </c>
      <c r="BC220" s="136" t="str">
        <f t="shared" si="447"/>
        <v/>
      </c>
      <c r="BD220" s="136" t="str">
        <f t="shared" si="447"/>
        <v/>
      </c>
      <c r="BE220" s="136" t="str">
        <f t="shared" si="447"/>
        <v/>
      </c>
      <c r="BF220" s="136" t="str">
        <f t="shared" si="447"/>
        <v/>
      </c>
      <c r="BG220" s="136" t="str">
        <f t="shared" si="447"/>
        <v/>
      </c>
      <c r="BH220" s="136" t="str">
        <f t="shared" si="447"/>
        <v/>
      </c>
      <c r="BI220" s="136" t="str">
        <f t="shared" si="447"/>
        <v/>
      </c>
      <c r="BJ220" s="136" t="str">
        <f t="shared" si="447"/>
        <v/>
      </c>
      <c r="BK220" s="136" t="str">
        <f t="shared" si="447"/>
        <v/>
      </c>
      <c r="BL220" s="136" t="str">
        <f t="shared" si="447"/>
        <v/>
      </c>
      <c r="BM220" s="136" t="str">
        <f t="shared" si="447"/>
        <v/>
      </c>
      <c r="BN220" s="136" t="str">
        <f t="shared" si="447"/>
        <v/>
      </c>
      <c r="BO220" s="136" t="str">
        <f t="shared" si="447"/>
        <v/>
      </c>
      <c r="BP220" s="136" t="str">
        <f t="shared" si="447"/>
        <v/>
      </c>
      <c r="BQ220" s="136" t="str">
        <f t="shared" si="447"/>
        <v/>
      </c>
      <c r="BR220" s="136" t="str">
        <f t="shared" si="447"/>
        <v/>
      </c>
    </row>
    <row r="221" spans="1:70">
      <c r="A221" s="133" t="str">
        <f>IFERROR(IF(IF(AND(ROW(A221)=ROW($A$6),$G$2&lt;DATEVALUE("28/07/2006")),$G$2+1,INDEX('Intereses moratorios'!$A$7:$A$299,MATCH($G$2,'Intereses moratorios'!$A$7:$A$299,1)+ROW(A221)-ROW($A$6)))=0,"",IF(AND(ROW(A221)=ROW($A$6),$G$2&lt;DATEVALUE("28/07/2006")),$G$2+1,INDEX('Intereses moratorios'!$A$7:$A$299,MATCH($G$2,'Intereses moratorios'!$A$7:$A$299,1)+ROW(A221)-ROW($A$6)))),"")</f>
        <v/>
      </c>
      <c r="B221" s="133" t="str">
        <f>IFERROR(INDEX('Intereses moratorios'!$B$7:$B$299,MATCH(A221,'Intereses moratorios'!$A$7:$A$299,0)),"")</f>
        <v/>
      </c>
      <c r="C221" s="134" t="str">
        <f>IF(A221="","",IFERROR(IF($G$1&gt;=DATEVALUE("22/11/2019"),$E$4,INDEX('Intereses moratorios'!$D$7:$D$299,MATCH(A221,'Intereses moratorios'!$A$7:$A$299,0))),""))</f>
        <v/>
      </c>
      <c r="D221" s="133" t="str">
        <f t="shared" si="404"/>
        <v/>
      </c>
      <c r="E221" s="133" t="str">
        <f t="shared" si="405"/>
        <v/>
      </c>
      <c r="F221" s="135" t="str">
        <f t="shared" si="401"/>
        <v/>
      </c>
      <c r="G221" s="136" t="str">
        <f t="shared" si="398"/>
        <v/>
      </c>
      <c r="H221" s="136" t="str">
        <f t="shared" ref="H221:AM221" si="448">IF(D221&lt;&gt;"",ROUND(H4*IF($G$1&gt;=DATEVALUE("22/11/2019"),$C$221/365)*$F$221,IF(FALSE,-3,2)),"")</f>
        <v/>
      </c>
      <c r="I221" s="136" t="str">
        <f t="shared" si="448"/>
        <v/>
      </c>
      <c r="J221" s="136" t="str">
        <f t="shared" si="448"/>
        <v/>
      </c>
      <c r="K221" s="136" t="str">
        <f t="shared" si="448"/>
        <v/>
      </c>
      <c r="L221" s="136" t="str">
        <f t="shared" si="448"/>
        <v/>
      </c>
      <c r="M221" s="136" t="str">
        <f t="shared" si="448"/>
        <v/>
      </c>
      <c r="N221" s="136" t="str">
        <f t="shared" si="448"/>
        <v/>
      </c>
      <c r="O221" s="136" t="str">
        <f t="shared" si="448"/>
        <v/>
      </c>
      <c r="P221" s="136" t="str">
        <f t="shared" si="448"/>
        <v/>
      </c>
      <c r="Q221" s="136" t="str">
        <f t="shared" si="448"/>
        <v/>
      </c>
      <c r="R221" s="136" t="str">
        <f t="shared" si="448"/>
        <v/>
      </c>
      <c r="S221" s="136" t="str">
        <f t="shared" si="448"/>
        <v/>
      </c>
      <c r="T221" s="136" t="str">
        <f t="shared" si="448"/>
        <v/>
      </c>
      <c r="U221" s="136" t="str">
        <f t="shared" si="448"/>
        <v/>
      </c>
      <c r="V221" s="136" t="str">
        <f t="shared" si="448"/>
        <v/>
      </c>
      <c r="W221" s="136" t="str">
        <f t="shared" si="448"/>
        <v/>
      </c>
      <c r="X221" s="136" t="str">
        <f t="shared" si="448"/>
        <v/>
      </c>
      <c r="Y221" s="136" t="str">
        <f t="shared" si="448"/>
        <v/>
      </c>
      <c r="Z221" s="136" t="str">
        <f t="shared" si="448"/>
        <v/>
      </c>
      <c r="AA221" s="136" t="str">
        <f t="shared" si="448"/>
        <v/>
      </c>
      <c r="AB221" s="136" t="str">
        <f t="shared" si="448"/>
        <v/>
      </c>
      <c r="AC221" s="136" t="str">
        <f t="shared" si="448"/>
        <v/>
      </c>
      <c r="AD221" s="136" t="str">
        <f t="shared" si="448"/>
        <v/>
      </c>
      <c r="AE221" s="136" t="str">
        <f t="shared" si="448"/>
        <v/>
      </c>
      <c r="AF221" s="136" t="str">
        <f t="shared" si="448"/>
        <v/>
      </c>
      <c r="AG221" s="136" t="str">
        <f t="shared" si="448"/>
        <v/>
      </c>
      <c r="AH221" s="136" t="str">
        <f t="shared" si="448"/>
        <v/>
      </c>
      <c r="AI221" s="136" t="str">
        <f t="shared" si="448"/>
        <v/>
      </c>
      <c r="AJ221" s="136" t="str">
        <f t="shared" si="448"/>
        <v/>
      </c>
      <c r="AK221" s="136" t="str">
        <f t="shared" si="448"/>
        <v/>
      </c>
      <c r="AL221" s="136" t="str">
        <f t="shared" si="448"/>
        <v/>
      </c>
      <c r="AM221" s="136" t="str">
        <f t="shared" si="448"/>
        <v/>
      </c>
      <c r="AN221" s="136" t="str">
        <f t="shared" ref="AN221:BR221" si="449">IF(AJ221&lt;&gt;"",ROUND(AN4*IF($G$1&gt;=DATEVALUE("22/11/2019"),$C$221/365)*$F$221,IF(FALSE,-3,2)),"")</f>
        <v/>
      </c>
      <c r="AO221" s="136" t="str">
        <f t="shared" si="449"/>
        <v/>
      </c>
      <c r="AP221" s="136" t="str">
        <f t="shared" si="449"/>
        <v/>
      </c>
      <c r="AQ221" s="136" t="str">
        <f t="shared" si="449"/>
        <v/>
      </c>
      <c r="AR221" s="136" t="str">
        <f t="shared" si="449"/>
        <v/>
      </c>
      <c r="AS221" s="136" t="str">
        <f t="shared" si="449"/>
        <v/>
      </c>
      <c r="AT221" s="136" t="str">
        <f t="shared" si="449"/>
        <v/>
      </c>
      <c r="AU221" s="136" t="str">
        <f t="shared" si="449"/>
        <v/>
      </c>
      <c r="AV221" s="136" t="str">
        <f t="shared" si="449"/>
        <v/>
      </c>
      <c r="AW221" s="136" t="str">
        <f t="shared" si="449"/>
        <v/>
      </c>
      <c r="AX221" s="136" t="str">
        <f t="shared" si="449"/>
        <v/>
      </c>
      <c r="AY221" s="136" t="str">
        <f t="shared" si="449"/>
        <v/>
      </c>
      <c r="AZ221" s="136" t="str">
        <f t="shared" si="449"/>
        <v/>
      </c>
      <c r="BA221" s="136" t="str">
        <f t="shared" si="449"/>
        <v/>
      </c>
      <c r="BB221" s="136" t="str">
        <f t="shared" si="449"/>
        <v/>
      </c>
      <c r="BC221" s="136" t="str">
        <f t="shared" si="449"/>
        <v/>
      </c>
      <c r="BD221" s="136" t="str">
        <f t="shared" si="449"/>
        <v/>
      </c>
      <c r="BE221" s="136" t="str">
        <f t="shared" si="449"/>
        <v/>
      </c>
      <c r="BF221" s="136" t="str">
        <f t="shared" si="449"/>
        <v/>
      </c>
      <c r="BG221" s="136" t="str">
        <f t="shared" si="449"/>
        <v/>
      </c>
      <c r="BH221" s="136" t="str">
        <f t="shared" si="449"/>
        <v/>
      </c>
      <c r="BI221" s="136" t="str">
        <f t="shared" si="449"/>
        <v/>
      </c>
      <c r="BJ221" s="136" t="str">
        <f t="shared" si="449"/>
        <v/>
      </c>
      <c r="BK221" s="136" t="str">
        <f t="shared" si="449"/>
        <v/>
      </c>
      <c r="BL221" s="136" t="str">
        <f t="shared" si="449"/>
        <v/>
      </c>
      <c r="BM221" s="136" t="str">
        <f t="shared" si="449"/>
        <v/>
      </c>
      <c r="BN221" s="136" t="str">
        <f t="shared" si="449"/>
        <v/>
      </c>
      <c r="BO221" s="136" t="str">
        <f t="shared" si="449"/>
        <v/>
      </c>
      <c r="BP221" s="136" t="str">
        <f t="shared" si="449"/>
        <v/>
      </c>
      <c r="BQ221" s="136" t="str">
        <f t="shared" si="449"/>
        <v/>
      </c>
      <c r="BR221" s="136" t="str">
        <f t="shared" si="449"/>
        <v/>
      </c>
    </row>
    <row r="222" spans="1:70">
      <c r="A222" s="133" t="str">
        <f>IFERROR(IF(IF(AND(ROW(A222)=ROW($A$6),$G$2&lt;DATEVALUE("28/07/2006")),$G$2+1,INDEX('Intereses moratorios'!$A$7:$A$299,MATCH($G$2,'Intereses moratorios'!$A$7:$A$299,1)+ROW(A222)-ROW($A$6)))=0,"",IF(AND(ROW(A222)=ROW($A$6),$G$2&lt;DATEVALUE("28/07/2006")),$G$2+1,INDEX('Intereses moratorios'!$A$7:$A$299,MATCH($G$2,'Intereses moratorios'!$A$7:$A$299,1)+ROW(A222)-ROW($A$6)))),"")</f>
        <v/>
      </c>
      <c r="B222" s="133" t="str">
        <f>IFERROR(INDEX('Intereses moratorios'!$B$7:$B$299,MATCH(A222,'Intereses moratorios'!$A$7:$A$299,0)),"")</f>
        <v/>
      </c>
      <c r="C222" s="134" t="str">
        <f>IF(A222="","",IFERROR(IF($G$1&gt;=DATEVALUE("22/11/2019"),$E$4,INDEX('Intereses moratorios'!$D$7:$D$299,MATCH(A222,'Intereses moratorios'!$A$7:$A$299,0))),""))</f>
        <v/>
      </c>
      <c r="D222" s="133" t="str">
        <f t="shared" si="404"/>
        <v/>
      </c>
      <c r="E222" s="133" t="str">
        <f t="shared" si="405"/>
        <v/>
      </c>
      <c r="F222" s="135" t="str">
        <f t="shared" si="401"/>
        <v/>
      </c>
      <c r="G222" s="136" t="str">
        <f t="shared" si="398"/>
        <v/>
      </c>
      <c r="H222" s="136" t="str">
        <f t="shared" ref="H222:AM222" si="450">IF(D222&lt;&gt;"",ROUND(H4*IF($G$1&gt;=DATEVALUE("22/11/2019"),$C$222/365)*$F$222,IF(FALSE,-3,2)),"")</f>
        <v/>
      </c>
      <c r="I222" s="136" t="str">
        <f t="shared" si="450"/>
        <v/>
      </c>
      <c r="J222" s="136" t="str">
        <f t="shared" si="450"/>
        <v/>
      </c>
      <c r="K222" s="136" t="str">
        <f t="shared" si="450"/>
        <v/>
      </c>
      <c r="L222" s="136" t="str">
        <f t="shared" si="450"/>
        <v/>
      </c>
      <c r="M222" s="136" t="str">
        <f t="shared" si="450"/>
        <v/>
      </c>
      <c r="N222" s="136" t="str">
        <f t="shared" si="450"/>
        <v/>
      </c>
      <c r="O222" s="136" t="str">
        <f t="shared" si="450"/>
        <v/>
      </c>
      <c r="P222" s="136" t="str">
        <f t="shared" si="450"/>
        <v/>
      </c>
      <c r="Q222" s="136" t="str">
        <f t="shared" si="450"/>
        <v/>
      </c>
      <c r="R222" s="136" t="str">
        <f t="shared" si="450"/>
        <v/>
      </c>
      <c r="S222" s="136" t="str">
        <f t="shared" si="450"/>
        <v/>
      </c>
      <c r="T222" s="136" t="str">
        <f t="shared" si="450"/>
        <v/>
      </c>
      <c r="U222" s="136" t="str">
        <f t="shared" si="450"/>
        <v/>
      </c>
      <c r="V222" s="136" t="str">
        <f t="shared" si="450"/>
        <v/>
      </c>
      <c r="W222" s="136" t="str">
        <f t="shared" si="450"/>
        <v/>
      </c>
      <c r="X222" s="136" t="str">
        <f t="shared" si="450"/>
        <v/>
      </c>
      <c r="Y222" s="136" t="str">
        <f t="shared" si="450"/>
        <v/>
      </c>
      <c r="Z222" s="136" t="str">
        <f t="shared" si="450"/>
        <v/>
      </c>
      <c r="AA222" s="136" t="str">
        <f t="shared" si="450"/>
        <v/>
      </c>
      <c r="AB222" s="136" t="str">
        <f t="shared" si="450"/>
        <v/>
      </c>
      <c r="AC222" s="136" t="str">
        <f t="shared" si="450"/>
        <v/>
      </c>
      <c r="AD222" s="136" t="str">
        <f t="shared" si="450"/>
        <v/>
      </c>
      <c r="AE222" s="136" t="str">
        <f t="shared" si="450"/>
        <v/>
      </c>
      <c r="AF222" s="136" t="str">
        <f t="shared" si="450"/>
        <v/>
      </c>
      <c r="AG222" s="136" t="str">
        <f t="shared" si="450"/>
        <v/>
      </c>
      <c r="AH222" s="136" t="str">
        <f t="shared" si="450"/>
        <v/>
      </c>
      <c r="AI222" s="136" t="str">
        <f t="shared" si="450"/>
        <v/>
      </c>
      <c r="AJ222" s="136" t="str">
        <f t="shared" si="450"/>
        <v/>
      </c>
      <c r="AK222" s="136" t="str">
        <f t="shared" si="450"/>
        <v/>
      </c>
      <c r="AL222" s="136" t="str">
        <f t="shared" si="450"/>
        <v/>
      </c>
      <c r="AM222" s="136" t="str">
        <f t="shared" si="450"/>
        <v/>
      </c>
      <c r="AN222" s="136" t="str">
        <f t="shared" ref="AN222:BR222" si="451">IF(AJ222&lt;&gt;"",ROUND(AN4*IF($G$1&gt;=DATEVALUE("22/11/2019"),$C$222/365)*$F$222,IF(FALSE,-3,2)),"")</f>
        <v/>
      </c>
      <c r="AO222" s="136" t="str">
        <f t="shared" si="451"/>
        <v/>
      </c>
      <c r="AP222" s="136" t="str">
        <f t="shared" si="451"/>
        <v/>
      </c>
      <c r="AQ222" s="136" t="str">
        <f t="shared" si="451"/>
        <v/>
      </c>
      <c r="AR222" s="136" t="str">
        <f t="shared" si="451"/>
        <v/>
      </c>
      <c r="AS222" s="136" t="str">
        <f t="shared" si="451"/>
        <v/>
      </c>
      <c r="AT222" s="136" t="str">
        <f t="shared" si="451"/>
        <v/>
      </c>
      <c r="AU222" s="136" t="str">
        <f t="shared" si="451"/>
        <v/>
      </c>
      <c r="AV222" s="136" t="str">
        <f t="shared" si="451"/>
        <v/>
      </c>
      <c r="AW222" s="136" t="str">
        <f t="shared" si="451"/>
        <v/>
      </c>
      <c r="AX222" s="136" t="str">
        <f t="shared" si="451"/>
        <v/>
      </c>
      <c r="AY222" s="136" t="str">
        <f t="shared" si="451"/>
        <v/>
      </c>
      <c r="AZ222" s="136" t="str">
        <f t="shared" si="451"/>
        <v/>
      </c>
      <c r="BA222" s="136" t="str">
        <f t="shared" si="451"/>
        <v/>
      </c>
      <c r="BB222" s="136" t="str">
        <f t="shared" si="451"/>
        <v/>
      </c>
      <c r="BC222" s="136" t="str">
        <f t="shared" si="451"/>
        <v/>
      </c>
      <c r="BD222" s="136" t="str">
        <f t="shared" si="451"/>
        <v/>
      </c>
      <c r="BE222" s="136" t="str">
        <f t="shared" si="451"/>
        <v/>
      </c>
      <c r="BF222" s="136" t="str">
        <f t="shared" si="451"/>
        <v/>
      </c>
      <c r="BG222" s="136" t="str">
        <f t="shared" si="451"/>
        <v/>
      </c>
      <c r="BH222" s="136" t="str">
        <f t="shared" si="451"/>
        <v/>
      </c>
      <c r="BI222" s="136" t="str">
        <f t="shared" si="451"/>
        <v/>
      </c>
      <c r="BJ222" s="136" t="str">
        <f t="shared" si="451"/>
        <v/>
      </c>
      <c r="BK222" s="136" t="str">
        <f t="shared" si="451"/>
        <v/>
      </c>
      <c r="BL222" s="136" t="str">
        <f t="shared" si="451"/>
        <v/>
      </c>
      <c r="BM222" s="136" t="str">
        <f t="shared" si="451"/>
        <v/>
      </c>
      <c r="BN222" s="136" t="str">
        <f t="shared" si="451"/>
        <v/>
      </c>
      <c r="BO222" s="136" t="str">
        <f t="shared" si="451"/>
        <v/>
      </c>
      <c r="BP222" s="136" t="str">
        <f t="shared" si="451"/>
        <v/>
      </c>
      <c r="BQ222" s="136" t="str">
        <f t="shared" si="451"/>
        <v/>
      </c>
      <c r="BR222" s="136" t="str">
        <f t="shared" si="451"/>
        <v/>
      </c>
    </row>
    <row r="223" spans="1:70">
      <c r="A223" s="133" t="str">
        <f>IFERROR(IF(IF(AND(ROW(A223)=ROW($A$6),$G$2&lt;DATEVALUE("28/07/2006")),$G$2+1,INDEX('Intereses moratorios'!$A$7:$A$299,MATCH($G$2,'Intereses moratorios'!$A$7:$A$299,1)+ROW(A223)-ROW($A$6)))=0,"",IF(AND(ROW(A223)=ROW($A$6),$G$2&lt;DATEVALUE("28/07/2006")),$G$2+1,INDEX('Intereses moratorios'!$A$7:$A$299,MATCH($G$2,'Intereses moratorios'!$A$7:$A$299,1)+ROW(A223)-ROW($A$6)))),"")</f>
        <v/>
      </c>
      <c r="B223" s="133" t="str">
        <f>IFERROR(INDEX('Intereses moratorios'!$B$7:$B$299,MATCH(A223,'Intereses moratorios'!$A$7:$A$299,0)),"")</f>
        <v/>
      </c>
      <c r="C223" s="134" t="str">
        <f>IF(A223="","",IFERROR(IF($G$1&gt;=DATEVALUE("22/11/2019"),$E$4,INDEX('Intereses moratorios'!$D$7:$D$299,MATCH(A223,'Intereses moratorios'!$A$7:$A$299,0))),""))</f>
        <v/>
      </c>
      <c r="D223" s="133" t="str">
        <f t="shared" si="404"/>
        <v/>
      </c>
      <c r="E223" s="133" t="str">
        <f t="shared" si="405"/>
        <v/>
      </c>
      <c r="F223" s="135" t="str">
        <f t="shared" si="401"/>
        <v/>
      </c>
      <c r="G223" s="136" t="str">
        <f t="shared" si="398"/>
        <v/>
      </c>
      <c r="H223" s="136" t="str">
        <f t="shared" ref="H223:AM223" si="452">IF(D223&lt;&gt;"",ROUND(H4*IF($G$1&gt;=DATEVALUE("22/11/2019"),$C$223/365)*$F$223,IF(FALSE,-3,2)),"")</f>
        <v/>
      </c>
      <c r="I223" s="136" t="str">
        <f t="shared" si="452"/>
        <v/>
      </c>
      <c r="J223" s="136" t="str">
        <f t="shared" si="452"/>
        <v/>
      </c>
      <c r="K223" s="136" t="str">
        <f t="shared" si="452"/>
        <v/>
      </c>
      <c r="L223" s="136" t="str">
        <f t="shared" si="452"/>
        <v/>
      </c>
      <c r="M223" s="136" t="str">
        <f t="shared" si="452"/>
        <v/>
      </c>
      <c r="N223" s="136" t="str">
        <f t="shared" si="452"/>
        <v/>
      </c>
      <c r="O223" s="136" t="str">
        <f t="shared" si="452"/>
        <v/>
      </c>
      <c r="P223" s="136" t="str">
        <f t="shared" si="452"/>
        <v/>
      </c>
      <c r="Q223" s="136" t="str">
        <f t="shared" si="452"/>
        <v/>
      </c>
      <c r="R223" s="136" t="str">
        <f t="shared" si="452"/>
        <v/>
      </c>
      <c r="S223" s="136" t="str">
        <f t="shared" si="452"/>
        <v/>
      </c>
      <c r="T223" s="136" t="str">
        <f t="shared" si="452"/>
        <v/>
      </c>
      <c r="U223" s="136" t="str">
        <f t="shared" si="452"/>
        <v/>
      </c>
      <c r="V223" s="136" t="str">
        <f t="shared" si="452"/>
        <v/>
      </c>
      <c r="W223" s="136" t="str">
        <f t="shared" si="452"/>
        <v/>
      </c>
      <c r="X223" s="136" t="str">
        <f t="shared" si="452"/>
        <v/>
      </c>
      <c r="Y223" s="136" t="str">
        <f t="shared" si="452"/>
        <v/>
      </c>
      <c r="Z223" s="136" t="str">
        <f t="shared" si="452"/>
        <v/>
      </c>
      <c r="AA223" s="136" t="str">
        <f t="shared" si="452"/>
        <v/>
      </c>
      <c r="AB223" s="136" t="str">
        <f t="shared" si="452"/>
        <v/>
      </c>
      <c r="AC223" s="136" t="str">
        <f t="shared" si="452"/>
        <v/>
      </c>
      <c r="AD223" s="136" t="str">
        <f t="shared" si="452"/>
        <v/>
      </c>
      <c r="AE223" s="136" t="str">
        <f t="shared" si="452"/>
        <v/>
      </c>
      <c r="AF223" s="136" t="str">
        <f t="shared" si="452"/>
        <v/>
      </c>
      <c r="AG223" s="136" t="str">
        <f t="shared" si="452"/>
        <v/>
      </c>
      <c r="AH223" s="136" t="str">
        <f t="shared" si="452"/>
        <v/>
      </c>
      <c r="AI223" s="136" t="str">
        <f t="shared" si="452"/>
        <v/>
      </c>
      <c r="AJ223" s="136" t="str">
        <f t="shared" si="452"/>
        <v/>
      </c>
      <c r="AK223" s="136" t="str">
        <f t="shared" si="452"/>
        <v/>
      </c>
      <c r="AL223" s="136" t="str">
        <f t="shared" si="452"/>
        <v/>
      </c>
      <c r="AM223" s="136" t="str">
        <f t="shared" si="452"/>
        <v/>
      </c>
      <c r="AN223" s="136" t="str">
        <f t="shared" ref="AN223:BR223" si="453">IF(AJ223&lt;&gt;"",ROUND(AN4*IF($G$1&gt;=DATEVALUE("22/11/2019"),$C$223/365)*$F$223,IF(FALSE,-3,2)),"")</f>
        <v/>
      </c>
      <c r="AO223" s="136" t="str">
        <f t="shared" si="453"/>
        <v/>
      </c>
      <c r="AP223" s="136" t="str">
        <f t="shared" si="453"/>
        <v/>
      </c>
      <c r="AQ223" s="136" t="str">
        <f t="shared" si="453"/>
        <v/>
      </c>
      <c r="AR223" s="136" t="str">
        <f t="shared" si="453"/>
        <v/>
      </c>
      <c r="AS223" s="136" t="str">
        <f t="shared" si="453"/>
        <v/>
      </c>
      <c r="AT223" s="136" t="str">
        <f t="shared" si="453"/>
        <v/>
      </c>
      <c r="AU223" s="136" t="str">
        <f t="shared" si="453"/>
        <v/>
      </c>
      <c r="AV223" s="136" t="str">
        <f t="shared" si="453"/>
        <v/>
      </c>
      <c r="AW223" s="136" t="str">
        <f t="shared" si="453"/>
        <v/>
      </c>
      <c r="AX223" s="136" t="str">
        <f t="shared" si="453"/>
        <v/>
      </c>
      <c r="AY223" s="136" t="str">
        <f t="shared" si="453"/>
        <v/>
      </c>
      <c r="AZ223" s="136" t="str">
        <f t="shared" si="453"/>
        <v/>
      </c>
      <c r="BA223" s="136" t="str">
        <f t="shared" si="453"/>
        <v/>
      </c>
      <c r="BB223" s="136" t="str">
        <f t="shared" si="453"/>
        <v/>
      </c>
      <c r="BC223" s="136" t="str">
        <f t="shared" si="453"/>
        <v/>
      </c>
      <c r="BD223" s="136" t="str">
        <f t="shared" si="453"/>
        <v/>
      </c>
      <c r="BE223" s="136" t="str">
        <f t="shared" si="453"/>
        <v/>
      </c>
      <c r="BF223" s="136" t="str">
        <f t="shared" si="453"/>
        <v/>
      </c>
      <c r="BG223" s="136" t="str">
        <f t="shared" si="453"/>
        <v/>
      </c>
      <c r="BH223" s="136" t="str">
        <f t="shared" si="453"/>
        <v/>
      </c>
      <c r="BI223" s="136" t="str">
        <f t="shared" si="453"/>
        <v/>
      </c>
      <c r="BJ223" s="136" t="str">
        <f t="shared" si="453"/>
        <v/>
      </c>
      <c r="BK223" s="136" t="str">
        <f t="shared" si="453"/>
        <v/>
      </c>
      <c r="BL223" s="136" t="str">
        <f t="shared" si="453"/>
        <v/>
      </c>
      <c r="BM223" s="136" t="str">
        <f t="shared" si="453"/>
        <v/>
      </c>
      <c r="BN223" s="136" t="str">
        <f t="shared" si="453"/>
        <v/>
      </c>
      <c r="BO223" s="136" t="str">
        <f t="shared" si="453"/>
        <v/>
      </c>
      <c r="BP223" s="136" t="str">
        <f t="shared" si="453"/>
        <v/>
      </c>
      <c r="BQ223" s="136" t="str">
        <f t="shared" si="453"/>
        <v/>
      </c>
      <c r="BR223" s="136" t="str">
        <f t="shared" si="453"/>
        <v/>
      </c>
    </row>
    <row r="224" spans="1:70">
      <c r="A224" s="133" t="str">
        <f>IFERROR(IF(IF(AND(ROW(A224)=ROW($A$6),$G$2&lt;DATEVALUE("28/07/2006")),$G$2+1,INDEX('Intereses moratorios'!$A$7:$A$299,MATCH($G$2,'Intereses moratorios'!$A$7:$A$299,1)+ROW(A224)-ROW($A$6)))=0,"",IF(AND(ROW(A224)=ROW($A$6),$G$2&lt;DATEVALUE("28/07/2006")),$G$2+1,INDEX('Intereses moratorios'!$A$7:$A$299,MATCH($G$2,'Intereses moratorios'!$A$7:$A$299,1)+ROW(A224)-ROW($A$6)))),"")</f>
        <v/>
      </c>
      <c r="B224" s="133" t="str">
        <f>IFERROR(INDEX('Intereses moratorios'!$B$7:$B$299,MATCH(A224,'Intereses moratorios'!$A$7:$A$299,0)),"")</f>
        <v/>
      </c>
      <c r="C224" s="134" t="str">
        <f>IF(A224="","",IFERROR(IF($G$1&gt;=DATEVALUE("22/11/2019"),$E$4,INDEX('Intereses moratorios'!$D$7:$D$299,MATCH(A224,'Intereses moratorios'!$A$7:$A$299,0))),""))</f>
        <v/>
      </c>
      <c r="D224" s="133" t="str">
        <f t="shared" si="404"/>
        <v/>
      </c>
      <c r="E224" s="133" t="str">
        <f t="shared" si="405"/>
        <v/>
      </c>
      <c r="F224" s="135" t="str">
        <f t="shared" si="401"/>
        <v/>
      </c>
      <c r="G224" s="136" t="str">
        <f t="shared" si="398"/>
        <v/>
      </c>
      <c r="H224" s="136" t="str">
        <f t="shared" ref="H224:AM224" si="454">IF(D224&lt;&gt;"",ROUND(H4*IF($G$1&gt;=DATEVALUE("22/11/2019"),$C$224/365)*$F$224,IF(FALSE,-3,2)),"")</f>
        <v/>
      </c>
      <c r="I224" s="136" t="str">
        <f t="shared" si="454"/>
        <v/>
      </c>
      <c r="J224" s="136" t="str">
        <f t="shared" si="454"/>
        <v/>
      </c>
      <c r="K224" s="136" t="str">
        <f t="shared" si="454"/>
        <v/>
      </c>
      <c r="L224" s="136" t="str">
        <f t="shared" si="454"/>
        <v/>
      </c>
      <c r="M224" s="136" t="str">
        <f t="shared" si="454"/>
        <v/>
      </c>
      <c r="N224" s="136" t="str">
        <f t="shared" si="454"/>
        <v/>
      </c>
      <c r="O224" s="136" t="str">
        <f t="shared" si="454"/>
        <v/>
      </c>
      <c r="P224" s="136" t="str">
        <f t="shared" si="454"/>
        <v/>
      </c>
      <c r="Q224" s="136" t="str">
        <f t="shared" si="454"/>
        <v/>
      </c>
      <c r="R224" s="136" t="str">
        <f t="shared" si="454"/>
        <v/>
      </c>
      <c r="S224" s="136" t="str">
        <f t="shared" si="454"/>
        <v/>
      </c>
      <c r="T224" s="136" t="str">
        <f t="shared" si="454"/>
        <v/>
      </c>
      <c r="U224" s="136" t="str">
        <f t="shared" si="454"/>
        <v/>
      </c>
      <c r="V224" s="136" t="str">
        <f t="shared" si="454"/>
        <v/>
      </c>
      <c r="W224" s="136" t="str">
        <f t="shared" si="454"/>
        <v/>
      </c>
      <c r="X224" s="136" t="str">
        <f t="shared" si="454"/>
        <v/>
      </c>
      <c r="Y224" s="136" t="str">
        <f t="shared" si="454"/>
        <v/>
      </c>
      <c r="Z224" s="136" t="str">
        <f t="shared" si="454"/>
        <v/>
      </c>
      <c r="AA224" s="136" t="str">
        <f t="shared" si="454"/>
        <v/>
      </c>
      <c r="AB224" s="136" t="str">
        <f t="shared" si="454"/>
        <v/>
      </c>
      <c r="AC224" s="136" t="str">
        <f t="shared" si="454"/>
        <v/>
      </c>
      <c r="AD224" s="136" t="str">
        <f t="shared" si="454"/>
        <v/>
      </c>
      <c r="AE224" s="136" t="str">
        <f t="shared" si="454"/>
        <v/>
      </c>
      <c r="AF224" s="136" t="str">
        <f t="shared" si="454"/>
        <v/>
      </c>
      <c r="AG224" s="136" t="str">
        <f t="shared" si="454"/>
        <v/>
      </c>
      <c r="AH224" s="136" t="str">
        <f t="shared" si="454"/>
        <v/>
      </c>
      <c r="AI224" s="136" t="str">
        <f t="shared" si="454"/>
        <v/>
      </c>
      <c r="AJ224" s="136" t="str">
        <f t="shared" si="454"/>
        <v/>
      </c>
      <c r="AK224" s="136" t="str">
        <f t="shared" si="454"/>
        <v/>
      </c>
      <c r="AL224" s="136" t="str">
        <f t="shared" si="454"/>
        <v/>
      </c>
      <c r="AM224" s="136" t="str">
        <f t="shared" si="454"/>
        <v/>
      </c>
      <c r="AN224" s="136" t="str">
        <f t="shared" ref="AN224:BR224" si="455">IF(AJ224&lt;&gt;"",ROUND(AN4*IF($G$1&gt;=DATEVALUE("22/11/2019"),$C$224/365)*$F$224,IF(FALSE,-3,2)),"")</f>
        <v/>
      </c>
      <c r="AO224" s="136" t="str">
        <f t="shared" si="455"/>
        <v/>
      </c>
      <c r="AP224" s="136" t="str">
        <f t="shared" si="455"/>
        <v/>
      </c>
      <c r="AQ224" s="136" t="str">
        <f t="shared" si="455"/>
        <v/>
      </c>
      <c r="AR224" s="136" t="str">
        <f t="shared" si="455"/>
        <v/>
      </c>
      <c r="AS224" s="136" t="str">
        <f t="shared" si="455"/>
        <v/>
      </c>
      <c r="AT224" s="136" t="str">
        <f t="shared" si="455"/>
        <v/>
      </c>
      <c r="AU224" s="136" t="str">
        <f t="shared" si="455"/>
        <v/>
      </c>
      <c r="AV224" s="136" t="str">
        <f t="shared" si="455"/>
        <v/>
      </c>
      <c r="AW224" s="136" t="str">
        <f t="shared" si="455"/>
        <v/>
      </c>
      <c r="AX224" s="136" t="str">
        <f t="shared" si="455"/>
        <v/>
      </c>
      <c r="AY224" s="136" t="str">
        <f t="shared" si="455"/>
        <v/>
      </c>
      <c r="AZ224" s="136" t="str">
        <f t="shared" si="455"/>
        <v/>
      </c>
      <c r="BA224" s="136" t="str">
        <f t="shared" si="455"/>
        <v/>
      </c>
      <c r="BB224" s="136" t="str">
        <f t="shared" si="455"/>
        <v/>
      </c>
      <c r="BC224" s="136" t="str">
        <f t="shared" si="455"/>
        <v/>
      </c>
      <c r="BD224" s="136" t="str">
        <f t="shared" si="455"/>
        <v/>
      </c>
      <c r="BE224" s="136" t="str">
        <f t="shared" si="455"/>
        <v/>
      </c>
      <c r="BF224" s="136" t="str">
        <f t="shared" si="455"/>
        <v/>
      </c>
      <c r="BG224" s="136" t="str">
        <f t="shared" si="455"/>
        <v/>
      </c>
      <c r="BH224" s="136" t="str">
        <f t="shared" si="455"/>
        <v/>
      </c>
      <c r="BI224" s="136" t="str">
        <f t="shared" si="455"/>
        <v/>
      </c>
      <c r="BJ224" s="136" t="str">
        <f t="shared" si="455"/>
        <v/>
      </c>
      <c r="BK224" s="136" t="str">
        <f t="shared" si="455"/>
        <v/>
      </c>
      <c r="BL224" s="136" t="str">
        <f t="shared" si="455"/>
        <v/>
      </c>
      <c r="BM224" s="136" t="str">
        <f t="shared" si="455"/>
        <v/>
      </c>
      <c r="BN224" s="136" t="str">
        <f t="shared" si="455"/>
        <v/>
      </c>
      <c r="BO224" s="136" t="str">
        <f t="shared" si="455"/>
        <v/>
      </c>
      <c r="BP224" s="136" t="str">
        <f t="shared" si="455"/>
        <v/>
      </c>
      <c r="BQ224" s="136" t="str">
        <f t="shared" si="455"/>
        <v/>
      </c>
      <c r="BR224" s="136" t="str">
        <f t="shared" si="455"/>
        <v/>
      </c>
    </row>
    <row r="225" spans="1:70">
      <c r="A225" s="133" t="str">
        <f>IFERROR(IF(IF(AND(ROW(A225)=ROW($A$6),$G$2&lt;DATEVALUE("28/07/2006")),$G$2+1,INDEX('Intereses moratorios'!$A$7:$A$299,MATCH($G$2,'Intereses moratorios'!$A$7:$A$299,1)+ROW(A225)-ROW($A$6)))=0,"",IF(AND(ROW(A225)=ROW($A$6),$G$2&lt;DATEVALUE("28/07/2006")),$G$2+1,INDEX('Intereses moratorios'!$A$7:$A$299,MATCH($G$2,'Intereses moratorios'!$A$7:$A$299,1)+ROW(A225)-ROW($A$6)))),"")</f>
        <v/>
      </c>
      <c r="B225" s="133" t="str">
        <f>IFERROR(INDEX('Intereses moratorios'!$B$7:$B$299,MATCH(A225,'Intereses moratorios'!$A$7:$A$299,0)),"")</f>
        <v/>
      </c>
      <c r="C225" s="134" t="str">
        <f>IF(A225="","",IFERROR(IF($G$1&gt;=DATEVALUE("22/11/2019"),$E$4,INDEX('Intereses moratorios'!$D$7:$D$299,MATCH(A225,'Intereses moratorios'!$A$7:$A$299,0))),""))</f>
        <v/>
      </c>
      <c r="D225" s="133" t="str">
        <f t="shared" si="404"/>
        <v/>
      </c>
      <c r="E225" s="133" t="str">
        <f t="shared" si="405"/>
        <v/>
      </c>
      <c r="F225" s="135" t="str">
        <f t="shared" si="401"/>
        <v/>
      </c>
      <c r="G225" s="136" t="str">
        <f t="shared" si="398"/>
        <v/>
      </c>
      <c r="H225" s="136" t="str">
        <f t="shared" ref="H225:AM225" si="456">IF(D225&lt;&gt;"",ROUND(H4*IF($G$1&gt;=DATEVALUE("22/11/2019"),$C$225/365)*$F$225,IF(FALSE,-3,2)),"")</f>
        <v/>
      </c>
      <c r="I225" s="136" t="str">
        <f t="shared" si="456"/>
        <v/>
      </c>
      <c r="J225" s="136" t="str">
        <f t="shared" si="456"/>
        <v/>
      </c>
      <c r="K225" s="136" t="str">
        <f t="shared" si="456"/>
        <v/>
      </c>
      <c r="L225" s="136" t="str">
        <f t="shared" si="456"/>
        <v/>
      </c>
      <c r="M225" s="136" t="str">
        <f t="shared" si="456"/>
        <v/>
      </c>
      <c r="N225" s="136" t="str">
        <f t="shared" si="456"/>
        <v/>
      </c>
      <c r="O225" s="136" t="str">
        <f t="shared" si="456"/>
        <v/>
      </c>
      <c r="P225" s="136" t="str">
        <f t="shared" si="456"/>
        <v/>
      </c>
      <c r="Q225" s="136" t="str">
        <f t="shared" si="456"/>
        <v/>
      </c>
      <c r="R225" s="136" t="str">
        <f t="shared" si="456"/>
        <v/>
      </c>
      <c r="S225" s="136" t="str">
        <f t="shared" si="456"/>
        <v/>
      </c>
      <c r="T225" s="136" t="str">
        <f t="shared" si="456"/>
        <v/>
      </c>
      <c r="U225" s="136" t="str">
        <f t="shared" si="456"/>
        <v/>
      </c>
      <c r="V225" s="136" t="str">
        <f t="shared" si="456"/>
        <v/>
      </c>
      <c r="W225" s="136" t="str">
        <f t="shared" si="456"/>
        <v/>
      </c>
      <c r="X225" s="136" t="str">
        <f t="shared" si="456"/>
        <v/>
      </c>
      <c r="Y225" s="136" t="str">
        <f t="shared" si="456"/>
        <v/>
      </c>
      <c r="Z225" s="136" t="str">
        <f t="shared" si="456"/>
        <v/>
      </c>
      <c r="AA225" s="136" t="str">
        <f t="shared" si="456"/>
        <v/>
      </c>
      <c r="AB225" s="136" t="str">
        <f t="shared" si="456"/>
        <v/>
      </c>
      <c r="AC225" s="136" t="str">
        <f t="shared" si="456"/>
        <v/>
      </c>
      <c r="AD225" s="136" t="str">
        <f t="shared" si="456"/>
        <v/>
      </c>
      <c r="AE225" s="136" t="str">
        <f t="shared" si="456"/>
        <v/>
      </c>
      <c r="AF225" s="136" t="str">
        <f t="shared" si="456"/>
        <v/>
      </c>
      <c r="AG225" s="136" t="str">
        <f t="shared" si="456"/>
        <v/>
      </c>
      <c r="AH225" s="136" t="str">
        <f t="shared" si="456"/>
        <v/>
      </c>
      <c r="AI225" s="136" t="str">
        <f t="shared" si="456"/>
        <v/>
      </c>
      <c r="AJ225" s="136" t="str">
        <f t="shared" si="456"/>
        <v/>
      </c>
      <c r="AK225" s="136" t="str">
        <f t="shared" si="456"/>
        <v/>
      </c>
      <c r="AL225" s="136" t="str">
        <f t="shared" si="456"/>
        <v/>
      </c>
      <c r="AM225" s="136" t="str">
        <f t="shared" si="456"/>
        <v/>
      </c>
      <c r="AN225" s="136" t="str">
        <f t="shared" ref="AN225:BR225" si="457">IF(AJ225&lt;&gt;"",ROUND(AN4*IF($G$1&gt;=DATEVALUE("22/11/2019"),$C$225/365)*$F$225,IF(FALSE,-3,2)),"")</f>
        <v/>
      </c>
      <c r="AO225" s="136" t="str">
        <f t="shared" si="457"/>
        <v/>
      </c>
      <c r="AP225" s="136" t="str">
        <f t="shared" si="457"/>
        <v/>
      </c>
      <c r="AQ225" s="136" t="str">
        <f t="shared" si="457"/>
        <v/>
      </c>
      <c r="AR225" s="136" t="str">
        <f t="shared" si="457"/>
        <v/>
      </c>
      <c r="AS225" s="136" t="str">
        <f t="shared" si="457"/>
        <v/>
      </c>
      <c r="AT225" s="136" t="str">
        <f t="shared" si="457"/>
        <v/>
      </c>
      <c r="AU225" s="136" t="str">
        <f t="shared" si="457"/>
        <v/>
      </c>
      <c r="AV225" s="136" t="str">
        <f t="shared" si="457"/>
        <v/>
      </c>
      <c r="AW225" s="136" t="str">
        <f t="shared" si="457"/>
        <v/>
      </c>
      <c r="AX225" s="136" t="str">
        <f t="shared" si="457"/>
        <v/>
      </c>
      <c r="AY225" s="136" t="str">
        <f t="shared" si="457"/>
        <v/>
      </c>
      <c r="AZ225" s="136" t="str">
        <f t="shared" si="457"/>
        <v/>
      </c>
      <c r="BA225" s="136" t="str">
        <f t="shared" si="457"/>
        <v/>
      </c>
      <c r="BB225" s="136" t="str">
        <f t="shared" si="457"/>
        <v/>
      </c>
      <c r="BC225" s="136" t="str">
        <f t="shared" si="457"/>
        <v/>
      </c>
      <c r="BD225" s="136" t="str">
        <f t="shared" si="457"/>
        <v/>
      </c>
      <c r="BE225" s="136" t="str">
        <f t="shared" si="457"/>
        <v/>
      </c>
      <c r="BF225" s="136" t="str">
        <f t="shared" si="457"/>
        <v/>
      </c>
      <c r="BG225" s="136" t="str">
        <f t="shared" si="457"/>
        <v/>
      </c>
      <c r="BH225" s="136" t="str">
        <f t="shared" si="457"/>
        <v/>
      </c>
      <c r="BI225" s="136" t="str">
        <f t="shared" si="457"/>
        <v/>
      </c>
      <c r="BJ225" s="136" t="str">
        <f t="shared" si="457"/>
        <v/>
      </c>
      <c r="BK225" s="136" t="str">
        <f t="shared" si="457"/>
        <v/>
      </c>
      <c r="BL225" s="136" t="str">
        <f t="shared" si="457"/>
        <v/>
      </c>
      <c r="BM225" s="136" t="str">
        <f t="shared" si="457"/>
        <v/>
      </c>
      <c r="BN225" s="136" t="str">
        <f t="shared" si="457"/>
        <v/>
      </c>
      <c r="BO225" s="136" t="str">
        <f t="shared" si="457"/>
        <v/>
      </c>
      <c r="BP225" s="136" t="str">
        <f t="shared" si="457"/>
        <v/>
      </c>
      <c r="BQ225" s="136" t="str">
        <f t="shared" si="457"/>
        <v/>
      </c>
      <c r="BR225" s="136" t="str">
        <f t="shared" si="457"/>
        <v/>
      </c>
    </row>
    <row r="226" spans="1:70">
      <c r="A226" s="133" t="str">
        <f>IFERROR(IF(IF(AND(ROW(A226)=ROW($A$6),$G$2&lt;DATEVALUE("28/07/2006")),$G$2+1,INDEX('Intereses moratorios'!$A$7:$A$299,MATCH($G$2,'Intereses moratorios'!$A$7:$A$299,1)+ROW(A226)-ROW($A$6)))=0,"",IF(AND(ROW(A226)=ROW($A$6),$G$2&lt;DATEVALUE("28/07/2006")),$G$2+1,INDEX('Intereses moratorios'!$A$7:$A$299,MATCH($G$2,'Intereses moratorios'!$A$7:$A$299,1)+ROW(A226)-ROW($A$6)))),"")</f>
        <v/>
      </c>
      <c r="B226" s="133" t="str">
        <f>IFERROR(INDEX('Intereses moratorios'!$B$7:$B$299,MATCH(A226,'Intereses moratorios'!$A$7:$A$299,0)),"")</f>
        <v/>
      </c>
      <c r="C226" s="134" t="str">
        <f>IF(A226="","",IFERROR(IF($G$1&gt;=DATEVALUE("22/11/2019"),$E$4,INDEX('Intereses moratorios'!$D$7:$D$299,MATCH(A226,'Intereses moratorios'!$A$7:$A$299,0))),""))</f>
        <v/>
      </c>
      <c r="D226" s="133" t="str">
        <f t="shared" si="404"/>
        <v/>
      </c>
      <c r="E226" s="133" t="str">
        <f t="shared" si="405"/>
        <v/>
      </c>
      <c r="F226" s="135" t="str">
        <f t="shared" si="401"/>
        <v/>
      </c>
      <c r="G226" s="136" t="str">
        <f t="shared" si="398"/>
        <v/>
      </c>
      <c r="H226" s="136" t="str">
        <f t="shared" ref="H226:AM226" si="458">IF(D226&lt;&gt;"",ROUND(H4*IF($G$1&gt;=DATEVALUE("22/11/2019"),$C$226/365)*$F$226,IF(FALSE,-3,2)),"")</f>
        <v/>
      </c>
      <c r="I226" s="136" t="str">
        <f t="shared" si="458"/>
        <v/>
      </c>
      <c r="J226" s="136" t="str">
        <f t="shared" si="458"/>
        <v/>
      </c>
      <c r="K226" s="136" t="str">
        <f t="shared" si="458"/>
        <v/>
      </c>
      <c r="L226" s="136" t="str">
        <f t="shared" si="458"/>
        <v/>
      </c>
      <c r="M226" s="136" t="str">
        <f t="shared" si="458"/>
        <v/>
      </c>
      <c r="N226" s="136" t="str">
        <f t="shared" si="458"/>
        <v/>
      </c>
      <c r="O226" s="136" t="str">
        <f t="shared" si="458"/>
        <v/>
      </c>
      <c r="P226" s="136" t="str">
        <f t="shared" si="458"/>
        <v/>
      </c>
      <c r="Q226" s="136" t="str">
        <f t="shared" si="458"/>
        <v/>
      </c>
      <c r="R226" s="136" t="str">
        <f t="shared" si="458"/>
        <v/>
      </c>
      <c r="S226" s="136" t="str">
        <f t="shared" si="458"/>
        <v/>
      </c>
      <c r="T226" s="136" t="str">
        <f t="shared" si="458"/>
        <v/>
      </c>
      <c r="U226" s="136" t="str">
        <f t="shared" si="458"/>
        <v/>
      </c>
      <c r="V226" s="136" t="str">
        <f t="shared" si="458"/>
        <v/>
      </c>
      <c r="W226" s="136" t="str">
        <f t="shared" si="458"/>
        <v/>
      </c>
      <c r="X226" s="136" t="str">
        <f t="shared" si="458"/>
        <v/>
      </c>
      <c r="Y226" s="136" t="str">
        <f t="shared" si="458"/>
        <v/>
      </c>
      <c r="Z226" s="136" t="str">
        <f t="shared" si="458"/>
        <v/>
      </c>
      <c r="AA226" s="136" t="str">
        <f t="shared" si="458"/>
        <v/>
      </c>
      <c r="AB226" s="136" t="str">
        <f t="shared" si="458"/>
        <v/>
      </c>
      <c r="AC226" s="136" t="str">
        <f t="shared" si="458"/>
        <v/>
      </c>
      <c r="AD226" s="136" t="str">
        <f t="shared" si="458"/>
        <v/>
      </c>
      <c r="AE226" s="136" t="str">
        <f t="shared" si="458"/>
        <v/>
      </c>
      <c r="AF226" s="136" t="str">
        <f t="shared" si="458"/>
        <v/>
      </c>
      <c r="AG226" s="136" t="str">
        <f t="shared" si="458"/>
        <v/>
      </c>
      <c r="AH226" s="136" t="str">
        <f t="shared" si="458"/>
        <v/>
      </c>
      <c r="AI226" s="136" t="str">
        <f t="shared" si="458"/>
        <v/>
      </c>
      <c r="AJ226" s="136" t="str">
        <f t="shared" si="458"/>
        <v/>
      </c>
      <c r="AK226" s="136" t="str">
        <f t="shared" si="458"/>
        <v/>
      </c>
      <c r="AL226" s="136" t="str">
        <f t="shared" si="458"/>
        <v/>
      </c>
      <c r="AM226" s="136" t="str">
        <f t="shared" si="458"/>
        <v/>
      </c>
      <c r="AN226" s="136" t="str">
        <f t="shared" ref="AN226:BR226" si="459">IF(AJ226&lt;&gt;"",ROUND(AN4*IF($G$1&gt;=DATEVALUE("22/11/2019"),$C$226/365)*$F$226,IF(FALSE,-3,2)),"")</f>
        <v/>
      </c>
      <c r="AO226" s="136" t="str">
        <f t="shared" si="459"/>
        <v/>
      </c>
      <c r="AP226" s="136" t="str">
        <f t="shared" si="459"/>
        <v/>
      </c>
      <c r="AQ226" s="136" t="str">
        <f t="shared" si="459"/>
        <v/>
      </c>
      <c r="AR226" s="136" t="str">
        <f t="shared" si="459"/>
        <v/>
      </c>
      <c r="AS226" s="136" t="str">
        <f t="shared" si="459"/>
        <v/>
      </c>
      <c r="AT226" s="136" t="str">
        <f t="shared" si="459"/>
        <v/>
      </c>
      <c r="AU226" s="136" t="str">
        <f t="shared" si="459"/>
        <v/>
      </c>
      <c r="AV226" s="136" t="str">
        <f t="shared" si="459"/>
        <v/>
      </c>
      <c r="AW226" s="136" t="str">
        <f t="shared" si="459"/>
        <v/>
      </c>
      <c r="AX226" s="136" t="str">
        <f t="shared" si="459"/>
        <v/>
      </c>
      <c r="AY226" s="136" t="str">
        <f t="shared" si="459"/>
        <v/>
      </c>
      <c r="AZ226" s="136" t="str">
        <f t="shared" si="459"/>
        <v/>
      </c>
      <c r="BA226" s="136" t="str">
        <f t="shared" si="459"/>
        <v/>
      </c>
      <c r="BB226" s="136" t="str">
        <f t="shared" si="459"/>
        <v/>
      </c>
      <c r="BC226" s="136" t="str">
        <f t="shared" si="459"/>
        <v/>
      </c>
      <c r="BD226" s="136" t="str">
        <f t="shared" si="459"/>
        <v/>
      </c>
      <c r="BE226" s="136" t="str">
        <f t="shared" si="459"/>
        <v/>
      </c>
      <c r="BF226" s="136" t="str">
        <f t="shared" si="459"/>
        <v/>
      </c>
      <c r="BG226" s="136" t="str">
        <f t="shared" si="459"/>
        <v/>
      </c>
      <c r="BH226" s="136" t="str">
        <f t="shared" si="459"/>
        <v/>
      </c>
      <c r="BI226" s="136" t="str">
        <f t="shared" si="459"/>
        <v/>
      </c>
      <c r="BJ226" s="136" t="str">
        <f t="shared" si="459"/>
        <v/>
      </c>
      <c r="BK226" s="136" t="str">
        <f t="shared" si="459"/>
        <v/>
      </c>
      <c r="BL226" s="136" t="str">
        <f t="shared" si="459"/>
        <v/>
      </c>
      <c r="BM226" s="136" t="str">
        <f t="shared" si="459"/>
        <v/>
      </c>
      <c r="BN226" s="136" t="str">
        <f t="shared" si="459"/>
        <v/>
      </c>
      <c r="BO226" s="136" t="str">
        <f t="shared" si="459"/>
        <v/>
      </c>
      <c r="BP226" s="136" t="str">
        <f t="shared" si="459"/>
        <v/>
      </c>
      <c r="BQ226" s="136" t="str">
        <f t="shared" si="459"/>
        <v/>
      </c>
      <c r="BR226" s="136" t="str">
        <f t="shared" si="459"/>
        <v/>
      </c>
    </row>
    <row r="227" spans="1:70">
      <c r="A227" s="133" t="str">
        <f>IFERROR(IF(IF(AND(ROW(A227)=ROW($A$6),$G$2&lt;DATEVALUE("28/07/2006")),$G$2+1,INDEX('Intereses moratorios'!$A$7:$A$299,MATCH($G$2,'Intereses moratorios'!$A$7:$A$299,1)+ROW(A227)-ROW($A$6)))=0,"",IF(AND(ROW(A227)=ROW($A$6),$G$2&lt;DATEVALUE("28/07/2006")),$G$2+1,INDEX('Intereses moratorios'!$A$7:$A$299,MATCH($G$2,'Intereses moratorios'!$A$7:$A$299,1)+ROW(A227)-ROW($A$6)))),"")</f>
        <v/>
      </c>
      <c r="B227" s="133" t="str">
        <f>IFERROR(INDEX('Intereses moratorios'!$B$7:$B$299,MATCH(A227,'Intereses moratorios'!$A$7:$A$299,0)),"")</f>
        <v/>
      </c>
      <c r="C227" s="134" t="str">
        <f>IF(A227="","",IFERROR(IF($G$1&gt;=DATEVALUE("22/11/2019"),$E$4,INDEX('Intereses moratorios'!$D$7:$D$299,MATCH(A227,'Intereses moratorios'!$A$7:$A$299,0))),""))</f>
        <v/>
      </c>
      <c r="D227" s="133" t="str">
        <f t="shared" si="404"/>
        <v/>
      </c>
      <c r="E227" s="133" t="str">
        <f t="shared" si="405"/>
        <v/>
      </c>
      <c r="F227" s="135" t="str">
        <f t="shared" si="401"/>
        <v/>
      </c>
      <c r="G227" s="136" t="str">
        <f t="shared" si="398"/>
        <v/>
      </c>
      <c r="H227" s="136" t="str">
        <f t="shared" ref="H227:AM227" si="460">IF(D227&lt;&gt;"",ROUND(H4*IF($G$1&gt;=DATEVALUE("22/11/2019"),$C$227/365)*$F$227,IF(FALSE,-3,2)),"")</f>
        <v/>
      </c>
      <c r="I227" s="136" t="str">
        <f t="shared" si="460"/>
        <v/>
      </c>
      <c r="J227" s="136" t="str">
        <f t="shared" si="460"/>
        <v/>
      </c>
      <c r="K227" s="136" t="str">
        <f t="shared" si="460"/>
        <v/>
      </c>
      <c r="L227" s="136" t="str">
        <f t="shared" si="460"/>
        <v/>
      </c>
      <c r="M227" s="136" t="str">
        <f t="shared" si="460"/>
        <v/>
      </c>
      <c r="N227" s="136" t="str">
        <f t="shared" si="460"/>
        <v/>
      </c>
      <c r="O227" s="136" t="str">
        <f t="shared" si="460"/>
        <v/>
      </c>
      <c r="P227" s="136" t="str">
        <f t="shared" si="460"/>
        <v/>
      </c>
      <c r="Q227" s="136" t="str">
        <f t="shared" si="460"/>
        <v/>
      </c>
      <c r="R227" s="136" t="str">
        <f t="shared" si="460"/>
        <v/>
      </c>
      <c r="S227" s="136" t="str">
        <f t="shared" si="460"/>
        <v/>
      </c>
      <c r="T227" s="136" t="str">
        <f t="shared" si="460"/>
        <v/>
      </c>
      <c r="U227" s="136" t="str">
        <f t="shared" si="460"/>
        <v/>
      </c>
      <c r="V227" s="136" t="str">
        <f t="shared" si="460"/>
        <v/>
      </c>
      <c r="W227" s="136" t="str">
        <f t="shared" si="460"/>
        <v/>
      </c>
      <c r="X227" s="136" t="str">
        <f t="shared" si="460"/>
        <v/>
      </c>
      <c r="Y227" s="136" t="str">
        <f t="shared" si="460"/>
        <v/>
      </c>
      <c r="Z227" s="136" t="str">
        <f t="shared" si="460"/>
        <v/>
      </c>
      <c r="AA227" s="136" t="str">
        <f t="shared" si="460"/>
        <v/>
      </c>
      <c r="AB227" s="136" t="str">
        <f t="shared" si="460"/>
        <v/>
      </c>
      <c r="AC227" s="136" t="str">
        <f t="shared" si="460"/>
        <v/>
      </c>
      <c r="AD227" s="136" t="str">
        <f t="shared" si="460"/>
        <v/>
      </c>
      <c r="AE227" s="136" t="str">
        <f t="shared" si="460"/>
        <v/>
      </c>
      <c r="AF227" s="136" t="str">
        <f t="shared" si="460"/>
        <v/>
      </c>
      <c r="AG227" s="136" t="str">
        <f t="shared" si="460"/>
        <v/>
      </c>
      <c r="AH227" s="136" t="str">
        <f t="shared" si="460"/>
        <v/>
      </c>
      <c r="AI227" s="136" t="str">
        <f t="shared" si="460"/>
        <v/>
      </c>
      <c r="AJ227" s="136" t="str">
        <f t="shared" si="460"/>
        <v/>
      </c>
      <c r="AK227" s="136" t="str">
        <f t="shared" si="460"/>
        <v/>
      </c>
      <c r="AL227" s="136" t="str">
        <f t="shared" si="460"/>
        <v/>
      </c>
      <c r="AM227" s="136" t="str">
        <f t="shared" si="460"/>
        <v/>
      </c>
      <c r="AN227" s="136" t="str">
        <f t="shared" ref="AN227:BR227" si="461">IF(AJ227&lt;&gt;"",ROUND(AN4*IF($G$1&gt;=DATEVALUE("22/11/2019"),$C$227/365)*$F$227,IF(FALSE,-3,2)),"")</f>
        <v/>
      </c>
      <c r="AO227" s="136" t="str">
        <f t="shared" si="461"/>
        <v/>
      </c>
      <c r="AP227" s="136" t="str">
        <f t="shared" si="461"/>
        <v/>
      </c>
      <c r="AQ227" s="136" t="str">
        <f t="shared" si="461"/>
        <v/>
      </c>
      <c r="AR227" s="136" t="str">
        <f t="shared" si="461"/>
        <v/>
      </c>
      <c r="AS227" s="136" t="str">
        <f t="shared" si="461"/>
        <v/>
      </c>
      <c r="AT227" s="136" t="str">
        <f t="shared" si="461"/>
        <v/>
      </c>
      <c r="AU227" s="136" t="str">
        <f t="shared" si="461"/>
        <v/>
      </c>
      <c r="AV227" s="136" t="str">
        <f t="shared" si="461"/>
        <v/>
      </c>
      <c r="AW227" s="136" t="str">
        <f t="shared" si="461"/>
        <v/>
      </c>
      <c r="AX227" s="136" t="str">
        <f t="shared" si="461"/>
        <v/>
      </c>
      <c r="AY227" s="136" t="str">
        <f t="shared" si="461"/>
        <v/>
      </c>
      <c r="AZ227" s="136" t="str">
        <f t="shared" si="461"/>
        <v/>
      </c>
      <c r="BA227" s="136" t="str">
        <f t="shared" si="461"/>
        <v/>
      </c>
      <c r="BB227" s="136" t="str">
        <f t="shared" si="461"/>
        <v/>
      </c>
      <c r="BC227" s="136" t="str">
        <f t="shared" si="461"/>
        <v/>
      </c>
      <c r="BD227" s="136" t="str">
        <f t="shared" si="461"/>
        <v/>
      </c>
      <c r="BE227" s="136" t="str">
        <f t="shared" si="461"/>
        <v/>
      </c>
      <c r="BF227" s="136" t="str">
        <f t="shared" si="461"/>
        <v/>
      </c>
      <c r="BG227" s="136" t="str">
        <f t="shared" si="461"/>
        <v/>
      </c>
      <c r="BH227" s="136" t="str">
        <f t="shared" si="461"/>
        <v/>
      </c>
      <c r="BI227" s="136" t="str">
        <f t="shared" si="461"/>
        <v/>
      </c>
      <c r="BJ227" s="136" t="str">
        <f t="shared" si="461"/>
        <v/>
      </c>
      <c r="BK227" s="136" t="str">
        <f t="shared" si="461"/>
        <v/>
      </c>
      <c r="BL227" s="136" t="str">
        <f t="shared" si="461"/>
        <v/>
      </c>
      <c r="BM227" s="136" t="str">
        <f t="shared" si="461"/>
        <v/>
      </c>
      <c r="BN227" s="136" t="str">
        <f t="shared" si="461"/>
        <v/>
      </c>
      <c r="BO227" s="136" t="str">
        <f t="shared" si="461"/>
        <v/>
      </c>
      <c r="BP227" s="136" t="str">
        <f t="shared" si="461"/>
        <v/>
      </c>
      <c r="BQ227" s="136" t="str">
        <f t="shared" si="461"/>
        <v/>
      </c>
      <c r="BR227" s="136" t="str">
        <f t="shared" si="461"/>
        <v/>
      </c>
    </row>
    <row r="228" spans="1:70">
      <c r="A228" s="133" t="str">
        <f>IFERROR(IF(IF(AND(ROW(A228)=ROW($A$6),$G$2&lt;DATEVALUE("28/07/2006")),$G$2+1,INDEX('Intereses moratorios'!$A$7:$A$299,MATCH($G$2,'Intereses moratorios'!$A$7:$A$299,1)+ROW(A228)-ROW($A$6)))=0,"",IF(AND(ROW(A228)=ROW($A$6),$G$2&lt;DATEVALUE("28/07/2006")),$G$2+1,INDEX('Intereses moratorios'!$A$7:$A$299,MATCH($G$2,'Intereses moratorios'!$A$7:$A$299,1)+ROW(A228)-ROW($A$6)))),"")</f>
        <v/>
      </c>
      <c r="B228" s="133" t="str">
        <f>IFERROR(INDEX('Intereses moratorios'!$B$7:$B$299,MATCH(A228,'Intereses moratorios'!$A$7:$A$299,0)),"")</f>
        <v/>
      </c>
      <c r="C228" s="134" t="str">
        <f>IF(A228="","",IFERROR(IF($G$1&gt;=DATEVALUE("22/11/2019"),$E$4,INDEX('Intereses moratorios'!$D$7:$D$299,MATCH(A228,'Intereses moratorios'!$A$7:$A$299,0))),""))</f>
        <v/>
      </c>
      <c r="D228" s="133" t="str">
        <f t="shared" si="404"/>
        <v/>
      </c>
      <c r="E228" s="133" t="str">
        <f t="shared" si="405"/>
        <v/>
      </c>
      <c r="F228" s="135" t="str">
        <f t="shared" si="401"/>
        <v/>
      </c>
      <c r="G228" s="136" t="str">
        <f t="shared" si="398"/>
        <v/>
      </c>
      <c r="H228" s="136" t="str">
        <f t="shared" ref="H228:AM228" si="462">IF(D228&lt;&gt;"",ROUND(H4*IF($G$1&gt;=DATEVALUE("22/11/2019"),$C$228/365)*$F$228,IF(FALSE,-3,2)),"")</f>
        <v/>
      </c>
      <c r="I228" s="136" t="str">
        <f t="shared" si="462"/>
        <v/>
      </c>
      <c r="J228" s="136" t="str">
        <f t="shared" si="462"/>
        <v/>
      </c>
      <c r="K228" s="136" t="str">
        <f t="shared" si="462"/>
        <v/>
      </c>
      <c r="L228" s="136" t="str">
        <f t="shared" si="462"/>
        <v/>
      </c>
      <c r="M228" s="136" t="str">
        <f t="shared" si="462"/>
        <v/>
      </c>
      <c r="N228" s="136" t="str">
        <f t="shared" si="462"/>
        <v/>
      </c>
      <c r="O228" s="136" t="str">
        <f t="shared" si="462"/>
        <v/>
      </c>
      <c r="P228" s="136" t="str">
        <f t="shared" si="462"/>
        <v/>
      </c>
      <c r="Q228" s="136" t="str">
        <f t="shared" si="462"/>
        <v/>
      </c>
      <c r="R228" s="136" t="str">
        <f t="shared" si="462"/>
        <v/>
      </c>
      <c r="S228" s="136" t="str">
        <f t="shared" si="462"/>
        <v/>
      </c>
      <c r="T228" s="136" t="str">
        <f t="shared" si="462"/>
        <v/>
      </c>
      <c r="U228" s="136" t="str">
        <f t="shared" si="462"/>
        <v/>
      </c>
      <c r="V228" s="136" t="str">
        <f t="shared" si="462"/>
        <v/>
      </c>
      <c r="W228" s="136" t="str">
        <f t="shared" si="462"/>
        <v/>
      </c>
      <c r="X228" s="136" t="str">
        <f t="shared" si="462"/>
        <v/>
      </c>
      <c r="Y228" s="136" t="str">
        <f t="shared" si="462"/>
        <v/>
      </c>
      <c r="Z228" s="136" t="str">
        <f t="shared" si="462"/>
        <v/>
      </c>
      <c r="AA228" s="136" t="str">
        <f t="shared" si="462"/>
        <v/>
      </c>
      <c r="AB228" s="136" t="str">
        <f t="shared" si="462"/>
        <v/>
      </c>
      <c r="AC228" s="136" t="str">
        <f t="shared" si="462"/>
        <v/>
      </c>
      <c r="AD228" s="136" t="str">
        <f t="shared" si="462"/>
        <v/>
      </c>
      <c r="AE228" s="136" t="str">
        <f t="shared" si="462"/>
        <v/>
      </c>
      <c r="AF228" s="136" t="str">
        <f t="shared" si="462"/>
        <v/>
      </c>
      <c r="AG228" s="136" t="str">
        <f t="shared" si="462"/>
        <v/>
      </c>
      <c r="AH228" s="136" t="str">
        <f t="shared" si="462"/>
        <v/>
      </c>
      <c r="AI228" s="136" t="str">
        <f t="shared" si="462"/>
        <v/>
      </c>
      <c r="AJ228" s="136" t="str">
        <f t="shared" si="462"/>
        <v/>
      </c>
      <c r="AK228" s="136" t="str">
        <f t="shared" si="462"/>
        <v/>
      </c>
      <c r="AL228" s="136" t="str">
        <f t="shared" si="462"/>
        <v/>
      </c>
      <c r="AM228" s="136" t="str">
        <f t="shared" si="462"/>
        <v/>
      </c>
      <c r="AN228" s="136" t="str">
        <f t="shared" ref="AN228:BR228" si="463">IF(AJ228&lt;&gt;"",ROUND(AN4*IF($G$1&gt;=DATEVALUE("22/11/2019"),$C$228/365)*$F$228,IF(FALSE,-3,2)),"")</f>
        <v/>
      </c>
      <c r="AO228" s="136" t="str">
        <f t="shared" si="463"/>
        <v/>
      </c>
      <c r="AP228" s="136" t="str">
        <f t="shared" si="463"/>
        <v/>
      </c>
      <c r="AQ228" s="136" t="str">
        <f t="shared" si="463"/>
        <v/>
      </c>
      <c r="AR228" s="136" t="str">
        <f t="shared" si="463"/>
        <v/>
      </c>
      <c r="AS228" s="136" t="str">
        <f t="shared" si="463"/>
        <v/>
      </c>
      <c r="AT228" s="136" t="str">
        <f t="shared" si="463"/>
        <v/>
      </c>
      <c r="AU228" s="136" t="str">
        <f t="shared" si="463"/>
        <v/>
      </c>
      <c r="AV228" s="136" t="str">
        <f t="shared" si="463"/>
        <v/>
      </c>
      <c r="AW228" s="136" t="str">
        <f t="shared" si="463"/>
        <v/>
      </c>
      <c r="AX228" s="136" t="str">
        <f t="shared" si="463"/>
        <v/>
      </c>
      <c r="AY228" s="136" t="str">
        <f t="shared" si="463"/>
        <v/>
      </c>
      <c r="AZ228" s="136" t="str">
        <f t="shared" si="463"/>
        <v/>
      </c>
      <c r="BA228" s="136" t="str">
        <f t="shared" si="463"/>
        <v/>
      </c>
      <c r="BB228" s="136" t="str">
        <f t="shared" si="463"/>
        <v/>
      </c>
      <c r="BC228" s="136" t="str">
        <f t="shared" si="463"/>
        <v/>
      </c>
      <c r="BD228" s="136" t="str">
        <f t="shared" si="463"/>
        <v/>
      </c>
      <c r="BE228" s="136" t="str">
        <f t="shared" si="463"/>
        <v/>
      </c>
      <c r="BF228" s="136" t="str">
        <f t="shared" si="463"/>
        <v/>
      </c>
      <c r="BG228" s="136" t="str">
        <f t="shared" si="463"/>
        <v/>
      </c>
      <c r="BH228" s="136" t="str">
        <f t="shared" si="463"/>
        <v/>
      </c>
      <c r="BI228" s="136" t="str">
        <f t="shared" si="463"/>
        <v/>
      </c>
      <c r="BJ228" s="136" t="str">
        <f t="shared" si="463"/>
        <v/>
      </c>
      <c r="BK228" s="136" t="str">
        <f t="shared" si="463"/>
        <v/>
      </c>
      <c r="BL228" s="136" t="str">
        <f t="shared" si="463"/>
        <v/>
      </c>
      <c r="BM228" s="136" t="str">
        <f t="shared" si="463"/>
        <v/>
      </c>
      <c r="BN228" s="136" t="str">
        <f t="shared" si="463"/>
        <v/>
      </c>
      <c r="BO228" s="136" t="str">
        <f t="shared" si="463"/>
        <v/>
      </c>
      <c r="BP228" s="136" t="str">
        <f t="shared" si="463"/>
        <v/>
      </c>
      <c r="BQ228" s="136" t="str">
        <f t="shared" si="463"/>
        <v/>
      </c>
      <c r="BR228" s="136" t="str">
        <f t="shared" si="463"/>
        <v/>
      </c>
    </row>
    <row r="229" spans="1:70">
      <c r="A229" s="133" t="str">
        <f>IFERROR(IF(IF(AND(ROW(A229)=ROW($A$6),$G$2&lt;DATEVALUE("28/07/2006")),$G$2+1,INDEX('Intereses moratorios'!$A$7:$A$299,MATCH($G$2,'Intereses moratorios'!$A$7:$A$299,1)+ROW(A229)-ROW($A$6)))=0,"",IF(AND(ROW(A229)=ROW($A$6),$G$2&lt;DATEVALUE("28/07/2006")),$G$2+1,INDEX('Intereses moratorios'!$A$7:$A$299,MATCH($G$2,'Intereses moratorios'!$A$7:$A$299,1)+ROW(A229)-ROW($A$6)))),"")</f>
        <v/>
      </c>
      <c r="B229" s="133" t="str">
        <f>IFERROR(INDEX('Intereses moratorios'!$B$7:$B$299,MATCH(A229,'Intereses moratorios'!$A$7:$A$299,0)),"")</f>
        <v/>
      </c>
      <c r="C229" s="134" t="str">
        <f>IF(A229="","",IFERROR(IF($G$1&gt;=DATEVALUE("22/11/2019"),$E$4,INDEX('Intereses moratorios'!$D$7:$D$299,MATCH(A229,'Intereses moratorios'!$A$7:$A$299,0))),""))</f>
        <v/>
      </c>
      <c r="D229" s="133" t="str">
        <f t="shared" si="404"/>
        <v/>
      </c>
      <c r="E229" s="133" t="str">
        <f t="shared" si="405"/>
        <v/>
      </c>
      <c r="F229" s="135" t="str">
        <f t="shared" si="401"/>
        <v/>
      </c>
      <c r="G229" s="136" t="str">
        <f t="shared" si="398"/>
        <v/>
      </c>
      <c r="H229" s="136" t="str">
        <f t="shared" ref="H229:AM229" si="464">IF(D229&lt;&gt;"",ROUND(H4*IF($G$1&gt;=DATEVALUE("22/11/2019"),$C$229/365)*$F$229,IF(FALSE,-3,2)),"")</f>
        <v/>
      </c>
      <c r="I229" s="136" t="str">
        <f t="shared" si="464"/>
        <v/>
      </c>
      <c r="J229" s="136" t="str">
        <f t="shared" si="464"/>
        <v/>
      </c>
      <c r="K229" s="136" t="str">
        <f t="shared" si="464"/>
        <v/>
      </c>
      <c r="L229" s="136" t="str">
        <f t="shared" si="464"/>
        <v/>
      </c>
      <c r="M229" s="136" t="str">
        <f t="shared" si="464"/>
        <v/>
      </c>
      <c r="N229" s="136" t="str">
        <f t="shared" si="464"/>
        <v/>
      </c>
      <c r="O229" s="136" t="str">
        <f t="shared" si="464"/>
        <v/>
      </c>
      <c r="P229" s="136" t="str">
        <f t="shared" si="464"/>
        <v/>
      </c>
      <c r="Q229" s="136" t="str">
        <f t="shared" si="464"/>
        <v/>
      </c>
      <c r="R229" s="136" t="str">
        <f t="shared" si="464"/>
        <v/>
      </c>
      <c r="S229" s="136" t="str">
        <f t="shared" si="464"/>
        <v/>
      </c>
      <c r="T229" s="136" t="str">
        <f t="shared" si="464"/>
        <v/>
      </c>
      <c r="U229" s="136" t="str">
        <f t="shared" si="464"/>
        <v/>
      </c>
      <c r="V229" s="136" t="str">
        <f t="shared" si="464"/>
        <v/>
      </c>
      <c r="W229" s="136" t="str">
        <f t="shared" si="464"/>
        <v/>
      </c>
      <c r="X229" s="136" t="str">
        <f t="shared" si="464"/>
        <v/>
      </c>
      <c r="Y229" s="136" t="str">
        <f t="shared" si="464"/>
        <v/>
      </c>
      <c r="Z229" s="136" t="str">
        <f t="shared" si="464"/>
        <v/>
      </c>
      <c r="AA229" s="136" t="str">
        <f t="shared" si="464"/>
        <v/>
      </c>
      <c r="AB229" s="136" t="str">
        <f t="shared" si="464"/>
        <v/>
      </c>
      <c r="AC229" s="136" t="str">
        <f t="shared" si="464"/>
        <v/>
      </c>
      <c r="AD229" s="136" t="str">
        <f t="shared" si="464"/>
        <v/>
      </c>
      <c r="AE229" s="136" t="str">
        <f t="shared" si="464"/>
        <v/>
      </c>
      <c r="AF229" s="136" t="str">
        <f t="shared" si="464"/>
        <v/>
      </c>
      <c r="AG229" s="136" t="str">
        <f t="shared" si="464"/>
        <v/>
      </c>
      <c r="AH229" s="136" t="str">
        <f t="shared" si="464"/>
        <v/>
      </c>
      <c r="AI229" s="136" t="str">
        <f t="shared" si="464"/>
        <v/>
      </c>
      <c r="AJ229" s="136" t="str">
        <f t="shared" si="464"/>
        <v/>
      </c>
      <c r="AK229" s="136" t="str">
        <f t="shared" si="464"/>
        <v/>
      </c>
      <c r="AL229" s="136" t="str">
        <f t="shared" si="464"/>
        <v/>
      </c>
      <c r="AM229" s="136" t="str">
        <f t="shared" si="464"/>
        <v/>
      </c>
      <c r="AN229" s="136" t="str">
        <f t="shared" ref="AN229:BR229" si="465">IF(AJ229&lt;&gt;"",ROUND(AN4*IF($G$1&gt;=DATEVALUE("22/11/2019"),$C$229/365)*$F$229,IF(FALSE,-3,2)),"")</f>
        <v/>
      </c>
      <c r="AO229" s="136" t="str">
        <f t="shared" si="465"/>
        <v/>
      </c>
      <c r="AP229" s="136" t="str">
        <f t="shared" si="465"/>
        <v/>
      </c>
      <c r="AQ229" s="136" t="str">
        <f t="shared" si="465"/>
        <v/>
      </c>
      <c r="AR229" s="136" t="str">
        <f t="shared" si="465"/>
        <v/>
      </c>
      <c r="AS229" s="136" t="str">
        <f t="shared" si="465"/>
        <v/>
      </c>
      <c r="AT229" s="136" t="str">
        <f t="shared" si="465"/>
        <v/>
      </c>
      <c r="AU229" s="136" t="str">
        <f t="shared" si="465"/>
        <v/>
      </c>
      <c r="AV229" s="136" t="str">
        <f t="shared" si="465"/>
        <v/>
      </c>
      <c r="AW229" s="136" t="str">
        <f t="shared" si="465"/>
        <v/>
      </c>
      <c r="AX229" s="136" t="str">
        <f t="shared" si="465"/>
        <v/>
      </c>
      <c r="AY229" s="136" t="str">
        <f t="shared" si="465"/>
        <v/>
      </c>
      <c r="AZ229" s="136" t="str">
        <f t="shared" si="465"/>
        <v/>
      </c>
      <c r="BA229" s="136" t="str">
        <f t="shared" si="465"/>
        <v/>
      </c>
      <c r="BB229" s="136" t="str">
        <f t="shared" si="465"/>
        <v/>
      </c>
      <c r="BC229" s="136" t="str">
        <f t="shared" si="465"/>
        <v/>
      </c>
      <c r="BD229" s="136" t="str">
        <f t="shared" si="465"/>
        <v/>
      </c>
      <c r="BE229" s="136" t="str">
        <f t="shared" si="465"/>
        <v/>
      </c>
      <c r="BF229" s="136" t="str">
        <f t="shared" si="465"/>
        <v/>
      </c>
      <c r="BG229" s="136" t="str">
        <f t="shared" si="465"/>
        <v/>
      </c>
      <c r="BH229" s="136" t="str">
        <f t="shared" si="465"/>
        <v/>
      </c>
      <c r="BI229" s="136" t="str">
        <f t="shared" si="465"/>
        <v/>
      </c>
      <c r="BJ229" s="136" t="str">
        <f t="shared" si="465"/>
        <v/>
      </c>
      <c r="BK229" s="136" t="str">
        <f t="shared" si="465"/>
        <v/>
      </c>
      <c r="BL229" s="136" t="str">
        <f t="shared" si="465"/>
        <v/>
      </c>
      <c r="BM229" s="136" t="str">
        <f t="shared" si="465"/>
        <v/>
      </c>
      <c r="BN229" s="136" t="str">
        <f t="shared" si="465"/>
        <v/>
      </c>
      <c r="BO229" s="136" t="str">
        <f t="shared" si="465"/>
        <v/>
      </c>
      <c r="BP229" s="136" t="str">
        <f t="shared" si="465"/>
        <v/>
      </c>
      <c r="BQ229" s="136" t="str">
        <f t="shared" si="465"/>
        <v/>
      </c>
      <c r="BR229" s="136" t="str">
        <f t="shared" si="465"/>
        <v/>
      </c>
    </row>
    <row r="230" spans="1:70">
      <c r="A230" s="133" t="str">
        <f>IFERROR(IF(IF(AND(ROW(A230)=ROW($A$6),$G$2&lt;DATEVALUE("28/07/2006")),$G$2+1,INDEX('Intereses moratorios'!$A$7:$A$299,MATCH($G$2,'Intereses moratorios'!$A$7:$A$299,1)+ROW(A230)-ROW($A$6)))=0,"",IF(AND(ROW(A230)=ROW($A$6),$G$2&lt;DATEVALUE("28/07/2006")),$G$2+1,INDEX('Intereses moratorios'!$A$7:$A$299,MATCH($G$2,'Intereses moratorios'!$A$7:$A$299,1)+ROW(A230)-ROW($A$6)))),"")</f>
        <v/>
      </c>
      <c r="B230" s="133" t="str">
        <f>IFERROR(INDEX('Intereses moratorios'!$B$7:$B$299,MATCH(A230,'Intereses moratorios'!$A$7:$A$299,0)),"")</f>
        <v/>
      </c>
      <c r="C230" s="134" t="str">
        <f>IF(A230="","",IFERROR(IF($G$1&gt;=DATEVALUE("22/11/2019"),$E$4,INDEX('Intereses moratorios'!$D$7:$D$299,MATCH(A230,'Intereses moratorios'!$A$7:$A$299,0))),""))</f>
        <v/>
      </c>
      <c r="D230" s="133" t="str">
        <f t="shared" si="404"/>
        <v/>
      </c>
      <c r="E230" s="133" t="str">
        <f t="shared" si="405"/>
        <v/>
      </c>
      <c r="F230" s="135" t="str">
        <f t="shared" si="401"/>
        <v/>
      </c>
      <c r="G230" s="136" t="str">
        <f t="shared" si="398"/>
        <v/>
      </c>
      <c r="H230" s="136" t="str">
        <f t="shared" ref="H230:AM230" si="466">IF(D230&lt;&gt;"",ROUND(H4*IF($G$1&gt;=DATEVALUE("22/11/2019"),$C$230/365)*$F$230,IF(FALSE,-3,2)),"")</f>
        <v/>
      </c>
      <c r="I230" s="136" t="str">
        <f t="shared" si="466"/>
        <v/>
      </c>
      <c r="J230" s="136" t="str">
        <f t="shared" si="466"/>
        <v/>
      </c>
      <c r="K230" s="136" t="str">
        <f t="shared" si="466"/>
        <v/>
      </c>
      <c r="L230" s="136" t="str">
        <f t="shared" si="466"/>
        <v/>
      </c>
      <c r="M230" s="136" t="str">
        <f t="shared" si="466"/>
        <v/>
      </c>
      <c r="N230" s="136" t="str">
        <f t="shared" si="466"/>
        <v/>
      </c>
      <c r="O230" s="136" t="str">
        <f t="shared" si="466"/>
        <v/>
      </c>
      <c r="P230" s="136" t="str">
        <f t="shared" si="466"/>
        <v/>
      </c>
      <c r="Q230" s="136" t="str">
        <f t="shared" si="466"/>
        <v/>
      </c>
      <c r="R230" s="136" t="str">
        <f t="shared" si="466"/>
        <v/>
      </c>
      <c r="S230" s="136" t="str">
        <f t="shared" si="466"/>
        <v/>
      </c>
      <c r="T230" s="136" t="str">
        <f t="shared" si="466"/>
        <v/>
      </c>
      <c r="U230" s="136" t="str">
        <f t="shared" si="466"/>
        <v/>
      </c>
      <c r="V230" s="136" t="str">
        <f t="shared" si="466"/>
        <v/>
      </c>
      <c r="W230" s="136" t="str">
        <f t="shared" si="466"/>
        <v/>
      </c>
      <c r="X230" s="136" t="str">
        <f t="shared" si="466"/>
        <v/>
      </c>
      <c r="Y230" s="136" t="str">
        <f t="shared" si="466"/>
        <v/>
      </c>
      <c r="Z230" s="136" t="str">
        <f t="shared" si="466"/>
        <v/>
      </c>
      <c r="AA230" s="136" t="str">
        <f t="shared" si="466"/>
        <v/>
      </c>
      <c r="AB230" s="136" t="str">
        <f t="shared" si="466"/>
        <v/>
      </c>
      <c r="AC230" s="136" t="str">
        <f t="shared" si="466"/>
        <v/>
      </c>
      <c r="AD230" s="136" t="str">
        <f t="shared" si="466"/>
        <v/>
      </c>
      <c r="AE230" s="136" t="str">
        <f t="shared" si="466"/>
        <v/>
      </c>
      <c r="AF230" s="136" t="str">
        <f t="shared" si="466"/>
        <v/>
      </c>
      <c r="AG230" s="136" t="str">
        <f t="shared" si="466"/>
        <v/>
      </c>
      <c r="AH230" s="136" t="str">
        <f t="shared" si="466"/>
        <v/>
      </c>
      <c r="AI230" s="136" t="str">
        <f t="shared" si="466"/>
        <v/>
      </c>
      <c r="AJ230" s="136" t="str">
        <f t="shared" si="466"/>
        <v/>
      </c>
      <c r="AK230" s="136" t="str">
        <f t="shared" si="466"/>
        <v/>
      </c>
      <c r="AL230" s="136" t="str">
        <f t="shared" si="466"/>
        <v/>
      </c>
      <c r="AM230" s="136" t="str">
        <f t="shared" si="466"/>
        <v/>
      </c>
      <c r="AN230" s="136" t="str">
        <f t="shared" ref="AN230:BR230" si="467">IF(AJ230&lt;&gt;"",ROUND(AN4*IF($G$1&gt;=DATEVALUE("22/11/2019"),$C$230/365)*$F$230,IF(FALSE,-3,2)),"")</f>
        <v/>
      </c>
      <c r="AO230" s="136" t="str">
        <f t="shared" si="467"/>
        <v/>
      </c>
      <c r="AP230" s="136" t="str">
        <f t="shared" si="467"/>
        <v/>
      </c>
      <c r="AQ230" s="136" t="str">
        <f t="shared" si="467"/>
        <v/>
      </c>
      <c r="AR230" s="136" t="str">
        <f t="shared" si="467"/>
        <v/>
      </c>
      <c r="AS230" s="136" t="str">
        <f t="shared" si="467"/>
        <v/>
      </c>
      <c r="AT230" s="136" t="str">
        <f t="shared" si="467"/>
        <v/>
      </c>
      <c r="AU230" s="136" t="str">
        <f t="shared" si="467"/>
        <v/>
      </c>
      <c r="AV230" s="136" t="str">
        <f t="shared" si="467"/>
        <v/>
      </c>
      <c r="AW230" s="136" t="str">
        <f t="shared" si="467"/>
        <v/>
      </c>
      <c r="AX230" s="136" t="str">
        <f t="shared" si="467"/>
        <v/>
      </c>
      <c r="AY230" s="136" t="str">
        <f t="shared" si="467"/>
        <v/>
      </c>
      <c r="AZ230" s="136" t="str">
        <f t="shared" si="467"/>
        <v/>
      </c>
      <c r="BA230" s="136" t="str">
        <f t="shared" si="467"/>
        <v/>
      </c>
      <c r="BB230" s="136" t="str">
        <f t="shared" si="467"/>
        <v/>
      </c>
      <c r="BC230" s="136" t="str">
        <f t="shared" si="467"/>
        <v/>
      </c>
      <c r="BD230" s="136" t="str">
        <f t="shared" si="467"/>
        <v/>
      </c>
      <c r="BE230" s="136" t="str">
        <f t="shared" si="467"/>
        <v/>
      </c>
      <c r="BF230" s="136" t="str">
        <f t="shared" si="467"/>
        <v/>
      </c>
      <c r="BG230" s="136" t="str">
        <f t="shared" si="467"/>
        <v/>
      </c>
      <c r="BH230" s="136" t="str">
        <f t="shared" si="467"/>
        <v/>
      </c>
      <c r="BI230" s="136" t="str">
        <f t="shared" si="467"/>
        <v/>
      </c>
      <c r="BJ230" s="136" t="str">
        <f t="shared" si="467"/>
        <v/>
      </c>
      <c r="BK230" s="136" t="str">
        <f t="shared" si="467"/>
        <v/>
      </c>
      <c r="BL230" s="136" t="str">
        <f t="shared" si="467"/>
        <v/>
      </c>
      <c r="BM230" s="136" t="str">
        <f t="shared" si="467"/>
        <v/>
      </c>
      <c r="BN230" s="136" t="str">
        <f t="shared" si="467"/>
        <v/>
      </c>
      <c r="BO230" s="136" t="str">
        <f t="shared" si="467"/>
        <v/>
      </c>
      <c r="BP230" s="136" t="str">
        <f t="shared" si="467"/>
        <v/>
      </c>
      <c r="BQ230" s="136" t="str">
        <f t="shared" si="467"/>
        <v/>
      </c>
      <c r="BR230" s="136" t="str">
        <f t="shared" si="467"/>
        <v/>
      </c>
    </row>
    <row r="231" spans="1:70">
      <c r="A231" s="133" t="str">
        <f>IFERROR(IF(IF(AND(ROW(A231)=ROW($A$6),$G$2&lt;DATEVALUE("28/07/2006")),$G$2+1,INDEX('Intereses moratorios'!$A$7:$A$299,MATCH($G$2,'Intereses moratorios'!$A$7:$A$299,1)+ROW(A231)-ROW($A$6)))=0,"",IF(AND(ROW(A231)=ROW($A$6),$G$2&lt;DATEVALUE("28/07/2006")),$G$2+1,INDEX('Intereses moratorios'!$A$7:$A$299,MATCH($G$2,'Intereses moratorios'!$A$7:$A$299,1)+ROW(A231)-ROW($A$6)))),"")</f>
        <v/>
      </c>
      <c r="B231" s="133" t="str">
        <f>IFERROR(INDEX('Intereses moratorios'!$B$7:$B$299,MATCH(A231,'Intereses moratorios'!$A$7:$A$299,0)),"")</f>
        <v/>
      </c>
      <c r="C231" s="134" t="str">
        <f>IF(A231="","",IFERROR(IF($G$1&gt;=DATEVALUE("22/11/2019"),$E$4,INDEX('Intereses moratorios'!$D$7:$D$299,MATCH(A231,'Intereses moratorios'!$A$7:$A$299,0))),""))</f>
        <v/>
      </c>
      <c r="D231" s="133" t="str">
        <f t="shared" si="404"/>
        <v/>
      </c>
      <c r="E231" s="133" t="str">
        <f t="shared" si="405"/>
        <v/>
      </c>
      <c r="F231" s="135" t="str">
        <f t="shared" si="401"/>
        <v/>
      </c>
      <c r="G231" s="136" t="str">
        <f t="shared" si="398"/>
        <v/>
      </c>
      <c r="H231" s="136" t="str">
        <f t="shared" ref="H231:AM231" si="468">IF(D231&lt;&gt;"",ROUND(H4*IF($G$1&gt;=DATEVALUE("22/11/2019"),$C$231/365)*$F$231,IF(FALSE,-3,2)),"")</f>
        <v/>
      </c>
      <c r="I231" s="136" t="str">
        <f t="shared" si="468"/>
        <v/>
      </c>
      <c r="J231" s="136" t="str">
        <f t="shared" si="468"/>
        <v/>
      </c>
      <c r="K231" s="136" t="str">
        <f t="shared" si="468"/>
        <v/>
      </c>
      <c r="L231" s="136" t="str">
        <f t="shared" si="468"/>
        <v/>
      </c>
      <c r="M231" s="136" t="str">
        <f t="shared" si="468"/>
        <v/>
      </c>
      <c r="N231" s="136" t="str">
        <f t="shared" si="468"/>
        <v/>
      </c>
      <c r="O231" s="136" t="str">
        <f t="shared" si="468"/>
        <v/>
      </c>
      <c r="P231" s="136" t="str">
        <f t="shared" si="468"/>
        <v/>
      </c>
      <c r="Q231" s="136" t="str">
        <f t="shared" si="468"/>
        <v/>
      </c>
      <c r="R231" s="136" t="str">
        <f t="shared" si="468"/>
        <v/>
      </c>
      <c r="S231" s="136" t="str">
        <f t="shared" si="468"/>
        <v/>
      </c>
      <c r="T231" s="136" t="str">
        <f t="shared" si="468"/>
        <v/>
      </c>
      <c r="U231" s="136" t="str">
        <f t="shared" si="468"/>
        <v/>
      </c>
      <c r="V231" s="136" t="str">
        <f t="shared" si="468"/>
        <v/>
      </c>
      <c r="W231" s="136" t="str">
        <f t="shared" si="468"/>
        <v/>
      </c>
      <c r="X231" s="136" t="str">
        <f t="shared" si="468"/>
        <v/>
      </c>
      <c r="Y231" s="136" t="str">
        <f t="shared" si="468"/>
        <v/>
      </c>
      <c r="Z231" s="136" t="str">
        <f t="shared" si="468"/>
        <v/>
      </c>
      <c r="AA231" s="136" t="str">
        <f t="shared" si="468"/>
        <v/>
      </c>
      <c r="AB231" s="136" t="str">
        <f t="shared" si="468"/>
        <v/>
      </c>
      <c r="AC231" s="136" t="str">
        <f t="shared" si="468"/>
        <v/>
      </c>
      <c r="AD231" s="136" t="str">
        <f t="shared" si="468"/>
        <v/>
      </c>
      <c r="AE231" s="136" t="str">
        <f t="shared" si="468"/>
        <v/>
      </c>
      <c r="AF231" s="136" t="str">
        <f t="shared" si="468"/>
        <v/>
      </c>
      <c r="AG231" s="136" t="str">
        <f t="shared" si="468"/>
        <v/>
      </c>
      <c r="AH231" s="136" t="str">
        <f t="shared" si="468"/>
        <v/>
      </c>
      <c r="AI231" s="136" t="str">
        <f t="shared" si="468"/>
        <v/>
      </c>
      <c r="AJ231" s="136" t="str">
        <f t="shared" si="468"/>
        <v/>
      </c>
      <c r="AK231" s="136" t="str">
        <f t="shared" si="468"/>
        <v/>
      </c>
      <c r="AL231" s="136" t="str">
        <f t="shared" si="468"/>
        <v/>
      </c>
      <c r="AM231" s="136" t="str">
        <f t="shared" si="468"/>
        <v/>
      </c>
      <c r="AN231" s="136" t="str">
        <f t="shared" ref="AN231:BR231" si="469">IF(AJ231&lt;&gt;"",ROUND(AN4*IF($G$1&gt;=DATEVALUE("22/11/2019"),$C$231/365)*$F$231,IF(FALSE,-3,2)),"")</f>
        <v/>
      </c>
      <c r="AO231" s="136" t="str">
        <f t="shared" si="469"/>
        <v/>
      </c>
      <c r="AP231" s="136" t="str">
        <f t="shared" si="469"/>
        <v/>
      </c>
      <c r="AQ231" s="136" t="str">
        <f t="shared" si="469"/>
        <v/>
      </c>
      <c r="AR231" s="136" t="str">
        <f t="shared" si="469"/>
        <v/>
      </c>
      <c r="AS231" s="136" t="str">
        <f t="shared" si="469"/>
        <v/>
      </c>
      <c r="AT231" s="136" t="str">
        <f t="shared" si="469"/>
        <v/>
      </c>
      <c r="AU231" s="136" t="str">
        <f t="shared" si="469"/>
        <v/>
      </c>
      <c r="AV231" s="136" t="str">
        <f t="shared" si="469"/>
        <v/>
      </c>
      <c r="AW231" s="136" t="str">
        <f t="shared" si="469"/>
        <v/>
      </c>
      <c r="AX231" s="136" t="str">
        <f t="shared" si="469"/>
        <v/>
      </c>
      <c r="AY231" s="136" t="str">
        <f t="shared" si="469"/>
        <v/>
      </c>
      <c r="AZ231" s="136" t="str">
        <f t="shared" si="469"/>
        <v/>
      </c>
      <c r="BA231" s="136" t="str">
        <f t="shared" si="469"/>
        <v/>
      </c>
      <c r="BB231" s="136" t="str">
        <f t="shared" si="469"/>
        <v/>
      </c>
      <c r="BC231" s="136" t="str">
        <f t="shared" si="469"/>
        <v/>
      </c>
      <c r="BD231" s="136" t="str">
        <f t="shared" si="469"/>
        <v/>
      </c>
      <c r="BE231" s="136" t="str">
        <f t="shared" si="469"/>
        <v/>
      </c>
      <c r="BF231" s="136" t="str">
        <f t="shared" si="469"/>
        <v/>
      </c>
      <c r="BG231" s="136" t="str">
        <f t="shared" si="469"/>
        <v/>
      </c>
      <c r="BH231" s="136" t="str">
        <f t="shared" si="469"/>
        <v/>
      </c>
      <c r="BI231" s="136" t="str">
        <f t="shared" si="469"/>
        <v/>
      </c>
      <c r="BJ231" s="136" t="str">
        <f t="shared" si="469"/>
        <v/>
      </c>
      <c r="BK231" s="136" t="str">
        <f t="shared" si="469"/>
        <v/>
      </c>
      <c r="BL231" s="136" t="str">
        <f t="shared" si="469"/>
        <v/>
      </c>
      <c r="BM231" s="136" t="str">
        <f t="shared" si="469"/>
        <v/>
      </c>
      <c r="BN231" s="136" t="str">
        <f t="shared" si="469"/>
        <v/>
      </c>
      <c r="BO231" s="136" t="str">
        <f t="shared" si="469"/>
        <v/>
      </c>
      <c r="BP231" s="136" t="str">
        <f t="shared" si="469"/>
        <v/>
      </c>
      <c r="BQ231" s="136" t="str">
        <f t="shared" si="469"/>
        <v/>
      </c>
      <c r="BR231" s="136" t="str">
        <f t="shared" si="469"/>
        <v/>
      </c>
    </row>
    <row r="232" spans="1:70">
      <c r="A232" s="133" t="str">
        <f>IFERROR(IF(IF(AND(ROW(A232)=ROW($A$6),$G$2&lt;DATEVALUE("28/07/2006")),$G$2+1,INDEX('Intereses moratorios'!$A$7:$A$299,MATCH($G$2,'Intereses moratorios'!$A$7:$A$299,1)+ROW(A232)-ROW($A$6)))=0,"",IF(AND(ROW(A232)=ROW($A$6),$G$2&lt;DATEVALUE("28/07/2006")),$G$2+1,INDEX('Intereses moratorios'!$A$7:$A$299,MATCH($G$2,'Intereses moratorios'!$A$7:$A$299,1)+ROW(A232)-ROW($A$6)))),"")</f>
        <v/>
      </c>
      <c r="B232" s="133" t="str">
        <f>IFERROR(INDEX('Intereses moratorios'!$B$7:$B$299,MATCH(A232,'Intereses moratorios'!$A$7:$A$299,0)),"")</f>
        <v/>
      </c>
      <c r="C232" s="134" t="str">
        <f>IF(A232="","",IFERROR(IF($G$1&gt;=DATEVALUE("22/11/2019"),$E$4,INDEX('Intereses moratorios'!$D$7:$D$299,MATCH(A232,'Intereses moratorios'!$A$7:$A$299,0))),""))</f>
        <v/>
      </c>
      <c r="D232" s="133" t="str">
        <f t="shared" si="404"/>
        <v/>
      </c>
      <c r="E232" s="133" t="str">
        <f t="shared" si="405"/>
        <v/>
      </c>
      <c r="F232" s="135" t="str">
        <f t="shared" si="401"/>
        <v/>
      </c>
      <c r="G232" s="136" t="str">
        <f t="shared" si="398"/>
        <v/>
      </c>
      <c r="H232" s="136" t="str">
        <f t="shared" ref="H232:AM232" si="470">IF(D232&lt;&gt;"",ROUND(H4*IF($G$1&gt;=DATEVALUE("22/11/2019"),$C$232/365)*$F$232,IF(FALSE,-3,2)),"")</f>
        <v/>
      </c>
      <c r="I232" s="136" t="str">
        <f t="shared" si="470"/>
        <v/>
      </c>
      <c r="J232" s="136" t="str">
        <f t="shared" si="470"/>
        <v/>
      </c>
      <c r="K232" s="136" t="str">
        <f t="shared" si="470"/>
        <v/>
      </c>
      <c r="L232" s="136" t="str">
        <f t="shared" si="470"/>
        <v/>
      </c>
      <c r="M232" s="136" t="str">
        <f t="shared" si="470"/>
        <v/>
      </c>
      <c r="N232" s="136" t="str">
        <f t="shared" si="470"/>
        <v/>
      </c>
      <c r="O232" s="136" t="str">
        <f t="shared" si="470"/>
        <v/>
      </c>
      <c r="P232" s="136" t="str">
        <f t="shared" si="470"/>
        <v/>
      </c>
      <c r="Q232" s="136" t="str">
        <f t="shared" si="470"/>
        <v/>
      </c>
      <c r="R232" s="136" t="str">
        <f t="shared" si="470"/>
        <v/>
      </c>
      <c r="S232" s="136" t="str">
        <f t="shared" si="470"/>
        <v/>
      </c>
      <c r="T232" s="136" t="str">
        <f t="shared" si="470"/>
        <v/>
      </c>
      <c r="U232" s="136" t="str">
        <f t="shared" si="470"/>
        <v/>
      </c>
      <c r="V232" s="136" t="str">
        <f t="shared" si="470"/>
        <v/>
      </c>
      <c r="W232" s="136" t="str">
        <f t="shared" si="470"/>
        <v/>
      </c>
      <c r="X232" s="136" t="str">
        <f t="shared" si="470"/>
        <v/>
      </c>
      <c r="Y232" s="136" t="str">
        <f t="shared" si="470"/>
        <v/>
      </c>
      <c r="Z232" s="136" t="str">
        <f t="shared" si="470"/>
        <v/>
      </c>
      <c r="AA232" s="136" t="str">
        <f t="shared" si="470"/>
        <v/>
      </c>
      <c r="AB232" s="136" t="str">
        <f t="shared" si="470"/>
        <v/>
      </c>
      <c r="AC232" s="136" t="str">
        <f t="shared" si="470"/>
        <v/>
      </c>
      <c r="AD232" s="136" t="str">
        <f t="shared" si="470"/>
        <v/>
      </c>
      <c r="AE232" s="136" t="str">
        <f t="shared" si="470"/>
        <v/>
      </c>
      <c r="AF232" s="136" t="str">
        <f t="shared" si="470"/>
        <v/>
      </c>
      <c r="AG232" s="136" t="str">
        <f t="shared" si="470"/>
        <v/>
      </c>
      <c r="AH232" s="136" t="str">
        <f t="shared" si="470"/>
        <v/>
      </c>
      <c r="AI232" s="136" t="str">
        <f t="shared" si="470"/>
        <v/>
      </c>
      <c r="AJ232" s="136" t="str">
        <f t="shared" si="470"/>
        <v/>
      </c>
      <c r="AK232" s="136" t="str">
        <f t="shared" si="470"/>
        <v/>
      </c>
      <c r="AL232" s="136" t="str">
        <f t="shared" si="470"/>
        <v/>
      </c>
      <c r="AM232" s="136" t="str">
        <f t="shared" si="470"/>
        <v/>
      </c>
      <c r="AN232" s="136" t="str">
        <f t="shared" ref="AN232:BR232" si="471">IF(AJ232&lt;&gt;"",ROUND(AN4*IF($G$1&gt;=DATEVALUE("22/11/2019"),$C$232/365)*$F$232,IF(FALSE,-3,2)),"")</f>
        <v/>
      </c>
      <c r="AO232" s="136" t="str">
        <f t="shared" si="471"/>
        <v/>
      </c>
      <c r="AP232" s="136" t="str">
        <f t="shared" si="471"/>
        <v/>
      </c>
      <c r="AQ232" s="136" t="str">
        <f t="shared" si="471"/>
        <v/>
      </c>
      <c r="AR232" s="136" t="str">
        <f t="shared" si="471"/>
        <v/>
      </c>
      <c r="AS232" s="136" t="str">
        <f t="shared" si="471"/>
        <v/>
      </c>
      <c r="AT232" s="136" t="str">
        <f t="shared" si="471"/>
        <v/>
      </c>
      <c r="AU232" s="136" t="str">
        <f t="shared" si="471"/>
        <v/>
      </c>
      <c r="AV232" s="136" t="str">
        <f t="shared" si="471"/>
        <v/>
      </c>
      <c r="AW232" s="136" t="str">
        <f t="shared" si="471"/>
        <v/>
      </c>
      <c r="AX232" s="136" t="str">
        <f t="shared" si="471"/>
        <v/>
      </c>
      <c r="AY232" s="136" t="str">
        <f t="shared" si="471"/>
        <v/>
      </c>
      <c r="AZ232" s="136" t="str">
        <f t="shared" si="471"/>
        <v/>
      </c>
      <c r="BA232" s="136" t="str">
        <f t="shared" si="471"/>
        <v/>
      </c>
      <c r="BB232" s="136" t="str">
        <f t="shared" si="471"/>
        <v/>
      </c>
      <c r="BC232" s="136" t="str">
        <f t="shared" si="471"/>
        <v/>
      </c>
      <c r="BD232" s="136" t="str">
        <f t="shared" si="471"/>
        <v/>
      </c>
      <c r="BE232" s="136" t="str">
        <f t="shared" si="471"/>
        <v/>
      </c>
      <c r="BF232" s="136" t="str">
        <f t="shared" si="471"/>
        <v/>
      </c>
      <c r="BG232" s="136" t="str">
        <f t="shared" si="471"/>
        <v/>
      </c>
      <c r="BH232" s="136" t="str">
        <f t="shared" si="471"/>
        <v/>
      </c>
      <c r="BI232" s="136" t="str">
        <f t="shared" si="471"/>
        <v/>
      </c>
      <c r="BJ232" s="136" t="str">
        <f t="shared" si="471"/>
        <v/>
      </c>
      <c r="BK232" s="136" t="str">
        <f t="shared" si="471"/>
        <v/>
      </c>
      <c r="BL232" s="136" t="str">
        <f t="shared" si="471"/>
        <v/>
      </c>
      <c r="BM232" s="136" t="str">
        <f t="shared" si="471"/>
        <v/>
      </c>
      <c r="BN232" s="136" t="str">
        <f t="shared" si="471"/>
        <v/>
      </c>
      <c r="BO232" s="136" t="str">
        <f t="shared" si="471"/>
        <v/>
      </c>
      <c r="BP232" s="136" t="str">
        <f t="shared" si="471"/>
        <v/>
      </c>
      <c r="BQ232" s="136" t="str">
        <f t="shared" si="471"/>
        <v/>
      </c>
      <c r="BR232" s="136" t="str">
        <f t="shared" si="471"/>
        <v/>
      </c>
    </row>
    <row r="233" spans="1:70">
      <c r="A233" s="133" t="str">
        <f>IFERROR(IF(IF(AND(ROW(A233)=ROW($A$6),$G$2&lt;DATEVALUE("28/07/2006")),$G$2+1,INDEX('Intereses moratorios'!$A$7:$A$299,MATCH($G$2,'Intereses moratorios'!$A$7:$A$299,1)+ROW(A233)-ROW($A$6)))=0,"",IF(AND(ROW(A233)=ROW($A$6),$G$2&lt;DATEVALUE("28/07/2006")),$G$2+1,INDEX('Intereses moratorios'!$A$7:$A$299,MATCH($G$2,'Intereses moratorios'!$A$7:$A$299,1)+ROW(A233)-ROW($A$6)))),"")</f>
        <v/>
      </c>
      <c r="B233" s="133" t="str">
        <f>IFERROR(INDEX('Intereses moratorios'!$B$7:$B$299,MATCH(A233,'Intereses moratorios'!$A$7:$A$299,0)),"")</f>
        <v/>
      </c>
      <c r="C233" s="134" t="str">
        <f>IF(A233="","",IFERROR(IF($G$1&gt;=DATEVALUE("22/11/2019"),$E$4,INDEX('Intereses moratorios'!$D$7:$D$299,MATCH(A233,'Intereses moratorios'!$A$7:$A$299,0))),""))</f>
        <v/>
      </c>
      <c r="D233" s="133" t="str">
        <f t="shared" si="404"/>
        <v/>
      </c>
      <c r="E233" s="133" t="str">
        <f t="shared" si="405"/>
        <v/>
      </c>
      <c r="F233" s="135" t="str">
        <f t="shared" si="401"/>
        <v/>
      </c>
      <c r="G233" s="136" t="str">
        <f t="shared" si="398"/>
        <v/>
      </c>
      <c r="H233" s="136" t="str">
        <f t="shared" ref="H233:AM233" si="472">IF(D233&lt;&gt;"",ROUND(H4*IF($G$1&gt;=DATEVALUE("22/11/2019"),$C$233/365)*$F$233,IF(FALSE,-3,2)),"")</f>
        <v/>
      </c>
      <c r="I233" s="136" t="str">
        <f t="shared" si="472"/>
        <v/>
      </c>
      <c r="J233" s="136" t="str">
        <f t="shared" si="472"/>
        <v/>
      </c>
      <c r="K233" s="136" t="str">
        <f t="shared" si="472"/>
        <v/>
      </c>
      <c r="L233" s="136" t="str">
        <f t="shared" si="472"/>
        <v/>
      </c>
      <c r="M233" s="136" t="str">
        <f t="shared" si="472"/>
        <v/>
      </c>
      <c r="N233" s="136" t="str">
        <f t="shared" si="472"/>
        <v/>
      </c>
      <c r="O233" s="136" t="str">
        <f t="shared" si="472"/>
        <v/>
      </c>
      <c r="P233" s="136" t="str">
        <f t="shared" si="472"/>
        <v/>
      </c>
      <c r="Q233" s="136" t="str">
        <f t="shared" si="472"/>
        <v/>
      </c>
      <c r="R233" s="136" t="str">
        <f t="shared" si="472"/>
        <v/>
      </c>
      <c r="S233" s="136" t="str">
        <f t="shared" si="472"/>
        <v/>
      </c>
      <c r="T233" s="136" t="str">
        <f t="shared" si="472"/>
        <v/>
      </c>
      <c r="U233" s="136" t="str">
        <f t="shared" si="472"/>
        <v/>
      </c>
      <c r="V233" s="136" t="str">
        <f t="shared" si="472"/>
        <v/>
      </c>
      <c r="W233" s="136" t="str">
        <f t="shared" si="472"/>
        <v/>
      </c>
      <c r="X233" s="136" t="str">
        <f t="shared" si="472"/>
        <v/>
      </c>
      <c r="Y233" s="136" t="str">
        <f t="shared" si="472"/>
        <v/>
      </c>
      <c r="Z233" s="136" t="str">
        <f t="shared" si="472"/>
        <v/>
      </c>
      <c r="AA233" s="136" t="str">
        <f t="shared" si="472"/>
        <v/>
      </c>
      <c r="AB233" s="136" t="str">
        <f t="shared" si="472"/>
        <v/>
      </c>
      <c r="AC233" s="136" t="str">
        <f t="shared" si="472"/>
        <v/>
      </c>
      <c r="AD233" s="136" t="str">
        <f t="shared" si="472"/>
        <v/>
      </c>
      <c r="AE233" s="136" t="str">
        <f t="shared" si="472"/>
        <v/>
      </c>
      <c r="AF233" s="136" t="str">
        <f t="shared" si="472"/>
        <v/>
      </c>
      <c r="AG233" s="136" t="str">
        <f t="shared" si="472"/>
        <v/>
      </c>
      <c r="AH233" s="136" t="str">
        <f t="shared" si="472"/>
        <v/>
      </c>
      <c r="AI233" s="136" t="str">
        <f t="shared" si="472"/>
        <v/>
      </c>
      <c r="AJ233" s="136" t="str">
        <f t="shared" si="472"/>
        <v/>
      </c>
      <c r="AK233" s="136" t="str">
        <f t="shared" si="472"/>
        <v/>
      </c>
      <c r="AL233" s="136" t="str">
        <f t="shared" si="472"/>
        <v/>
      </c>
      <c r="AM233" s="136" t="str">
        <f t="shared" si="472"/>
        <v/>
      </c>
      <c r="AN233" s="136" t="str">
        <f t="shared" ref="AN233:BR233" si="473">IF(AJ233&lt;&gt;"",ROUND(AN4*IF($G$1&gt;=DATEVALUE("22/11/2019"),$C$233/365)*$F$233,IF(FALSE,-3,2)),"")</f>
        <v/>
      </c>
      <c r="AO233" s="136" t="str">
        <f t="shared" si="473"/>
        <v/>
      </c>
      <c r="AP233" s="136" t="str">
        <f t="shared" si="473"/>
        <v/>
      </c>
      <c r="AQ233" s="136" t="str">
        <f t="shared" si="473"/>
        <v/>
      </c>
      <c r="AR233" s="136" t="str">
        <f t="shared" si="473"/>
        <v/>
      </c>
      <c r="AS233" s="136" t="str">
        <f t="shared" si="473"/>
        <v/>
      </c>
      <c r="AT233" s="136" t="str">
        <f t="shared" si="473"/>
        <v/>
      </c>
      <c r="AU233" s="136" t="str">
        <f t="shared" si="473"/>
        <v/>
      </c>
      <c r="AV233" s="136" t="str">
        <f t="shared" si="473"/>
        <v/>
      </c>
      <c r="AW233" s="136" t="str">
        <f t="shared" si="473"/>
        <v/>
      </c>
      <c r="AX233" s="136" t="str">
        <f t="shared" si="473"/>
        <v/>
      </c>
      <c r="AY233" s="136" t="str">
        <f t="shared" si="473"/>
        <v/>
      </c>
      <c r="AZ233" s="136" t="str">
        <f t="shared" si="473"/>
        <v/>
      </c>
      <c r="BA233" s="136" t="str">
        <f t="shared" si="473"/>
        <v/>
      </c>
      <c r="BB233" s="136" t="str">
        <f t="shared" si="473"/>
        <v/>
      </c>
      <c r="BC233" s="136" t="str">
        <f t="shared" si="473"/>
        <v/>
      </c>
      <c r="BD233" s="136" t="str">
        <f t="shared" si="473"/>
        <v/>
      </c>
      <c r="BE233" s="136" t="str">
        <f t="shared" si="473"/>
        <v/>
      </c>
      <c r="BF233" s="136" t="str">
        <f t="shared" si="473"/>
        <v/>
      </c>
      <c r="BG233" s="136" t="str">
        <f t="shared" si="473"/>
        <v/>
      </c>
      <c r="BH233" s="136" t="str">
        <f t="shared" si="473"/>
        <v/>
      </c>
      <c r="BI233" s="136" t="str">
        <f t="shared" si="473"/>
        <v/>
      </c>
      <c r="BJ233" s="136" t="str">
        <f t="shared" si="473"/>
        <v/>
      </c>
      <c r="BK233" s="136" t="str">
        <f t="shared" si="473"/>
        <v/>
      </c>
      <c r="BL233" s="136" t="str">
        <f t="shared" si="473"/>
        <v/>
      </c>
      <c r="BM233" s="136" t="str">
        <f t="shared" si="473"/>
        <v/>
      </c>
      <c r="BN233" s="136" t="str">
        <f t="shared" si="473"/>
        <v/>
      </c>
      <c r="BO233" s="136" t="str">
        <f t="shared" si="473"/>
        <v/>
      </c>
      <c r="BP233" s="136" t="str">
        <f t="shared" si="473"/>
        <v/>
      </c>
      <c r="BQ233" s="136" t="str">
        <f t="shared" si="473"/>
        <v/>
      </c>
      <c r="BR233" s="136" t="str">
        <f t="shared" si="473"/>
        <v/>
      </c>
    </row>
    <row r="234" spans="1:70">
      <c r="A234" s="133" t="str">
        <f>IFERROR(IF(IF(AND(ROW(A234)=ROW($A$6),$G$2&lt;DATEVALUE("28/07/2006")),$G$2+1,INDEX('Intereses moratorios'!$A$7:$A$299,MATCH($G$2,'Intereses moratorios'!$A$7:$A$299,1)+ROW(A234)-ROW($A$6)))=0,"",IF(AND(ROW(A234)=ROW($A$6),$G$2&lt;DATEVALUE("28/07/2006")),$G$2+1,INDEX('Intereses moratorios'!$A$7:$A$299,MATCH($G$2,'Intereses moratorios'!$A$7:$A$299,1)+ROW(A234)-ROW($A$6)))),"")</f>
        <v/>
      </c>
      <c r="B234" s="133" t="str">
        <f>IFERROR(INDEX('Intereses moratorios'!$B$7:$B$299,MATCH(A234,'Intereses moratorios'!$A$7:$A$299,0)),"")</f>
        <v/>
      </c>
      <c r="C234" s="134" t="str">
        <f>IF(A234="","",IFERROR(IF($G$1&gt;=DATEVALUE("22/11/2019"),$E$4,INDEX('Intereses moratorios'!$D$7:$D$299,MATCH(A234,'Intereses moratorios'!$A$7:$A$299,0))),""))</f>
        <v/>
      </c>
      <c r="D234" s="133" t="str">
        <f t="shared" si="404"/>
        <v/>
      </c>
      <c r="E234" s="133" t="str">
        <f t="shared" si="405"/>
        <v/>
      </c>
      <c r="F234" s="135" t="str">
        <f t="shared" si="401"/>
        <v/>
      </c>
      <c r="G234" s="136" t="str">
        <f t="shared" si="398"/>
        <v/>
      </c>
      <c r="H234" s="136" t="str">
        <f t="shared" ref="H234:AM234" si="474">IF(D234&lt;&gt;"",ROUND(H4*IF($G$1&gt;=DATEVALUE("22/11/2019"),$C$234/365)*$F$234,IF(FALSE,-3,2)),"")</f>
        <v/>
      </c>
      <c r="I234" s="136" t="str">
        <f t="shared" si="474"/>
        <v/>
      </c>
      <c r="J234" s="136" t="str">
        <f t="shared" si="474"/>
        <v/>
      </c>
      <c r="K234" s="136" t="str">
        <f t="shared" si="474"/>
        <v/>
      </c>
      <c r="L234" s="136" t="str">
        <f t="shared" si="474"/>
        <v/>
      </c>
      <c r="M234" s="136" t="str">
        <f t="shared" si="474"/>
        <v/>
      </c>
      <c r="N234" s="136" t="str">
        <f t="shared" si="474"/>
        <v/>
      </c>
      <c r="O234" s="136" t="str">
        <f t="shared" si="474"/>
        <v/>
      </c>
      <c r="P234" s="136" t="str">
        <f t="shared" si="474"/>
        <v/>
      </c>
      <c r="Q234" s="136" t="str">
        <f t="shared" si="474"/>
        <v/>
      </c>
      <c r="R234" s="136" t="str">
        <f t="shared" si="474"/>
        <v/>
      </c>
      <c r="S234" s="136" t="str">
        <f t="shared" si="474"/>
        <v/>
      </c>
      <c r="T234" s="136" t="str">
        <f t="shared" si="474"/>
        <v/>
      </c>
      <c r="U234" s="136" t="str">
        <f t="shared" si="474"/>
        <v/>
      </c>
      <c r="V234" s="136" t="str">
        <f t="shared" si="474"/>
        <v/>
      </c>
      <c r="W234" s="136" t="str">
        <f t="shared" si="474"/>
        <v/>
      </c>
      <c r="X234" s="136" t="str">
        <f t="shared" si="474"/>
        <v/>
      </c>
      <c r="Y234" s="136" t="str">
        <f t="shared" si="474"/>
        <v/>
      </c>
      <c r="Z234" s="136" t="str">
        <f t="shared" si="474"/>
        <v/>
      </c>
      <c r="AA234" s="136" t="str">
        <f t="shared" si="474"/>
        <v/>
      </c>
      <c r="AB234" s="136" t="str">
        <f t="shared" si="474"/>
        <v/>
      </c>
      <c r="AC234" s="136" t="str">
        <f t="shared" si="474"/>
        <v/>
      </c>
      <c r="AD234" s="136" t="str">
        <f t="shared" si="474"/>
        <v/>
      </c>
      <c r="AE234" s="136" t="str">
        <f t="shared" si="474"/>
        <v/>
      </c>
      <c r="AF234" s="136" t="str">
        <f t="shared" si="474"/>
        <v/>
      </c>
      <c r="AG234" s="136" t="str">
        <f t="shared" si="474"/>
        <v/>
      </c>
      <c r="AH234" s="136" t="str">
        <f t="shared" si="474"/>
        <v/>
      </c>
      <c r="AI234" s="136" t="str">
        <f t="shared" si="474"/>
        <v/>
      </c>
      <c r="AJ234" s="136" t="str">
        <f t="shared" si="474"/>
        <v/>
      </c>
      <c r="AK234" s="136" t="str">
        <f t="shared" si="474"/>
        <v/>
      </c>
      <c r="AL234" s="136" t="str">
        <f t="shared" si="474"/>
        <v/>
      </c>
      <c r="AM234" s="136" t="str">
        <f t="shared" si="474"/>
        <v/>
      </c>
      <c r="AN234" s="136" t="str">
        <f t="shared" ref="AN234:BR234" si="475">IF(AJ234&lt;&gt;"",ROUND(AN4*IF($G$1&gt;=DATEVALUE("22/11/2019"),$C$234/365)*$F$234,IF(FALSE,-3,2)),"")</f>
        <v/>
      </c>
      <c r="AO234" s="136" t="str">
        <f t="shared" si="475"/>
        <v/>
      </c>
      <c r="AP234" s="136" t="str">
        <f t="shared" si="475"/>
        <v/>
      </c>
      <c r="AQ234" s="136" t="str">
        <f t="shared" si="475"/>
        <v/>
      </c>
      <c r="AR234" s="136" t="str">
        <f t="shared" si="475"/>
        <v/>
      </c>
      <c r="AS234" s="136" t="str">
        <f t="shared" si="475"/>
        <v/>
      </c>
      <c r="AT234" s="136" t="str">
        <f t="shared" si="475"/>
        <v/>
      </c>
      <c r="AU234" s="136" t="str">
        <f t="shared" si="475"/>
        <v/>
      </c>
      <c r="AV234" s="136" t="str">
        <f t="shared" si="475"/>
        <v/>
      </c>
      <c r="AW234" s="136" t="str">
        <f t="shared" si="475"/>
        <v/>
      </c>
      <c r="AX234" s="136" t="str">
        <f t="shared" si="475"/>
        <v/>
      </c>
      <c r="AY234" s="136" t="str">
        <f t="shared" si="475"/>
        <v/>
      </c>
      <c r="AZ234" s="136" t="str">
        <f t="shared" si="475"/>
        <v/>
      </c>
      <c r="BA234" s="136" t="str">
        <f t="shared" si="475"/>
        <v/>
      </c>
      <c r="BB234" s="136" t="str">
        <f t="shared" si="475"/>
        <v/>
      </c>
      <c r="BC234" s="136" t="str">
        <f t="shared" si="475"/>
        <v/>
      </c>
      <c r="BD234" s="136" t="str">
        <f t="shared" si="475"/>
        <v/>
      </c>
      <c r="BE234" s="136" t="str">
        <f t="shared" si="475"/>
        <v/>
      </c>
      <c r="BF234" s="136" t="str">
        <f t="shared" si="475"/>
        <v/>
      </c>
      <c r="BG234" s="136" t="str">
        <f t="shared" si="475"/>
        <v/>
      </c>
      <c r="BH234" s="136" t="str">
        <f t="shared" si="475"/>
        <v/>
      </c>
      <c r="BI234" s="136" t="str">
        <f t="shared" si="475"/>
        <v/>
      </c>
      <c r="BJ234" s="136" t="str">
        <f t="shared" si="475"/>
        <v/>
      </c>
      <c r="BK234" s="136" t="str">
        <f t="shared" si="475"/>
        <v/>
      </c>
      <c r="BL234" s="136" t="str">
        <f t="shared" si="475"/>
        <v/>
      </c>
      <c r="BM234" s="136" t="str">
        <f t="shared" si="475"/>
        <v/>
      </c>
      <c r="BN234" s="136" t="str">
        <f t="shared" si="475"/>
        <v/>
      </c>
      <c r="BO234" s="136" t="str">
        <f t="shared" si="475"/>
        <v/>
      </c>
      <c r="BP234" s="136" t="str">
        <f t="shared" si="475"/>
        <v/>
      </c>
      <c r="BQ234" s="136" t="str">
        <f t="shared" si="475"/>
        <v/>
      </c>
      <c r="BR234" s="136" t="str">
        <f t="shared" si="475"/>
        <v/>
      </c>
    </row>
    <row r="235" spans="1:70">
      <c r="A235" s="133" t="str">
        <f>IFERROR(IF(IF(AND(ROW(A235)=ROW($A$6),$G$2&lt;DATEVALUE("28/07/2006")),$G$2+1,INDEX('Intereses moratorios'!$A$7:$A$299,MATCH($G$2,'Intereses moratorios'!$A$7:$A$299,1)+ROW(A235)-ROW($A$6)))=0,"",IF(AND(ROW(A235)=ROW($A$6),$G$2&lt;DATEVALUE("28/07/2006")),$G$2+1,INDEX('Intereses moratorios'!$A$7:$A$299,MATCH($G$2,'Intereses moratorios'!$A$7:$A$299,1)+ROW(A235)-ROW($A$6)))),"")</f>
        <v/>
      </c>
      <c r="B235" s="133" t="str">
        <f>IFERROR(INDEX('Intereses moratorios'!$B$7:$B$299,MATCH(A235,'Intereses moratorios'!$A$7:$A$299,0)),"")</f>
        <v/>
      </c>
      <c r="C235" s="134" t="str">
        <f>IF(A235="","",IFERROR(IF($G$1&gt;=DATEVALUE("22/11/2019"),$E$4,INDEX('Intereses moratorios'!$D$7:$D$299,MATCH(A235,'Intereses moratorios'!$A$7:$A$299,0))),""))</f>
        <v/>
      </c>
      <c r="D235" s="133" t="str">
        <f t="shared" si="404"/>
        <v/>
      </c>
      <c r="E235" s="133" t="str">
        <f t="shared" si="405"/>
        <v/>
      </c>
      <c r="F235" s="135" t="str">
        <f t="shared" si="401"/>
        <v/>
      </c>
      <c r="G235" s="136" t="str">
        <f t="shared" si="398"/>
        <v/>
      </c>
      <c r="H235" s="136" t="str">
        <f t="shared" ref="H235:AM235" si="476">IF(D235&lt;&gt;"",ROUND(H4*IF($G$1&gt;=DATEVALUE("22/11/2019"),$C$235/365)*$F$235,IF(FALSE,-3,2)),"")</f>
        <v/>
      </c>
      <c r="I235" s="136" t="str">
        <f t="shared" si="476"/>
        <v/>
      </c>
      <c r="J235" s="136" t="str">
        <f t="shared" si="476"/>
        <v/>
      </c>
      <c r="K235" s="136" t="str">
        <f t="shared" si="476"/>
        <v/>
      </c>
      <c r="L235" s="136" t="str">
        <f t="shared" si="476"/>
        <v/>
      </c>
      <c r="M235" s="136" t="str">
        <f t="shared" si="476"/>
        <v/>
      </c>
      <c r="N235" s="136" t="str">
        <f t="shared" si="476"/>
        <v/>
      </c>
      <c r="O235" s="136" t="str">
        <f t="shared" si="476"/>
        <v/>
      </c>
      <c r="P235" s="136" t="str">
        <f t="shared" si="476"/>
        <v/>
      </c>
      <c r="Q235" s="136" t="str">
        <f t="shared" si="476"/>
        <v/>
      </c>
      <c r="R235" s="136" t="str">
        <f t="shared" si="476"/>
        <v/>
      </c>
      <c r="S235" s="136" t="str">
        <f t="shared" si="476"/>
        <v/>
      </c>
      <c r="T235" s="136" t="str">
        <f t="shared" si="476"/>
        <v/>
      </c>
      <c r="U235" s="136" t="str">
        <f t="shared" si="476"/>
        <v/>
      </c>
      <c r="V235" s="136" t="str">
        <f t="shared" si="476"/>
        <v/>
      </c>
      <c r="W235" s="136" t="str">
        <f t="shared" si="476"/>
        <v/>
      </c>
      <c r="X235" s="136" t="str">
        <f t="shared" si="476"/>
        <v/>
      </c>
      <c r="Y235" s="136" t="str">
        <f t="shared" si="476"/>
        <v/>
      </c>
      <c r="Z235" s="136" t="str">
        <f t="shared" si="476"/>
        <v/>
      </c>
      <c r="AA235" s="136" t="str">
        <f t="shared" si="476"/>
        <v/>
      </c>
      <c r="AB235" s="136" t="str">
        <f t="shared" si="476"/>
        <v/>
      </c>
      <c r="AC235" s="136" t="str">
        <f t="shared" si="476"/>
        <v/>
      </c>
      <c r="AD235" s="136" t="str">
        <f t="shared" si="476"/>
        <v/>
      </c>
      <c r="AE235" s="136" t="str">
        <f t="shared" si="476"/>
        <v/>
      </c>
      <c r="AF235" s="136" t="str">
        <f t="shared" si="476"/>
        <v/>
      </c>
      <c r="AG235" s="136" t="str">
        <f t="shared" si="476"/>
        <v/>
      </c>
      <c r="AH235" s="136" t="str">
        <f t="shared" si="476"/>
        <v/>
      </c>
      <c r="AI235" s="136" t="str">
        <f t="shared" si="476"/>
        <v/>
      </c>
      <c r="AJ235" s="136" t="str">
        <f t="shared" si="476"/>
        <v/>
      </c>
      <c r="AK235" s="136" t="str">
        <f t="shared" si="476"/>
        <v/>
      </c>
      <c r="AL235" s="136" t="str">
        <f t="shared" si="476"/>
        <v/>
      </c>
      <c r="AM235" s="136" t="str">
        <f t="shared" si="476"/>
        <v/>
      </c>
      <c r="AN235" s="136" t="str">
        <f t="shared" ref="AN235:BR235" si="477">IF(AJ235&lt;&gt;"",ROUND(AN4*IF($G$1&gt;=DATEVALUE("22/11/2019"),$C$235/365)*$F$235,IF(FALSE,-3,2)),"")</f>
        <v/>
      </c>
      <c r="AO235" s="136" t="str">
        <f t="shared" si="477"/>
        <v/>
      </c>
      <c r="AP235" s="136" t="str">
        <f t="shared" si="477"/>
        <v/>
      </c>
      <c r="AQ235" s="136" t="str">
        <f t="shared" si="477"/>
        <v/>
      </c>
      <c r="AR235" s="136" t="str">
        <f t="shared" si="477"/>
        <v/>
      </c>
      <c r="AS235" s="136" t="str">
        <f t="shared" si="477"/>
        <v/>
      </c>
      <c r="AT235" s="136" t="str">
        <f t="shared" si="477"/>
        <v/>
      </c>
      <c r="AU235" s="136" t="str">
        <f t="shared" si="477"/>
        <v/>
      </c>
      <c r="AV235" s="136" t="str">
        <f t="shared" si="477"/>
        <v/>
      </c>
      <c r="AW235" s="136" t="str">
        <f t="shared" si="477"/>
        <v/>
      </c>
      <c r="AX235" s="136" t="str">
        <f t="shared" si="477"/>
        <v/>
      </c>
      <c r="AY235" s="136" t="str">
        <f t="shared" si="477"/>
        <v/>
      </c>
      <c r="AZ235" s="136" t="str">
        <f t="shared" si="477"/>
        <v/>
      </c>
      <c r="BA235" s="136" t="str">
        <f t="shared" si="477"/>
        <v/>
      </c>
      <c r="BB235" s="136" t="str">
        <f t="shared" si="477"/>
        <v/>
      </c>
      <c r="BC235" s="136" t="str">
        <f t="shared" si="477"/>
        <v/>
      </c>
      <c r="BD235" s="136" t="str">
        <f t="shared" si="477"/>
        <v/>
      </c>
      <c r="BE235" s="136" t="str">
        <f t="shared" si="477"/>
        <v/>
      </c>
      <c r="BF235" s="136" t="str">
        <f t="shared" si="477"/>
        <v/>
      </c>
      <c r="BG235" s="136" t="str">
        <f t="shared" si="477"/>
        <v/>
      </c>
      <c r="BH235" s="136" t="str">
        <f t="shared" si="477"/>
        <v/>
      </c>
      <c r="BI235" s="136" t="str">
        <f t="shared" si="477"/>
        <v/>
      </c>
      <c r="BJ235" s="136" t="str">
        <f t="shared" si="477"/>
        <v/>
      </c>
      <c r="BK235" s="136" t="str">
        <f t="shared" si="477"/>
        <v/>
      </c>
      <c r="BL235" s="136" t="str">
        <f t="shared" si="477"/>
        <v/>
      </c>
      <c r="BM235" s="136" t="str">
        <f t="shared" si="477"/>
        <v/>
      </c>
      <c r="BN235" s="136" t="str">
        <f t="shared" si="477"/>
        <v/>
      </c>
      <c r="BO235" s="136" t="str">
        <f t="shared" si="477"/>
        <v/>
      </c>
      <c r="BP235" s="136" t="str">
        <f t="shared" si="477"/>
        <v/>
      </c>
      <c r="BQ235" s="136" t="str">
        <f t="shared" si="477"/>
        <v/>
      </c>
      <c r="BR235" s="136" t="str">
        <f t="shared" si="477"/>
        <v/>
      </c>
    </row>
    <row r="236" spans="1:70">
      <c r="A236" s="133" t="str">
        <f>IFERROR(IF(IF(AND(ROW(A236)=ROW($A$6),$G$2&lt;DATEVALUE("28/07/2006")),$G$2+1,INDEX('Intereses moratorios'!$A$7:$A$299,MATCH($G$2,'Intereses moratorios'!$A$7:$A$299,1)+ROW(A236)-ROW($A$6)))=0,"",IF(AND(ROW(A236)=ROW($A$6),$G$2&lt;DATEVALUE("28/07/2006")),$G$2+1,INDEX('Intereses moratorios'!$A$7:$A$299,MATCH($G$2,'Intereses moratorios'!$A$7:$A$299,1)+ROW(A236)-ROW($A$6)))),"")</f>
        <v/>
      </c>
      <c r="B236" s="133" t="str">
        <f>IFERROR(INDEX('Intereses moratorios'!$B$7:$B$299,MATCH(A236,'Intereses moratorios'!$A$7:$A$299,0)),"")</f>
        <v/>
      </c>
      <c r="C236" s="134" t="str">
        <f>IF(A236="","",IFERROR(IF($G$1&gt;=DATEVALUE("22/11/2019"),$E$4,INDEX('Intereses moratorios'!$D$7:$D$299,MATCH(A236,'Intereses moratorios'!$A$7:$A$299,0))),""))</f>
        <v/>
      </c>
      <c r="D236" s="133" t="str">
        <f t="shared" si="404"/>
        <v/>
      </c>
      <c r="E236" s="133" t="str">
        <f t="shared" si="405"/>
        <v/>
      </c>
      <c r="F236" s="135" t="str">
        <f t="shared" si="401"/>
        <v/>
      </c>
      <c r="G236" s="136" t="str">
        <f t="shared" si="398"/>
        <v/>
      </c>
      <c r="H236" s="136" t="str">
        <f t="shared" ref="H236:AM236" si="478">IF(D236&lt;&gt;"",ROUND(H4*IF($G$1&gt;=DATEVALUE("22/11/2019"),$C$236/365)*$F$236,IF(FALSE,-3,2)),"")</f>
        <v/>
      </c>
      <c r="I236" s="136" t="str">
        <f t="shared" si="478"/>
        <v/>
      </c>
      <c r="J236" s="136" t="str">
        <f t="shared" si="478"/>
        <v/>
      </c>
      <c r="K236" s="136" t="str">
        <f t="shared" si="478"/>
        <v/>
      </c>
      <c r="L236" s="136" t="str">
        <f t="shared" si="478"/>
        <v/>
      </c>
      <c r="M236" s="136" t="str">
        <f t="shared" si="478"/>
        <v/>
      </c>
      <c r="N236" s="136" t="str">
        <f t="shared" si="478"/>
        <v/>
      </c>
      <c r="O236" s="136" t="str">
        <f t="shared" si="478"/>
        <v/>
      </c>
      <c r="P236" s="136" t="str">
        <f t="shared" si="478"/>
        <v/>
      </c>
      <c r="Q236" s="136" t="str">
        <f t="shared" si="478"/>
        <v/>
      </c>
      <c r="R236" s="136" t="str">
        <f t="shared" si="478"/>
        <v/>
      </c>
      <c r="S236" s="136" t="str">
        <f t="shared" si="478"/>
        <v/>
      </c>
      <c r="T236" s="136" t="str">
        <f t="shared" si="478"/>
        <v/>
      </c>
      <c r="U236" s="136" t="str">
        <f t="shared" si="478"/>
        <v/>
      </c>
      <c r="V236" s="136" t="str">
        <f t="shared" si="478"/>
        <v/>
      </c>
      <c r="W236" s="136" t="str">
        <f t="shared" si="478"/>
        <v/>
      </c>
      <c r="X236" s="136" t="str">
        <f t="shared" si="478"/>
        <v/>
      </c>
      <c r="Y236" s="136" t="str">
        <f t="shared" si="478"/>
        <v/>
      </c>
      <c r="Z236" s="136" t="str">
        <f t="shared" si="478"/>
        <v/>
      </c>
      <c r="AA236" s="136" t="str">
        <f t="shared" si="478"/>
        <v/>
      </c>
      <c r="AB236" s="136" t="str">
        <f t="shared" si="478"/>
        <v/>
      </c>
      <c r="AC236" s="136" t="str">
        <f t="shared" si="478"/>
        <v/>
      </c>
      <c r="AD236" s="136" t="str">
        <f t="shared" si="478"/>
        <v/>
      </c>
      <c r="AE236" s="136" t="str">
        <f t="shared" si="478"/>
        <v/>
      </c>
      <c r="AF236" s="136" t="str">
        <f t="shared" si="478"/>
        <v/>
      </c>
      <c r="AG236" s="136" t="str">
        <f t="shared" si="478"/>
        <v/>
      </c>
      <c r="AH236" s="136" t="str">
        <f t="shared" si="478"/>
        <v/>
      </c>
      <c r="AI236" s="136" t="str">
        <f t="shared" si="478"/>
        <v/>
      </c>
      <c r="AJ236" s="136" t="str">
        <f t="shared" si="478"/>
        <v/>
      </c>
      <c r="AK236" s="136" t="str">
        <f t="shared" si="478"/>
        <v/>
      </c>
      <c r="AL236" s="136" t="str">
        <f t="shared" si="478"/>
        <v/>
      </c>
      <c r="AM236" s="136" t="str">
        <f t="shared" si="478"/>
        <v/>
      </c>
      <c r="AN236" s="136" t="str">
        <f t="shared" ref="AN236:BR236" si="479">IF(AJ236&lt;&gt;"",ROUND(AN4*IF($G$1&gt;=DATEVALUE("22/11/2019"),$C$236/365)*$F$236,IF(FALSE,-3,2)),"")</f>
        <v/>
      </c>
      <c r="AO236" s="136" t="str">
        <f t="shared" si="479"/>
        <v/>
      </c>
      <c r="AP236" s="136" t="str">
        <f t="shared" si="479"/>
        <v/>
      </c>
      <c r="AQ236" s="136" t="str">
        <f t="shared" si="479"/>
        <v/>
      </c>
      <c r="AR236" s="136" t="str">
        <f t="shared" si="479"/>
        <v/>
      </c>
      <c r="AS236" s="136" t="str">
        <f t="shared" si="479"/>
        <v/>
      </c>
      <c r="AT236" s="136" t="str">
        <f t="shared" si="479"/>
        <v/>
      </c>
      <c r="AU236" s="136" t="str">
        <f t="shared" si="479"/>
        <v/>
      </c>
      <c r="AV236" s="136" t="str">
        <f t="shared" si="479"/>
        <v/>
      </c>
      <c r="AW236" s="136" t="str">
        <f t="shared" si="479"/>
        <v/>
      </c>
      <c r="AX236" s="136" t="str">
        <f t="shared" si="479"/>
        <v/>
      </c>
      <c r="AY236" s="136" t="str">
        <f t="shared" si="479"/>
        <v/>
      </c>
      <c r="AZ236" s="136" t="str">
        <f t="shared" si="479"/>
        <v/>
      </c>
      <c r="BA236" s="136" t="str">
        <f t="shared" si="479"/>
        <v/>
      </c>
      <c r="BB236" s="136" t="str">
        <f t="shared" si="479"/>
        <v/>
      </c>
      <c r="BC236" s="136" t="str">
        <f t="shared" si="479"/>
        <v/>
      </c>
      <c r="BD236" s="136" t="str">
        <f t="shared" si="479"/>
        <v/>
      </c>
      <c r="BE236" s="136" t="str">
        <f t="shared" si="479"/>
        <v/>
      </c>
      <c r="BF236" s="136" t="str">
        <f t="shared" si="479"/>
        <v/>
      </c>
      <c r="BG236" s="136" t="str">
        <f t="shared" si="479"/>
        <v/>
      </c>
      <c r="BH236" s="136" t="str">
        <f t="shared" si="479"/>
        <v/>
      </c>
      <c r="BI236" s="136" t="str">
        <f t="shared" si="479"/>
        <v/>
      </c>
      <c r="BJ236" s="136" t="str">
        <f t="shared" si="479"/>
        <v/>
      </c>
      <c r="BK236" s="136" t="str">
        <f t="shared" si="479"/>
        <v/>
      </c>
      <c r="BL236" s="136" t="str">
        <f t="shared" si="479"/>
        <v/>
      </c>
      <c r="BM236" s="136" t="str">
        <f t="shared" si="479"/>
        <v/>
      </c>
      <c r="BN236" s="136" t="str">
        <f t="shared" si="479"/>
        <v/>
      </c>
      <c r="BO236" s="136" t="str">
        <f t="shared" si="479"/>
        <v/>
      </c>
      <c r="BP236" s="136" t="str">
        <f t="shared" si="479"/>
        <v/>
      </c>
      <c r="BQ236" s="136" t="str">
        <f t="shared" si="479"/>
        <v/>
      </c>
      <c r="BR236" s="136" t="str">
        <f t="shared" si="479"/>
        <v/>
      </c>
    </row>
    <row r="237" spans="1:70">
      <c r="A237" s="133" t="str">
        <f>IFERROR(IF(IF(AND(ROW(A237)=ROW($A$6),$G$2&lt;DATEVALUE("28/07/2006")),$G$2+1,INDEX('Intereses moratorios'!$A$7:$A$299,MATCH($G$2,'Intereses moratorios'!$A$7:$A$299,1)+ROW(A237)-ROW($A$6)))=0,"",IF(AND(ROW(A237)=ROW($A$6),$G$2&lt;DATEVALUE("28/07/2006")),$G$2+1,INDEX('Intereses moratorios'!$A$7:$A$299,MATCH($G$2,'Intereses moratorios'!$A$7:$A$299,1)+ROW(A237)-ROW($A$6)))),"")</f>
        <v/>
      </c>
      <c r="B237" s="133" t="str">
        <f>IFERROR(INDEX('Intereses moratorios'!$B$7:$B$299,MATCH(A237,'Intereses moratorios'!$A$7:$A$299,0)),"")</f>
        <v/>
      </c>
      <c r="C237" s="134" t="str">
        <f>IF(A237="","",IFERROR(IF($G$1&gt;=DATEVALUE("22/11/2019"),$E$4,INDEX('Intereses moratorios'!$D$7:$D$299,MATCH(A237,'Intereses moratorios'!$A$7:$A$299,0))),""))</f>
        <v/>
      </c>
      <c r="D237" s="133" t="str">
        <f t="shared" si="404"/>
        <v/>
      </c>
      <c r="E237" s="133" t="str">
        <f t="shared" si="405"/>
        <v/>
      </c>
      <c r="F237" s="135" t="str">
        <f t="shared" si="401"/>
        <v/>
      </c>
      <c r="G237" s="136" t="str">
        <f t="shared" si="398"/>
        <v/>
      </c>
      <c r="H237" s="136" t="str">
        <f t="shared" ref="H237:AM237" si="480">IF(D237&lt;&gt;"",ROUND(H4*IF($G$1&gt;=DATEVALUE("22/11/2019"),$C$237/365)*$F$237,IF(FALSE,-3,2)),"")</f>
        <v/>
      </c>
      <c r="I237" s="136" t="str">
        <f t="shared" si="480"/>
        <v/>
      </c>
      <c r="J237" s="136" t="str">
        <f t="shared" si="480"/>
        <v/>
      </c>
      <c r="K237" s="136" t="str">
        <f t="shared" si="480"/>
        <v/>
      </c>
      <c r="L237" s="136" t="str">
        <f t="shared" si="480"/>
        <v/>
      </c>
      <c r="M237" s="136" t="str">
        <f t="shared" si="480"/>
        <v/>
      </c>
      <c r="N237" s="136" t="str">
        <f t="shared" si="480"/>
        <v/>
      </c>
      <c r="O237" s="136" t="str">
        <f t="shared" si="480"/>
        <v/>
      </c>
      <c r="P237" s="136" t="str">
        <f t="shared" si="480"/>
        <v/>
      </c>
      <c r="Q237" s="136" t="str">
        <f t="shared" si="480"/>
        <v/>
      </c>
      <c r="R237" s="136" t="str">
        <f t="shared" si="480"/>
        <v/>
      </c>
      <c r="S237" s="136" t="str">
        <f t="shared" si="480"/>
        <v/>
      </c>
      <c r="T237" s="136" t="str">
        <f t="shared" si="480"/>
        <v/>
      </c>
      <c r="U237" s="136" t="str">
        <f t="shared" si="480"/>
        <v/>
      </c>
      <c r="V237" s="136" t="str">
        <f t="shared" si="480"/>
        <v/>
      </c>
      <c r="W237" s="136" t="str">
        <f t="shared" si="480"/>
        <v/>
      </c>
      <c r="X237" s="136" t="str">
        <f t="shared" si="480"/>
        <v/>
      </c>
      <c r="Y237" s="136" t="str">
        <f t="shared" si="480"/>
        <v/>
      </c>
      <c r="Z237" s="136" t="str">
        <f t="shared" si="480"/>
        <v/>
      </c>
      <c r="AA237" s="136" t="str">
        <f t="shared" si="480"/>
        <v/>
      </c>
      <c r="AB237" s="136" t="str">
        <f t="shared" si="480"/>
        <v/>
      </c>
      <c r="AC237" s="136" t="str">
        <f t="shared" si="480"/>
        <v/>
      </c>
      <c r="AD237" s="136" t="str">
        <f t="shared" si="480"/>
        <v/>
      </c>
      <c r="AE237" s="136" t="str">
        <f t="shared" si="480"/>
        <v/>
      </c>
      <c r="AF237" s="136" t="str">
        <f t="shared" si="480"/>
        <v/>
      </c>
      <c r="AG237" s="136" t="str">
        <f t="shared" si="480"/>
        <v/>
      </c>
      <c r="AH237" s="136" t="str">
        <f t="shared" si="480"/>
        <v/>
      </c>
      <c r="AI237" s="136" t="str">
        <f t="shared" si="480"/>
        <v/>
      </c>
      <c r="AJ237" s="136" t="str">
        <f t="shared" si="480"/>
        <v/>
      </c>
      <c r="AK237" s="136" t="str">
        <f t="shared" si="480"/>
        <v/>
      </c>
      <c r="AL237" s="136" t="str">
        <f t="shared" si="480"/>
        <v/>
      </c>
      <c r="AM237" s="136" t="str">
        <f t="shared" si="480"/>
        <v/>
      </c>
      <c r="AN237" s="136" t="str">
        <f t="shared" ref="AN237:BR237" si="481">IF(AJ237&lt;&gt;"",ROUND(AN4*IF($G$1&gt;=DATEVALUE("22/11/2019"),$C$237/365)*$F$237,IF(FALSE,-3,2)),"")</f>
        <v/>
      </c>
      <c r="AO237" s="136" t="str">
        <f t="shared" si="481"/>
        <v/>
      </c>
      <c r="AP237" s="136" t="str">
        <f t="shared" si="481"/>
        <v/>
      </c>
      <c r="AQ237" s="136" t="str">
        <f t="shared" si="481"/>
        <v/>
      </c>
      <c r="AR237" s="136" t="str">
        <f t="shared" si="481"/>
        <v/>
      </c>
      <c r="AS237" s="136" t="str">
        <f t="shared" si="481"/>
        <v/>
      </c>
      <c r="AT237" s="136" t="str">
        <f t="shared" si="481"/>
        <v/>
      </c>
      <c r="AU237" s="136" t="str">
        <f t="shared" si="481"/>
        <v/>
      </c>
      <c r="AV237" s="136" t="str">
        <f t="shared" si="481"/>
        <v/>
      </c>
      <c r="AW237" s="136" t="str">
        <f t="shared" si="481"/>
        <v/>
      </c>
      <c r="AX237" s="136" t="str">
        <f t="shared" si="481"/>
        <v/>
      </c>
      <c r="AY237" s="136" t="str">
        <f t="shared" si="481"/>
        <v/>
      </c>
      <c r="AZ237" s="136" t="str">
        <f t="shared" si="481"/>
        <v/>
      </c>
      <c r="BA237" s="136" t="str">
        <f t="shared" si="481"/>
        <v/>
      </c>
      <c r="BB237" s="136" t="str">
        <f t="shared" si="481"/>
        <v/>
      </c>
      <c r="BC237" s="136" t="str">
        <f t="shared" si="481"/>
        <v/>
      </c>
      <c r="BD237" s="136" t="str">
        <f t="shared" si="481"/>
        <v/>
      </c>
      <c r="BE237" s="136" t="str">
        <f t="shared" si="481"/>
        <v/>
      </c>
      <c r="BF237" s="136" t="str">
        <f t="shared" si="481"/>
        <v/>
      </c>
      <c r="BG237" s="136" t="str">
        <f t="shared" si="481"/>
        <v/>
      </c>
      <c r="BH237" s="136" t="str">
        <f t="shared" si="481"/>
        <v/>
      </c>
      <c r="BI237" s="136" t="str">
        <f t="shared" si="481"/>
        <v/>
      </c>
      <c r="BJ237" s="136" t="str">
        <f t="shared" si="481"/>
        <v/>
      </c>
      <c r="BK237" s="136" t="str">
        <f t="shared" si="481"/>
        <v/>
      </c>
      <c r="BL237" s="136" t="str">
        <f t="shared" si="481"/>
        <v/>
      </c>
      <c r="BM237" s="136" t="str">
        <f t="shared" si="481"/>
        <v/>
      </c>
      <c r="BN237" s="136" t="str">
        <f t="shared" si="481"/>
        <v/>
      </c>
      <c r="BO237" s="136" t="str">
        <f t="shared" si="481"/>
        <v/>
      </c>
      <c r="BP237" s="136" t="str">
        <f t="shared" si="481"/>
        <v/>
      </c>
      <c r="BQ237" s="136" t="str">
        <f t="shared" si="481"/>
        <v/>
      </c>
      <c r="BR237" s="136" t="str">
        <f t="shared" si="481"/>
        <v/>
      </c>
    </row>
    <row r="238" spans="1:70">
      <c r="A238" s="133" t="str">
        <f>IFERROR(IF(IF(AND(ROW(A238)=ROW($A$6),$G$2&lt;DATEVALUE("28/07/2006")),$G$2+1,INDEX('Intereses moratorios'!$A$7:$A$299,MATCH($G$2,'Intereses moratorios'!$A$7:$A$299,1)+ROW(A238)-ROW($A$6)))=0,"",IF(AND(ROW(A238)=ROW($A$6),$G$2&lt;DATEVALUE("28/07/2006")),$G$2+1,INDEX('Intereses moratorios'!$A$7:$A$299,MATCH($G$2,'Intereses moratorios'!$A$7:$A$299,1)+ROW(A238)-ROW($A$6)))),"")</f>
        <v/>
      </c>
      <c r="B238" s="133" t="str">
        <f>IFERROR(INDEX('Intereses moratorios'!$B$7:$B$299,MATCH(A238,'Intereses moratorios'!$A$7:$A$299,0)),"")</f>
        <v/>
      </c>
      <c r="C238" s="134" t="str">
        <f>IF(A238="","",IFERROR(IF($G$1&gt;=DATEVALUE("22/11/2019"),$E$4,INDEX('Intereses moratorios'!$D$7:$D$299,MATCH(A238,'Intereses moratorios'!$A$7:$A$299,0))),""))</f>
        <v/>
      </c>
      <c r="D238" s="133" t="str">
        <f t="shared" si="404"/>
        <v/>
      </c>
      <c r="E238" s="133" t="str">
        <f t="shared" si="405"/>
        <v/>
      </c>
      <c r="F238" s="135" t="str">
        <f t="shared" si="401"/>
        <v/>
      </c>
      <c r="G238" s="136" t="str">
        <f t="shared" si="398"/>
        <v/>
      </c>
      <c r="H238" s="136" t="str">
        <f t="shared" ref="H238:AM238" si="482">IF(D238&lt;&gt;"",ROUND(H4*IF($G$1&gt;=DATEVALUE("22/11/2019"),$C$238/365)*$F$238,IF(FALSE,-3,2)),"")</f>
        <v/>
      </c>
      <c r="I238" s="136" t="str">
        <f t="shared" si="482"/>
        <v/>
      </c>
      <c r="J238" s="136" t="str">
        <f t="shared" si="482"/>
        <v/>
      </c>
      <c r="K238" s="136" t="str">
        <f t="shared" si="482"/>
        <v/>
      </c>
      <c r="L238" s="136" t="str">
        <f t="shared" si="482"/>
        <v/>
      </c>
      <c r="M238" s="136" t="str">
        <f t="shared" si="482"/>
        <v/>
      </c>
      <c r="N238" s="136" t="str">
        <f t="shared" si="482"/>
        <v/>
      </c>
      <c r="O238" s="136" t="str">
        <f t="shared" si="482"/>
        <v/>
      </c>
      <c r="P238" s="136" t="str">
        <f t="shared" si="482"/>
        <v/>
      </c>
      <c r="Q238" s="136" t="str">
        <f t="shared" si="482"/>
        <v/>
      </c>
      <c r="R238" s="136" t="str">
        <f t="shared" si="482"/>
        <v/>
      </c>
      <c r="S238" s="136" t="str">
        <f t="shared" si="482"/>
        <v/>
      </c>
      <c r="T238" s="136" t="str">
        <f t="shared" si="482"/>
        <v/>
      </c>
      <c r="U238" s="136" t="str">
        <f t="shared" si="482"/>
        <v/>
      </c>
      <c r="V238" s="136" t="str">
        <f t="shared" si="482"/>
        <v/>
      </c>
      <c r="W238" s="136" t="str">
        <f t="shared" si="482"/>
        <v/>
      </c>
      <c r="X238" s="136" t="str">
        <f t="shared" si="482"/>
        <v/>
      </c>
      <c r="Y238" s="136" t="str">
        <f t="shared" si="482"/>
        <v/>
      </c>
      <c r="Z238" s="136" t="str">
        <f t="shared" si="482"/>
        <v/>
      </c>
      <c r="AA238" s="136" t="str">
        <f t="shared" si="482"/>
        <v/>
      </c>
      <c r="AB238" s="136" t="str">
        <f t="shared" si="482"/>
        <v/>
      </c>
      <c r="AC238" s="136" t="str">
        <f t="shared" si="482"/>
        <v/>
      </c>
      <c r="AD238" s="136" t="str">
        <f t="shared" si="482"/>
        <v/>
      </c>
      <c r="AE238" s="136" t="str">
        <f t="shared" si="482"/>
        <v/>
      </c>
      <c r="AF238" s="136" t="str">
        <f t="shared" si="482"/>
        <v/>
      </c>
      <c r="AG238" s="136" t="str">
        <f t="shared" si="482"/>
        <v/>
      </c>
      <c r="AH238" s="136" t="str">
        <f t="shared" si="482"/>
        <v/>
      </c>
      <c r="AI238" s="136" t="str">
        <f t="shared" si="482"/>
        <v/>
      </c>
      <c r="AJ238" s="136" t="str">
        <f t="shared" si="482"/>
        <v/>
      </c>
      <c r="AK238" s="136" t="str">
        <f t="shared" si="482"/>
        <v/>
      </c>
      <c r="AL238" s="136" t="str">
        <f t="shared" si="482"/>
        <v/>
      </c>
      <c r="AM238" s="136" t="str">
        <f t="shared" si="482"/>
        <v/>
      </c>
      <c r="AN238" s="136" t="str">
        <f t="shared" ref="AN238:BR238" si="483">IF(AJ238&lt;&gt;"",ROUND(AN4*IF($G$1&gt;=DATEVALUE("22/11/2019"),$C$238/365)*$F$238,IF(FALSE,-3,2)),"")</f>
        <v/>
      </c>
      <c r="AO238" s="136" t="str">
        <f t="shared" si="483"/>
        <v/>
      </c>
      <c r="AP238" s="136" t="str">
        <f t="shared" si="483"/>
        <v/>
      </c>
      <c r="AQ238" s="136" t="str">
        <f t="shared" si="483"/>
        <v/>
      </c>
      <c r="AR238" s="136" t="str">
        <f t="shared" si="483"/>
        <v/>
      </c>
      <c r="AS238" s="136" t="str">
        <f t="shared" si="483"/>
        <v/>
      </c>
      <c r="AT238" s="136" t="str">
        <f t="shared" si="483"/>
        <v/>
      </c>
      <c r="AU238" s="136" t="str">
        <f t="shared" si="483"/>
        <v/>
      </c>
      <c r="AV238" s="136" t="str">
        <f t="shared" si="483"/>
        <v/>
      </c>
      <c r="AW238" s="136" t="str">
        <f t="shared" si="483"/>
        <v/>
      </c>
      <c r="AX238" s="136" t="str">
        <f t="shared" si="483"/>
        <v/>
      </c>
      <c r="AY238" s="136" t="str">
        <f t="shared" si="483"/>
        <v/>
      </c>
      <c r="AZ238" s="136" t="str">
        <f t="shared" si="483"/>
        <v/>
      </c>
      <c r="BA238" s="136" t="str">
        <f t="shared" si="483"/>
        <v/>
      </c>
      <c r="BB238" s="136" t="str">
        <f t="shared" si="483"/>
        <v/>
      </c>
      <c r="BC238" s="136" t="str">
        <f t="shared" si="483"/>
        <v/>
      </c>
      <c r="BD238" s="136" t="str">
        <f t="shared" si="483"/>
        <v/>
      </c>
      <c r="BE238" s="136" t="str">
        <f t="shared" si="483"/>
        <v/>
      </c>
      <c r="BF238" s="136" t="str">
        <f t="shared" si="483"/>
        <v/>
      </c>
      <c r="BG238" s="136" t="str">
        <f t="shared" si="483"/>
        <v/>
      </c>
      <c r="BH238" s="136" t="str">
        <f t="shared" si="483"/>
        <v/>
      </c>
      <c r="BI238" s="136" t="str">
        <f t="shared" si="483"/>
        <v/>
      </c>
      <c r="BJ238" s="136" t="str">
        <f t="shared" si="483"/>
        <v/>
      </c>
      <c r="BK238" s="136" t="str">
        <f t="shared" si="483"/>
        <v/>
      </c>
      <c r="BL238" s="136" t="str">
        <f t="shared" si="483"/>
        <v/>
      </c>
      <c r="BM238" s="136" t="str">
        <f t="shared" si="483"/>
        <v/>
      </c>
      <c r="BN238" s="136" t="str">
        <f t="shared" si="483"/>
        <v/>
      </c>
      <c r="BO238" s="136" t="str">
        <f t="shared" si="483"/>
        <v/>
      </c>
      <c r="BP238" s="136" t="str">
        <f t="shared" si="483"/>
        <v/>
      </c>
      <c r="BQ238" s="136" t="str">
        <f t="shared" si="483"/>
        <v/>
      </c>
      <c r="BR238" s="136" t="str">
        <f t="shared" si="483"/>
        <v/>
      </c>
    </row>
    <row r="239" spans="1:70">
      <c r="A239" s="133" t="str">
        <f>IFERROR(IF(IF(AND(ROW(A239)=ROW($A$6),$G$2&lt;DATEVALUE("28/07/2006")),$G$2+1,INDEX('Intereses moratorios'!$A$7:$A$299,MATCH($G$2,'Intereses moratorios'!$A$7:$A$299,1)+ROW(A239)-ROW($A$6)))=0,"",IF(AND(ROW(A239)=ROW($A$6),$G$2&lt;DATEVALUE("28/07/2006")),$G$2+1,INDEX('Intereses moratorios'!$A$7:$A$299,MATCH($G$2,'Intereses moratorios'!$A$7:$A$299,1)+ROW(A239)-ROW($A$6)))),"")</f>
        <v/>
      </c>
      <c r="B239" s="133" t="str">
        <f>IFERROR(INDEX('Intereses moratorios'!$B$7:$B$299,MATCH(A239,'Intereses moratorios'!$A$7:$A$299,0)),"")</f>
        <v/>
      </c>
      <c r="C239" s="134" t="str">
        <f>IF(A239="","",IFERROR(IF($G$1&gt;=DATEVALUE("22/11/2019"),$E$4,INDEX('Intereses moratorios'!$D$7:$D$299,MATCH(A239,'Intereses moratorios'!$A$7:$A$299,0))),""))</f>
        <v/>
      </c>
      <c r="D239" s="133" t="str">
        <f t="shared" si="404"/>
        <v/>
      </c>
      <c r="E239" s="133" t="str">
        <f t="shared" si="405"/>
        <v/>
      </c>
      <c r="F239" s="135" t="str">
        <f t="shared" si="401"/>
        <v/>
      </c>
      <c r="G239" s="136" t="str">
        <f t="shared" si="398"/>
        <v/>
      </c>
      <c r="H239" s="136" t="str">
        <f t="shared" ref="H239:AM239" si="484">IF(D239&lt;&gt;"",ROUND(H4*IF($G$1&gt;=DATEVALUE("22/11/2019"),$C$239/365)*$F$239,IF(FALSE,-3,2)),"")</f>
        <v/>
      </c>
      <c r="I239" s="136" t="str">
        <f t="shared" si="484"/>
        <v/>
      </c>
      <c r="J239" s="136" t="str">
        <f t="shared" si="484"/>
        <v/>
      </c>
      <c r="K239" s="136" t="str">
        <f t="shared" si="484"/>
        <v/>
      </c>
      <c r="L239" s="136" t="str">
        <f t="shared" si="484"/>
        <v/>
      </c>
      <c r="M239" s="136" t="str">
        <f t="shared" si="484"/>
        <v/>
      </c>
      <c r="N239" s="136" t="str">
        <f t="shared" si="484"/>
        <v/>
      </c>
      <c r="O239" s="136" t="str">
        <f t="shared" si="484"/>
        <v/>
      </c>
      <c r="P239" s="136" t="str">
        <f t="shared" si="484"/>
        <v/>
      </c>
      <c r="Q239" s="136" t="str">
        <f t="shared" si="484"/>
        <v/>
      </c>
      <c r="R239" s="136" t="str">
        <f t="shared" si="484"/>
        <v/>
      </c>
      <c r="S239" s="136" t="str">
        <f t="shared" si="484"/>
        <v/>
      </c>
      <c r="T239" s="136" t="str">
        <f t="shared" si="484"/>
        <v/>
      </c>
      <c r="U239" s="136" t="str">
        <f t="shared" si="484"/>
        <v/>
      </c>
      <c r="V239" s="136" t="str">
        <f t="shared" si="484"/>
        <v/>
      </c>
      <c r="W239" s="136" t="str">
        <f t="shared" si="484"/>
        <v/>
      </c>
      <c r="X239" s="136" t="str">
        <f t="shared" si="484"/>
        <v/>
      </c>
      <c r="Y239" s="136" t="str">
        <f t="shared" si="484"/>
        <v/>
      </c>
      <c r="Z239" s="136" t="str">
        <f t="shared" si="484"/>
        <v/>
      </c>
      <c r="AA239" s="136" t="str">
        <f t="shared" si="484"/>
        <v/>
      </c>
      <c r="AB239" s="136" t="str">
        <f t="shared" si="484"/>
        <v/>
      </c>
      <c r="AC239" s="136" t="str">
        <f t="shared" si="484"/>
        <v/>
      </c>
      <c r="AD239" s="136" t="str">
        <f t="shared" si="484"/>
        <v/>
      </c>
      <c r="AE239" s="136" t="str">
        <f t="shared" si="484"/>
        <v/>
      </c>
      <c r="AF239" s="136" t="str">
        <f t="shared" si="484"/>
        <v/>
      </c>
      <c r="AG239" s="136" t="str">
        <f t="shared" si="484"/>
        <v/>
      </c>
      <c r="AH239" s="136" t="str">
        <f t="shared" si="484"/>
        <v/>
      </c>
      <c r="AI239" s="136" t="str">
        <f t="shared" si="484"/>
        <v/>
      </c>
      <c r="AJ239" s="136" t="str">
        <f t="shared" si="484"/>
        <v/>
      </c>
      <c r="AK239" s="136" t="str">
        <f t="shared" si="484"/>
        <v/>
      </c>
      <c r="AL239" s="136" t="str">
        <f t="shared" si="484"/>
        <v/>
      </c>
      <c r="AM239" s="136" t="str">
        <f t="shared" si="484"/>
        <v/>
      </c>
      <c r="AN239" s="136" t="str">
        <f t="shared" ref="AN239:BR239" si="485">IF(AJ239&lt;&gt;"",ROUND(AN4*IF($G$1&gt;=DATEVALUE("22/11/2019"),$C$239/365)*$F$239,IF(FALSE,-3,2)),"")</f>
        <v/>
      </c>
      <c r="AO239" s="136" t="str">
        <f t="shared" si="485"/>
        <v/>
      </c>
      <c r="AP239" s="136" t="str">
        <f t="shared" si="485"/>
        <v/>
      </c>
      <c r="AQ239" s="136" t="str">
        <f t="shared" si="485"/>
        <v/>
      </c>
      <c r="AR239" s="136" t="str">
        <f t="shared" si="485"/>
        <v/>
      </c>
      <c r="AS239" s="136" t="str">
        <f t="shared" si="485"/>
        <v/>
      </c>
      <c r="AT239" s="136" t="str">
        <f t="shared" si="485"/>
        <v/>
      </c>
      <c r="AU239" s="136" t="str">
        <f t="shared" si="485"/>
        <v/>
      </c>
      <c r="AV239" s="136" t="str">
        <f t="shared" si="485"/>
        <v/>
      </c>
      <c r="AW239" s="136" t="str">
        <f t="shared" si="485"/>
        <v/>
      </c>
      <c r="AX239" s="136" t="str">
        <f t="shared" si="485"/>
        <v/>
      </c>
      <c r="AY239" s="136" t="str">
        <f t="shared" si="485"/>
        <v/>
      </c>
      <c r="AZ239" s="136" t="str">
        <f t="shared" si="485"/>
        <v/>
      </c>
      <c r="BA239" s="136" t="str">
        <f t="shared" si="485"/>
        <v/>
      </c>
      <c r="BB239" s="136" t="str">
        <f t="shared" si="485"/>
        <v/>
      </c>
      <c r="BC239" s="136" t="str">
        <f t="shared" si="485"/>
        <v/>
      </c>
      <c r="BD239" s="136" t="str">
        <f t="shared" si="485"/>
        <v/>
      </c>
      <c r="BE239" s="136" t="str">
        <f t="shared" si="485"/>
        <v/>
      </c>
      <c r="BF239" s="136" t="str">
        <f t="shared" si="485"/>
        <v/>
      </c>
      <c r="BG239" s="136" t="str">
        <f t="shared" si="485"/>
        <v/>
      </c>
      <c r="BH239" s="136" t="str">
        <f t="shared" si="485"/>
        <v/>
      </c>
      <c r="BI239" s="136" t="str">
        <f t="shared" si="485"/>
        <v/>
      </c>
      <c r="BJ239" s="136" t="str">
        <f t="shared" si="485"/>
        <v/>
      </c>
      <c r="BK239" s="136" t="str">
        <f t="shared" si="485"/>
        <v/>
      </c>
      <c r="BL239" s="136" t="str">
        <f t="shared" si="485"/>
        <v/>
      </c>
      <c r="BM239" s="136" t="str">
        <f t="shared" si="485"/>
        <v/>
      </c>
      <c r="BN239" s="136" t="str">
        <f t="shared" si="485"/>
        <v/>
      </c>
      <c r="BO239" s="136" t="str">
        <f t="shared" si="485"/>
        <v/>
      </c>
      <c r="BP239" s="136" t="str">
        <f t="shared" si="485"/>
        <v/>
      </c>
      <c r="BQ239" s="136" t="str">
        <f t="shared" si="485"/>
        <v/>
      </c>
      <c r="BR239" s="136" t="str">
        <f t="shared" si="485"/>
        <v/>
      </c>
    </row>
    <row r="240" spans="1:70">
      <c r="A240" s="133" t="str">
        <f>IFERROR(IF(IF(AND(ROW(A240)=ROW($A$6),$G$2&lt;DATEVALUE("28/07/2006")),$G$2+1,INDEX('Intereses moratorios'!$A$7:$A$299,MATCH($G$2,'Intereses moratorios'!$A$7:$A$299,1)+ROW(A240)-ROW($A$6)))=0,"",IF(AND(ROW(A240)=ROW($A$6),$G$2&lt;DATEVALUE("28/07/2006")),$G$2+1,INDEX('Intereses moratorios'!$A$7:$A$299,MATCH($G$2,'Intereses moratorios'!$A$7:$A$299,1)+ROW(A240)-ROW($A$6)))),"")</f>
        <v/>
      </c>
      <c r="B240" s="133" t="str">
        <f>IFERROR(INDEX('Intereses moratorios'!$B$7:$B$299,MATCH(A240,'Intereses moratorios'!$A$7:$A$299,0)),"")</f>
        <v/>
      </c>
      <c r="C240" s="134" t="str">
        <f>IF(A240="","",IFERROR(IF($G$1&gt;=DATEVALUE("22/11/2019"),$E$4,INDEX('Intereses moratorios'!$D$7:$D$299,MATCH(A240,'Intereses moratorios'!$A$7:$A$299,0))),""))</f>
        <v/>
      </c>
      <c r="D240" s="133" t="str">
        <f t="shared" si="404"/>
        <v/>
      </c>
      <c r="E240" s="133" t="str">
        <f t="shared" si="405"/>
        <v/>
      </c>
      <c r="F240" s="135" t="str">
        <f t="shared" si="401"/>
        <v/>
      </c>
      <c r="G240" s="136" t="str">
        <f t="shared" si="398"/>
        <v/>
      </c>
      <c r="H240" s="136" t="str">
        <f t="shared" ref="H240:AM240" si="486">IF(D240&lt;&gt;"",ROUND(H4*IF($G$1&gt;=DATEVALUE("22/11/2019"),$C$240/365)*$F$240,IF(FALSE,-3,2)),"")</f>
        <v/>
      </c>
      <c r="I240" s="136" t="str">
        <f t="shared" si="486"/>
        <v/>
      </c>
      <c r="J240" s="136" t="str">
        <f t="shared" si="486"/>
        <v/>
      </c>
      <c r="K240" s="136" t="str">
        <f t="shared" si="486"/>
        <v/>
      </c>
      <c r="L240" s="136" t="str">
        <f t="shared" si="486"/>
        <v/>
      </c>
      <c r="M240" s="136" t="str">
        <f t="shared" si="486"/>
        <v/>
      </c>
      <c r="N240" s="136" t="str">
        <f t="shared" si="486"/>
        <v/>
      </c>
      <c r="O240" s="136" t="str">
        <f t="shared" si="486"/>
        <v/>
      </c>
      <c r="P240" s="136" t="str">
        <f t="shared" si="486"/>
        <v/>
      </c>
      <c r="Q240" s="136" t="str">
        <f t="shared" si="486"/>
        <v/>
      </c>
      <c r="R240" s="136" t="str">
        <f t="shared" si="486"/>
        <v/>
      </c>
      <c r="S240" s="136" t="str">
        <f t="shared" si="486"/>
        <v/>
      </c>
      <c r="T240" s="136" t="str">
        <f t="shared" si="486"/>
        <v/>
      </c>
      <c r="U240" s="136" t="str">
        <f t="shared" si="486"/>
        <v/>
      </c>
      <c r="V240" s="136" t="str">
        <f t="shared" si="486"/>
        <v/>
      </c>
      <c r="W240" s="136" t="str">
        <f t="shared" si="486"/>
        <v/>
      </c>
      <c r="X240" s="136" t="str">
        <f t="shared" si="486"/>
        <v/>
      </c>
      <c r="Y240" s="136" t="str">
        <f t="shared" si="486"/>
        <v/>
      </c>
      <c r="Z240" s="136" t="str">
        <f t="shared" si="486"/>
        <v/>
      </c>
      <c r="AA240" s="136" t="str">
        <f t="shared" si="486"/>
        <v/>
      </c>
      <c r="AB240" s="136" t="str">
        <f t="shared" si="486"/>
        <v/>
      </c>
      <c r="AC240" s="136" t="str">
        <f t="shared" si="486"/>
        <v/>
      </c>
      <c r="AD240" s="136" t="str">
        <f t="shared" si="486"/>
        <v/>
      </c>
      <c r="AE240" s="136" t="str">
        <f t="shared" si="486"/>
        <v/>
      </c>
      <c r="AF240" s="136" t="str">
        <f t="shared" si="486"/>
        <v/>
      </c>
      <c r="AG240" s="136" t="str">
        <f t="shared" si="486"/>
        <v/>
      </c>
      <c r="AH240" s="136" t="str">
        <f t="shared" si="486"/>
        <v/>
      </c>
      <c r="AI240" s="136" t="str">
        <f t="shared" si="486"/>
        <v/>
      </c>
      <c r="AJ240" s="136" t="str">
        <f t="shared" si="486"/>
        <v/>
      </c>
      <c r="AK240" s="136" t="str">
        <f t="shared" si="486"/>
        <v/>
      </c>
      <c r="AL240" s="136" t="str">
        <f t="shared" si="486"/>
        <v/>
      </c>
      <c r="AM240" s="136" t="str">
        <f t="shared" si="486"/>
        <v/>
      </c>
      <c r="AN240" s="136" t="str">
        <f t="shared" ref="AN240:BR240" si="487">IF(AJ240&lt;&gt;"",ROUND(AN4*IF($G$1&gt;=DATEVALUE("22/11/2019"),$C$240/365)*$F$240,IF(FALSE,-3,2)),"")</f>
        <v/>
      </c>
      <c r="AO240" s="136" t="str">
        <f t="shared" si="487"/>
        <v/>
      </c>
      <c r="AP240" s="136" t="str">
        <f t="shared" si="487"/>
        <v/>
      </c>
      <c r="AQ240" s="136" t="str">
        <f t="shared" si="487"/>
        <v/>
      </c>
      <c r="AR240" s="136" t="str">
        <f t="shared" si="487"/>
        <v/>
      </c>
      <c r="AS240" s="136" t="str">
        <f t="shared" si="487"/>
        <v/>
      </c>
      <c r="AT240" s="136" t="str">
        <f t="shared" si="487"/>
        <v/>
      </c>
      <c r="AU240" s="136" t="str">
        <f t="shared" si="487"/>
        <v/>
      </c>
      <c r="AV240" s="136" t="str">
        <f t="shared" si="487"/>
        <v/>
      </c>
      <c r="AW240" s="136" t="str">
        <f t="shared" si="487"/>
        <v/>
      </c>
      <c r="AX240" s="136" t="str">
        <f t="shared" si="487"/>
        <v/>
      </c>
      <c r="AY240" s="136" t="str">
        <f t="shared" si="487"/>
        <v/>
      </c>
      <c r="AZ240" s="136" t="str">
        <f t="shared" si="487"/>
        <v/>
      </c>
      <c r="BA240" s="136" t="str">
        <f t="shared" si="487"/>
        <v/>
      </c>
      <c r="BB240" s="136" t="str">
        <f t="shared" si="487"/>
        <v/>
      </c>
      <c r="BC240" s="136" t="str">
        <f t="shared" si="487"/>
        <v/>
      </c>
      <c r="BD240" s="136" t="str">
        <f t="shared" si="487"/>
        <v/>
      </c>
      <c r="BE240" s="136" t="str">
        <f t="shared" si="487"/>
        <v/>
      </c>
      <c r="BF240" s="136" t="str">
        <f t="shared" si="487"/>
        <v/>
      </c>
      <c r="BG240" s="136" t="str">
        <f t="shared" si="487"/>
        <v/>
      </c>
      <c r="BH240" s="136" t="str">
        <f t="shared" si="487"/>
        <v/>
      </c>
      <c r="BI240" s="136" t="str">
        <f t="shared" si="487"/>
        <v/>
      </c>
      <c r="BJ240" s="136" t="str">
        <f t="shared" si="487"/>
        <v/>
      </c>
      <c r="BK240" s="136" t="str">
        <f t="shared" si="487"/>
        <v/>
      </c>
      <c r="BL240" s="136" t="str">
        <f t="shared" si="487"/>
        <v/>
      </c>
      <c r="BM240" s="136" t="str">
        <f t="shared" si="487"/>
        <v/>
      </c>
      <c r="BN240" s="136" t="str">
        <f t="shared" si="487"/>
        <v/>
      </c>
      <c r="BO240" s="136" t="str">
        <f t="shared" si="487"/>
        <v/>
      </c>
      <c r="BP240" s="136" t="str">
        <f t="shared" si="487"/>
        <v/>
      </c>
      <c r="BQ240" s="136" t="str">
        <f t="shared" si="487"/>
        <v/>
      </c>
      <c r="BR240" s="136" t="str">
        <f t="shared" si="487"/>
        <v/>
      </c>
    </row>
    <row r="241" spans="1:70">
      <c r="A241" s="133" t="str">
        <f>IFERROR(IF(IF(AND(ROW(A241)=ROW($A$6),$G$2&lt;DATEVALUE("28/07/2006")),$G$2+1,INDEX('Intereses moratorios'!$A$7:$A$299,MATCH($G$2,'Intereses moratorios'!$A$7:$A$299,1)+ROW(A241)-ROW($A$6)))=0,"",IF(AND(ROW(A241)=ROW($A$6),$G$2&lt;DATEVALUE("28/07/2006")),$G$2+1,INDEX('Intereses moratorios'!$A$7:$A$299,MATCH($G$2,'Intereses moratorios'!$A$7:$A$299,1)+ROW(A241)-ROW($A$6)))),"")</f>
        <v/>
      </c>
      <c r="B241" s="133" t="str">
        <f>IFERROR(INDEX('Intereses moratorios'!$B$7:$B$299,MATCH(A241,'Intereses moratorios'!$A$7:$A$299,0)),"")</f>
        <v/>
      </c>
      <c r="C241" s="134" t="str">
        <f>IF(A241="","",IFERROR(IF($G$1&gt;=DATEVALUE("22/11/2019"),$E$4,INDEX('Intereses moratorios'!$D$7:$D$299,MATCH(A241,'Intereses moratorios'!$A$7:$A$299,0))),""))</f>
        <v/>
      </c>
      <c r="D241" s="133" t="str">
        <f t="shared" si="404"/>
        <v/>
      </c>
      <c r="E241" s="133" t="str">
        <f t="shared" si="405"/>
        <v/>
      </c>
      <c r="F241" s="135" t="str">
        <f t="shared" si="401"/>
        <v/>
      </c>
      <c r="G241" s="136" t="str">
        <f t="shared" si="398"/>
        <v/>
      </c>
      <c r="H241" s="136" t="str">
        <f t="shared" ref="H241:AM241" si="488">IF(D241&lt;&gt;"",ROUND(H4*IF($G$1&gt;=DATEVALUE("22/11/2019"),$C$241/365)*$F$241,IF(FALSE,-3,2)),"")</f>
        <v/>
      </c>
      <c r="I241" s="136" t="str">
        <f t="shared" si="488"/>
        <v/>
      </c>
      <c r="J241" s="136" t="str">
        <f t="shared" si="488"/>
        <v/>
      </c>
      <c r="K241" s="136" t="str">
        <f t="shared" si="488"/>
        <v/>
      </c>
      <c r="L241" s="136" t="str">
        <f t="shared" si="488"/>
        <v/>
      </c>
      <c r="M241" s="136" t="str">
        <f t="shared" si="488"/>
        <v/>
      </c>
      <c r="N241" s="136" t="str">
        <f t="shared" si="488"/>
        <v/>
      </c>
      <c r="O241" s="136" t="str">
        <f t="shared" si="488"/>
        <v/>
      </c>
      <c r="P241" s="136" t="str">
        <f t="shared" si="488"/>
        <v/>
      </c>
      <c r="Q241" s="136" t="str">
        <f t="shared" si="488"/>
        <v/>
      </c>
      <c r="R241" s="136" t="str">
        <f t="shared" si="488"/>
        <v/>
      </c>
      <c r="S241" s="136" t="str">
        <f t="shared" si="488"/>
        <v/>
      </c>
      <c r="T241" s="136" t="str">
        <f t="shared" si="488"/>
        <v/>
      </c>
      <c r="U241" s="136" t="str">
        <f t="shared" si="488"/>
        <v/>
      </c>
      <c r="V241" s="136" t="str">
        <f t="shared" si="488"/>
        <v/>
      </c>
      <c r="W241" s="136" t="str">
        <f t="shared" si="488"/>
        <v/>
      </c>
      <c r="X241" s="136" t="str">
        <f t="shared" si="488"/>
        <v/>
      </c>
      <c r="Y241" s="136" t="str">
        <f t="shared" si="488"/>
        <v/>
      </c>
      <c r="Z241" s="136" t="str">
        <f t="shared" si="488"/>
        <v/>
      </c>
      <c r="AA241" s="136" t="str">
        <f t="shared" si="488"/>
        <v/>
      </c>
      <c r="AB241" s="136" t="str">
        <f t="shared" si="488"/>
        <v/>
      </c>
      <c r="AC241" s="136" t="str">
        <f t="shared" si="488"/>
        <v/>
      </c>
      <c r="AD241" s="136" t="str">
        <f t="shared" si="488"/>
        <v/>
      </c>
      <c r="AE241" s="136" t="str">
        <f t="shared" si="488"/>
        <v/>
      </c>
      <c r="AF241" s="136" t="str">
        <f t="shared" si="488"/>
        <v/>
      </c>
      <c r="AG241" s="136" t="str">
        <f t="shared" si="488"/>
        <v/>
      </c>
      <c r="AH241" s="136" t="str">
        <f t="shared" si="488"/>
        <v/>
      </c>
      <c r="AI241" s="136" t="str">
        <f t="shared" si="488"/>
        <v/>
      </c>
      <c r="AJ241" s="136" t="str">
        <f t="shared" si="488"/>
        <v/>
      </c>
      <c r="AK241" s="136" t="str">
        <f t="shared" si="488"/>
        <v/>
      </c>
      <c r="AL241" s="136" t="str">
        <f t="shared" si="488"/>
        <v/>
      </c>
      <c r="AM241" s="136" t="str">
        <f t="shared" si="488"/>
        <v/>
      </c>
      <c r="AN241" s="136" t="str">
        <f t="shared" ref="AN241:BR241" si="489">IF(AJ241&lt;&gt;"",ROUND(AN4*IF($G$1&gt;=DATEVALUE("22/11/2019"),$C$241/365)*$F$241,IF(FALSE,-3,2)),"")</f>
        <v/>
      </c>
      <c r="AO241" s="136" t="str">
        <f t="shared" si="489"/>
        <v/>
      </c>
      <c r="AP241" s="136" t="str">
        <f t="shared" si="489"/>
        <v/>
      </c>
      <c r="AQ241" s="136" t="str">
        <f t="shared" si="489"/>
        <v/>
      </c>
      <c r="AR241" s="136" t="str">
        <f t="shared" si="489"/>
        <v/>
      </c>
      <c r="AS241" s="136" t="str">
        <f t="shared" si="489"/>
        <v/>
      </c>
      <c r="AT241" s="136" t="str">
        <f t="shared" si="489"/>
        <v/>
      </c>
      <c r="AU241" s="136" t="str">
        <f t="shared" si="489"/>
        <v/>
      </c>
      <c r="AV241" s="136" t="str">
        <f t="shared" si="489"/>
        <v/>
      </c>
      <c r="AW241" s="136" t="str">
        <f t="shared" si="489"/>
        <v/>
      </c>
      <c r="AX241" s="136" t="str">
        <f t="shared" si="489"/>
        <v/>
      </c>
      <c r="AY241" s="136" t="str">
        <f t="shared" si="489"/>
        <v/>
      </c>
      <c r="AZ241" s="136" t="str">
        <f t="shared" si="489"/>
        <v/>
      </c>
      <c r="BA241" s="136" t="str">
        <f t="shared" si="489"/>
        <v/>
      </c>
      <c r="BB241" s="136" t="str">
        <f t="shared" si="489"/>
        <v/>
      </c>
      <c r="BC241" s="136" t="str">
        <f t="shared" si="489"/>
        <v/>
      </c>
      <c r="BD241" s="136" t="str">
        <f t="shared" si="489"/>
        <v/>
      </c>
      <c r="BE241" s="136" t="str">
        <f t="shared" si="489"/>
        <v/>
      </c>
      <c r="BF241" s="136" t="str">
        <f t="shared" si="489"/>
        <v/>
      </c>
      <c r="BG241" s="136" t="str">
        <f t="shared" si="489"/>
        <v/>
      </c>
      <c r="BH241" s="136" t="str">
        <f t="shared" si="489"/>
        <v/>
      </c>
      <c r="BI241" s="136" t="str">
        <f t="shared" si="489"/>
        <v/>
      </c>
      <c r="BJ241" s="136" t="str">
        <f t="shared" si="489"/>
        <v/>
      </c>
      <c r="BK241" s="136" t="str">
        <f t="shared" si="489"/>
        <v/>
      </c>
      <c r="BL241" s="136" t="str">
        <f t="shared" si="489"/>
        <v/>
      </c>
      <c r="BM241" s="136" t="str">
        <f t="shared" si="489"/>
        <v/>
      </c>
      <c r="BN241" s="136" t="str">
        <f t="shared" si="489"/>
        <v/>
      </c>
      <c r="BO241" s="136" t="str">
        <f t="shared" si="489"/>
        <v/>
      </c>
      <c r="BP241" s="136" t="str">
        <f t="shared" si="489"/>
        <v/>
      </c>
      <c r="BQ241" s="136" t="str">
        <f t="shared" si="489"/>
        <v/>
      </c>
      <c r="BR241" s="136" t="str">
        <f t="shared" si="489"/>
        <v/>
      </c>
    </row>
    <row r="242" spans="1:70">
      <c r="A242" s="133" t="str">
        <f>IFERROR(IF(IF(AND(ROW(A242)=ROW($A$6),$G$2&lt;DATEVALUE("28/07/2006")),$G$2+1,INDEX('Intereses moratorios'!$A$7:$A$299,MATCH($G$2,'Intereses moratorios'!$A$7:$A$299,1)+ROW(A242)-ROW($A$6)))=0,"",IF(AND(ROW(A242)=ROW($A$6),$G$2&lt;DATEVALUE("28/07/2006")),$G$2+1,INDEX('Intereses moratorios'!$A$7:$A$299,MATCH($G$2,'Intereses moratorios'!$A$7:$A$299,1)+ROW(A242)-ROW($A$6)))),"")</f>
        <v/>
      </c>
      <c r="B242" s="133" t="str">
        <f>IFERROR(INDEX('Intereses moratorios'!$B$7:$B$299,MATCH(A242,'Intereses moratorios'!$A$7:$A$299,0)),"")</f>
        <v/>
      </c>
      <c r="C242" s="134" t="str">
        <f>IF(A242="","",IFERROR(IF($G$1&gt;=DATEVALUE("22/11/2019"),$E$4,INDEX('Intereses moratorios'!$D$7:$D$299,MATCH(A242,'Intereses moratorios'!$A$7:$A$299,0))),""))</f>
        <v/>
      </c>
      <c r="D242" s="133" t="str">
        <f t="shared" si="404"/>
        <v/>
      </c>
      <c r="E242" s="133" t="str">
        <f t="shared" si="405"/>
        <v/>
      </c>
      <c r="F242" s="135" t="str">
        <f t="shared" si="401"/>
        <v/>
      </c>
      <c r="G242" s="136" t="str">
        <f t="shared" si="398"/>
        <v/>
      </c>
      <c r="H242" s="136" t="str">
        <f t="shared" ref="H242:AM242" si="490">IF(D242&lt;&gt;"",ROUND(H4*IF($G$1&gt;=DATEVALUE("22/11/2019"),$C$242/365)*$F$242,IF(FALSE,-3,2)),"")</f>
        <v/>
      </c>
      <c r="I242" s="136" t="str">
        <f t="shared" si="490"/>
        <v/>
      </c>
      <c r="J242" s="136" t="str">
        <f t="shared" si="490"/>
        <v/>
      </c>
      <c r="K242" s="136" t="str">
        <f t="shared" si="490"/>
        <v/>
      </c>
      <c r="L242" s="136" t="str">
        <f t="shared" si="490"/>
        <v/>
      </c>
      <c r="M242" s="136" t="str">
        <f t="shared" si="490"/>
        <v/>
      </c>
      <c r="N242" s="136" t="str">
        <f t="shared" si="490"/>
        <v/>
      </c>
      <c r="O242" s="136" t="str">
        <f t="shared" si="490"/>
        <v/>
      </c>
      <c r="P242" s="136" t="str">
        <f t="shared" si="490"/>
        <v/>
      </c>
      <c r="Q242" s="136" t="str">
        <f t="shared" si="490"/>
        <v/>
      </c>
      <c r="R242" s="136" t="str">
        <f t="shared" si="490"/>
        <v/>
      </c>
      <c r="S242" s="136" t="str">
        <f t="shared" si="490"/>
        <v/>
      </c>
      <c r="T242" s="136" t="str">
        <f t="shared" si="490"/>
        <v/>
      </c>
      <c r="U242" s="136" t="str">
        <f t="shared" si="490"/>
        <v/>
      </c>
      <c r="V242" s="136" t="str">
        <f t="shared" si="490"/>
        <v/>
      </c>
      <c r="W242" s="136" t="str">
        <f t="shared" si="490"/>
        <v/>
      </c>
      <c r="X242" s="136" t="str">
        <f t="shared" si="490"/>
        <v/>
      </c>
      <c r="Y242" s="136" t="str">
        <f t="shared" si="490"/>
        <v/>
      </c>
      <c r="Z242" s="136" t="str">
        <f t="shared" si="490"/>
        <v/>
      </c>
      <c r="AA242" s="136" t="str">
        <f t="shared" si="490"/>
        <v/>
      </c>
      <c r="AB242" s="136" t="str">
        <f t="shared" si="490"/>
        <v/>
      </c>
      <c r="AC242" s="136" t="str">
        <f t="shared" si="490"/>
        <v/>
      </c>
      <c r="AD242" s="136" t="str">
        <f t="shared" si="490"/>
        <v/>
      </c>
      <c r="AE242" s="136" t="str">
        <f t="shared" si="490"/>
        <v/>
      </c>
      <c r="AF242" s="136" t="str">
        <f t="shared" si="490"/>
        <v/>
      </c>
      <c r="AG242" s="136" t="str">
        <f t="shared" si="490"/>
        <v/>
      </c>
      <c r="AH242" s="136" t="str">
        <f t="shared" si="490"/>
        <v/>
      </c>
      <c r="AI242" s="136" t="str">
        <f t="shared" si="490"/>
        <v/>
      </c>
      <c r="AJ242" s="136" t="str">
        <f t="shared" si="490"/>
        <v/>
      </c>
      <c r="AK242" s="136" t="str">
        <f t="shared" si="490"/>
        <v/>
      </c>
      <c r="AL242" s="136" t="str">
        <f t="shared" si="490"/>
        <v/>
      </c>
      <c r="AM242" s="136" t="str">
        <f t="shared" si="490"/>
        <v/>
      </c>
      <c r="AN242" s="136" t="str">
        <f t="shared" ref="AN242:BR242" si="491">IF(AJ242&lt;&gt;"",ROUND(AN4*IF($G$1&gt;=DATEVALUE("22/11/2019"),$C$242/365)*$F$242,IF(FALSE,-3,2)),"")</f>
        <v/>
      </c>
      <c r="AO242" s="136" t="str">
        <f t="shared" si="491"/>
        <v/>
      </c>
      <c r="AP242" s="136" t="str">
        <f t="shared" si="491"/>
        <v/>
      </c>
      <c r="AQ242" s="136" t="str">
        <f t="shared" si="491"/>
        <v/>
      </c>
      <c r="AR242" s="136" t="str">
        <f t="shared" si="491"/>
        <v/>
      </c>
      <c r="AS242" s="136" t="str">
        <f t="shared" si="491"/>
        <v/>
      </c>
      <c r="AT242" s="136" t="str">
        <f t="shared" si="491"/>
        <v/>
      </c>
      <c r="AU242" s="136" t="str">
        <f t="shared" si="491"/>
        <v/>
      </c>
      <c r="AV242" s="136" t="str">
        <f t="shared" si="491"/>
        <v/>
      </c>
      <c r="AW242" s="136" t="str">
        <f t="shared" si="491"/>
        <v/>
      </c>
      <c r="AX242" s="136" t="str">
        <f t="shared" si="491"/>
        <v/>
      </c>
      <c r="AY242" s="136" t="str">
        <f t="shared" si="491"/>
        <v/>
      </c>
      <c r="AZ242" s="136" t="str">
        <f t="shared" si="491"/>
        <v/>
      </c>
      <c r="BA242" s="136" t="str">
        <f t="shared" si="491"/>
        <v/>
      </c>
      <c r="BB242" s="136" t="str">
        <f t="shared" si="491"/>
        <v/>
      </c>
      <c r="BC242" s="136" t="str">
        <f t="shared" si="491"/>
        <v/>
      </c>
      <c r="BD242" s="136" t="str">
        <f t="shared" si="491"/>
        <v/>
      </c>
      <c r="BE242" s="136" t="str">
        <f t="shared" si="491"/>
        <v/>
      </c>
      <c r="BF242" s="136" t="str">
        <f t="shared" si="491"/>
        <v/>
      </c>
      <c r="BG242" s="136" t="str">
        <f t="shared" si="491"/>
        <v/>
      </c>
      <c r="BH242" s="136" t="str">
        <f t="shared" si="491"/>
        <v/>
      </c>
      <c r="BI242" s="136" t="str">
        <f t="shared" si="491"/>
        <v/>
      </c>
      <c r="BJ242" s="136" t="str">
        <f t="shared" si="491"/>
        <v/>
      </c>
      <c r="BK242" s="136" t="str">
        <f t="shared" si="491"/>
        <v/>
      </c>
      <c r="BL242" s="136" t="str">
        <f t="shared" si="491"/>
        <v/>
      </c>
      <c r="BM242" s="136" t="str">
        <f t="shared" si="491"/>
        <v/>
      </c>
      <c r="BN242" s="136" t="str">
        <f t="shared" si="491"/>
        <v/>
      </c>
      <c r="BO242" s="136" t="str">
        <f t="shared" si="491"/>
        <v/>
      </c>
      <c r="BP242" s="136" t="str">
        <f t="shared" si="491"/>
        <v/>
      </c>
      <c r="BQ242" s="136" t="str">
        <f t="shared" si="491"/>
        <v/>
      </c>
      <c r="BR242" s="136" t="str">
        <f t="shared" si="491"/>
        <v/>
      </c>
    </row>
    <row r="243" spans="1:70">
      <c r="A243" s="133" t="str">
        <f>IFERROR(IF(IF(AND(ROW(A243)=ROW($A$6),$G$2&lt;DATEVALUE("28/07/2006")),$G$2+1,INDEX('Intereses moratorios'!$A$7:$A$299,MATCH($G$2,'Intereses moratorios'!$A$7:$A$299,1)+ROW(A243)-ROW($A$6)))=0,"",IF(AND(ROW(A243)=ROW($A$6),$G$2&lt;DATEVALUE("28/07/2006")),$G$2+1,INDEX('Intereses moratorios'!$A$7:$A$299,MATCH($G$2,'Intereses moratorios'!$A$7:$A$299,1)+ROW(A243)-ROW($A$6)))),"")</f>
        <v/>
      </c>
      <c r="B243" s="133" t="str">
        <f>IFERROR(INDEX('Intereses moratorios'!$B$7:$B$299,MATCH(A243,'Intereses moratorios'!$A$7:$A$299,0)),"")</f>
        <v/>
      </c>
      <c r="C243" s="134" t="str">
        <f>IF(A243="","",IFERROR(IF($G$1&gt;=DATEVALUE("22/11/2019"),$E$4,INDEX('Intereses moratorios'!$D$7:$D$299,MATCH(A243,'Intereses moratorios'!$A$7:$A$299,0))),""))</f>
        <v/>
      </c>
      <c r="D243" s="133" t="str">
        <f t="shared" si="404"/>
        <v/>
      </c>
      <c r="E243" s="133" t="str">
        <f t="shared" si="405"/>
        <v/>
      </c>
      <c r="F243" s="135" t="str">
        <f t="shared" si="401"/>
        <v/>
      </c>
      <c r="G243" s="136" t="str">
        <f t="shared" si="398"/>
        <v/>
      </c>
      <c r="H243" s="136" t="str">
        <f t="shared" ref="H243:AM243" si="492">IF(D243&lt;&gt;"",ROUND(H4*IF($G$1&gt;=DATEVALUE("22/11/2019"),$C$243/365)*$F$243,IF(FALSE,-3,2)),"")</f>
        <v/>
      </c>
      <c r="I243" s="136" t="str">
        <f t="shared" si="492"/>
        <v/>
      </c>
      <c r="J243" s="136" t="str">
        <f t="shared" si="492"/>
        <v/>
      </c>
      <c r="K243" s="136" t="str">
        <f t="shared" si="492"/>
        <v/>
      </c>
      <c r="L243" s="136" t="str">
        <f t="shared" si="492"/>
        <v/>
      </c>
      <c r="M243" s="136" t="str">
        <f t="shared" si="492"/>
        <v/>
      </c>
      <c r="N243" s="136" t="str">
        <f t="shared" si="492"/>
        <v/>
      </c>
      <c r="O243" s="136" t="str">
        <f t="shared" si="492"/>
        <v/>
      </c>
      <c r="P243" s="136" t="str">
        <f t="shared" si="492"/>
        <v/>
      </c>
      <c r="Q243" s="136" t="str">
        <f t="shared" si="492"/>
        <v/>
      </c>
      <c r="R243" s="136" t="str">
        <f t="shared" si="492"/>
        <v/>
      </c>
      <c r="S243" s="136" t="str">
        <f t="shared" si="492"/>
        <v/>
      </c>
      <c r="T243" s="136" t="str">
        <f t="shared" si="492"/>
        <v/>
      </c>
      <c r="U243" s="136" t="str">
        <f t="shared" si="492"/>
        <v/>
      </c>
      <c r="V243" s="136" t="str">
        <f t="shared" si="492"/>
        <v/>
      </c>
      <c r="W243" s="136" t="str">
        <f t="shared" si="492"/>
        <v/>
      </c>
      <c r="X243" s="136" t="str">
        <f t="shared" si="492"/>
        <v/>
      </c>
      <c r="Y243" s="136" t="str">
        <f t="shared" si="492"/>
        <v/>
      </c>
      <c r="Z243" s="136" t="str">
        <f t="shared" si="492"/>
        <v/>
      </c>
      <c r="AA243" s="136" t="str">
        <f t="shared" si="492"/>
        <v/>
      </c>
      <c r="AB243" s="136" t="str">
        <f t="shared" si="492"/>
        <v/>
      </c>
      <c r="AC243" s="136" t="str">
        <f t="shared" si="492"/>
        <v/>
      </c>
      <c r="AD243" s="136" t="str">
        <f t="shared" si="492"/>
        <v/>
      </c>
      <c r="AE243" s="136" t="str">
        <f t="shared" si="492"/>
        <v/>
      </c>
      <c r="AF243" s="136" t="str">
        <f t="shared" si="492"/>
        <v/>
      </c>
      <c r="AG243" s="136" t="str">
        <f t="shared" si="492"/>
        <v/>
      </c>
      <c r="AH243" s="136" t="str">
        <f t="shared" si="492"/>
        <v/>
      </c>
      <c r="AI243" s="136" t="str">
        <f t="shared" si="492"/>
        <v/>
      </c>
      <c r="AJ243" s="136" t="str">
        <f t="shared" si="492"/>
        <v/>
      </c>
      <c r="AK243" s="136" t="str">
        <f t="shared" si="492"/>
        <v/>
      </c>
      <c r="AL243" s="136" t="str">
        <f t="shared" si="492"/>
        <v/>
      </c>
      <c r="AM243" s="136" t="str">
        <f t="shared" si="492"/>
        <v/>
      </c>
      <c r="AN243" s="136" t="str">
        <f t="shared" ref="AN243:BR243" si="493">IF(AJ243&lt;&gt;"",ROUND(AN4*IF($G$1&gt;=DATEVALUE("22/11/2019"),$C$243/365)*$F$243,IF(FALSE,-3,2)),"")</f>
        <v/>
      </c>
      <c r="AO243" s="136" t="str">
        <f t="shared" si="493"/>
        <v/>
      </c>
      <c r="AP243" s="136" t="str">
        <f t="shared" si="493"/>
        <v/>
      </c>
      <c r="AQ243" s="136" t="str">
        <f t="shared" si="493"/>
        <v/>
      </c>
      <c r="AR243" s="136" t="str">
        <f t="shared" si="493"/>
        <v/>
      </c>
      <c r="AS243" s="136" t="str">
        <f t="shared" si="493"/>
        <v/>
      </c>
      <c r="AT243" s="136" t="str">
        <f t="shared" si="493"/>
        <v/>
      </c>
      <c r="AU243" s="136" t="str">
        <f t="shared" si="493"/>
        <v/>
      </c>
      <c r="AV243" s="136" t="str">
        <f t="shared" si="493"/>
        <v/>
      </c>
      <c r="AW243" s="136" t="str">
        <f t="shared" si="493"/>
        <v/>
      </c>
      <c r="AX243" s="136" t="str">
        <f t="shared" si="493"/>
        <v/>
      </c>
      <c r="AY243" s="136" t="str">
        <f t="shared" si="493"/>
        <v/>
      </c>
      <c r="AZ243" s="136" t="str">
        <f t="shared" si="493"/>
        <v/>
      </c>
      <c r="BA243" s="136" t="str">
        <f t="shared" si="493"/>
        <v/>
      </c>
      <c r="BB243" s="136" t="str">
        <f t="shared" si="493"/>
        <v/>
      </c>
      <c r="BC243" s="136" t="str">
        <f t="shared" si="493"/>
        <v/>
      </c>
      <c r="BD243" s="136" t="str">
        <f t="shared" si="493"/>
        <v/>
      </c>
      <c r="BE243" s="136" t="str">
        <f t="shared" si="493"/>
        <v/>
      </c>
      <c r="BF243" s="136" t="str">
        <f t="shared" si="493"/>
        <v/>
      </c>
      <c r="BG243" s="136" t="str">
        <f t="shared" si="493"/>
        <v/>
      </c>
      <c r="BH243" s="136" t="str">
        <f t="shared" si="493"/>
        <v/>
      </c>
      <c r="BI243" s="136" t="str">
        <f t="shared" si="493"/>
        <v/>
      </c>
      <c r="BJ243" s="136" t="str">
        <f t="shared" si="493"/>
        <v/>
      </c>
      <c r="BK243" s="136" t="str">
        <f t="shared" si="493"/>
        <v/>
      </c>
      <c r="BL243" s="136" t="str">
        <f t="shared" si="493"/>
        <v/>
      </c>
      <c r="BM243" s="136" t="str">
        <f t="shared" si="493"/>
        <v/>
      </c>
      <c r="BN243" s="136" t="str">
        <f t="shared" si="493"/>
        <v/>
      </c>
      <c r="BO243" s="136" t="str">
        <f t="shared" si="493"/>
        <v/>
      </c>
      <c r="BP243" s="136" t="str">
        <f t="shared" si="493"/>
        <v/>
      </c>
      <c r="BQ243" s="136" t="str">
        <f t="shared" si="493"/>
        <v/>
      </c>
      <c r="BR243" s="136" t="str">
        <f t="shared" si="493"/>
        <v/>
      </c>
    </row>
    <row r="244" spans="1:70">
      <c r="A244" s="133" t="str">
        <f>IFERROR(IF(IF(AND(ROW(A244)=ROW($A$6),$G$2&lt;DATEVALUE("28/07/2006")),$G$2+1,INDEX('Intereses moratorios'!$A$7:$A$299,MATCH($G$2,'Intereses moratorios'!$A$7:$A$299,1)+ROW(A244)-ROW($A$6)))=0,"",IF(AND(ROW(A244)=ROW($A$6),$G$2&lt;DATEVALUE("28/07/2006")),$G$2+1,INDEX('Intereses moratorios'!$A$7:$A$299,MATCH($G$2,'Intereses moratorios'!$A$7:$A$299,1)+ROW(A244)-ROW($A$6)))),"")</f>
        <v/>
      </c>
      <c r="B244" s="133" t="str">
        <f>IFERROR(INDEX('Intereses moratorios'!$B$7:$B$299,MATCH(A244,'Intereses moratorios'!$A$7:$A$299,0)),"")</f>
        <v/>
      </c>
      <c r="C244" s="134" t="str">
        <f>IF(A244="","",IFERROR(IF($G$1&gt;=DATEVALUE("22/11/2019"),$E$4,INDEX('Intereses moratorios'!$D$7:$D$299,MATCH(A244,'Intereses moratorios'!$A$7:$A$299,0))),""))</f>
        <v/>
      </c>
      <c r="D244" s="133" t="str">
        <f t="shared" si="404"/>
        <v/>
      </c>
      <c r="E244" s="133" t="str">
        <f t="shared" si="405"/>
        <v/>
      </c>
      <c r="F244" s="135" t="str">
        <f t="shared" si="401"/>
        <v/>
      </c>
      <c r="G244" s="136" t="str">
        <f t="shared" si="398"/>
        <v/>
      </c>
      <c r="H244" s="136" t="str">
        <f t="shared" ref="H244:AM244" si="494">IF(D244&lt;&gt;"",ROUND(H4*IF($G$1&gt;=DATEVALUE("22/11/2019"),$C$244/365)*$F$244,IF(FALSE,-3,2)),"")</f>
        <v/>
      </c>
      <c r="I244" s="136" t="str">
        <f t="shared" si="494"/>
        <v/>
      </c>
      <c r="J244" s="136" t="str">
        <f t="shared" si="494"/>
        <v/>
      </c>
      <c r="K244" s="136" t="str">
        <f t="shared" si="494"/>
        <v/>
      </c>
      <c r="L244" s="136" t="str">
        <f t="shared" si="494"/>
        <v/>
      </c>
      <c r="M244" s="136" t="str">
        <f t="shared" si="494"/>
        <v/>
      </c>
      <c r="N244" s="136" t="str">
        <f t="shared" si="494"/>
        <v/>
      </c>
      <c r="O244" s="136" t="str">
        <f t="shared" si="494"/>
        <v/>
      </c>
      <c r="P244" s="136" t="str">
        <f t="shared" si="494"/>
        <v/>
      </c>
      <c r="Q244" s="136" t="str">
        <f t="shared" si="494"/>
        <v/>
      </c>
      <c r="R244" s="136" t="str">
        <f t="shared" si="494"/>
        <v/>
      </c>
      <c r="S244" s="136" t="str">
        <f t="shared" si="494"/>
        <v/>
      </c>
      <c r="T244" s="136" t="str">
        <f t="shared" si="494"/>
        <v/>
      </c>
      <c r="U244" s="136" t="str">
        <f t="shared" si="494"/>
        <v/>
      </c>
      <c r="V244" s="136" t="str">
        <f t="shared" si="494"/>
        <v/>
      </c>
      <c r="W244" s="136" t="str">
        <f t="shared" si="494"/>
        <v/>
      </c>
      <c r="X244" s="136" t="str">
        <f t="shared" si="494"/>
        <v/>
      </c>
      <c r="Y244" s="136" t="str">
        <f t="shared" si="494"/>
        <v/>
      </c>
      <c r="Z244" s="136" t="str">
        <f t="shared" si="494"/>
        <v/>
      </c>
      <c r="AA244" s="136" t="str">
        <f t="shared" si="494"/>
        <v/>
      </c>
      <c r="AB244" s="136" t="str">
        <f t="shared" si="494"/>
        <v/>
      </c>
      <c r="AC244" s="136" t="str">
        <f t="shared" si="494"/>
        <v/>
      </c>
      <c r="AD244" s="136" t="str">
        <f t="shared" si="494"/>
        <v/>
      </c>
      <c r="AE244" s="136" t="str">
        <f t="shared" si="494"/>
        <v/>
      </c>
      <c r="AF244" s="136" t="str">
        <f t="shared" si="494"/>
        <v/>
      </c>
      <c r="AG244" s="136" t="str">
        <f t="shared" si="494"/>
        <v/>
      </c>
      <c r="AH244" s="136" t="str">
        <f t="shared" si="494"/>
        <v/>
      </c>
      <c r="AI244" s="136" t="str">
        <f t="shared" si="494"/>
        <v/>
      </c>
      <c r="AJ244" s="136" t="str">
        <f t="shared" si="494"/>
        <v/>
      </c>
      <c r="AK244" s="136" t="str">
        <f t="shared" si="494"/>
        <v/>
      </c>
      <c r="AL244" s="136" t="str">
        <f t="shared" si="494"/>
        <v/>
      </c>
      <c r="AM244" s="136" t="str">
        <f t="shared" si="494"/>
        <v/>
      </c>
      <c r="AN244" s="136" t="str">
        <f t="shared" ref="AN244:BR244" si="495">IF(AJ244&lt;&gt;"",ROUND(AN4*IF($G$1&gt;=DATEVALUE("22/11/2019"),$C$244/365)*$F$244,IF(FALSE,-3,2)),"")</f>
        <v/>
      </c>
      <c r="AO244" s="136" t="str">
        <f t="shared" si="495"/>
        <v/>
      </c>
      <c r="AP244" s="136" t="str">
        <f t="shared" si="495"/>
        <v/>
      </c>
      <c r="AQ244" s="136" t="str">
        <f t="shared" si="495"/>
        <v/>
      </c>
      <c r="AR244" s="136" t="str">
        <f t="shared" si="495"/>
        <v/>
      </c>
      <c r="AS244" s="136" t="str">
        <f t="shared" si="495"/>
        <v/>
      </c>
      <c r="AT244" s="136" t="str">
        <f t="shared" si="495"/>
        <v/>
      </c>
      <c r="AU244" s="136" t="str">
        <f t="shared" si="495"/>
        <v/>
      </c>
      <c r="AV244" s="136" t="str">
        <f t="shared" si="495"/>
        <v/>
      </c>
      <c r="AW244" s="136" t="str">
        <f t="shared" si="495"/>
        <v/>
      </c>
      <c r="AX244" s="136" t="str">
        <f t="shared" si="495"/>
        <v/>
      </c>
      <c r="AY244" s="136" t="str">
        <f t="shared" si="495"/>
        <v/>
      </c>
      <c r="AZ244" s="136" t="str">
        <f t="shared" si="495"/>
        <v/>
      </c>
      <c r="BA244" s="136" t="str">
        <f t="shared" si="495"/>
        <v/>
      </c>
      <c r="BB244" s="136" t="str">
        <f t="shared" si="495"/>
        <v/>
      </c>
      <c r="BC244" s="136" t="str">
        <f t="shared" si="495"/>
        <v/>
      </c>
      <c r="BD244" s="136" t="str">
        <f t="shared" si="495"/>
        <v/>
      </c>
      <c r="BE244" s="136" t="str">
        <f t="shared" si="495"/>
        <v/>
      </c>
      <c r="BF244" s="136" t="str">
        <f t="shared" si="495"/>
        <v/>
      </c>
      <c r="BG244" s="136" t="str">
        <f t="shared" si="495"/>
        <v/>
      </c>
      <c r="BH244" s="136" t="str">
        <f t="shared" si="495"/>
        <v/>
      </c>
      <c r="BI244" s="136" t="str">
        <f t="shared" si="495"/>
        <v/>
      </c>
      <c r="BJ244" s="136" t="str">
        <f t="shared" si="495"/>
        <v/>
      </c>
      <c r="BK244" s="136" t="str">
        <f t="shared" si="495"/>
        <v/>
      </c>
      <c r="BL244" s="136" t="str">
        <f t="shared" si="495"/>
        <v/>
      </c>
      <c r="BM244" s="136" t="str">
        <f t="shared" si="495"/>
        <v/>
      </c>
      <c r="BN244" s="136" t="str">
        <f t="shared" si="495"/>
        <v/>
      </c>
      <c r="BO244" s="136" t="str">
        <f t="shared" si="495"/>
        <v/>
      </c>
      <c r="BP244" s="136" t="str">
        <f t="shared" si="495"/>
        <v/>
      </c>
      <c r="BQ244" s="136" t="str">
        <f t="shared" si="495"/>
        <v/>
      </c>
      <c r="BR244" s="136" t="str">
        <f t="shared" si="495"/>
        <v/>
      </c>
    </row>
    <row r="245" spans="1:70">
      <c r="A245" s="133" t="str">
        <f>IFERROR(IF(IF(AND(ROW(A245)=ROW($A$6),$G$2&lt;DATEVALUE("28/07/2006")),$G$2+1,INDEX('Intereses moratorios'!$A$7:$A$299,MATCH($G$2,'Intereses moratorios'!$A$7:$A$299,1)+ROW(A245)-ROW($A$6)))=0,"",IF(AND(ROW(A245)=ROW($A$6),$G$2&lt;DATEVALUE("28/07/2006")),$G$2+1,INDEX('Intereses moratorios'!$A$7:$A$299,MATCH($G$2,'Intereses moratorios'!$A$7:$A$299,1)+ROW(A245)-ROW($A$6)))),"")</f>
        <v/>
      </c>
      <c r="B245" s="133" t="str">
        <f>IFERROR(INDEX('Intereses moratorios'!$B$7:$B$299,MATCH(A245,'Intereses moratorios'!$A$7:$A$299,0)),"")</f>
        <v/>
      </c>
      <c r="C245" s="134" t="str">
        <f>IF(A245="","",IFERROR(IF($G$1&gt;=DATEVALUE("22/11/2019"),$E$4,INDEX('Intereses moratorios'!$D$7:$D$299,MATCH(A245,'Intereses moratorios'!$A$7:$A$299,0))),""))</f>
        <v/>
      </c>
      <c r="D245" s="133" t="str">
        <f t="shared" si="404"/>
        <v/>
      </c>
      <c r="E245" s="133" t="str">
        <f t="shared" si="405"/>
        <v/>
      </c>
      <c r="F245" s="135" t="str">
        <f t="shared" si="401"/>
        <v/>
      </c>
      <c r="G245" s="136" t="str">
        <f t="shared" si="398"/>
        <v/>
      </c>
      <c r="H245" s="136" t="str">
        <f t="shared" ref="H245:AM245" si="496">IF(D245&lt;&gt;"",ROUND(H4*IF($G$1&gt;=DATEVALUE("22/11/2019"),$C$245/365)*$F$245,IF(FALSE,-3,2)),"")</f>
        <v/>
      </c>
      <c r="I245" s="136" t="str">
        <f t="shared" si="496"/>
        <v/>
      </c>
      <c r="J245" s="136" t="str">
        <f t="shared" si="496"/>
        <v/>
      </c>
      <c r="K245" s="136" t="str">
        <f t="shared" si="496"/>
        <v/>
      </c>
      <c r="L245" s="136" t="str">
        <f t="shared" si="496"/>
        <v/>
      </c>
      <c r="M245" s="136" t="str">
        <f t="shared" si="496"/>
        <v/>
      </c>
      <c r="N245" s="136" t="str">
        <f t="shared" si="496"/>
        <v/>
      </c>
      <c r="O245" s="136" t="str">
        <f t="shared" si="496"/>
        <v/>
      </c>
      <c r="P245" s="136" t="str">
        <f t="shared" si="496"/>
        <v/>
      </c>
      <c r="Q245" s="136" t="str">
        <f t="shared" si="496"/>
        <v/>
      </c>
      <c r="R245" s="136" t="str">
        <f t="shared" si="496"/>
        <v/>
      </c>
      <c r="S245" s="136" t="str">
        <f t="shared" si="496"/>
        <v/>
      </c>
      <c r="T245" s="136" t="str">
        <f t="shared" si="496"/>
        <v/>
      </c>
      <c r="U245" s="136" t="str">
        <f t="shared" si="496"/>
        <v/>
      </c>
      <c r="V245" s="136" t="str">
        <f t="shared" si="496"/>
        <v/>
      </c>
      <c r="W245" s="136" t="str">
        <f t="shared" si="496"/>
        <v/>
      </c>
      <c r="X245" s="136" t="str">
        <f t="shared" si="496"/>
        <v/>
      </c>
      <c r="Y245" s="136" t="str">
        <f t="shared" si="496"/>
        <v/>
      </c>
      <c r="Z245" s="136" t="str">
        <f t="shared" si="496"/>
        <v/>
      </c>
      <c r="AA245" s="136" t="str">
        <f t="shared" si="496"/>
        <v/>
      </c>
      <c r="AB245" s="136" t="str">
        <f t="shared" si="496"/>
        <v/>
      </c>
      <c r="AC245" s="136" t="str">
        <f t="shared" si="496"/>
        <v/>
      </c>
      <c r="AD245" s="136" t="str">
        <f t="shared" si="496"/>
        <v/>
      </c>
      <c r="AE245" s="136" t="str">
        <f t="shared" si="496"/>
        <v/>
      </c>
      <c r="AF245" s="136" t="str">
        <f t="shared" si="496"/>
        <v/>
      </c>
      <c r="AG245" s="136" t="str">
        <f t="shared" si="496"/>
        <v/>
      </c>
      <c r="AH245" s="136" t="str">
        <f t="shared" si="496"/>
        <v/>
      </c>
      <c r="AI245" s="136" t="str">
        <f t="shared" si="496"/>
        <v/>
      </c>
      <c r="AJ245" s="136" t="str">
        <f t="shared" si="496"/>
        <v/>
      </c>
      <c r="AK245" s="136" t="str">
        <f t="shared" si="496"/>
        <v/>
      </c>
      <c r="AL245" s="136" t="str">
        <f t="shared" si="496"/>
        <v/>
      </c>
      <c r="AM245" s="136" t="str">
        <f t="shared" si="496"/>
        <v/>
      </c>
      <c r="AN245" s="136" t="str">
        <f t="shared" ref="AN245:BR245" si="497">IF(AJ245&lt;&gt;"",ROUND(AN4*IF($G$1&gt;=DATEVALUE("22/11/2019"),$C$245/365)*$F$245,IF(FALSE,-3,2)),"")</f>
        <v/>
      </c>
      <c r="AO245" s="136" t="str">
        <f t="shared" si="497"/>
        <v/>
      </c>
      <c r="AP245" s="136" t="str">
        <f t="shared" si="497"/>
        <v/>
      </c>
      <c r="AQ245" s="136" t="str">
        <f t="shared" si="497"/>
        <v/>
      </c>
      <c r="AR245" s="136" t="str">
        <f t="shared" si="497"/>
        <v/>
      </c>
      <c r="AS245" s="136" t="str">
        <f t="shared" si="497"/>
        <v/>
      </c>
      <c r="AT245" s="136" t="str">
        <f t="shared" si="497"/>
        <v/>
      </c>
      <c r="AU245" s="136" t="str">
        <f t="shared" si="497"/>
        <v/>
      </c>
      <c r="AV245" s="136" t="str">
        <f t="shared" si="497"/>
        <v/>
      </c>
      <c r="AW245" s="136" t="str">
        <f t="shared" si="497"/>
        <v/>
      </c>
      <c r="AX245" s="136" t="str">
        <f t="shared" si="497"/>
        <v/>
      </c>
      <c r="AY245" s="136" t="str">
        <f t="shared" si="497"/>
        <v/>
      </c>
      <c r="AZ245" s="136" t="str">
        <f t="shared" si="497"/>
        <v/>
      </c>
      <c r="BA245" s="136" t="str">
        <f t="shared" si="497"/>
        <v/>
      </c>
      <c r="BB245" s="136" t="str">
        <f t="shared" si="497"/>
        <v/>
      </c>
      <c r="BC245" s="136" t="str">
        <f t="shared" si="497"/>
        <v/>
      </c>
      <c r="BD245" s="136" t="str">
        <f t="shared" si="497"/>
        <v/>
      </c>
      <c r="BE245" s="136" t="str">
        <f t="shared" si="497"/>
        <v/>
      </c>
      <c r="BF245" s="136" t="str">
        <f t="shared" si="497"/>
        <v/>
      </c>
      <c r="BG245" s="136" t="str">
        <f t="shared" si="497"/>
        <v/>
      </c>
      <c r="BH245" s="136" t="str">
        <f t="shared" si="497"/>
        <v/>
      </c>
      <c r="BI245" s="136" t="str">
        <f t="shared" si="497"/>
        <v/>
      </c>
      <c r="BJ245" s="136" t="str">
        <f t="shared" si="497"/>
        <v/>
      </c>
      <c r="BK245" s="136" t="str">
        <f t="shared" si="497"/>
        <v/>
      </c>
      <c r="BL245" s="136" t="str">
        <f t="shared" si="497"/>
        <v/>
      </c>
      <c r="BM245" s="136" t="str">
        <f t="shared" si="497"/>
        <v/>
      </c>
      <c r="BN245" s="136" t="str">
        <f t="shared" si="497"/>
        <v/>
      </c>
      <c r="BO245" s="136" t="str">
        <f t="shared" si="497"/>
        <v/>
      </c>
      <c r="BP245" s="136" t="str">
        <f t="shared" si="497"/>
        <v/>
      </c>
      <c r="BQ245" s="136" t="str">
        <f t="shared" si="497"/>
        <v/>
      </c>
      <c r="BR245" s="136" t="str">
        <f t="shared" si="497"/>
        <v/>
      </c>
    </row>
    <row r="246" spans="1:70">
      <c r="A246" s="133" t="str">
        <f>IFERROR(IF(IF(AND(ROW(A246)=ROW($A$6),$G$2&lt;DATEVALUE("28/07/2006")),$G$2+1,INDEX('Intereses moratorios'!$A$7:$A$299,MATCH($G$2,'Intereses moratorios'!$A$7:$A$299,1)+ROW(A246)-ROW($A$6)))=0,"",IF(AND(ROW(A246)=ROW($A$6),$G$2&lt;DATEVALUE("28/07/2006")),$G$2+1,INDEX('Intereses moratorios'!$A$7:$A$299,MATCH($G$2,'Intereses moratorios'!$A$7:$A$299,1)+ROW(A246)-ROW($A$6)))),"")</f>
        <v/>
      </c>
      <c r="B246" s="133" t="str">
        <f>IFERROR(INDEX('Intereses moratorios'!$B$7:$B$299,MATCH(A246,'Intereses moratorios'!$A$7:$A$299,0)),"")</f>
        <v/>
      </c>
      <c r="C246" s="134" t="str">
        <f>IF(A246="","",IFERROR(IF($G$1&gt;=DATEVALUE("22/11/2019"),$E$4,INDEX('Intereses moratorios'!$D$7:$D$299,MATCH(A246,'Intereses moratorios'!$A$7:$A$299,0))),""))</f>
        <v/>
      </c>
      <c r="D246" s="133" t="str">
        <f t="shared" si="404"/>
        <v/>
      </c>
      <c r="E246" s="133" t="str">
        <f t="shared" si="405"/>
        <v/>
      </c>
      <c r="F246" s="135" t="str">
        <f t="shared" si="401"/>
        <v/>
      </c>
      <c r="G246" s="136" t="str">
        <f t="shared" si="398"/>
        <v/>
      </c>
      <c r="H246" s="136" t="str">
        <f t="shared" ref="H246:AM246" si="498">IF(D246&lt;&gt;"",ROUND(H4*IF($G$1&gt;=DATEVALUE("22/11/2019"),$C$246/365)*$F$246,IF(FALSE,-3,2)),"")</f>
        <v/>
      </c>
      <c r="I246" s="136" t="str">
        <f t="shared" si="498"/>
        <v/>
      </c>
      <c r="J246" s="136" t="str">
        <f t="shared" si="498"/>
        <v/>
      </c>
      <c r="K246" s="136" t="str">
        <f t="shared" si="498"/>
        <v/>
      </c>
      <c r="L246" s="136" t="str">
        <f t="shared" si="498"/>
        <v/>
      </c>
      <c r="M246" s="136" t="str">
        <f t="shared" si="498"/>
        <v/>
      </c>
      <c r="N246" s="136" t="str">
        <f t="shared" si="498"/>
        <v/>
      </c>
      <c r="O246" s="136" t="str">
        <f t="shared" si="498"/>
        <v/>
      </c>
      <c r="P246" s="136" t="str">
        <f t="shared" si="498"/>
        <v/>
      </c>
      <c r="Q246" s="136" t="str">
        <f t="shared" si="498"/>
        <v/>
      </c>
      <c r="R246" s="136" t="str">
        <f t="shared" si="498"/>
        <v/>
      </c>
      <c r="S246" s="136" t="str">
        <f t="shared" si="498"/>
        <v/>
      </c>
      <c r="T246" s="136" t="str">
        <f t="shared" si="498"/>
        <v/>
      </c>
      <c r="U246" s="136" t="str">
        <f t="shared" si="498"/>
        <v/>
      </c>
      <c r="V246" s="136" t="str">
        <f t="shared" si="498"/>
        <v/>
      </c>
      <c r="W246" s="136" t="str">
        <f t="shared" si="498"/>
        <v/>
      </c>
      <c r="X246" s="136" t="str">
        <f t="shared" si="498"/>
        <v/>
      </c>
      <c r="Y246" s="136" t="str">
        <f t="shared" si="498"/>
        <v/>
      </c>
      <c r="Z246" s="136" t="str">
        <f t="shared" si="498"/>
        <v/>
      </c>
      <c r="AA246" s="136" t="str">
        <f t="shared" si="498"/>
        <v/>
      </c>
      <c r="AB246" s="136" t="str">
        <f t="shared" si="498"/>
        <v/>
      </c>
      <c r="AC246" s="136" t="str">
        <f t="shared" si="498"/>
        <v/>
      </c>
      <c r="AD246" s="136" t="str">
        <f t="shared" si="498"/>
        <v/>
      </c>
      <c r="AE246" s="136" t="str">
        <f t="shared" si="498"/>
        <v/>
      </c>
      <c r="AF246" s="136" t="str">
        <f t="shared" si="498"/>
        <v/>
      </c>
      <c r="AG246" s="136" t="str">
        <f t="shared" si="498"/>
        <v/>
      </c>
      <c r="AH246" s="136" t="str">
        <f t="shared" si="498"/>
        <v/>
      </c>
      <c r="AI246" s="136" t="str">
        <f t="shared" si="498"/>
        <v/>
      </c>
      <c r="AJ246" s="136" t="str">
        <f t="shared" si="498"/>
        <v/>
      </c>
      <c r="AK246" s="136" t="str">
        <f t="shared" si="498"/>
        <v/>
      </c>
      <c r="AL246" s="136" t="str">
        <f t="shared" si="498"/>
        <v/>
      </c>
      <c r="AM246" s="136" t="str">
        <f t="shared" si="498"/>
        <v/>
      </c>
      <c r="AN246" s="136" t="str">
        <f t="shared" ref="AN246:BR246" si="499">IF(AJ246&lt;&gt;"",ROUND(AN4*IF($G$1&gt;=DATEVALUE("22/11/2019"),$C$246/365)*$F$246,IF(FALSE,-3,2)),"")</f>
        <v/>
      </c>
      <c r="AO246" s="136" t="str">
        <f t="shared" si="499"/>
        <v/>
      </c>
      <c r="AP246" s="136" t="str">
        <f t="shared" si="499"/>
        <v/>
      </c>
      <c r="AQ246" s="136" t="str">
        <f t="shared" si="499"/>
        <v/>
      </c>
      <c r="AR246" s="136" t="str">
        <f t="shared" si="499"/>
        <v/>
      </c>
      <c r="AS246" s="136" t="str">
        <f t="shared" si="499"/>
        <v/>
      </c>
      <c r="AT246" s="136" t="str">
        <f t="shared" si="499"/>
        <v/>
      </c>
      <c r="AU246" s="136" t="str">
        <f t="shared" si="499"/>
        <v/>
      </c>
      <c r="AV246" s="136" t="str">
        <f t="shared" si="499"/>
        <v/>
      </c>
      <c r="AW246" s="136" t="str">
        <f t="shared" si="499"/>
        <v/>
      </c>
      <c r="AX246" s="136" t="str">
        <f t="shared" si="499"/>
        <v/>
      </c>
      <c r="AY246" s="136" t="str">
        <f t="shared" si="499"/>
        <v/>
      </c>
      <c r="AZ246" s="136" t="str">
        <f t="shared" si="499"/>
        <v/>
      </c>
      <c r="BA246" s="136" t="str">
        <f t="shared" si="499"/>
        <v/>
      </c>
      <c r="BB246" s="136" t="str">
        <f t="shared" si="499"/>
        <v/>
      </c>
      <c r="BC246" s="136" t="str">
        <f t="shared" si="499"/>
        <v/>
      </c>
      <c r="BD246" s="136" t="str">
        <f t="shared" si="499"/>
        <v/>
      </c>
      <c r="BE246" s="136" t="str">
        <f t="shared" si="499"/>
        <v/>
      </c>
      <c r="BF246" s="136" t="str">
        <f t="shared" si="499"/>
        <v/>
      </c>
      <c r="BG246" s="136" t="str">
        <f t="shared" si="499"/>
        <v/>
      </c>
      <c r="BH246" s="136" t="str">
        <f t="shared" si="499"/>
        <v/>
      </c>
      <c r="BI246" s="136" t="str">
        <f t="shared" si="499"/>
        <v/>
      </c>
      <c r="BJ246" s="136" t="str">
        <f t="shared" si="499"/>
        <v/>
      </c>
      <c r="BK246" s="136" t="str">
        <f t="shared" si="499"/>
        <v/>
      </c>
      <c r="BL246" s="136" t="str">
        <f t="shared" si="499"/>
        <v/>
      </c>
      <c r="BM246" s="136" t="str">
        <f t="shared" si="499"/>
        <v/>
      </c>
      <c r="BN246" s="136" t="str">
        <f t="shared" si="499"/>
        <v/>
      </c>
      <c r="BO246" s="136" t="str">
        <f t="shared" si="499"/>
        <v/>
      </c>
      <c r="BP246" s="136" t="str">
        <f t="shared" si="499"/>
        <v/>
      </c>
      <c r="BQ246" s="136" t="str">
        <f t="shared" si="499"/>
        <v/>
      </c>
      <c r="BR246" s="136" t="str">
        <f t="shared" si="499"/>
        <v/>
      </c>
    </row>
    <row r="247" spans="1:70">
      <c r="A247" s="133" t="str">
        <f>IFERROR(IF(IF(AND(ROW(A247)=ROW($A$6),$G$2&lt;DATEVALUE("28/07/2006")),$G$2+1,INDEX('Intereses moratorios'!$A$7:$A$299,MATCH($G$2,'Intereses moratorios'!$A$7:$A$299,1)+ROW(A247)-ROW($A$6)))=0,"",IF(AND(ROW(A247)=ROW($A$6),$G$2&lt;DATEVALUE("28/07/2006")),$G$2+1,INDEX('Intereses moratorios'!$A$7:$A$299,MATCH($G$2,'Intereses moratorios'!$A$7:$A$299,1)+ROW(A247)-ROW($A$6)))),"")</f>
        <v/>
      </c>
      <c r="B247" s="133" t="str">
        <f>IFERROR(INDEX('Intereses moratorios'!$B$7:$B$299,MATCH(A247,'Intereses moratorios'!$A$7:$A$299,0)),"")</f>
        <v/>
      </c>
      <c r="C247" s="134" t="str">
        <f>IF(A247="","",IFERROR(IF($G$1&gt;=DATEVALUE("22/11/2019"),$E$4,INDEX('Intereses moratorios'!$D$7:$D$299,MATCH(A247,'Intereses moratorios'!$A$7:$A$299,0))),""))</f>
        <v/>
      </c>
      <c r="D247" s="133" t="str">
        <f t="shared" si="404"/>
        <v/>
      </c>
      <c r="E247" s="133" t="str">
        <f t="shared" si="405"/>
        <v/>
      </c>
      <c r="F247" s="135" t="str">
        <f t="shared" si="401"/>
        <v/>
      </c>
      <c r="G247" s="136" t="str">
        <f t="shared" si="398"/>
        <v/>
      </c>
      <c r="H247" s="136" t="str">
        <f t="shared" ref="H247:AM247" si="500">IF(D247&lt;&gt;"",ROUND(H4*IF($G$1&gt;=DATEVALUE("22/11/2019"),$C$247/365)*$F$247,IF(FALSE,-3,2)),"")</f>
        <v/>
      </c>
      <c r="I247" s="136" t="str">
        <f t="shared" si="500"/>
        <v/>
      </c>
      <c r="J247" s="136" t="str">
        <f t="shared" si="500"/>
        <v/>
      </c>
      <c r="K247" s="136" t="str">
        <f t="shared" si="500"/>
        <v/>
      </c>
      <c r="L247" s="136" t="str">
        <f t="shared" si="500"/>
        <v/>
      </c>
      <c r="M247" s="136" t="str">
        <f t="shared" si="500"/>
        <v/>
      </c>
      <c r="N247" s="136" t="str">
        <f t="shared" si="500"/>
        <v/>
      </c>
      <c r="O247" s="136" t="str">
        <f t="shared" si="500"/>
        <v/>
      </c>
      <c r="P247" s="136" t="str">
        <f t="shared" si="500"/>
        <v/>
      </c>
      <c r="Q247" s="136" t="str">
        <f t="shared" si="500"/>
        <v/>
      </c>
      <c r="R247" s="136" t="str">
        <f t="shared" si="500"/>
        <v/>
      </c>
      <c r="S247" s="136" t="str">
        <f t="shared" si="500"/>
        <v/>
      </c>
      <c r="T247" s="136" t="str">
        <f t="shared" si="500"/>
        <v/>
      </c>
      <c r="U247" s="136" t="str">
        <f t="shared" si="500"/>
        <v/>
      </c>
      <c r="V247" s="136" t="str">
        <f t="shared" si="500"/>
        <v/>
      </c>
      <c r="W247" s="136" t="str">
        <f t="shared" si="500"/>
        <v/>
      </c>
      <c r="X247" s="136" t="str">
        <f t="shared" si="500"/>
        <v/>
      </c>
      <c r="Y247" s="136" t="str">
        <f t="shared" si="500"/>
        <v/>
      </c>
      <c r="Z247" s="136" t="str">
        <f t="shared" si="500"/>
        <v/>
      </c>
      <c r="AA247" s="136" t="str">
        <f t="shared" si="500"/>
        <v/>
      </c>
      <c r="AB247" s="136" t="str">
        <f t="shared" si="500"/>
        <v/>
      </c>
      <c r="AC247" s="136" t="str">
        <f t="shared" si="500"/>
        <v/>
      </c>
      <c r="AD247" s="136" t="str">
        <f t="shared" si="500"/>
        <v/>
      </c>
      <c r="AE247" s="136" t="str">
        <f t="shared" si="500"/>
        <v/>
      </c>
      <c r="AF247" s="136" t="str">
        <f t="shared" si="500"/>
        <v/>
      </c>
      <c r="AG247" s="136" t="str">
        <f t="shared" si="500"/>
        <v/>
      </c>
      <c r="AH247" s="136" t="str">
        <f t="shared" si="500"/>
        <v/>
      </c>
      <c r="AI247" s="136" t="str">
        <f t="shared" si="500"/>
        <v/>
      </c>
      <c r="AJ247" s="136" t="str">
        <f t="shared" si="500"/>
        <v/>
      </c>
      <c r="AK247" s="136" t="str">
        <f t="shared" si="500"/>
        <v/>
      </c>
      <c r="AL247" s="136" t="str">
        <f t="shared" si="500"/>
        <v/>
      </c>
      <c r="AM247" s="136" t="str">
        <f t="shared" si="500"/>
        <v/>
      </c>
      <c r="AN247" s="136" t="str">
        <f t="shared" ref="AN247:BR247" si="501">IF(AJ247&lt;&gt;"",ROUND(AN4*IF($G$1&gt;=DATEVALUE("22/11/2019"),$C$247/365)*$F$247,IF(FALSE,-3,2)),"")</f>
        <v/>
      </c>
      <c r="AO247" s="136" t="str">
        <f t="shared" si="501"/>
        <v/>
      </c>
      <c r="AP247" s="136" t="str">
        <f t="shared" si="501"/>
        <v/>
      </c>
      <c r="AQ247" s="136" t="str">
        <f t="shared" si="501"/>
        <v/>
      </c>
      <c r="AR247" s="136" t="str">
        <f t="shared" si="501"/>
        <v/>
      </c>
      <c r="AS247" s="136" t="str">
        <f t="shared" si="501"/>
        <v/>
      </c>
      <c r="AT247" s="136" t="str">
        <f t="shared" si="501"/>
        <v/>
      </c>
      <c r="AU247" s="136" t="str">
        <f t="shared" si="501"/>
        <v/>
      </c>
      <c r="AV247" s="136" t="str">
        <f t="shared" si="501"/>
        <v/>
      </c>
      <c r="AW247" s="136" t="str">
        <f t="shared" si="501"/>
        <v/>
      </c>
      <c r="AX247" s="136" t="str">
        <f t="shared" si="501"/>
        <v/>
      </c>
      <c r="AY247" s="136" t="str">
        <f t="shared" si="501"/>
        <v/>
      </c>
      <c r="AZ247" s="136" t="str">
        <f t="shared" si="501"/>
        <v/>
      </c>
      <c r="BA247" s="136" t="str">
        <f t="shared" si="501"/>
        <v/>
      </c>
      <c r="BB247" s="136" t="str">
        <f t="shared" si="501"/>
        <v/>
      </c>
      <c r="BC247" s="136" t="str">
        <f t="shared" si="501"/>
        <v/>
      </c>
      <c r="BD247" s="136" t="str">
        <f t="shared" si="501"/>
        <v/>
      </c>
      <c r="BE247" s="136" t="str">
        <f t="shared" si="501"/>
        <v/>
      </c>
      <c r="BF247" s="136" t="str">
        <f t="shared" si="501"/>
        <v/>
      </c>
      <c r="BG247" s="136" t="str">
        <f t="shared" si="501"/>
        <v/>
      </c>
      <c r="BH247" s="136" t="str">
        <f t="shared" si="501"/>
        <v/>
      </c>
      <c r="BI247" s="136" t="str">
        <f t="shared" si="501"/>
        <v/>
      </c>
      <c r="BJ247" s="136" t="str">
        <f t="shared" si="501"/>
        <v/>
      </c>
      <c r="BK247" s="136" t="str">
        <f t="shared" si="501"/>
        <v/>
      </c>
      <c r="BL247" s="136" t="str">
        <f t="shared" si="501"/>
        <v/>
      </c>
      <c r="BM247" s="136" t="str">
        <f t="shared" si="501"/>
        <v/>
      </c>
      <c r="BN247" s="136" t="str">
        <f t="shared" si="501"/>
        <v/>
      </c>
      <c r="BO247" s="136" t="str">
        <f t="shared" si="501"/>
        <v/>
      </c>
      <c r="BP247" s="136" t="str">
        <f t="shared" si="501"/>
        <v/>
      </c>
      <c r="BQ247" s="136" t="str">
        <f t="shared" si="501"/>
        <v/>
      </c>
      <c r="BR247" s="136" t="str">
        <f t="shared" si="501"/>
        <v/>
      </c>
    </row>
    <row r="248" spans="1:70">
      <c r="A248" s="133" t="str">
        <f>IFERROR(IF(IF(AND(ROW(A248)=ROW($A$6),$G$2&lt;DATEVALUE("28/07/2006")),$G$2+1,INDEX('Intereses moratorios'!$A$7:$A$299,MATCH($G$2,'Intereses moratorios'!$A$7:$A$299,1)+ROW(A248)-ROW($A$6)))=0,"",IF(AND(ROW(A248)=ROW($A$6),$G$2&lt;DATEVALUE("28/07/2006")),$G$2+1,INDEX('Intereses moratorios'!$A$7:$A$299,MATCH($G$2,'Intereses moratorios'!$A$7:$A$299,1)+ROW(A248)-ROW($A$6)))),"")</f>
        <v/>
      </c>
      <c r="B248" s="133" t="str">
        <f>IFERROR(INDEX('Intereses moratorios'!$B$7:$B$299,MATCH(A248,'Intereses moratorios'!$A$7:$A$299,0)),"")</f>
        <v/>
      </c>
      <c r="C248" s="134" t="str">
        <f>IF(A248="","",IFERROR(IF($G$1&gt;=DATEVALUE("22/11/2019"),$E$4,INDEX('Intereses moratorios'!$D$7:$D$299,MATCH(A248,'Intereses moratorios'!$A$7:$A$299,0))),""))</f>
        <v/>
      </c>
      <c r="D248" s="133" t="str">
        <f t="shared" si="404"/>
        <v/>
      </c>
      <c r="E248" s="133" t="str">
        <f t="shared" si="405"/>
        <v/>
      </c>
      <c r="F248" s="135" t="str">
        <f t="shared" si="401"/>
        <v/>
      </c>
      <c r="G248" s="136" t="str">
        <f t="shared" si="398"/>
        <v/>
      </c>
      <c r="H248" s="136" t="str">
        <f t="shared" ref="H248:AM248" si="502">IF(D248&lt;&gt;"",ROUND(H4*IF($G$1&gt;=DATEVALUE("22/11/2019"),$C$248/365)*$F$248,IF(FALSE,-3,2)),"")</f>
        <v/>
      </c>
      <c r="I248" s="136" t="str">
        <f t="shared" si="502"/>
        <v/>
      </c>
      <c r="J248" s="136" t="str">
        <f t="shared" si="502"/>
        <v/>
      </c>
      <c r="K248" s="136" t="str">
        <f t="shared" si="502"/>
        <v/>
      </c>
      <c r="L248" s="136" t="str">
        <f t="shared" si="502"/>
        <v/>
      </c>
      <c r="M248" s="136" t="str">
        <f t="shared" si="502"/>
        <v/>
      </c>
      <c r="N248" s="136" t="str">
        <f t="shared" si="502"/>
        <v/>
      </c>
      <c r="O248" s="136" t="str">
        <f t="shared" si="502"/>
        <v/>
      </c>
      <c r="P248" s="136" t="str">
        <f t="shared" si="502"/>
        <v/>
      </c>
      <c r="Q248" s="136" t="str">
        <f t="shared" si="502"/>
        <v/>
      </c>
      <c r="R248" s="136" t="str">
        <f t="shared" si="502"/>
        <v/>
      </c>
      <c r="S248" s="136" t="str">
        <f t="shared" si="502"/>
        <v/>
      </c>
      <c r="T248" s="136" t="str">
        <f t="shared" si="502"/>
        <v/>
      </c>
      <c r="U248" s="136" t="str">
        <f t="shared" si="502"/>
        <v/>
      </c>
      <c r="V248" s="136" t="str">
        <f t="shared" si="502"/>
        <v/>
      </c>
      <c r="W248" s="136" t="str">
        <f t="shared" si="502"/>
        <v/>
      </c>
      <c r="X248" s="136" t="str">
        <f t="shared" si="502"/>
        <v/>
      </c>
      <c r="Y248" s="136" t="str">
        <f t="shared" si="502"/>
        <v/>
      </c>
      <c r="Z248" s="136" t="str">
        <f t="shared" si="502"/>
        <v/>
      </c>
      <c r="AA248" s="136" t="str">
        <f t="shared" si="502"/>
        <v/>
      </c>
      <c r="AB248" s="136" t="str">
        <f t="shared" si="502"/>
        <v/>
      </c>
      <c r="AC248" s="136" t="str">
        <f t="shared" si="502"/>
        <v/>
      </c>
      <c r="AD248" s="136" t="str">
        <f t="shared" si="502"/>
        <v/>
      </c>
      <c r="AE248" s="136" t="str">
        <f t="shared" si="502"/>
        <v/>
      </c>
      <c r="AF248" s="136" t="str">
        <f t="shared" si="502"/>
        <v/>
      </c>
      <c r="AG248" s="136" t="str">
        <f t="shared" si="502"/>
        <v/>
      </c>
      <c r="AH248" s="136" t="str">
        <f t="shared" si="502"/>
        <v/>
      </c>
      <c r="AI248" s="136" t="str">
        <f t="shared" si="502"/>
        <v/>
      </c>
      <c r="AJ248" s="136" t="str">
        <f t="shared" si="502"/>
        <v/>
      </c>
      <c r="AK248" s="136" t="str">
        <f t="shared" si="502"/>
        <v/>
      </c>
      <c r="AL248" s="136" t="str">
        <f t="shared" si="502"/>
        <v/>
      </c>
      <c r="AM248" s="136" t="str">
        <f t="shared" si="502"/>
        <v/>
      </c>
      <c r="AN248" s="136" t="str">
        <f t="shared" ref="AN248:BR248" si="503">IF(AJ248&lt;&gt;"",ROUND(AN4*IF($G$1&gt;=DATEVALUE("22/11/2019"),$C$248/365)*$F$248,IF(FALSE,-3,2)),"")</f>
        <v/>
      </c>
      <c r="AO248" s="136" t="str">
        <f t="shared" si="503"/>
        <v/>
      </c>
      <c r="AP248" s="136" t="str">
        <f t="shared" si="503"/>
        <v/>
      </c>
      <c r="AQ248" s="136" t="str">
        <f t="shared" si="503"/>
        <v/>
      </c>
      <c r="AR248" s="136" t="str">
        <f t="shared" si="503"/>
        <v/>
      </c>
      <c r="AS248" s="136" t="str">
        <f t="shared" si="503"/>
        <v/>
      </c>
      <c r="AT248" s="136" t="str">
        <f t="shared" si="503"/>
        <v/>
      </c>
      <c r="AU248" s="136" t="str">
        <f t="shared" si="503"/>
        <v/>
      </c>
      <c r="AV248" s="136" t="str">
        <f t="shared" si="503"/>
        <v/>
      </c>
      <c r="AW248" s="136" t="str">
        <f t="shared" si="503"/>
        <v/>
      </c>
      <c r="AX248" s="136" t="str">
        <f t="shared" si="503"/>
        <v/>
      </c>
      <c r="AY248" s="136" t="str">
        <f t="shared" si="503"/>
        <v/>
      </c>
      <c r="AZ248" s="136" t="str">
        <f t="shared" si="503"/>
        <v/>
      </c>
      <c r="BA248" s="136" t="str">
        <f t="shared" si="503"/>
        <v/>
      </c>
      <c r="BB248" s="136" t="str">
        <f t="shared" si="503"/>
        <v/>
      </c>
      <c r="BC248" s="136" t="str">
        <f t="shared" si="503"/>
        <v/>
      </c>
      <c r="BD248" s="136" t="str">
        <f t="shared" si="503"/>
        <v/>
      </c>
      <c r="BE248" s="136" t="str">
        <f t="shared" si="503"/>
        <v/>
      </c>
      <c r="BF248" s="136" t="str">
        <f t="shared" si="503"/>
        <v/>
      </c>
      <c r="BG248" s="136" t="str">
        <f t="shared" si="503"/>
        <v/>
      </c>
      <c r="BH248" s="136" t="str">
        <f t="shared" si="503"/>
        <v/>
      </c>
      <c r="BI248" s="136" t="str">
        <f t="shared" si="503"/>
        <v/>
      </c>
      <c r="BJ248" s="136" t="str">
        <f t="shared" si="503"/>
        <v/>
      </c>
      <c r="BK248" s="136" t="str">
        <f t="shared" si="503"/>
        <v/>
      </c>
      <c r="BL248" s="136" t="str">
        <f t="shared" si="503"/>
        <v/>
      </c>
      <c r="BM248" s="136" t="str">
        <f t="shared" si="503"/>
        <v/>
      </c>
      <c r="BN248" s="136" t="str">
        <f t="shared" si="503"/>
        <v/>
      </c>
      <c r="BO248" s="136" t="str">
        <f t="shared" si="503"/>
        <v/>
      </c>
      <c r="BP248" s="136" t="str">
        <f t="shared" si="503"/>
        <v/>
      </c>
      <c r="BQ248" s="136" t="str">
        <f t="shared" si="503"/>
        <v/>
      </c>
      <c r="BR248" s="136" t="str">
        <f t="shared" si="503"/>
        <v/>
      </c>
    </row>
    <row r="249" spans="1:70">
      <c r="A249" s="133" t="str">
        <f>IFERROR(IF(IF(AND(ROW(A249)=ROW($A$6),$G$2&lt;DATEVALUE("28/07/2006")),$G$2+1,INDEX('Intereses moratorios'!$A$7:$A$299,MATCH($G$2,'Intereses moratorios'!$A$7:$A$299,1)+ROW(A249)-ROW($A$6)))=0,"",IF(AND(ROW(A249)=ROW($A$6),$G$2&lt;DATEVALUE("28/07/2006")),$G$2+1,INDEX('Intereses moratorios'!$A$7:$A$299,MATCH($G$2,'Intereses moratorios'!$A$7:$A$299,1)+ROW(A249)-ROW($A$6)))),"")</f>
        <v/>
      </c>
      <c r="B249" s="133" t="str">
        <f>IFERROR(INDEX('Intereses moratorios'!$B$7:$B$299,MATCH(A249,'Intereses moratorios'!$A$7:$A$299,0)),"")</f>
        <v/>
      </c>
      <c r="C249" s="134" t="str">
        <f>IF(A249="","",IFERROR(IF($G$1&gt;=DATEVALUE("22/11/2019"),$E$4,INDEX('Intereses moratorios'!$D$7:$D$299,MATCH(A249,'Intereses moratorios'!$A$7:$A$299,0))),""))</f>
        <v/>
      </c>
      <c r="D249" s="133" t="str">
        <f t="shared" si="404"/>
        <v/>
      </c>
      <c r="E249" s="133" t="str">
        <f t="shared" si="405"/>
        <v/>
      </c>
      <c r="F249" s="135" t="str">
        <f t="shared" si="401"/>
        <v/>
      </c>
      <c r="G249" s="136" t="str">
        <f t="shared" si="398"/>
        <v/>
      </c>
      <c r="H249" s="136" t="str">
        <f t="shared" ref="H249:AM249" si="504">IF(D249&lt;&gt;"",ROUND(H4*IF($G$1&gt;=DATEVALUE("22/11/2019"),$C$249/365)*$F$249,IF(FALSE,-3,2)),"")</f>
        <v/>
      </c>
      <c r="I249" s="136" t="str">
        <f t="shared" si="504"/>
        <v/>
      </c>
      <c r="J249" s="136" t="str">
        <f t="shared" si="504"/>
        <v/>
      </c>
      <c r="K249" s="136" t="str">
        <f t="shared" si="504"/>
        <v/>
      </c>
      <c r="L249" s="136" t="str">
        <f t="shared" si="504"/>
        <v/>
      </c>
      <c r="M249" s="136" t="str">
        <f t="shared" si="504"/>
        <v/>
      </c>
      <c r="N249" s="136" t="str">
        <f t="shared" si="504"/>
        <v/>
      </c>
      <c r="O249" s="136" t="str">
        <f t="shared" si="504"/>
        <v/>
      </c>
      <c r="P249" s="136" t="str">
        <f t="shared" si="504"/>
        <v/>
      </c>
      <c r="Q249" s="136" t="str">
        <f t="shared" si="504"/>
        <v/>
      </c>
      <c r="R249" s="136" t="str">
        <f t="shared" si="504"/>
        <v/>
      </c>
      <c r="S249" s="136" t="str">
        <f t="shared" si="504"/>
        <v/>
      </c>
      <c r="T249" s="136" t="str">
        <f t="shared" si="504"/>
        <v/>
      </c>
      <c r="U249" s="136" t="str">
        <f t="shared" si="504"/>
        <v/>
      </c>
      <c r="V249" s="136" t="str">
        <f t="shared" si="504"/>
        <v/>
      </c>
      <c r="W249" s="136" t="str">
        <f t="shared" si="504"/>
        <v/>
      </c>
      <c r="X249" s="136" t="str">
        <f t="shared" si="504"/>
        <v/>
      </c>
      <c r="Y249" s="136" t="str">
        <f t="shared" si="504"/>
        <v/>
      </c>
      <c r="Z249" s="136" t="str">
        <f t="shared" si="504"/>
        <v/>
      </c>
      <c r="AA249" s="136" t="str">
        <f t="shared" si="504"/>
        <v/>
      </c>
      <c r="AB249" s="136" t="str">
        <f t="shared" si="504"/>
        <v/>
      </c>
      <c r="AC249" s="136" t="str">
        <f t="shared" si="504"/>
        <v/>
      </c>
      <c r="AD249" s="136" t="str">
        <f t="shared" si="504"/>
        <v/>
      </c>
      <c r="AE249" s="136" t="str">
        <f t="shared" si="504"/>
        <v/>
      </c>
      <c r="AF249" s="136" t="str">
        <f t="shared" si="504"/>
        <v/>
      </c>
      <c r="AG249" s="136" t="str">
        <f t="shared" si="504"/>
        <v/>
      </c>
      <c r="AH249" s="136" t="str">
        <f t="shared" si="504"/>
        <v/>
      </c>
      <c r="AI249" s="136" t="str">
        <f t="shared" si="504"/>
        <v/>
      </c>
      <c r="AJ249" s="136" t="str">
        <f t="shared" si="504"/>
        <v/>
      </c>
      <c r="AK249" s="136" t="str">
        <f t="shared" si="504"/>
        <v/>
      </c>
      <c r="AL249" s="136" t="str">
        <f t="shared" si="504"/>
        <v/>
      </c>
      <c r="AM249" s="136" t="str">
        <f t="shared" si="504"/>
        <v/>
      </c>
      <c r="AN249" s="136" t="str">
        <f t="shared" ref="AN249:BR249" si="505">IF(AJ249&lt;&gt;"",ROUND(AN4*IF($G$1&gt;=DATEVALUE("22/11/2019"),$C$249/365)*$F$249,IF(FALSE,-3,2)),"")</f>
        <v/>
      </c>
      <c r="AO249" s="136" t="str">
        <f t="shared" si="505"/>
        <v/>
      </c>
      <c r="AP249" s="136" t="str">
        <f t="shared" si="505"/>
        <v/>
      </c>
      <c r="AQ249" s="136" t="str">
        <f t="shared" si="505"/>
        <v/>
      </c>
      <c r="AR249" s="136" t="str">
        <f t="shared" si="505"/>
        <v/>
      </c>
      <c r="AS249" s="136" t="str">
        <f t="shared" si="505"/>
        <v/>
      </c>
      <c r="AT249" s="136" t="str">
        <f t="shared" si="505"/>
        <v/>
      </c>
      <c r="AU249" s="136" t="str">
        <f t="shared" si="505"/>
        <v/>
      </c>
      <c r="AV249" s="136" t="str">
        <f t="shared" si="505"/>
        <v/>
      </c>
      <c r="AW249" s="136" t="str">
        <f t="shared" si="505"/>
        <v/>
      </c>
      <c r="AX249" s="136" t="str">
        <f t="shared" si="505"/>
        <v/>
      </c>
      <c r="AY249" s="136" t="str">
        <f t="shared" si="505"/>
        <v/>
      </c>
      <c r="AZ249" s="136" t="str">
        <f t="shared" si="505"/>
        <v/>
      </c>
      <c r="BA249" s="136" t="str">
        <f t="shared" si="505"/>
        <v/>
      </c>
      <c r="BB249" s="136" t="str">
        <f t="shared" si="505"/>
        <v/>
      </c>
      <c r="BC249" s="136" t="str">
        <f t="shared" si="505"/>
        <v/>
      </c>
      <c r="BD249" s="136" t="str">
        <f t="shared" si="505"/>
        <v/>
      </c>
      <c r="BE249" s="136" t="str">
        <f t="shared" si="505"/>
        <v/>
      </c>
      <c r="BF249" s="136" t="str">
        <f t="shared" si="505"/>
        <v/>
      </c>
      <c r="BG249" s="136" t="str">
        <f t="shared" si="505"/>
        <v/>
      </c>
      <c r="BH249" s="136" t="str">
        <f t="shared" si="505"/>
        <v/>
      </c>
      <c r="BI249" s="136" t="str">
        <f t="shared" si="505"/>
        <v/>
      </c>
      <c r="BJ249" s="136" t="str">
        <f t="shared" si="505"/>
        <v/>
      </c>
      <c r="BK249" s="136" t="str">
        <f t="shared" si="505"/>
        <v/>
      </c>
      <c r="BL249" s="136" t="str">
        <f t="shared" si="505"/>
        <v/>
      </c>
      <c r="BM249" s="136" t="str">
        <f t="shared" si="505"/>
        <v/>
      </c>
      <c r="BN249" s="136" t="str">
        <f t="shared" si="505"/>
        <v/>
      </c>
      <c r="BO249" s="136" t="str">
        <f t="shared" si="505"/>
        <v/>
      </c>
      <c r="BP249" s="136" t="str">
        <f t="shared" si="505"/>
        <v/>
      </c>
      <c r="BQ249" s="136" t="str">
        <f t="shared" si="505"/>
        <v/>
      </c>
      <c r="BR249" s="136" t="str">
        <f t="shared" si="505"/>
        <v/>
      </c>
    </row>
    <row r="250" spans="1:70">
      <c r="A250" s="133" t="str">
        <f>IFERROR(IF(IF(AND(ROW(A250)=ROW($A$6),$G$2&lt;DATEVALUE("28/07/2006")),$G$2+1,INDEX('Intereses moratorios'!$A$7:$A$299,MATCH($G$2,'Intereses moratorios'!$A$7:$A$299,1)+ROW(A250)-ROW($A$6)))=0,"",IF(AND(ROW(A250)=ROW($A$6),$G$2&lt;DATEVALUE("28/07/2006")),$G$2+1,INDEX('Intereses moratorios'!$A$7:$A$299,MATCH($G$2,'Intereses moratorios'!$A$7:$A$299,1)+ROW(A250)-ROW($A$6)))),"")</f>
        <v/>
      </c>
      <c r="B250" s="133" t="str">
        <f>IFERROR(INDEX('Intereses moratorios'!$B$7:$B$299,MATCH(A250,'Intereses moratorios'!$A$7:$A$299,0)),"")</f>
        <v/>
      </c>
      <c r="C250" s="134" t="str">
        <f>IF(A250="","",IFERROR(IF($G$1&gt;=DATEVALUE("22/11/2019"),$E$4,INDEX('Intereses moratorios'!$D$7:$D$299,MATCH(A250,'Intereses moratorios'!$A$7:$A$299,0))),""))</f>
        <v/>
      </c>
      <c r="D250" s="133" t="str">
        <f t="shared" si="404"/>
        <v/>
      </c>
      <c r="E250" s="133" t="str">
        <f t="shared" si="405"/>
        <v/>
      </c>
      <c r="F250" s="135" t="str">
        <f t="shared" si="401"/>
        <v/>
      </c>
      <c r="G250" s="136" t="str">
        <f t="shared" si="398"/>
        <v/>
      </c>
      <c r="H250" s="136" t="str">
        <f t="shared" ref="H250:AM250" si="506">IF(D250&lt;&gt;"",ROUND(H4*IF($G$1&gt;=DATEVALUE("22/11/2019"),$C$250/365)*$F$250,IF(FALSE,-3,2)),"")</f>
        <v/>
      </c>
      <c r="I250" s="136" t="str">
        <f t="shared" si="506"/>
        <v/>
      </c>
      <c r="J250" s="136" t="str">
        <f t="shared" si="506"/>
        <v/>
      </c>
      <c r="K250" s="136" t="str">
        <f t="shared" si="506"/>
        <v/>
      </c>
      <c r="L250" s="136" t="str">
        <f t="shared" si="506"/>
        <v/>
      </c>
      <c r="M250" s="136" t="str">
        <f t="shared" si="506"/>
        <v/>
      </c>
      <c r="N250" s="136" t="str">
        <f t="shared" si="506"/>
        <v/>
      </c>
      <c r="O250" s="136" t="str">
        <f t="shared" si="506"/>
        <v/>
      </c>
      <c r="P250" s="136" t="str">
        <f t="shared" si="506"/>
        <v/>
      </c>
      <c r="Q250" s="136" t="str">
        <f t="shared" si="506"/>
        <v/>
      </c>
      <c r="R250" s="136" t="str">
        <f t="shared" si="506"/>
        <v/>
      </c>
      <c r="S250" s="136" t="str">
        <f t="shared" si="506"/>
        <v/>
      </c>
      <c r="T250" s="136" t="str">
        <f t="shared" si="506"/>
        <v/>
      </c>
      <c r="U250" s="136" t="str">
        <f t="shared" si="506"/>
        <v/>
      </c>
      <c r="V250" s="136" t="str">
        <f t="shared" si="506"/>
        <v/>
      </c>
      <c r="W250" s="136" t="str">
        <f t="shared" si="506"/>
        <v/>
      </c>
      <c r="X250" s="136" t="str">
        <f t="shared" si="506"/>
        <v/>
      </c>
      <c r="Y250" s="136" t="str">
        <f t="shared" si="506"/>
        <v/>
      </c>
      <c r="Z250" s="136" t="str">
        <f t="shared" si="506"/>
        <v/>
      </c>
      <c r="AA250" s="136" t="str">
        <f t="shared" si="506"/>
        <v/>
      </c>
      <c r="AB250" s="136" t="str">
        <f t="shared" si="506"/>
        <v/>
      </c>
      <c r="AC250" s="136" t="str">
        <f t="shared" si="506"/>
        <v/>
      </c>
      <c r="AD250" s="136" t="str">
        <f t="shared" si="506"/>
        <v/>
      </c>
      <c r="AE250" s="136" t="str">
        <f t="shared" si="506"/>
        <v/>
      </c>
      <c r="AF250" s="136" t="str">
        <f t="shared" si="506"/>
        <v/>
      </c>
      <c r="AG250" s="136" t="str">
        <f t="shared" si="506"/>
        <v/>
      </c>
      <c r="AH250" s="136" t="str">
        <f t="shared" si="506"/>
        <v/>
      </c>
      <c r="AI250" s="136" t="str">
        <f t="shared" si="506"/>
        <v/>
      </c>
      <c r="AJ250" s="136" t="str">
        <f t="shared" si="506"/>
        <v/>
      </c>
      <c r="AK250" s="136" t="str">
        <f t="shared" si="506"/>
        <v/>
      </c>
      <c r="AL250" s="136" t="str">
        <f t="shared" si="506"/>
        <v/>
      </c>
      <c r="AM250" s="136" t="str">
        <f t="shared" si="506"/>
        <v/>
      </c>
      <c r="AN250" s="136" t="str">
        <f t="shared" ref="AN250:BR250" si="507">IF(AJ250&lt;&gt;"",ROUND(AN4*IF($G$1&gt;=DATEVALUE("22/11/2019"),$C$250/365)*$F$250,IF(FALSE,-3,2)),"")</f>
        <v/>
      </c>
      <c r="AO250" s="136" t="str">
        <f t="shared" si="507"/>
        <v/>
      </c>
      <c r="AP250" s="136" t="str">
        <f t="shared" si="507"/>
        <v/>
      </c>
      <c r="AQ250" s="136" t="str">
        <f t="shared" si="507"/>
        <v/>
      </c>
      <c r="AR250" s="136" t="str">
        <f t="shared" si="507"/>
        <v/>
      </c>
      <c r="AS250" s="136" t="str">
        <f t="shared" si="507"/>
        <v/>
      </c>
      <c r="AT250" s="136" t="str">
        <f t="shared" si="507"/>
        <v/>
      </c>
      <c r="AU250" s="136" t="str">
        <f t="shared" si="507"/>
        <v/>
      </c>
      <c r="AV250" s="136" t="str">
        <f t="shared" si="507"/>
        <v/>
      </c>
      <c r="AW250" s="136" t="str">
        <f t="shared" si="507"/>
        <v/>
      </c>
      <c r="AX250" s="136" t="str">
        <f t="shared" si="507"/>
        <v/>
      </c>
      <c r="AY250" s="136" t="str">
        <f t="shared" si="507"/>
        <v/>
      </c>
      <c r="AZ250" s="136" t="str">
        <f t="shared" si="507"/>
        <v/>
      </c>
      <c r="BA250" s="136" t="str">
        <f t="shared" si="507"/>
        <v/>
      </c>
      <c r="BB250" s="136" t="str">
        <f t="shared" si="507"/>
        <v/>
      </c>
      <c r="BC250" s="136" t="str">
        <f t="shared" si="507"/>
        <v/>
      </c>
      <c r="BD250" s="136" t="str">
        <f t="shared" si="507"/>
        <v/>
      </c>
      <c r="BE250" s="136" t="str">
        <f t="shared" si="507"/>
        <v/>
      </c>
      <c r="BF250" s="136" t="str">
        <f t="shared" si="507"/>
        <v/>
      </c>
      <c r="BG250" s="136" t="str">
        <f t="shared" si="507"/>
        <v/>
      </c>
      <c r="BH250" s="136" t="str">
        <f t="shared" si="507"/>
        <v/>
      </c>
      <c r="BI250" s="136" t="str">
        <f t="shared" si="507"/>
        <v/>
      </c>
      <c r="BJ250" s="136" t="str">
        <f t="shared" si="507"/>
        <v/>
      </c>
      <c r="BK250" s="136" t="str">
        <f t="shared" si="507"/>
        <v/>
      </c>
      <c r="BL250" s="136" t="str">
        <f t="shared" si="507"/>
        <v/>
      </c>
      <c r="BM250" s="136" t="str">
        <f t="shared" si="507"/>
        <v/>
      </c>
      <c r="BN250" s="136" t="str">
        <f t="shared" si="507"/>
        <v/>
      </c>
      <c r="BO250" s="136" t="str">
        <f t="shared" si="507"/>
        <v/>
      </c>
      <c r="BP250" s="136" t="str">
        <f t="shared" si="507"/>
        <v/>
      </c>
      <c r="BQ250" s="136" t="str">
        <f t="shared" si="507"/>
        <v/>
      </c>
      <c r="BR250" s="136" t="str">
        <f t="shared" si="507"/>
        <v/>
      </c>
    </row>
    <row r="251" spans="1:70">
      <c r="A251" s="133" t="str">
        <f>IFERROR(IF(IF(AND(ROW(A251)=ROW($A$6),$G$2&lt;DATEVALUE("28/07/2006")),$G$2+1,INDEX('Intereses moratorios'!$A$7:$A$299,MATCH($G$2,'Intereses moratorios'!$A$7:$A$299,1)+ROW(A251)-ROW($A$6)))=0,"",IF(AND(ROW(A251)=ROW($A$6),$G$2&lt;DATEVALUE("28/07/2006")),$G$2+1,INDEX('Intereses moratorios'!$A$7:$A$299,MATCH($G$2,'Intereses moratorios'!$A$7:$A$299,1)+ROW(A251)-ROW($A$6)))),"")</f>
        <v/>
      </c>
      <c r="B251" s="133" t="str">
        <f>IFERROR(INDEX('Intereses moratorios'!$B$7:$B$299,MATCH(A251,'Intereses moratorios'!$A$7:$A$299,0)),"")</f>
        <v/>
      </c>
      <c r="C251" s="134" t="str">
        <f>IF(A251="","",IFERROR(IF($G$1&gt;=DATEVALUE("22/11/2019"),$E$4,INDEX('Intereses moratorios'!$D$7:$D$299,MATCH(A251,'Intereses moratorios'!$A$7:$A$299,0))),""))</f>
        <v/>
      </c>
      <c r="D251" s="133" t="str">
        <f t="shared" si="404"/>
        <v/>
      </c>
      <c r="E251" s="133" t="str">
        <f t="shared" si="405"/>
        <v/>
      </c>
      <c r="F251" s="135" t="str">
        <f t="shared" si="401"/>
        <v/>
      </c>
      <c r="G251" s="136" t="str">
        <f t="shared" si="398"/>
        <v/>
      </c>
      <c r="H251" s="136" t="str">
        <f t="shared" ref="H251:AM251" si="508">IF(D251&lt;&gt;"",ROUND(H4*IF($G$1&gt;=DATEVALUE("22/11/2019"),$C$251/365)*$F$251,IF(FALSE,-3,2)),"")</f>
        <v/>
      </c>
      <c r="I251" s="136" t="str">
        <f t="shared" si="508"/>
        <v/>
      </c>
      <c r="J251" s="136" t="str">
        <f t="shared" si="508"/>
        <v/>
      </c>
      <c r="K251" s="136" t="str">
        <f t="shared" si="508"/>
        <v/>
      </c>
      <c r="L251" s="136" t="str">
        <f t="shared" si="508"/>
        <v/>
      </c>
      <c r="M251" s="136" t="str">
        <f t="shared" si="508"/>
        <v/>
      </c>
      <c r="N251" s="136" t="str">
        <f t="shared" si="508"/>
        <v/>
      </c>
      <c r="O251" s="136" t="str">
        <f t="shared" si="508"/>
        <v/>
      </c>
      <c r="P251" s="136" t="str">
        <f t="shared" si="508"/>
        <v/>
      </c>
      <c r="Q251" s="136" t="str">
        <f t="shared" si="508"/>
        <v/>
      </c>
      <c r="R251" s="136" t="str">
        <f t="shared" si="508"/>
        <v/>
      </c>
      <c r="S251" s="136" t="str">
        <f t="shared" si="508"/>
        <v/>
      </c>
      <c r="T251" s="136" t="str">
        <f t="shared" si="508"/>
        <v/>
      </c>
      <c r="U251" s="136" t="str">
        <f t="shared" si="508"/>
        <v/>
      </c>
      <c r="V251" s="136" t="str">
        <f t="shared" si="508"/>
        <v/>
      </c>
      <c r="W251" s="136" t="str">
        <f t="shared" si="508"/>
        <v/>
      </c>
      <c r="X251" s="136" t="str">
        <f t="shared" si="508"/>
        <v/>
      </c>
      <c r="Y251" s="136" t="str">
        <f t="shared" si="508"/>
        <v/>
      </c>
      <c r="Z251" s="136" t="str">
        <f t="shared" si="508"/>
        <v/>
      </c>
      <c r="AA251" s="136" t="str">
        <f t="shared" si="508"/>
        <v/>
      </c>
      <c r="AB251" s="136" t="str">
        <f t="shared" si="508"/>
        <v/>
      </c>
      <c r="AC251" s="136" t="str">
        <f t="shared" si="508"/>
        <v/>
      </c>
      <c r="AD251" s="136" t="str">
        <f t="shared" si="508"/>
        <v/>
      </c>
      <c r="AE251" s="136" t="str">
        <f t="shared" si="508"/>
        <v/>
      </c>
      <c r="AF251" s="136" t="str">
        <f t="shared" si="508"/>
        <v/>
      </c>
      <c r="AG251" s="136" t="str">
        <f t="shared" si="508"/>
        <v/>
      </c>
      <c r="AH251" s="136" t="str">
        <f t="shared" si="508"/>
        <v/>
      </c>
      <c r="AI251" s="136" t="str">
        <f t="shared" si="508"/>
        <v/>
      </c>
      <c r="AJ251" s="136" t="str">
        <f t="shared" si="508"/>
        <v/>
      </c>
      <c r="AK251" s="136" t="str">
        <f t="shared" si="508"/>
        <v/>
      </c>
      <c r="AL251" s="136" t="str">
        <f t="shared" si="508"/>
        <v/>
      </c>
      <c r="AM251" s="136" t="str">
        <f t="shared" si="508"/>
        <v/>
      </c>
      <c r="AN251" s="136" t="str">
        <f t="shared" ref="AN251:BR251" si="509">IF(AJ251&lt;&gt;"",ROUND(AN4*IF($G$1&gt;=DATEVALUE("22/11/2019"),$C$251/365)*$F$251,IF(FALSE,-3,2)),"")</f>
        <v/>
      </c>
      <c r="AO251" s="136" t="str">
        <f t="shared" si="509"/>
        <v/>
      </c>
      <c r="AP251" s="136" t="str">
        <f t="shared" si="509"/>
        <v/>
      </c>
      <c r="AQ251" s="136" t="str">
        <f t="shared" si="509"/>
        <v/>
      </c>
      <c r="AR251" s="136" t="str">
        <f t="shared" si="509"/>
        <v/>
      </c>
      <c r="AS251" s="136" t="str">
        <f t="shared" si="509"/>
        <v/>
      </c>
      <c r="AT251" s="136" t="str">
        <f t="shared" si="509"/>
        <v/>
      </c>
      <c r="AU251" s="136" t="str">
        <f t="shared" si="509"/>
        <v/>
      </c>
      <c r="AV251" s="136" t="str">
        <f t="shared" si="509"/>
        <v/>
      </c>
      <c r="AW251" s="136" t="str">
        <f t="shared" si="509"/>
        <v/>
      </c>
      <c r="AX251" s="136" t="str">
        <f t="shared" si="509"/>
        <v/>
      </c>
      <c r="AY251" s="136" t="str">
        <f t="shared" si="509"/>
        <v/>
      </c>
      <c r="AZ251" s="136" t="str">
        <f t="shared" si="509"/>
        <v/>
      </c>
      <c r="BA251" s="136" t="str">
        <f t="shared" si="509"/>
        <v/>
      </c>
      <c r="BB251" s="136" t="str">
        <f t="shared" si="509"/>
        <v/>
      </c>
      <c r="BC251" s="136" t="str">
        <f t="shared" si="509"/>
        <v/>
      </c>
      <c r="BD251" s="136" t="str">
        <f t="shared" si="509"/>
        <v/>
      </c>
      <c r="BE251" s="136" t="str">
        <f t="shared" si="509"/>
        <v/>
      </c>
      <c r="BF251" s="136" t="str">
        <f t="shared" si="509"/>
        <v/>
      </c>
      <c r="BG251" s="136" t="str">
        <f t="shared" si="509"/>
        <v/>
      </c>
      <c r="BH251" s="136" t="str">
        <f t="shared" si="509"/>
        <v/>
      </c>
      <c r="BI251" s="136" t="str">
        <f t="shared" si="509"/>
        <v/>
      </c>
      <c r="BJ251" s="136" t="str">
        <f t="shared" si="509"/>
        <v/>
      </c>
      <c r="BK251" s="136" t="str">
        <f t="shared" si="509"/>
        <v/>
      </c>
      <c r="BL251" s="136" t="str">
        <f t="shared" si="509"/>
        <v/>
      </c>
      <c r="BM251" s="136" t="str">
        <f t="shared" si="509"/>
        <v/>
      </c>
      <c r="BN251" s="136" t="str">
        <f t="shared" si="509"/>
        <v/>
      </c>
      <c r="BO251" s="136" t="str">
        <f t="shared" si="509"/>
        <v/>
      </c>
      <c r="BP251" s="136" t="str">
        <f t="shared" si="509"/>
        <v/>
      </c>
      <c r="BQ251" s="136" t="str">
        <f t="shared" si="509"/>
        <v/>
      </c>
      <c r="BR251" s="136" t="str">
        <f t="shared" si="509"/>
        <v/>
      </c>
    </row>
    <row r="252" spans="1:70">
      <c r="A252" s="133" t="str">
        <f>IFERROR(IF(IF(AND(ROW(A252)=ROW($A$6),$G$2&lt;DATEVALUE("28/07/2006")),$G$2+1,INDEX('Intereses moratorios'!$A$7:$A$299,MATCH($G$2,'Intereses moratorios'!$A$7:$A$299,1)+ROW(A252)-ROW($A$6)))=0,"",IF(AND(ROW(A252)=ROW($A$6),$G$2&lt;DATEVALUE("28/07/2006")),$G$2+1,INDEX('Intereses moratorios'!$A$7:$A$299,MATCH($G$2,'Intereses moratorios'!$A$7:$A$299,1)+ROW(A252)-ROW($A$6)))),"")</f>
        <v/>
      </c>
      <c r="B252" s="133" t="str">
        <f>IFERROR(INDEX('Intereses moratorios'!$B$7:$B$299,MATCH(A252,'Intereses moratorios'!$A$7:$A$299,0)),"")</f>
        <v/>
      </c>
      <c r="C252" s="134" t="str">
        <f>IF(A252="","",IFERROR(IF($G$1&gt;=DATEVALUE("22/11/2019"),$E$4,INDEX('Intereses moratorios'!$D$7:$D$299,MATCH(A252,'Intereses moratorios'!$A$7:$A$299,0))),""))</f>
        <v/>
      </c>
      <c r="D252" s="133" t="str">
        <f t="shared" si="404"/>
        <v/>
      </c>
      <c r="E252" s="133" t="str">
        <f t="shared" si="405"/>
        <v/>
      </c>
      <c r="F252" s="135" t="str">
        <f t="shared" si="401"/>
        <v/>
      </c>
      <c r="G252" s="136" t="str">
        <f t="shared" si="398"/>
        <v/>
      </c>
      <c r="H252" s="136" t="str">
        <f t="shared" ref="H252:AM252" si="510">IF(D252&lt;&gt;"",ROUND(H4*IF($G$1&gt;=DATEVALUE("22/11/2019"),$C$252/365)*$F$252,IF(FALSE,-3,2)),"")</f>
        <v/>
      </c>
      <c r="I252" s="136" t="str">
        <f t="shared" si="510"/>
        <v/>
      </c>
      <c r="J252" s="136" t="str">
        <f t="shared" si="510"/>
        <v/>
      </c>
      <c r="K252" s="136" t="str">
        <f t="shared" si="510"/>
        <v/>
      </c>
      <c r="L252" s="136" t="str">
        <f t="shared" si="510"/>
        <v/>
      </c>
      <c r="M252" s="136" t="str">
        <f t="shared" si="510"/>
        <v/>
      </c>
      <c r="N252" s="136" t="str">
        <f t="shared" si="510"/>
        <v/>
      </c>
      <c r="O252" s="136" t="str">
        <f t="shared" si="510"/>
        <v/>
      </c>
      <c r="P252" s="136" t="str">
        <f t="shared" si="510"/>
        <v/>
      </c>
      <c r="Q252" s="136" t="str">
        <f t="shared" si="510"/>
        <v/>
      </c>
      <c r="R252" s="136" t="str">
        <f t="shared" si="510"/>
        <v/>
      </c>
      <c r="S252" s="136" t="str">
        <f t="shared" si="510"/>
        <v/>
      </c>
      <c r="T252" s="136" t="str">
        <f t="shared" si="510"/>
        <v/>
      </c>
      <c r="U252" s="136" t="str">
        <f t="shared" si="510"/>
        <v/>
      </c>
      <c r="V252" s="136" t="str">
        <f t="shared" si="510"/>
        <v/>
      </c>
      <c r="W252" s="136" t="str">
        <f t="shared" si="510"/>
        <v/>
      </c>
      <c r="X252" s="136" t="str">
        <f t="shared" si="510"/>
        <v/>
      </c>
      <c r="Y252" s="136" t="str">
        <f t="shared" si="510"/>
        <v/>
      </c>
      <c r="Z252" s="136" t="str">
        <f t="shared" si="510"/>
        <v/>
      </c>
      <c r="AA252" s="136" t="str">
        <f t="shared" si="510"/>
        <v/>
      </c>
      <c r="AB252" s="136" t="str">
        <f t="shared" si="510"/>
        <v/>
      </c>
      <c r="AC252" s="136" t="str">
        <f t="shared" si="510"/>
        <v/>
      </c>
      <c r="AD252" s="136" t="str">
        <f t="shared" si="510"/>
        <v/>
      </c>
      <c r="AE252" s="136" t="str">
        <f t="shared" si="510"/>
        <v/>
      </c>
      <c r="AF252" s="136" t="str">
        <f t="shared" si="510"/>
        <v/>
      </c>
      <c r="AG252" s="136" t="str">
        <f t="shared" si="510"/>
        <v/>
      </c>
      <c r="AH252" s="136" t="str">
        <f t="shared" si="510"/>
        <v/>
      </c>
      <c r="AI252" s="136" t="str">
        <f t="shared" si="510"/>
        <v/>
      </c>
      <c r="AJ252" s="136" t="str">
        <f t="shared" si="510"/>
        <v/>
      </c>
      <c r="AK252" s="136" t="str">
        <f t="shared" si="510"/>
        <v/>
      </c>
      <c r="AL252" s="136" t="str">
        <f t="shared" si="510"/>
        <v/>
      </c>
      <c r="AM252" s="136" t="str">
        <f t="shared" si="510"/>
        <v/>
      </c>
      <c r="AN252" s="136" t="str">
        <f t="shared" ref="AN252:BR252" si="511">IF(AJ252&lt;&gt;"",ROUND(AN4*IF($G$1&gt;=DATEVALUE("22/11/2019"),$C$252/365)*$F$252,IF(FALSE,-3,2)),"")</f>
        <v/>
      </c>
      <c r="AO252" s="136" t="str">
        <f t="shared" si="511"/>
        <v/>
      </c>
      <c r="AP252" s="136" t="str">
        <f t="shared" si="511"/>
        <v/>
      </c>
      <c r="AQ252" s="136" t="str">
        <f t="shared" si="511"/>
        <v/>
      </c>
      <c r="AR252" s="136" t="str">
        <f t="shared" si="511"/>
        <v/>
      </c>
      <c r="AS252" s="136" t="str">
        <f t="shared" si="511"/>
        <v/>
      </c>
      <c r="AT252" s="136" t="str">
        <f t="shared" si="511"/>
        <v/>
      </c>
      <c r="AU252" s="136" t="str">
        <f t="shared" si="511"/>
        <v/>
      </c>
      <c r="AV252" s="136" t="str">
        <f t="shared" si="511"/>
        <v/>
      </c>
      <c r="AW252" s="136" t="str">
        <f t="shared" si="511"/>
        <v/>
      </c>
      <c r="AX252" s="136" t="str">
        <f t="shared" si="511"/>
        <v/>
      </c>
      <c r="AY252" s="136" t="str">
        <f t="shared" si="511"/>
        <v/>
      </c>
      <c r="AZ252" s="136" t="str">
        <f t="shared" si="511"/>
        <v/>
      </c>
      <c r="BA252" s="136" t="str">
        <f t="shared" si="511"/>
        <v/>
      </c>
      <c r="BB252" s="136" t="str">
        <f t="shared" si="511"/>
        <v/>
      </c>
      <c r="BC252" s="136" t="str">
        <f t="shared" si="511"/>
        <v/>
      </c>
      <c r="BD252" s="136" t="str">
        <f t="shared" si="511"/>
        <v/>
      </c>
      <c r="BE252" s="136" t="str">
        <f t="shared" si="511"/>
        <v/>
      </c>
      <c r="BF252" s="136" t="str">
        <f t="shared" si="511"/>
        <v/>
      </c>
      <c r="BG252" s="136" t="str">
        <f t="shared" si="511"/>
        <v/>
      </c>
      <c r="BH252" s="136" t="str">
        <f t="shared" si="511"/>
        <v/>
      </c>
      <c r="BI252" s="136" t="str">
        <f t="shared" si="511"/>
        <v/>
      </c>
      <c r="BJ252" s="136" t="str">
        <f t="shared" si="511"/>
        <v/>
      </c>
      <c r="BK252" s="136" t="str">
        <f t="shared" si="511"/>
        <v/>
      </c>
      <c r="BL252" s="136" t="str">
        <f t="shared" si="511"/>
        <v/>
      </c>
      <c r="BM252" s="136" t="str">
        <f t="shared" si="511"/>
        <v/>
      </c>
      <c r="BN252" s="136" t="str">
        <f t="shared" si="511"/>
        <v/>
      </c>
      <c r="BO252" s="136" t="str">
        <f t="shared" si="511"/>
        <v/>
      </c>
      <c r="BP252" s="136" t="str">
        <f t="shared" si="511"/>
        <v/>
      </c>
      <c r="BQ252" s="136" t="str">
        <f t="shared" si="511"/>
        <v/>
      </c>
      <c r="BR252" s="136" t="str">
        <f t="shared" si="511"/>
        <v/>
      </c>
    </row>
    <row r="253" spans="1:70">
      <c r="A253" s="133" t="str">
        <f>IFERROR(IF(IF(AND(ROW(A253)=ROW($A$6),$G$2&lt;DATEVALUE("28/07/2006")),$G$2+1,INDEX('Intereses moratorios'!$A$7:$A$299,MATCH($G$2,'Intereses moratorios'!$A$7:$A$299,1)+ROW(A253)-ROW($A$6)))=0,"",IF(AND(ROW(A253)=ROW($A$6),$G$2&lt;DATEVALUE("28/07/2006")),$G$2+1,INDEX('Intereses moratorios'!$A$7:$A$299,MATCH($G$2,'Intereses moratorios'!$A$7:$A$299,1)+ROW(A253)-ROW($A$6)))),"")</f>
        <v/>
      </c>
      <c r="B253" s="133" t="str">
        <f>IFERROR(INDEX('Intereses moratorios'!$B$7:$B$299,MATCH(A253,'Intereses moratorios'!$A$7:$A$299,0)),"")</f>
        <v/>
      </c>
      <c r="C253" s="134" t="str">
        <f>IF(A253="","",IFERROR(IF($G$1&gt;=DATEVALUE("22/11/2019"),$E$4,INDEX('Intereses moratorios'!$D$7:$D$299,MATCH(A253,'Intereses moratorios'!$A$7:$A$299,0))),""))</f>
        <v/>
      </c>
      <c r="D253" s="133" t="str">
        <f t="shared" si="404"/>
        <v/>
      </c>
      <c r="E253" s="133" t="str">
        <f t="shared" si="405"/>
        <v/>
      </c>
      <c r="F253" s="135" t="str">
        <f t="shared" si="401"/>
        <v/>
      </c>
      <c r="G253" s="136" t="str">
        <f t="shared" si="398"/>
        <v/>
      </c>
      <c r="H253" s="136" t="str">
        <f t="shared" ref="H253:AM253" si="512">IF(D253&lt;&gt;"",ROUND(H4*IF($G$1&gt;=DATEVALUE("22/11/2019"),$C$253/365)*$F$253,IF(FALSE,-3,2)),"")</f>
        <v/>
      </c>
      <c r="I253" s="136" t="str">
        <f t="shared" si="512"/>
        <v/>
      </c>
      <c r="J253" s="136" t="str">
        <f t="shared" si="512"/>
        <v/>
      </c>
      <c r="K253" s="136" t="str">
        <f t="shared" si="512"/>
        <v/>
      </c>
      <c r="L253" s="136" t="str">
        <f t="shared" si="512"/>
        <v/>
      </c>
      <c r="M253" s="136" t="str">
        <f t="shared" si="512"/>
        <v/>
      </c>
      <c r="N253" s="136" t="str">
        <f t="shared" si="512"/>
        <v/>
      </c>
      <c r="O253" s="136" t="str">
        <f t="shared" si="512"/>
        <v/>
      </c>
      <c r="P253" s="136" t="str">
        <f t="shared" si="512"/>
        <v/>
      </c>
      <c r="Q253" s="136" t="str">
        <f t="shared" si="512"/>
        <v/>
      </c>
      <c r="R253" s="136" t="str">
        <f t="shared" si="512"/>
        <v/>
      </c>
      <c r="S253" s="136" t="str">
        <f t="shared" si="512"/>
        <v/>
      </c>
      <c r="T253" s="136" t="str">
        <f t="shared" si="512"/>
        <v/>
      </c>
      <c r="U253" s="136" t="str">
        <f t="shared" si="512"/>
        <v/>
      </c>
      <c r="V253" s="136" t="str">
        <f t="shared" si="512"/>
        <v/>
      </c>
      <c r="W253" s="136" t="str">
        <f t="shared" si="512"/>
        <v/>
      </c>
      <c r="X253" s="136" t="str">
        <f t="shared" si="512"/>
        <v/>
      </c>
      <c r="Y253" s="136" t="str">
        <f t="shared" si="512"/>
        <v/>
      </c>
      <c r="Z253" s="136" t="str">
        <f t="shared" si="512"/>
        <v/>
      </c>
      <c r="AA253" s="136" t="str">
        <f t="shared" si="512"/>
        <v/>
      </c>
      <c r="AB253" s="136" t="str">
        <f t="shared" si="512"/>
        <v/>
      </c>
      <c r="AC253" s="136" t="str">
        <f t="shared" si="512"/>
        <v/>
      </c>
      <c r="AD253" s="136" t="str">
        <f t="shared" si="512"/>
        <v/>
      </c>
      <c r="AE253" s="136" t="str">
        <f t="shared" si="512"/>
        <v/>
      </c>
      <c r="AF253" s="136" t="str">
        <f t="shared" si="512"/>
        <v/>
      </c>
      <c r="AG253" s="136" t="str">
        <f t="shared" si="512"/>
        <v/>
      </c>
      <c r="AH253" s="136" t="str">
        <f t="shared" si="512"/>
        <v/>
      </c>
      <c r="AI253" s="136" t="str">
        <f t="shared" si="512"/>
        <v/>
      </c>
      <c r="AJ253" s="136" t="str">
        <f t="shared" si="512"/>
        <v/>
      </c>
      <c r="AK253" s="136" t="str">
        <f t="shared" si="512"/>
        <v/>
      </c>
      <c r="AL253" s="136" t="str">
        <f t="shared" si="512"/>
        <v/>
      </c>
      <c r="AM253" s="136" t="str">
        <f t="shared" si="512"/>
        <v/>
      </c>
      <c r="AN253" s="136" t="str">
        <f t="shared" ref="AN253:BR253" si="513">IF(AJ253&lt;&gt;"",ROUND(AN4*IF($G$1&gt;=DATEVALUE("22/11/2019"),$C$253/365)*$F$253,IF(FALSE,-3,2)),"")</f>
        <v/>
      </c>
      <c r="AO253" s="136" t="str">
        <f t="shared" si="513"/>
        <v/>
      </c>
      <c r="AP253" s="136" t="str">
        <f t="shared" si="513"/>
        <v/>
      </c>
      <c r="AQ253" s="136" t="str">
        <f t="shared" si="513"/>
        <v/>
      </c>
      <c r="AR253" s="136" t="str">
        <f t="shared" si="513"/>
        <v/>
      </c>
      <c r="AS253" s="136" t="str">
        <f t="shared" si="513"/>
        <v/>
      </c>
      <c r="AT253" s="136" t="str">
        <f t="shared" si="513"/>
        <v/>
      </c>
      <c r="AU253" s="136" t="str">
        <f t="shared" si="513"/>
        <v/>
      </c>
      <c r="AV253" s="136" t="str">
        <f t="shared" si="513"/>
        <v/>
      </c>
      <c r="AW253" s="136" t="str">
        <f t="shared" si="513"/>
        <v/>
      </c>
      <c r="AX253" s="136" t="str">
        <f t="shared" si="513"/>
        <v/>
      </c>
      <c r="AY253" s="136" t="str">
        <f t="shared" si="513"/>
        <v/>
      </c>
      <c r="AZ253" s="136" t="str">
        <f t="shared" si="513"/>
        <v/>
      </c>
      <c r="BA253" s="136" t="str">
        <f t="shared" si="513"/>
        <v/>
      </c>
      <c r="BB253" s="136" t="str">
        <f t="shared" si="513"/>
        <v/>
      </c>
      <c r="BC253" s="136" t="str">
        <f t="shared" si="513"/>
        <v/>
      </c>
      <c r="BD253" s="136" t="str">
        <f t="shared" si="513"/>
        <v/>
      </c>
      <c r="BE253" s="136" t="str">
        <f t="shared" si="513"/>
        <v/>
      </c>
      <c r="BF253" s="136" t="str">
        <f t="shared" si="513"/>
        <v/>
      </c>
      <c r="BG253" s="136" t="str">
        <f t="shared" si="513"/>
        <v/>
      </c>
      <c r="BH253" s="136" t="str">
        <f t="shared" si="513"/>
        <v/>
      </c>
      <c r="BI253" s="136" t="str">
        <f t="shared" si="513"/>
        <v/>
      </c>
      <c r="BJ253" s="136" t="str">
        <f t="shared" si="513"/>
        <v/>
      </c>
      <c r="BK253" s="136" t="str">
        <f t="shared" si="513"/>
        <v/>
      </c>
      <c r="BL253" s="136" t="str">
        <f t="shared" si="513"/>
        <v/>
      </c>
      <c r="BM253" s="136" t="str">
        <f t="shared" si="513"/>
        <v/>
      </c>
      <c r="BN253" s="136" t="str">
        <f t="shared" si="513"/>
        <v/>
      </c>
      <c r="BO253" s="136" t="str">
        <f t="shared" si="513"/>
        <v/>
      </c>
      <c r="BP253" s="136" t="str">
        <f t="shared" si="513"/>
        <v/>
      </c>
      <c r="BQ253" s="136" t="str">
        <f t="shared" si="513"/>
        <v/>
      </c>
      <c r="BR253" s="136" t="str">
        <f t="shared" si="513"/>
        <v/>
      </c>
    </row>
    <row r="254" spans="1:70">
      <c r="A254" s="133" t="str">
        <f>IFERROR(IF(IF(AND(ROW(A254)=ROW($A$6),$G$2&lt;DATEVALUE("28/07/2006")),$G$2+1,INDEX('Intereses moratorios'!$A$7:$A$299,MATCH($G$2,'Intereses moratorios'!$A$7:$A$299,1)+ROW(A254)-ROW($A$6)))=0,"",IF(AND(ROW(A254)=ROW($A$6),$G$2&lt;DATEVALUE("28/07/2006")),$G$2+1,INDEX('Intereses moratorios'!$A$7:$A$299,MATCH($G$2,'Intereses moratorios'!$A$7:$A$299,1)+ROW(A254)-ROW($A$6)))),"")</f>
        <v/>
      </c>
      <c r="B254" s="133" t="str">
        <f>IFERROR(INDEX('Intereses moratorios'!$B$7:$B$299,MATCH(A254,'Intereses moratorios'!$A$7:$A$299,0)),"")</f>
        <v/>
      </c>
      <c r="C254" s="134" t="str">
        <f>IF(A254="","",IFERROR(IF($G$1&gt;=DATEVALUE("22/11/2019"),$E$4,INDEX('Intereses moratorios'!$D$7:$D$299,MATCH(A254,'Intereses moratorios'!$A$7:$A$299,0))),""))</f>
        <v/>
      </c>
      <c r="D254" s="133" t="str">
        <f t="shared" si="404"/>
        <v/>
      </c>
      <c r="E254" s="133" t="str">
        <f t="shared" si="405"/>
        <v/>
      </c>
      <c r="F254" s="135" t="str">
        <f t="shared" si="401"/>
        <v/>
      </c>
      <c r="G254" s="136" t="str">
        <f t="shared" si="398"/>
        <v/>
      </c>
      <c r="H254" s="136" t="str">
        <f t="shared" ref="H254:AM254" si="514">IF(D254&lt;&gt;"",ROUND(H4*IF($G$1&gt;=DATEVALUE("22/11/2019"),$C$254/365)*$F$254,IF(FALSE,-3,2)),"")</f>
        <v/>
      </c>
      <c r="I254" s="136" t="str">
        <f t="shared" si="514"/>
        <v/>
      </c>
      <c r="J254" s="136" t="str">
        <f t="shared" si="514"/>
        <v/>
      </c>
      <c r="K254" s="136" t="str">
        <f t="shared" si="514"/>
        <v/>
      </c>
      <c r="L254" s="136" t="str">
        <f t="shared" si="514"/>
        <v/>
      </c>
      <c r="M254" s="136" t="str">
        <f t="shared" si="514"/>
        <v/>
      </c>
      <c r="N254" s="136" t="str">
        <f t="shared" si="514"/>
        <v/>
      </c>
      <c r="O254" s="136" t="str">
        <f t="shared" si="514"/>
        <v/>
      </c>
      <c r="P254" s="136" t="str">
        <f t="shared" si="514"/>
        <v/>
      </c>
      <c r="Q254" s="136" t="str">
        <f t="shared" si="514"/>
        <v/>
      </c>
      <c r="R254" s="136" t="str">
        <f t="shared" si="514"/>
        <v/>
      </c>
      <c r="S254" s="136" t="str">
        <f t="shared" si="514"/>
        <v/>
      </c>
      <c r="T254" s="136" t="str">
        <f t="shared" si="514"/>
        <v/>
      </c>
      <c r="U254" s="136" t="str">
        <f t="shared" si="514"/>
        <v/>
      </c>
      <c r="V254" s="136" t="str">
        <f t="shared" si="514"/>
        <v/>
      </c>
      <c r="W254" s="136" t="str">
        <f t="shared" si="514"/>
        <v/>
      </c>
      <c r="X254" s="136" t="str">
        <f t="shared" si="514"/>
        <v/>
      </c>
      <c r="Y254" s="136" t="str">
        <f t="shared" si="514"/>
        <v/>
      </c>
      <c r="Z254" s="136" t="str">
        <f t="shared" si="514"/>
        <v/>
      </c>
      <c r="AA254" s="136" t="str">
        <f t="shared" si="514"/>
        <v/>
      </c>
      <c r="AB254" s="136" t="str">
        <f t="shared" si="514"/>
        <v/>
      </c>
      <c r="AC254" s="136" t="str">
        <f t="shared" si="514"/>
        <v/>
      </c>
      <c r="AD254" s="136" t="str">
        <f t="shared" si="514"/>
        <v/>
      </c>
      <c r="AE254" s="136" t="str">
        <f t="shared" si="514"/>
        <v/>
      </c>
      <c r="AF254" s="136" t="str">
        <f t="shared" si="514"/>
        <v/>
      </c>
      <c r="AG254" s="136" t="str">
        <f t="shared" si="514"/>
        <v/>
      </c>
      <c r="AH254" s="136" t="str">
        <f t="shared" si="514"/>
        <v/>
      </c>
      <c r="AI254" s="136" t="str">
        <f t="shared" si="514"/>
        <v/>
      </c>
      <c r="AJ254" s="136" t="str">
        <f t="shared" si="514"/>
        <v/>
      </c>
      <c r="AK254" s="136" t="str">
        <f t="shared" si="514"/>
        <v/>
      </c>
      <c r="AL254" s="136" t="str">
        <f t="shared" si="514"/>
        <v/>
      </c>
      <c r="AM254" s="136" t="str">
        <f t="shared" si="514"/>
        <v/>
      </c>
      <c r="AN254" s="136" t="str">
        <f t="shared" ref="AN254:BR254" si="515">IF(AJ254&lt;&gt;"",ROUND(AN4*IF($G$1&gt;=DATEVALUE("22/11/2019"),$C$254/365)*$F$254,IF(FALSE,-3,2)),"")</f>
        <v/>
      </c>
      <c r="AO254" s="136" t="str">
        <f t="shared" si="515"/>
        <v/>
      </c>
      <c r="AP254" s="136" t="str">
        <f t="shared" si="515"/>
        <v/>
      </c>
      <c r="AQ254" s="136" t="str">
        <f t="shared" si="515"/>
        <v/>
      </c>
      <c r="AR254" s="136" t="str">
        <f t="shared" si="515"/>
        <v/>
      </c>
      <c r="AS254" s="136" t="str">
        <f t="shared" si="515"/>
        <v/>
      </c>
      <c r="AT254" s="136" t="str">
        <f t="shared" si="515"/>
        <v/>
      </c>
      <c r="AU254" s="136" t="str">
        <f t="shared" si="515"/>
        <v/>
      </c>
      <c r="AV254" s="136" t="str">
        <f t="shared" si="515"/>
        <v/>
      </c>
      <c r="AW254" s="136" t="str">
        <f t="shared" si="515"/>
        <v/>
      </c>
      <c r="AX254" s="136" t="str">
        <f t="shared" si="515"/>
        <v/>
      </c>
      <c r="AY254" s="136" t="str">
        <f t="shared" si="515"/>
        <v/>
      </c>
      <c r="AZ254" s="136" t="str">
        <f t="shared" si="515"/>
        <v/>
      </c>
      <c r="BA254" s="136" t="str">
        <f t="shared" si="515"/>
        <v/>
      </c>
      <c r="BB254" s="136" t="str">
        <f t="shared" si="515"/>
        <v/>
      </c>
      <c r="BC254" s="136" t="str">
        <f t="shared" si="515"/>
        <v/>
      </c>
      <c r="BD254" s="136" t="str">
        <f t="shared" si="515"/>
        <v/>
      </c>
      <c r="BE254" s="136" t="str">
        <f t="shared" si="515"/>
        <v/>
      </c>
      <c r="BF254" s="136" t="str">
        <f t="shared" si="515"/>
        <v/>
      </c>
      <c r="BG254" s="136" t="str">
        <f t="shared" si="515"/>
        <v/>
      </c>
      <c r="BH254" s="136" t="str">
        <f t="shared" si="515"/>
        <v/>
      </c>
      <c r="BI254" s="136" t="str">
        <f t="shared" si="515"/>
        <v/>
      </c>
      <c r="BJ254" s="136" t="str">
        <f t="shared" si="515"/>
        <v/>
      </c>
      <c r="BK254" s="136" t="str">
        <f t="shared" si="515"/>
        <v/>
      </c>
      <c r="BL254" s="136" t="str">
        <f t="shared" si="515"/>
        <v/>
      </c>
      <c r="BM254" s="136" t="str">
        <f t="shared" si="515"/>
        <v/>
      </c>
      <c r="BN254" s="136" t="str">
        <f t="shared" si="515"/>
        <v/>
      </c>
      <c r="BO254" s="136" t="str">
        <f t="shared" si="515"/>
        <v/>
      </c>
      <c r="BP254" s="136" t="str">
        <f t="shared" si="515"/>
        <v/>
      </c>
      <c r="BQ254" s="136" t="str">
        <f t="shared" si="515"/>
        <v/>
      </c>
      <c r="BR254" s="136" t="str">
        <f t="shared" si="515"/>
        <v/>
      </c>
    </row>
    <row r="255" spans="1:70">
      <c r="A255" s="133" t="str">
        <f>IFERROR(IF(IF(AND(ROW(A255)=ROW($A$6),$G$2&lt;DATEVALUE("28/07/2006")),$G$2+1,INDEX('Intereses moratorios'!$A$7:$A$299,MATCH($G$2,'Intereses moratorios'!$A$7:$A$299,1)+ROW(A255)-ROW($A$6)))=0,"",IF(AND(ROW(A255)=ROW($A$6),$G$2&lt;DATEVALUE("28/07/2006")),$G$2+1,INDEX('Intereses moratorios'!$A$7:$A$299,MATCH($G$2,'Intereses moratorios'!$A$7:$A$299,1)+ROW(A255)-ROW($A$6)))),"")</f>
        <v/>
      </c>
      <c r="B255" s="133" t="str">
        <f>IFERROR(INDEX('Intereses moratorios'!$B$7:$B$299,MATCH(A255,'Intereses moratorios'!$A$7:$A$299,0)),"")</f>
        <v/>
      </c>
      <c r="C255" s="134" t="str">
        <f>IF(A255="","",IFERROR(IF($G$1&gt;=DATEVALUE("22/11/2019"),$E$4,INDEX('Intereses moratorios'!$D$7:$D$299,MATCH(A255,'Intereses moratorios'!$A$7:$A$299,0))),""))</f>
        <v/>
      </c>
      <c r="D255" s="133" t="str">
        <f t="shared" si="404"/>
        <v/>
      </c>
      <c r="E255" s="133" t="str">
        <f t="shared" si="405"/>
        <v/>
      </c>
      <c r="F255" s="135" t="str">
        <f t="shared" si="401"/>
        <v/>
      </c>
      <c r="G255" s="136" t="str">
        <f t="shared" si="398"/>
        <v/>
      </c>
      <c r="H255" s="136" t="str">
        <f t="shared" ref="H255:AM255" si="516">IF(D255&lt;&gt;"",ROUND(H4*IF($G$1&gt;=DATEVALUE("22/11/2019"),$C$255/365)*$F$255,IF(FALSE,-3,2)),"")</f>
        <v/>
      </c>
      <c r="I255" s="136" t="str">
        <f t="shared" si="516"/>
        <v/>
      </c>
      <c r="J255" s="136" t="str">
        <f t="shared" si="516"/>
        <v/>
      </c>
      <c r="K255" s="136" t="str">
        <f t="shared" si="516"/>
        <v/>
      </c>
      <c r="L255" s="136" t="str">
        <f t="shared" si="516"/>
        <v/>
      </c>
      <c r="M255" s="136" t="str">
        <f t="shared" si="516"/>
        <v/>
      </c>
      <c r="N255" s="136" t="str">
        <f t="shared" si="516"/>
        <v/>
      </c>
      <c r="O255" s="136" t="str">
        <f t="shared" si="516"/>
        <v/>
      </c>
      <c r="P255" s="136" t="str">
        <f t="shared" si="516"/>
        <v/>
      </c>
      <c r="Q255" s="136" t="str">
        <f t="shared" si="516"/>
        <v/>
      </c>
      <c r="R255" s="136" t="str">
        <f t="shared" si="516"/>
        <v/>
      </c>
      <c r="S255" s="136" t="str">
        <f t="shared" si="516"/>
        <v/>
      </c>
      <c r="T255" s="136" t="str">
        <f t="shared" si="516"/>
        <v/>
      </c>
      <c r="U255" s="136" t="str">
        <f t="shared" si="516"/>
        <v/>
      </c>
      <c r="V255" s="136" t="str">
        <f t="shared" si="516"/>
        <v/>
      </c>
      <c r="W255" s="136" t="str">
        <f t="shared" si="516"/>
        <v/>
      </c>
      <c r="X255" s="136" t="str">
        <f t="shared" si="516"/>
        <v/>
      </c>
      <c r="Y255" s="136" t="str">
        <f t="shared" si="516"/>
        <v/>
      </c>
      <c r="Z255" s="136" t="str">
        <f t="shared" si="516"/>
        <v/>
      </c>
      <c r="AA255" s="136" t="str">
        <f t="shared" si="516"/>
        <v/>
      </c>
      <c r="AB255" s="136" t="str">
        <f t="shared" si="516"/>
        <v/>
      </c>
      <c r="AC255" s="136" t="str">
        <f t="shared" si="516"/>
        <v/>
      </c>
      <c r="AD255" s="136" t="str">
        <f t="shared" si="516"/>
        <v/>
      </c>
      <c r="AE255" s="136" t="str">
        <f t="shared" si="516"/>
        <v/>
      </c>
      <c r="AF255" s="136" t="str">
        <f t="shared" si="516"/>
        <v/>
      </c>
      <c r="AG255" s="136" t="str">
        <f t="shared" si="516"/>
        <v/>
      </c>
      <c r="AH255" s="136" t="str">
        <f t="shared" si="516"/>
        <v/>
      </c>
      <c r="AI255" s="136" t="str">
        <f t="shared" si="516"/>
        <v/>
      </c>
      <c r="AJ255" s="136" t="str">
        <f t="shared" si="516"/>
        <v/>
      </c>
      <c r="AK255" s="136" t="str">
        <f t="shared" si="516"/>
        <v/>
      </c>
      <c r="AL255" s="136" t="str">
        <f t="shared" si="516"/>
        <v/>
      </c>
      <c r="AM255" s="136" t="str">
        <f t="shared" si="516"/>
        <v/>
      </c>
      <c r="AN255" s="136" t="str">
        <f t="shared" ref="AN255:BR255" si="517">IF(AJ255&lt;&gt;"",ROUND(AN4*IF($G$1&gt;=DATEVALUE("22/11/2019"),$C$255/365)*$F$255,IF(FALSE,-3,2)),"")</f>
        <v/>
      </c>
      <c r="AO255" s="136" t="str">
        <f t="shared" si="517"/>
        <v/>
      </c>
      <c r="AP255" s="136" t="str">
        <f t="shared" si="517"/>
        <v/>
      </c>
      <c r="AQ255" s="136" t="str">
        <f t="shared" si="517"/>
        <v/>
      </c>
      <c r="AR255" s="136" t="str">
        <f t="shared" si="517"/>
        <v/>
      </c>
      <c r="AS255" s="136" t="str">
        <f t="shared" si="517"/>
        <v/>
      </c>
      <c r="AT255" s="136" t="str">
        <f t="shared" si="517"/>
        <v/>
      </c>
      <c r="AU255" s="136" t="str">
        <f t="shared" si="517"/>
        <v/>
      </c>
      <c r="AV255" s="136" t="str">
        <f t="shared" si="517"/>
        <v/>
      </c>
      <c r="AW255" s="136" t="str">
        <f t="shared" si="517"/>
        <v/>
      </c>
      <c r="AX255" s="136" t="str">
        <f t="shared" si="517"/>
        <v/>
      </c>
      <c r="AY255" s="136" t="str">
        <f t="shared" si="517"/>
        <v/>
      </c>
      <c r="AZ255" s="136" t="str">
        <f t="shared" si="517"/>
        <v/>
      </c>
      <c r="BA255" s="136" t="str">
        <f t="shared" si="517"/>
        <v/>
      </c>
      <c r="BB255" s="136" t="str">
        <f t="shared" si="517"/>
        <v/>
      </c>
      <c r="BC255" s="136" t="str">
        <f t="shared" si="517"/>
        <v/>
      </c>
      <c r="BD255" s="136" t="str">
        <f t="shared" si="517"/>
        <v/>
      </c>
      <c r="BE255" s="136" t="str">
        <f t="shared" si="517"/>
        <v/>
      </c>
      <c r="BF255" s="136" t="str">
        <f t="shared" si="517"/>
        <v/>
      </c>
      <c r="BG255" s="136" t="str">
        <f t="shared" si="517"/>
        <v/>
      </c>
      <c r="BH255" s="136" t="str">
        <f t="shared" si="517"/>
        <v/>
      </c>
      <c r="BI255" s="136" t="str">
        <f t="shared" si="517"/>
        <v/>
      </c>
      <c r="BJ255" s="136" t="str">
        <f t="shared" si="517"/>
        <v/>
      </c>
      <c r="BK255" s="136" t="str">
        <f t="shared" si="517"/>
        <v/>
      </c>
      <c r="BL255" s="136" t="str">
        <f t="shared" si="517"/>
        <v/>
      </c>
      <c r="BM255" s="136" t="str">
        <f t="shared" si="517"/>
        <v/>
      </c>
      <c r="BN255" s="136" t="str">
        <f t="shared" si="517"/>
        <v/>
      </c>
      <c r="BO255" s="136" t="str">
        <f t="shared" si="517"/>
        <v/>
      </c>
      <c r="BP255" s="136" t="str">
        <f t="shared" si="517"/>
        <v/>
      </c>
      <c r="BQ255" s="136" t="str">
        <f t="shared" si="517"/>
        <v/>
      </c>
      <c r="BR255" s="136" t="str">
        <f t="shared" si="517"/>
        <v/>
      </c>
    </row>
    <row r="256" spans="1:70">
      <c r="A256" s="133" t="str">
        <f>IFERROR(IF(IF(AND(ROW(A256)=ROW($A$6),$G$2&lt;DATEVALUE("28/07/2006")),$G$2+1,INDEX('Intereses moratorios'!$A$7:$A$299,MATCH($G$2,'Intereses moratorios'!$A$7:$A$299,1)+ROW(A256)-ROW($A$6)))=0,"",IF(AND(ROW(A256)=ROW($A$6),$G$2&lt;DATEVALUE("28/07/2006")),$G$2+1,INDEX('Intereses moratorios'!$A$7:$A$299,MATCH($G$2,'Intereses moratorios'!$A$7:$A$299,1)+ROW(A256)-ROW($A$6)))),"")</f>
        <v/>
      </c>
      <c r="B256" s="133" t="str">
        <f>IFERROR(INDEX('Intereses moratorios'!$B$7:$B$299,MATCH(A256,'Intereses moratorios'!$A$7:$A$299,0)),"")</f>
        <v/>
      </c>
      <c r="C256" s="134" t="str">
        <f>IF(A256="","",IFERROR(IF($G$1&gt;=DATEVALUE("22/11/2019"),$E$4,INDEX('Intereses moratorios'!$D$7:$D$299,MATCH(A256,'Intereses moratorios'!$A$7:$A$299,0))),""))</f>
        <v/>
      </c>
      <c r="D256" s="133" t="str">
        <f t="shared" si="404"/>
        <v/>
      </c>
      <c r="E256" s="133" t="str">
        <f t="shared" si="405"/>
        <v/>
      </c>
      <c r="F256" s="135" t="str">
        <f t="shared" si="401"/>
        <v/>
      </c>
      <c r="G256" s="136" t="str">
        <f t="shared" si="398"/>
        <v/>
      </c>
      <c r="H256" s="136" t="str">
        <f t="shared" ref="H256:AM256" si="518">IF(D256&lt;&gt;"",ROUND(H4*IF($G$1&gt;=DATEVALUE("22/11/2019"),$C$256/365)*$F$256,IF(FALSE,-3,2)),"")</f>
        <v/>
      </c>
      <c r="I256" s="136" t="str">
        <f t="shared" si="518"/>
        <v/>
      </c>
      <c r="J256" s="136" t="str">
        <f t="shared" si="518"/>
        <v/>
      </c>
      <c r="K256" s="136" t="str">
        <f t="shared" si="518"/>
        <v/>
      </c>
      <c r="L256" s="136" t="str">
        <f t="shared" si="518"/>
        <v/>
      </c>
      <c r="M256" s="136" t="str">
        <f t="shared" si="518"/>
        <v/>
      </c>
      <c r="N256" s="136" t="str">
        <f t="shared" si="518"/>
        <v/>
      </c>
      <c r="O256" s="136" t="str">
        <f t="shared" si="518"/>
        <v/>
      </c>
      <c r="P256" s="136" t="str">
        <f t="shared" si="518"/>
        <v/>
      </c>
      <c r="Q256" s="136" t="str">
        <f t="shared" si="518"/>
        <v/>
      </c>
      <c r="R256" s="136" t="str">
        <f t="shared" si="518"/>
        <v/>
      </c>
      <c r="S256" s="136" t="str">
        <f t="shared" si="518"/>
        <v/>
      </c>
      <c r="T256" s="136" t="str">
        <f t="shared" si="518"/>
        <v/>
      </c>
      <c r="U256" s="136" t="str">
        <f t="shared" si="518"/>
        <v/>
      </c>
      <c r="V256" s="136" t="str">
        <f t="shared" si="518"/>
        <v/>
      </c>
      <c r="W256" s="136" t="str">
        <f t="shared" si="518"/>
        <v/>
      </c>
      <c r="X256" s="136" t="str">
        <f t="shared" si="518"/>
        <v/>
      </c>
      <c r="Y256" s="136" t="str">
        <f t="shared" si="518"/>
        <v/>
      </c>
      <c r="Z256" s="136" t="str">
        <f t="shared" si="518"/>
        <v/>
      </c>
      <c r="AA256" s="136" t="str">
        <f t="shared" si="518"/>
        <v/>
      </c>
      <c r="AB256" s="136" t="str">
        <f t="shared" si="518"/>
        <v/>
      </c>
      <c r="AC256" s="136" t="str">
        <f t="shared" si="518"/>
        <v/>
      </c>
      <c r="AD256" s="136" t="str">
        <f t="shared" si="518"/>
        <v/>
      </c>
      <c r="AE256" s="136" t="str">
        <f t="shared" si="518"/>
        <v/>
      </c>
      <c r="AF256" s="136" t="str">
        <f t="shared" si="518"/>
        <v/>
      </c>
      <c r="AG256" s="136" t="str">
        <f t="shared" si="518"/>
        <v/>
      </c>
      <c r="AH256" s="136" t="str">
        <f t="shared" si="518"/>
        <v/>
      </c>
      <c r="AI256" s="136" t="str">
        <f t="shared" si="518"/>
        <v/>
      </c>
      <c r="AJ256" s="136" t="str">
        <f t="shared" si="518"/>
        <v/>
      </c>
      <c r="AK256" s="136" t="str">
        <f t="shared" si="518"/>
        <v/>
      </c>
      <c r="AL256" s="136" t="str">
        <f t="shared" si="518"/>
        <v/>
      </c>
      <c r="AM256" s="136" t="str">
        <f t="shared" si="518"/>
        <v/>
      </c>
      <c r="AN256" s="136" t="str">
        <f t="shared" ref="AN256:BR256" si="519">IF(AJ256&lt;&gt;"",ROUND(AN4*IF($G$1&gt;=DATEVALUE("22/11/2019"),$C$256/365)*$F$256,IF(FALSE,-3,2)),"")</f>
        <v/>
      </c>
      <c r="AO256" s="136" t="str">
        <f t="shared" si="519"/>
        <v/>
      </c>
      <c r="AP256" s="136" t="str">
        <f t="shared" si="519"/>
        <v/>
      </c>
      <c r="AQ256" s="136" t="str">
        <f t="shared" si="519"/>
        <v/>
      </c>
      <c r="AR256" s="136" t="str">
        <f t="shared" si="519"/>
        <v/>
      </c>
      <c r="AS256" s="136" t="str">
        <f t="shared" si="519"/>
        <v/>
      </c>
      <c r="AT256" s="136" t="str">
        <f t="shared" si="519"/>
        <v/>
      </c>
      <c r="AU256" s="136" t="str">
        <f t="shared" si="519"/>
        <v/>
      </c>
      <c r="AV256" s="136" t="str">
        <f t="shared" si="519"/>
        <v/>
      </c>
      <c r="AW256" s="136" t="str">
        <f t="shared" si="519"/>
        <v/>
      </c>
      <c r="AX256" s="136" t="str">
        <f t="shared" si="519"/>
        <v/>
      </c>
      <c r="AY256" s="136" t="str">
        <f t="shared" si="519"/>
        <v/>
      </c>
      <c r="AZ256" s="136" t="str">
        <f t="shared" si="519"/>
        <v/>
      </c>
      <c r="BA256" s="136" t="str">
        <f t="shared" si="519"/>
        <v/>
      </c>
      <c r="BB256" s="136" t="str">
        <f t="shared" si="519"/>
        <v/>
      </c>
      <c r="BC256" s="136" t="str">
        <f t="shared" si="519"/>
        <v/>
      </c>
      <c r="BD256" s="136" t="str">
        <f t="shared" si="519"/>
        <v/>
      </c>
      <c r="BE256" s="136" t="str">
        <f t="shared" si="519"/>
        <v/>
      </c>
      <c r="BF256" s="136" t="str">
        <f t="shared" si="519"/>
        <v/>
      </c>
      <c r="BG256" s="136" t="str">
        <f t="shared" si="519"/>
        <v/>
      </c>
      <c r="BH256" s="136" t="str">
        <f t="shared" si="519"/>
        <v/>
      </c>
      <c r="BI256" s="136" t="str">
        <f t="shared" si="519"/>
        <v/>
      </c>
      <c r="BJ256" s="136" t="str">
        <f t="shared" si="519"/>
        <v/>
      </c>
      <c r="BK256" s="136" t="str">
        <f t="shared" si="519"/>
        <v/>
      </c>
      <c r="BL256" s="136" t="str">
        <f t="shared" si="519"/>
        <v/>
      </c>
      <c r="BM256" s="136" t="str">
        <f t="shared" si="519"/>
        <v/>
      </c>
      <c r="BN256" s="136" t="str">
        <f t="shared" si="519"/>
        <v/>
      </c>
      <c r="BO256" s="136" t="str">
        <f t="shared" si="519"/>
        <v/>
      </c>
      <c r="BP256" s="136" t="str">
        <f t="shared" si="519"/>
        <v/>
      </c>
      <c r="BQ256" s="136" t="str">
        <f t="shared" si="519"/>
        <v/>
      </c>
      <c r="BR256" s="136" t="str">
        <f t="shared" si="519"/>
        <v/>
      </c>
    </row>
    <row r="257" spans="1:70">
      <c r="A257" s="133" t="str">
        <f>IFERROR(IF(IF(AND(ROW(A257)=ROW($A$6),$G$2&lt;DATEVALUE("28/07/2006")),$G$2+1,INDEX('Intereses moratorios'!$A$7:$A$299,MATCH($G$2,'Intereses moratorios'!$A$7:$A$299,1)+ROW(A257)-ROW($A$6)))=0,"",IF(AND(ROW(A257)=ROW($A$6),$G$2&lt;DATEVALUE("28/07/2006")),$G$2+1,INDEX('Intereses moratorios'!$A$7:$A$299,MATCH($G$2,'Intereses moratorios'!$A$7:$A$299,1)+ROW(A257)-ROW($A$6)))),"")</f>
        <v/>
      </c>
      <c r="B257" s="133" t="str">
        <f>IFERROR(INDEX('Intereses moratorios'!$B$7:$B$299,MATCH(A257,'Intereses moratorios'!$A$7:$A$299,0)),"")</f>
        <v/>
      </c>
      <c r="C257" s="134" t="str">
        <f>IF(A257="","",IFERROR(IF($G$1&gt;=DATEVALUE("22/11/2019"),$E$4,INDEX('Intereses moratorios'!$D$7:$D$299,MATCH(A257,'Intereses moratorios'!$A$7:$A$299,0))),""))</f>
        <v/>
      </c>
      <c r="D257" s="133" t="str">
        <f t="shared" si="404"/>
        <v/>
      </c>
      <c r="E257" s="133" t="str">
        <f t="shared" si="405"/>
        <v/>
      </c>
      <c r="F257" s="135" t="str">
        <f t="shared" si="401"/>
        <v/>
      </c>
      <c r="G257" s="136" t="str">
        <f t="shared" si="398"/>
        <v/>
      </c>
      <c r="H257" s="136" t="str">
        <f t="shared" ref="H257:AM257" si="520">IF(D257&lt;&gt;"",ROUND(H4*IF($G$1&gt;=DATEVALUE("22/11/2019"),$C$257/365)*$F$257,IF(FALSE,-3,2)),"")</f>
        <v/>
      </c>
      <c r="I257" s="136" t="str">
        <f t="shared" si="520"/>
        <v/>
      </c>
      <c r="J257" s="136" t="str">
        <f t="shared" si="520"/>
        <v/>
      </c>
      <c r="K257" s="136" t="str">
        <f t="shared" si="520"/>
        <v/>
      </c>
      <c r="L257" s="136" t="str">
        <f t="shared" si="520"/>
        <v/>
      </c>
      <c r="M257" s="136" t="str">
        <f t="shared" si="520"/>
        <v/>
      </c>
      <c r="N257" s="136" t="str">
        <f t="shared" si="520"/>
        <v/>
      </c>
      <c r="O257" s="136" t="str">
        <f t="shared" si="520"/>
        <v/>
      </c>
      <c r="P257" s="136" t="str">
        <f t="shared" si="520"/>
        <v/>
      </c>
      <c r="Q257" s="136" t="str">
        <f t="shared" si="520"/>
        <v/>
      </c>
      <c r="R257" s="136" t="str">
        <f t="shared" si="520"/>
        <v/>
      </c>
      <c r="S257" s="136" t="str">
        <f t="shared" si="520"/>
        <v/>
      </c>
      <c r="T257" s="136" t="str">
        <f t="shared" si="520"/>
        <v/>
      </c>
      <c r="U257" s="136" t="str">
        <f t="shared" si="520"/>
        <v/>
      </c>
      <c r="V257" s="136" t="str">
        <f t="shared" si="520"/>
        <v/>
      </c>
      <c r="W257" s="136" t="str">
        <f t="shared" si="520"/>
        <v/>
      </c>
      <c r="X257" s="136" t="str">
        <f t="shared" si="520"/>
        <v/>
      </c>
      <c r="Y257" s="136" t="str">
        <f t="shared" si="520"/>
        <v/>
      </c>
      <c r="Z257" s="136" t="str">
        <f t="shared" si="520"/>
        <v/>
      </c>
      <c r="AA257" s="136" t="str">
        <f t="shared" si="520"/>
        <v/>
      </c>
      <c r="AB257" s="136" t="str">
        <f t="shared" si="520"/>
        <v/>
      </c>
      <c r="AC257" s="136" t="str">
        <f t="shared" si="520"/>
        <v/>
      </c>
      <c r="AD257" s="136" t="str">
        <f t="shared" si="520"/>
        <v/>
      </c>
      <c r="AE257" s="136" t="str">
        <f t="shared" si="520"/>
        <v/>
      </c>
      <c r="AF257" s="136" t="str">
        <f t="shared" si="520"/>
        <v/>
      </c>
      <c r="AG257" s="136" t="str">
        <f t="shared" si="520"/>
        <v/>
      </c>
      <c r="AH257" s="136" t="str">
        <f t="shared" si="520"/>
        <v/>
      </c>
      <c r="AI257" s="136" t="str">
        <f t="shared" si="520"/>
        <v/>
      </c>
      <c r="AJ257" s="136" t="str">
        <f t="shared" si="520"/>
        <v/>
      </c>
      <c r="AK257" s="136" t="str">
        <f t="shared" si="520"/>
        <v/>
      </c>
      <c r="AL257" s="136" t="str">
        <f t="shared" si="520"/>
        <v/>
      </c>
      <c r="AM257" s="136" t="str">
        <f t="shared" si="520"/>
        <v/>
      </c>
      <c r="AN257" s="136" t="str">
        <f t="shared" ref="AN257:BR257" si="521">IF(AJ257&lt;&gt;"",ROUND(AN4*IF($G$1&gt;=DATEVALUE("22/11/2019"),$C$257/365)*$F$257,IF(FALSE,-3,2)),"")</f>
        <v/>
      </c>
      <c r="AO257" s="136" t="str">
        <f t="shared" si="521"/>
        <v/>
      </c>
      <c r="AP257" s="136" t="str">
        <f t="shared" si="521"/>
        <v/>
      </c>
      <c r="AQ257" s="136" t="str">
        <f t="shared" si="521"/>
        <v/>
      </c>
      <c r="AR257" s="136" t="str">
        <f t="shared" si="521"/>
        <v/>
      </c>
      <c r="AS257" s="136" t="str">
        <f t="shared" si="521"/>
        <v/>
      </c>
      <c r="AT257" s="136" t="str">
        <f t="shared" si="521"/>
        <v/>
      </c>
      <c r="AU257" s="136" t="str">
        <f t="shared" si="521"/>
        <v/>
      </c>
      <c r="AV257" s="136" t="str">
        <f t="shared" si="521"/>
        <v/>
      </c>
      <c r="AW257" s="136" t="str">
        <f t="shared" si="521"/>
        <v/>
      </c>
      <c r="AX257" s="136" t="str">
        <f t="shared" si="521"/>
        <v/>
      </c>
      <c r="AY257" s="136" t="str">
        <f t="shared" si="521"/>
        <v/>
      </c>
      <c r="AZ257" s="136" t="str">
        <f t="shared" si="521"/>
        <v/>
      </c>
      <c r="BA257" s="136" t="str">
        <f t="shared" si="521"/>
        <v/>
      </c>
      <c r="BB257" s="136" t="str">
        <f t="shared" si="521"/>
        <v/>
      </c>
      <c r="BC257" s="136" t="str">
        <f t="shared" si="521"/>
        <v/>
      </c>
      <c r="BD257" s="136" t="str">
        <f t="shared" si="521"/>
        <v/>
      </c>
      <c r="BE257" s="136" t="str">
        <f t="shared" si="521"/>
        <v/>
      </c>
      <c r="BF257" s="136" t="str">
        <f t="shared" si="521"/>
        <v/>
      </c>
      <c r="BG257" s="136" t="str">
        <f t="shared" si="521"/>
        <v/>
      </c>
      <c r="BH257" s="136" t="str">
        <f t="shared" si="521"/>
        <v/>
      </c>
      <c r="BI257" s="136" t="str">
        <f t="shared" si="521"/>
        <v/>
      </c>
      <c r="BJ257" s="136" t="str">
        <f t="shared" si="521"/>
        <v/>
      </c>
      <c r="BK257" s="136" t="str">
        <f t="shared" si="521"/>
        <v/>
      </c>
      <c r="BL257" s="136" t="str">
        <f t="shared" si="521"/>
        <v/>
      </c>
      <c r="BM257" s="136" t="str">
        <f t="shared" si="521"/>
        <v/>
      </c>
      <c r="BN257" s="136" t="str">
        <f t="shared" si="521"/>
        <v/>
      </c>
      <c r="BO257" s="136" t="str">
        <f t="shared" si="521"/>
        <v/>
      </c>
      <c r="BP257" s="136" t="str">
        <f t="shared" si="521"/>
        <v/>
      </c>
      <c r="BQ257" s="136" t="str">
        <f t="shared" si="521"/>
        <v/>
      </c>
      <c r="BR257" s="136" t="str">
        <f t="shared" si="521"/>
        <v/>
      </c>
    </row>
    <row r="258" spans="1:70">
      <c r="A258" s="133" t="str">
        <f>IFERROR(IF(IF(AND(ROW(A258)=ROW($A$6),$G$2&lt;DATEVALUE("28/07/2006")),$G$2+1,INDEX('Intereses moratorios'!$A$7:$A$299,MATCH($G$2,'Intereses moratorios'!$A$7:$A$299,1)+ROW(A258)-ROW($A$6)))=0,"",IF(AND(ROW(A258)=ROW($A$6),$G$2&lt;DATEVALUE("28/07/2006")),$G$2+1,INDEX('Intereses moratorios'!$A$7:$A$299,MATCH($G$2,'Intereses moratorios'!$A$7:$A$299,1)+ROW(A258)-ROW($A$6)))),"")</f>
        <v/>
      </c>
      <c r="B258" s="133" t="str">
        <f>IFERROR(INDEX('Intereses moratorios'!$B$7:$B$299,MATCH(A258,'Intereses moratorios'!$A$7:$A$299,0)),"")</f>
        <v/>
      </c>
      <c r="C258" s="134" t="str">
        <f>IF(A258="","",IFERROR(IF($G$1&gt;=DATEVALUE("22/11/2019"),$E$4,INDEX('Intereses moratorios'!$D$7:$D$299,MATCH(A258,'Intereses moratorios'!$A$7:$A$299,0))),""))</f>
        <v/>
      </c>
      <c r="D258" s="133" t="str">
        <f t="shared" si="404"/>
        <v/>
      </c>
      <c r="E258" s="133" t="str">
        <f t="shared" si="405"/>
        <v/>
      </c>
      <c r="F258" s="135" t="str">
        <f t="shared" si="401"/>
        <v/>
      </c>
      <c r="G258" s="136" t="str">
        <f t="shared" si="398"/>
        <v/>
      </c>
      <c r="H258" s="136" t="str">
        <f t="shared" ref="H258:AM258" si="522">IF(D258&lt;&gt;"",ROUND(H4*IF($G$1&gt;=DATEVALUE("22/11/2019"),$C$258/365)*$F$258,IF(FALSE,-3,2)),"")</f>
        <v/>
      </c>
      <c r="I258" s="136" t="str">
        <f t="shared" si="522"/>
        <v/>
      </c>
      <c r="J258" s="136" t="str">
        <f t="shared" si="522"/>
        <v/>
      </c>
      <c r="K258" s="136" t="str">
        <f t="shared" si="522"/>
        <v/>
      </c>
      <c r="L258" s="136" t="str">
        <f t="shared" si="522"/>
        <v/>
      </c>
      <c r="M258" s="136" t="str">
        <f t="shared" si="522"/>
        <v/>
      </c>
      <c r="N258" s="136" t="str">
        <f t="shared" si="522"/>
        <v/>
      </c>
      <c r="O258" s="136" t="str">
        <f t="shared" si="522"/>
        <v/>
      </c>
      <c r="P258" s="136" t="str">
        <f t="shared" si="522"/>
        <v/>
      </c>
      <c r="Q258" s="136" t="str">
        <f t="shared" si="522"/>
        <v/>
      </c>
      <c r="R258" s="136" t="str">
        <f t="shared" si="522"/>
        <v/>
      </c>
      <c r="S258" s="136" t="str">
        <f t="shared" si="522"/>
        <v/>
      </c>
      <c r="T258" s="136" t="str">
        <f t="shared" si="522"/>
        <v/>
      </c>
      <c r="U258" s="136" t="str">
        <f t="shared" si="522"/>
        <v/>
      </c>
      <c r="V258" s="136" t="str">
        <f t="shared" si="522"/>
        <v/>
      </c>
      <c r="W258" s="136" t="str">
        <f t="shared" si="522"/>
        <v/>
      </c>
      <c r="X258" s="136" t="str">
        <f t="shared" si="522"/>
        <v/>
      </c>
      <c r="Y258" s="136" t="str">
        <f t="shared" si="522"/>
        <v/>
      </c>
      <c r="Z258" s="136" t="str">
        <f t="shared" si="522"/>
        <v/>
      </c>
      <c r="AA258" s="136" t="str">
        <f t="shared" si="522"/>
        <v/>
      </c>
      <c r="AB258" s="136" t="str">
        <f t="shared" si="522"/>
        <v/>
      </c>
      <c r="AC258" s="136" t="str">
        <f t="shared" si="522"/>
        <v/>
      </c>
      <c r="AD258" s="136" t="str">
        <f t="shared" si="522"/>
        <v/>
      </c>
      <c r="AE258" s="136" t="str">
        <f t="shared" si="522"/>
        <v/>
      </c>
      <c r="AF258" s="136" t="str">
        <f t="shared" si="522"/>
        <v/>
      </c>
      <c r="AG258" s="136" t="str">
        <f t="shared" si="522"/>
        <v/>
      </c>
      <c r="AH258" s="136" t="str">
        <f t="shared" si="522"/>
        <v/>
      </c>
      <c r="AI258" s="136" t="str">
        <f t="shared" si="522"/>
        <v/>
      </c>
      <c r="AJ258" s="136" t="str">
        <f t="shared" si="522"/>
        <v/>
      </c>
      <c r="AK258" s="136" t="str">
        <f t="shared" si="522"/>
        <v/>
      </c>
      <c r="AL258" s="136" t="str">
        <f t="shared" si="522"/>
        <v/>
      </c>
      <c r="AM258" s="136" t="str">
        <f t="shared" si="522"/>
        <v/>
      </c>
      <c r="AN258" s="136" t="str">
        <f t="shared" ref="AN258:BR258" si="523">IF(AJ258&lt;&gt;"",ROUND(AN4*IF($G$1&gt;=DATEVALUE("22/11/2019"),$C$258/365)*$F$258,IF(FALSE,-3,2)),"")</f>
        <v/>
      </c>
      <c r="AO258" s="136" t="str">
        <f t="shared" si="523"/>
        <v/>
      </c>
      <c r="AP258" s="136" t="str">
        <f t="shared" si="523"/>
        <v/>
      </c>
      <c r="AQ258" s="136" t="str">
        <f t="shared" si="523"/>
        <v/>
      </c>
      <c r="AR258" s="136" t="str">
        <f t="shared" si="523"/>
        <v/>
      </c>
      <c r="AS258" s="136" t="str">
        <f t="shared" si="523"/>
        <v/>
      </c>
      <c r="AT258" s="136" t="str">
        <f t="shared" si="523"/>
        <v/>
      </c>
      <c r="AU258" s="136" t="str">
        <f t="shared" si="523"/>
        <v/>
      </c>
      <c r="AV258" s="136" t="str">
        <f t="shared" si="523"/>
        <v/>
      </c>
      <c r="AW258" s="136" t="str">
        <f t="shared" si="523"/>
        <v/>
      </c>
      <c r="AX258" s="136" t="str">
        <f t="shared" si="523"/>
        <v/>
      </c>
      <c r="AY258" s="136" t="str">
        <f t="shared" si="523"/>
        <v/>
      </c>
      <c r="AZ258" s="136" t="str">
        <f t="shared" si="523"/>
        <v/>
      </c>
      <c r="BA258" s="136" t="str">
        <f t="shared" si="523"/>
        <v/>
      </c>
      <c r="BB258" s="136" t="str">
        <f t="shared" si="523"/>
        <v/>
      </c>
      <c r="BC258" s="136" t="str">
        <f t="shared" si="523"/>
        <v/>
      </c>
      <c r="BD258" s="136" t="str">
        <f t="shared" si="523"/>
        <v/>
      </c>
      <c r="BE258" s="136" t="str">
        <f t="shared" si="523"/>
        <v/>
      </c>
      <c r="BF258" s="136" t="str">
        <f t="shared" si="523"/>
        <v/>
      </c>
      <c r="BG258" s="136" t="str">
        <f t="shared" si="523"/>
        <v/>
      </c>
      <c r="BH258" s="136" t="str">
        <f t="shared" si="523"/>
        <v/>
      </c>
      <c r="BI258" s="136" t="str">
        <f t="shared" si="523"/>
        <v/>
      </c>
      <c r="BJ258" s="136" t="str">
        <f t="shared" si="523"/>
        <v/>
      </c>
      <c r="BK258" s="136" t="str">
        <f t="shared" si="523"/>
        <v/>
      </c>
      <c r="BL258" s="136" t="str">
        <f t="shared" si="523"/>
        <v/>
      </c>
      <c r="BM258" s="136" t="str">
        <f t="shared" si="523"/>
        <v/>
      </c>
      <c r="BN258" s="136" t="str">
        <f t="shared" si="523"/>
        <v/>
      </c>
      <c r="BO258" s="136" t="str">
        <f t="shared" si="523"/>
        <v/>
      </c>
      <c r="BP258" s="136" t="str">
        <f t="shared" si="523"/>
        <v/>
      </c>
      <c r="BQ258" s="136" t="str">
        <f t="shared" si="523"/>
        <v/>
      </c>
      <c r="BR258" s="136" t="str">
        <f t="shared" si="523"/>
        <v/>
      </c>
    </row>
    <row r="259" spans="1:70">
      <c r="A259" s="133" t="str">
        <f>IFERROR(IF(IF(AND(ROW(A259)=ROW($A$6),$G$2&lt;DATEVALUE("28/07/2006")),$G$2+1,INDEX('Intereses moratorios'!$A$7:$A$299,MATCH($G$2,'Intereses moratorios'!$A$7:$A$299,1)+ROW(A259)-ROW($A$6)))=0,"",IF(AND(ROW(A259)=ROW($A$6),$G$2&lt;DATEVALUE("28/07/2006")),$G$2+1,INDEX('Intereses moratorios'!$A$7:$A$299,MATCH($G$2,'Intereses moratorios'!$A$7:$A$299,1)+ROW(A259)-ROW($A$6)))),"")</f>
        <v/>
      </c>
      <c r="B259" s="133" t="str">
        <f>IFERROR(INDEX('Intereses moratorios'!$B$7:$B$299,MATCH(A259,'Intereses moratorios'!$A$7:$A$299,0)),"")</f>
        <v/>
      </c>
      <c r="C259" s="134" t="str">
        <f>IF(A259="","",IFERROR(IF($G$1&gt;=DATEVALUE("22/11/2019"),$E$4,INDEX('Intereses moratorios'!$D$7:$D$299,MATCH(A259,'Intereses moratorios'!$A$7:$A$299,0))),""))</f>
        <v/>
      </c>
      <c r="D259" s="133" t="str">
        <f t="shared" si="404"/>
        <v/>
      </c>
      <c r="E259" s="133" t="str">
        <f t="shared" si="405"/>
        <v/>
      </c>
      <c r="F259" s="135" t="str">
        <f t="shared" si="401"/>
        <v/>
      </c>
      <c r="G259" s="136" t="str">
        <f t="shared" si="398"/>
        <v/>
      </c>
      <c r="H259" s="136" t="str">
        <f t="shared" ref="H259:AM259" si="524">IF(D259&lt;&gt;"",ROUND(H4*IF($G$1&gt;=DATEVALUE("22/11/2019"),$C$259/365)*$F$259,IF(FALSE,-3,2)),"")</f>
        <v/>
      </c>
      <c r="I259" s="136" t="str">
        <f t="shared" si="524"/>
        <v/>
      </c>
      <c r="J259" s="136" t="str">
        <f t="shared" si="524"/>
        <v/>
      </c>
      <c r="K259" s="136" t="str">
        <f t="shared" si="524"/>
        <v/>
      </c>
      <c r="L259" s="136" t="str">
        <f t="shared" si="524"/>
        <v/>
      </c>
      <c r="M259" s="136" t="str">
        <f t="shared" si="524"/>
        <v/>
      </c>
      <c r="N259" s="136" t="str">
        <f t="shared" si="524"/>
        <v/>
      </c>
      <c r="O259" s="136" t="str">
        <f t="shared" si="524"/>
        <v/>
      </c>
      <c r="P259" s="136" t="str">
        <f t="shared" si="524"/>
        <v/>
      </c>
      <c r="Q259" s="136" t="str">
        <f t="shared" si="524"/>
        <v/>
      </c>
      <c r="R259" s="136" t="str">
        <f t="shared" si="524"/>
        <v/>
      </c>
      <c r="S259" s="136" t="str">
        <f t="shared" si="524"/>
        <v/>
      </c>
      <c r="T259" s="136" t="str">
        <f t="shared" si="524"/>
        <v/>
      </c>
      <c r="U259" s="136" t="str">
        <f t="shared" si="524"/>
        <v/>
      </c>
      <c r="V259" s="136" t="str">
        <f t="shared" si="524"/>
        <v/>
      </c>
      <c r="W259" s="136" t="str">
        <f t="shared" si="524"/>
        <v/>
      </c>
      <c r="X259" s="136" t="str">
        <f t="shared" si="524"/>
        <v/>
      </c>
      <c r="Y259" s="136" t="str">
        <f t="shared" si="524"/>
        <v/>
      </c>
      <c r="Z259" s="136" t="str">
        <f t="shared" si="524"/>
        <v/>
      </c>
      <c r="AA259" s="136" t="str">
        <f t="shared" si="524"/>
        <v/>
      </c>
      <c r="AB259" s="136" t="str">
        <f t="shared" si="524"/>
        <v/>
      </c>
      <c r="AC259" s="136" t="str">
        <f t="shared" si="524"/>
        <v/>
      </c>
      <c r="AD259" s="136" t="str">
        <f t="shared" si="524"/>
        <v/>
      </c>
      <c r="AE259" s="136" t="str">
        <f t="shared" si="524"/>
        <v/>
      </c>
      <c r="AF259" s="136" t="str">
        <f t="shared" si="524"/>
        <v/>
      </c>
      <c r="AG259" s="136" t="str">
        <f t="shared" si="524"/>
        <v/>
      </c>
      <c r="AH259" s="136" t="str">
        <f t="shared" si="524"/>
        <v/>
      </c>
      <c r="AI259" s="136" t="str">
        <f t="shared" si="524"/>
        <v/>
      </c>
      <c r="AJ259" s="136" t="str">
        <f t="shared" si="524"/>
        <v/>
      </c>
      <c r="AK259" s="136" t="str">
        <f t="shared" si="524"/>
        <v/>
      </c>
      <c r="AL259" s="136" t="str">
        <f t="shared" si="524"/>
        <v/>
      </c>
      <c r="AM259" s="136" t="str">
        <f t="shared" si="524"/>
        <v/>
      </c>
      <c r="AN259" s="136" t="str">
        <f t="shared" ref="AN259:BR259" si="525">IF(AJ259&lt;&gt;"",ROUND(AN4*IF($G$1&gt;=DATEVALUE("22/11/2019"),$C$259/365)*$F$259,IF(FALSE,-3,2)),"")</f>
        <v/>
      </c>
      <c r="AO259" s="136" t="str">
        <f t="shared" si="525"/>
        <v/>
      </c>
      <c r="AP259" s="136" t="str">
        <f t="shared" si="525"/>
        <v/>
      </c>
      <c r="AQ259" s="136" t="str">
        <f t="shared" si="525"/>
        <v/>
      </c>
      <c r="AR259" s="136" t="str">
        <f t="shared" si="525"/>
        <v/>
      </c>
      <c r="AS259" s="136" t="str">
        <f t="shared" si="525"/>
        <v/>
      </c>
      <c r="AT259" s="136" t="str">
        <f t="shared" si="525"/>
        <v/>
      </c>
      <c r="AU259" s="136" t="str">
        <f t="shared" si="525"/>
        <v/>
      </c>
      <c r="AV259" s="136" t="str">
        <f t="shared" si="525"/>
        <v/>
      </c>
      <c r="AW259" s="136" t="str">
        <f t="shared" si="525"/>
        <v/>
      </c>
      <c r="AX259" s="136" t="str">
        <f t="shared" si="525"/>
        <v/>
      </c>
      <c r="AY259" s="136" t="str">
        <f t="shared" si="525"/>
        <v/>
      </c>
      <c r="AZ259" s="136" t="str">
        <f t="shared" si="525"/>
        <v/>
      </c>
      <c r="BA259" s="136" t="str">
        <f t="shared" si="525"/>
        <v/>
      </c>
      <c r="BB259" s="136" t="str">
        <f t="shared" si="525"/>
        <v/>
      </c>
      <c r="BC259" s="136" t="str">
        <f t="shared" si="525"/>
        <v/>
      </c>
      <c r="BD259" s="136" t="str">
        <f t="shared" si="525"/>
        <v/>
      </c>
      <c r="BE259" s="136" t="str">
        <f t="shared" si="525"/>
        <v/>
      </c>
      <c r="BF259" s="136" t="str">
        <f t="shared" si="525"/>
        <v/>
      </c>
      <c r="BG259" s="136" t="str">
        <f t="shared" si="525"/>
        <v/>
      </c>
      <c r="BH259" s="136" t="str">
        <f t="shared" si="525"/>
        <v/>
      </c>
      <c r="BI259" s="136" t="str">
        <f t="shared" si="525"/>
        <v/>
      </c>
      <c r="BJ259" s="136" t="str">
        <f t="shared" si="525"/>
        <v/>
      </c>
      <c r="BK259" s="136" t="str">
        <f t="shared" si="525"/>
        <v/>
      </c>
      <c r="BL259" s="136" t="str">
        <f t="shared" si="525"/>
        <v/>
      </c>
      <c r="BM259" s="136" t="str">
        <f t="shared" si="525"/>
        <v/>
      </c>
      <c r="BN259" s="136" t="str">
        <f t="shared" si="525"/>
        <v/>
      </c>
      <c r="BO259" s="136" t="str">
        <f t="shared" si="525"/>
        <v/>
      </c>
      <c r="BP259" s="136" t="str">
        <f t="shared" si="525"/>
        <v/>
      </c>
      <c r="BQ259" s="136" t="str">
        <f t="shared" si="525"/>
        <v/>
      </c>
      <c r="BR259" s="136" t="str">
        <f t="shared" si="525"/>
        <v/>
      </c>
    </row>
    <row r="260" spans="1:70">
      <c r="A260" s="133" t="str">
        <f>IFERROR(IF(IF(AND(ROW(A260)=ROW($A$6),$G$2&lt;DATEVALUE("28/07/2006")),$G$2+1,INDEX('Intereses moratorios'!$A$7:$A$299,MATCH($G$2,'Intereses moratorios'!$A$7:$A$299,1)+ROW(A260)-ROW($A$6)))=0,"",IF(AND(ROW(A260)=ROW($A$6),$G$2&lt;DATEVALUE("28/07/2006")),$G$2+1,INDEX('Intereses moratorios'!$A$7:$A$299,MATCH($G$2,'Intereses moratorios'!$A$7:$A$299,1)+ROW(A260)-ROW($A$6)))),"")</f>
        <v/>
      </c>
      <c r="B260" s="133" t="str">
        <f>IFERROR(INDEX('Intereses moratorios'!$B$7:$B$299,MATCH(A260,'Intereses moratorios'!$A$7:$A$299,0)),"")</f>
        <v/>
      </c>
      <c r="C260" s="134" t="str">
        <f>IF(A260="","",IFERROR(IF($G$1&gt;=DATEVALUE("22/11/2019"),$E$4,INDEX('Intereses moratorios'!$D$7:$D$299,MATCH(A260,'Intereses moratorios'!$A$7:$A$299,0))),""))</f>
        <v/>
      </c>
      <c r="D260" s="133" t="str">
        <f t="shared" si="404"/>
        <v/>
      </c>
      <c r="E260" s="133" t="str">
        <f t="shared" si="405"/>
        <v/>
      </c>
      <c r="F260" s="135" t="str">
        <f t="shared" si="401"/>
        <v/>
      </c>
      <c r="G260" s="136" t="str">
        <f t="shared" si="398"/>
        <v/>
      </c>
      <c r="H260" s="136" t="str">
        <f t="shared" ref="H260:AM260" si="526">IF(D260&lt;&gt;"",ROUND(H4*IF($G$1&gt;=DATEVALUE("22/11/2019"),$C$260/365)*$F$260,IF(FALSE,-3,2)),"")</f>
        <v/>
      </c>
      <c r="I260" s="136" t="str">
        <f t="shared" si="526"/>
        <v/>
      </c>
      <c r="J260" s="136" t="str">
        <f t="shared" si="526"/>
        <v/>
      </c>
      <c r="K260" s="136" t="str">
        <f t="shared" si="526"/>
        <v/>
      </c>
      <c r="L260" s="136" t="str">
        <f t="shared" si="526"/>
        <v/>
      </c>
      <c r="M260" s="136" t="str">
        <f t="shared" si="526"/>
        <v/>
      </c>
      <c r="N260" s="136" t="str">
        <f t="shared" si="526"/>
        <v/>
      </c>
      <c r="O260" s="136" t="str">
        <f t="shared" si="526"/>
        <v/>
      </c>
      <c r="P260" s="136" t="str">
        <f t="shared" si="526"/>
        <v/>
      </c>
      <c r="Q260" s="136" t="str">
        <f t="shared" si="526"/>
        <v/>
      </c>
      <c r="R260" s="136" t="str">
        <f t="shared" si="526"/>
        <v/>
      </c>
      <c r="S260" s="136" t="str">
        <f t="shared" si="526"/>
        <v/>
      </c>
      <c r="T260" s="136" t="str">
        <f t="shared" si="526"/>
        <v/>
      </c>
      <c r="U260" s="136" t="str">
        <f t="shared" si="526"/>
        <v/>
      </c>
      <c r="V260" s="136" t="str">
        <f t="shared" si="526"/>
        <v/>
      </c>
      <c r="W260" s="136" t="str">
        <f t="shared" si="526"/>
        <v/>
      </c>
      <c r="X260" s="136" t="str">
        <f t="shared" si="526"/>
        <v/>
      </c>
      <c r="Y260" s="136" t="str">
        <f t="shared" si="526"/>
        <v/>
      </c>
      <c r="Z260" s="136" t="str">
        <f t="shared" si="526"/>
        <v/>
      </c>
      <c r="AA260" s="136" t="str">
        <f t="shared" si="526"/>
        <v/>
      </c>
      <c r="AB260" s="136" t="str">
        <f t="shared" si="526"/>
        <v/>
      </c>
      <c r="AC260" s="136" t="str">
        <f t="shared" si="526"/>
        <v/>
      </c>
      <c r="AD260" s="136" t="str">
        <f t="shared" si="526"/>
        <v/>
      </c>
      <c r="AE260" s="136" t="str">
        <f t="shared" si="526"/>
        <v/>
      </c>
      <c r="AF260" s="136" t="str">
        <f t="shared" si="526"/>
        <v/>
      </c>
      <c r="AG260" s="136" t="str">
        <f t="shared" si="526"/>
        <v/>
      </c>
      <c r="AH260" s="136" t="str">
        <f t="shared" si="526"/>
        <v/>
      </c>
      <c r="AI260" s="136" t="str">
        <f t="shared" si="526"/>
        <v/>
      </c>
      <c r="AJ260" s="136" t="str">
        <f t="shared" si="526"/>
        <v/>
      </c>
      <c r="AK260" s="136" t="str">
        <f t="shared" si="526"/>
        <v/>
      </c>
      <c r="AL260" s="136" t="str">
        <f t="shared" si="526"/>
        <v/>
      </c>
      <c r="AM260" s="136" t="str">
        <f t="shared" si="526"/>
        <v/>
      </c>
      <c r="AN260" s="136" t="str">
        <f t="shared" ref="AN260:BR260" si="527">IF(AJ260&lt;&gt;"",ROUND(AN4*IF($G$1&gt;=DATEVALUE("22/11/2019"),$C$260/365)*$F$260,IF(FALSE,-3,2)),"")</f>
        <v/>
      </c>
      <c r="AO260" s="136" t="str">
        <f t="shared" si="527"/>
        <v/>
      </c>
      <c r="AP260" s="136" t="str">
        <f t="shared" si="527"/>
        <v/>
      </c>
      <c r="AQ260" s="136" t="str">
        <f t="shared" si="527"/>
        <v/>
      </c>
      <c r="AR260" s="136" t="str">
        <f t="shared" si="527"/>
        <v/>
      </c>
      <c r="AS260" s="136" t="str">
        <f t="shared" si="527"/>
        <v/>
      </c>
      <c r="AT260" s="136" t="str">
        <f t="shared" si="527"/>
        <v/>
      </c>
      <c r="AU260" s="136" t="str">
        <f t="shared" si="527"/>
        <v/>
      </c>
      <c r="AV260" s="136" t="str">
        <f t="shared" si="527"/>
        <v/>
      </c>
      <c r="AW260" s="136" t="str">
        <f t="shared" si="527"/>
        <v/>
      </c>
      <c r="AX260" s="136" t="str">
        <f t="shared" si="527"/>
        <v/>
      </c>
      <c r="AY260" s="136" t="str">
        <f t="shared" si="527"/>
        <v/>
      </c>
      <c r="AZ260" s="136" t="str">
        <f t="shared" si="527"/>
        <v/>
      </c>
      <c r="BA260" s="136" t="str">
        <f t="shared" si="527"/>
        <v/>
      </c>
      <c r="BB260" s="136" t="str">
        <f t="shared" si="527"/>
        <v/>
      </c>
      <c r="BC260" s="136" t="str">
        <f t="shared" si="527"/>
        <v/>
      </c>
      <c r="BD260" s="136" t="str">
        <f t="shared" si="527"/>
        <v/>
      </c>
      <c r="BE260" s="136" t="str">
        <f t="shared" si="527"/>
        <v/>
      </c>
      <c r="BF260" s="136" t="str">
        <f t="shared" si="527"/>
        <v/>
      </c>
      <c r="BG260" s="136" t="str">
        <f t="shared" si="527"/>
        <v/>
      </c>
      <c r="BH260" s="136" t="str">
        <f t="shared" si="527"/>
        <v/>
      </c>
      <c r="BI260" s="136" t="str">
        <f t="shared" si="527"/>
        <v/>
      </c>
      <c r="BJ260" s="136" t="str">
        <f t="shared" si="527"/>
        <v/>
      </c>
      <c r="BK260" s="136" t="str">
        <f t="shared" si="527"/>
        <v/>
      </c>
      <c r="BL260" s="136" t="str">
        <f t="shared" si="527"/>
        <v/>
      </c>
      <c r="BM260" s="136" t="str">
        <f t="shared" si="527"/>
        <v/>
      </c>
      <c r="BN260" s="136" t="str">
        <f t="shared" si="527"/>
        <v/>
      </c>
      <c r="BO260" s="136" t="str">
        <f t="shared" si="527"/>
        <v/>
      </c>
      <c r="BP260" s="136" t="str">
        <f t="shared" si="527"/>
        <v/>
      </c>
      <c r="BQ260" s="136" t="str">
        <f t="shared" si="527"/>
        <v/>
      </c>
      <c r="BR260" s="136" t="str">
        <f t="shared" si="527"/>
        <v/>
      </c>
    </row>
    <row r="261" spans="1:70">
      <c r="A261" s="133" t="str">
        <f>IFERROR(IF(IF(AND(ROW(A261)=ROW($A$6),$G$2&lt;DATEVALUE("28/07/2006")),$G$2+1,INDEX('Intereses moratorios'!$A$7:$A$299,MATCH($G$2,'Intereses moratorios'!$A$7:$A$299,1)+ROW(A261)-ROW($A$6)))=0,"",IF(AND(ROW(A261)=ROW($A$6),$G$2&lt;DATEVALUE("28/07/2006")),$G$2+1,INDEX('Intereses moratorios'!$A$7:$A$299,MATCH($G$2,'Intereses moratorios'!$A$7:$A$299,1)+ROW(A261)-ROW($A$6)))),"")</f>
        <v/>
      </c>
      <c r="B261" s="133" t="str">
        <f>IFERROR(INDEX('Intereses moratorios'!$B$7:$B$299,MATCH(A261,'Intereses moratorios'!$A$7:$A$299,0)),"")</f>
        <v/>
      </c>
      <c r="C261" s="134" t="str">
        <f>IF(A261="","",IFERROR(IF($G$1&gt;=DATEVALUE("22/11/2019"),$E$4,INDEX('Intereses moratorios'!$D$7:$D$299,MATCH(A261,'Intereses moratorios'!$A$7:$A$299,0))),""))</f>
        <v/>
      </c>
      <c r="D261" s="133" t="str">
        <f t="shared" si="404"/>
        <v/>
      </c>
      <c r="E261" s="133" t="str">
        <f t="shared" si="405"/>
        <v/>
      </c>
      <c r="F261" s="135" t="str">
        <f t="shared" si="401"/>
        <v/>
      </c>
      <c r="G261" s="136" t="str">
        <f t="shared" si="398"/>
        <v/>
      </c>
      <c r="H261" s="136" t="str">
        <f t="shared" ref="H261:AM261" si="528">IF(D261&lt;&gt;"",ROUND(H4*IF($G$1&gt;=DATEVALUE("22/11/2019"),$C$261/365)*$F$261,IF(FALSE,-3,2)),"")</f>
        <v/>
      </c>
      <c r="I261" s="136" t="str">
        <f t="shared" si="528"/>
        <v/>
      </c>
      <c r="J261" s="136" t="str">
        <f t="shared" si="528"/>
        <v/>
      </c>
      <c r="K261" s="136" t="str">
        <f t="shared" si="528"/>
        <v/>
      </c>
      <c r="L261" s="136" t="str">
        <f t="shared" si="528"/>
        <v/>
      </c>
      <c r="M261" s="136" t="str">
        <f t="shared" si="528"/>
        <v/>
      </c>
      <c r="N261" s="136" t="str">
        <f t="shared" si="528"/>
        <v/>
      </c>
      <c r="O261" s="136" t="str">
        <f t="shared" si="528"/>
        <v/>
      </c>
      <c r="P261" s="136" t="str">
        <f t="shared" si="528"/>
        <v/>
      </c>
      <c r="Q261" s="136" t="str">
        <f t="shared" si="528"/>
        <v/>
      </c>
      <c r="R261" s="136" t="str">
        <f t="shared" si="528"/>
        <v/>
      </c>
      <c r="S261" s="136" t="str">
        <f t="shared" si="528"/>
        <v/>
      </c>
      <c r="T261" s="136" t="str">
        <f t="shared" si="528"/>
        <v/>
      </c>
      <c r="U261" s="136" t="str">
        <f t="shared" si="528"/>
        <v/>
      </c>
      <c r="V261" s="136" t="str">
        <f t="shared" si="528"/>
        <v/>
      </c>
      <c r="W261" s="136" t="str">
        <f t="shared" si="528"/>
        <v/>
      </c>
      <c r="X261" s="136" t="str">
        <f t="shared" si="528"/>
        <v/>
      </c>
      <c r="Y261" s="136" t="str">
        <f t="shared" si="528"/>
        <v/>
      </c>
      <c r="Z261" s="136" t="str">
        <f t="shared" si="528"/>
        <v/>
      </c>
      <c r="AA261" s="136" t="str">
        <f t="shared" si="528"/>
        <v/>
      </c>
      <c r="AB261" s="136" t="str">
        <f t="shared" si="528"/>
        <v/>
      </c>
      <c r="AC261" s="136" t="str">
        <f t="shared" si="528"/>
        <v/>
      </c>
      <c r="AD261" s="136" t="str">
        <f t="shared" si="528"/>
        <v/>
      </c>
      <c r="AE261" s="136" t="str">
        <f t="shared" si="528"/>
        <v/>
      </c>
      <c r="AF261" s="136" t="str">
        <f t="shared" si="528"/>
        <v/>
      </c>
      <c r="AG261" s="136" t="str">
        <f t="shared" si="528"/>
        <v/>
      </c>
      <c r="AH261" s="136" t="str">
        <f t="shared" si="528"/>
        <v/>
      </c>
      <c r="AI261" s="136" t="str">
        <f t="shared" si="528"/>
        <v/>
      </c>
      <c r="AJ261" s="136" t="str">
        <f t="shared" si="528"/>
        <v/>
      </c>
      <c r="AK261" s="136" t="str">
        <f t="shared" si="528"/>
        <v/>
      </c>
      <c r="AL261" s="136" t="str">
        <f t="shared" si="528"/>
        <v/>
      </c>
      <c r="AM261" s="136" t="str">
        <f t="shared" si="528"/>
        <v/>
      </c>
      <c r="AN261" s="136" t="str">
        <f t="shared" ref="AN261:BR261" si="529">IF(AJ261&lt;&gt;"",ROUND(AN4*IF($G$1&gt;=DATEVALUE("22/11/2019"),$C$261/365)*$F$261,IF(FALSE,-3,2)),"")</f>
        <v/>
      </c>
      <c r="AO261" s="136" t="str">
        <f t="shared" si="529"/>
        <v/>
      </c>
      <c r="AP261" s="136" t="str">
        <f t="shared" si="529"/>
        <v/>
      </c>
      <c r="AQ261" s="136" t="str">
        <f t="shared" si="529"/>
        <v/>
      </c>
      <c r="AR261" s="136" t="str">
        <f t="shared" si="529"/>
        <v/>
      </c>
      <c r="AS261" s="136" t="str">
        <f t="shared" si="529"/>
        <v/>
      </c>
      <c r="AT261" s="136" t="str">
        <f t="shared" si="529"/>
        <v/>
      </c>
      <c r="AU261" s="136" t="str">
        <f t="shared" si="529"/>
        <v/>
      </c>
      <c r="AV261" s="136" t="str">
        <f t="shared" si="529"/>
        <v/>
      </c>
      <c r="AW261" s="136" t="str">
        <f t="shared" si="529"/>
        <v/>
      </c>
      <c r="AX261" s="136" t="str">
        <f t="shared" si="529"/>
        <v/>
      </c>
      <c r="AY261" s="136" t="str">
        <f t="shared" si="529"/>
        <v/>
      </c>
      <c r="AZ261" s="136" t="str">
        <f t="shared" si="529"/>
        <v/>
      </c>
      <c r="BA261" s="136" t="str">
        <f t="shared" si="529"/>
        <v/>
      </c>
      <c r="BB261" s="136" t="str">
        <f t="shared" si="529"/>
        <v/>
      </c>
      <c r="BC261" s="136" t="str">
        <f t="shared" si="529"/>
        <v/>
      </c>
      <c r="BD261" s="136" t="str">
        <f t="shared" si="529"/>
        <v/>
      </c>
      <c r="BE261" s="136" t="str">
        <f t="shared" si="529"/>
        <v/>
      </c>
      <c r="BF261" s="136" t="str">
        <f t="shared" si="529"/>
        <v/>
      </c>
      <c r="BG261" s="136" t="str">
        <f t="shared" si="529"/>
        <v/>
      </c>
      <c r="BH261" s="136" t="str">
        <f t="shared" si="529"/>
        <v/>
      </c>
      <c r="BI261" s="136" t="str">
        <f t="shared" si="529"/>
        <v/>
      </c>
      <c r="BJ261" s="136" t="str">
        <f t="shared" si="529"/>
        <v/>
      </c>
      <c r="BK261" s="136" t="str">
        <f t="shared" si="529"/>
        <v/>
      </c>
      <c r="BL261" s="136" t="str">
        <f t="shared" si="529"/>
        <v/>
      </c>
      <c r="BM261" s="136" t="str">
        <f t="shared" si="529"/>
        <v/>
      </c>
      <c r="BN261" s="136" t="str">
        <f t="shared" si="529"/>
        <v/>
      </c>
      <c r="BO261" s="136" t="str">
        <f t="shared" si="529"/>
        <v/>
      </c>
      <c r="BP261" s="136" t="str">
        <f t="shared" si="529"/>
        <v/>
      </c>
      <c r="BQ261" s="136" t="str">
        <f t="shared" si="529"/>
        <v/>
      </c>
      <c r="BR261" s="136" t="str">
        <f t="shared" si="529"/>
        <v/>
      </c>
    </row>
    <row r="262" spans="1:70">
      <c r="A262" s="133" t="str">
        <f>IFERROR(IF(IF(AND(ROW(A262)=ROW($A$6),$G$2&lt;DATEVALUE("28/07/2006")),$G$2+1,INDEX('Intereses moratorios'!$A$7:$A$299,MATCH($G$2,'Intereses moratorios'!$A$7:$A$299,1)+ROW(A262)-ROW($A$6)))=0,"",IF(AND(ROW(A262)=ROW($A$6),$G$2&lt;DATEVALUE("28/07/2006")),$G$2+1,INDEX('Intereses moratorios'!$A$7:$A$299,MATCH($G$2,'Intereses moratorios'!$A$7:$A$299,1)+ROW(A262)-ROW($A$6)))),"")</f>
        <v/>
      </c>
      <c r="B262" s="133" t="str">
        <f>IFERROR(INDEX('Intereses moratorios'!$B$7:$B$299,MATCH(A262,'Intereses moratorios'!$A$7:$A$299,0)),"")</f>
        <v/>
      </c>
      <c r="C262" s="134" t="str">
        <f>IF(A262="","",IFERROR(IF($G$1&gt;=DATEVALUE("22/11/2019"),$E$4,INDEX('Intereses moratorios'!$D$7:$D$299,MATCH(A262,'Intereses moratorios'!$A$7:$A$299,0))),""))</f>
        <v/>
      </c>
      <c r="D262" s="133" t="str">
        <f t="shared" si="404"/>
        <v/>
      </c>
      <c r="E262" s="133" t="str">
        <f t="shared" si="405"/>
        <v/>
      </c>
      <c r="F262" s="135" t="str">
        <f t="shared" si="401"/>
        <v/>
      </c>
      <c r="G262" s="136" t="str">
        <f t="shared" ref="G262:G298" si="530">IF(D262&lt;&gt;"",ROUND($G$4*IF($G$1&gt;=DATEVALUE("22/11/2019"),C262/365)*F262,IF(FALSE,-3,2)),"")</f>
        <v/>
      </c>
      <c r="H262" s="136" t="str">
        <f t="shared" ref="H262:AM262" si="531">IF(D262&lt;&gt;"",ROUND(H4*IF($G$1&gt;=DATEVALUE("22/11/2019"),$C$262/365)*$F$262,IF(FALSE,-3,2)),"")</f>
        <v/>
      </c>
      <c r="I262" s="136" t="str">
        <f t="shared" si="531"/>
        <v/>
      </c>
      <c r="J262" s="136" t="str">
        <f t="shared" si="531"/>
        <v/>
      </c>
      <c r="K262" s="136" t="str">
        <f t="shared" si="531"/>
        <v/>
      </c>
      <c r="L262" s="136" t="str">
        <f t="shared" si="531"/>
        <v/>
      </c>
      <c r="M262" s="136" t="str">
        <f t="shared" si="531"/>
        <v/>
      </c>
      <c r="N262" s="136" t="str">
        <f t="shared" si="531"/>
        <v/>
      </c>
      <c r="O262" s="136" t="str">
        <f t="shared" si="531"/>
        <v/>
      </c>
      <c r="P262" s="136" t="str">
        <f t="shared" si="531"/>
        <v/>
      </c>
      <c r="Q262" s="136" t="str">
        <f t="shared" si="531"/>
        <v/>
      </c>
      <c r="R262" s="136" t="str">
        <f t="shared" si="531"/>
        <v/>
      </c>
      <c r="S262" s="136" t="str">
        <f t="shared" si="531"/>
        <v/>
      </c>
      <c r="T262" s="136" t="str">
        <f t="shared" si="531"/>
        <v/>
      </c>
      <c r="U262" s="136" t="str">
        <f t="shared" si="531"/>
        <v/>
      </c>
      <c r="V262" s="136" t="str">
        <f t="shared" si="531"/>
        <v/>
      </c>
      <c r="W262" s="136" t="str">
        <f t="shared" si="531"/>
        <v/>
      </c>
      <c r="X262" s="136" t="str">
        <f t="shared" si="531"/>
        <v/>
      </c>
      <c r="Y262" s="136" t="str">
        <f t="shared" si="531"/>
        <v/>
      </c>
      <c r="Z262" s="136" t="str">
        <f t="shared" si="531"/>
        <v/>
      </c>
      <c r="AA262" s="136" t="str">
        <f t="shared" si="531"/>
        <v/>
      </c>
      <c r="AB262" s="136" t="str">
        <f t="shared" si="531"/>
        <v/>
      </c>
      <c r="AC262" s="136" t="str">
        <f t="shared" si="531"/>
        <v/>
      </c>
      <c r="AD262" s="136" t="str">
        <f t="shared" si="531"/>
        <v/>
      </c>
      <c r="AE262" s="136" t="str">
        <f t="shared" si="531"/>
        <v/>
      </c>
      <c r="AF262" s="136" t="str">
        <f t="shared" si="531"/>
        <v/>
      </c>
      <c r="AG262" s="136" t="str">
        <f t="shared" si="531"/>
        <v/>
      </c>
      <c r="AH262" s="136" t="str">
        <f t="shared" si="531"/>
        <v/>
      </c>
      <c r="AI262" s="136" t="str">
        <f t="shared" si="531"/>
        <v/>
      </c>
      <c r="AJ262" s="136" t="str">
        <f t="shared" si="531"/>
        <v/>
      </c>
      <c r="AK262" s="136" t="str">
        <f t="shared" si="531"/>
        <v/>
      </c>
      <c r="AL262" s="136" t="str">
        <f t="shared" si="531"/>
        <v/>
      </c>
      <c r="AM262" s="136" t="str">
        <f t="shared" si="531"/>
        <v/>
      </c>
      <c r="AN262" s="136" t="str">
        <f t="shared" ref="AN262:BR262" si="532">IF(AJ262&lt;&gt;"",ROUND(AN4*IF($G$1&gt;=DATEVALUE("22/11/2019"),$C$262/365)*$F$262,IF(FALSE,-3,2)),"")</f>
        <v/>
      </c>
      <c r="AO262" s="136" t="str">
        <f t="shared" si="532"/>
        <v/>
      </c>
      <c r="AP262" s="136" t="str">
        <f t="shared" si="532"/>
        <v/>
      </c>
      <c r="AQ262" s="136" t="str">
        <f t="shared" si="532"/>
        <v/>
      </c>
      <c r="AR262" s="136" t="str">
        <f t="shared" si="532"/>
        <v/>
      </c>
      <c r="AS262" s="136" t="str">
        <f t="shared" si="532"/>
        <v/>
      </c>
      <c r="AT262" s="136" t="str">
        <f t="shared" si="532"/>
        <v/>
      </c>
      <c r="AU262" s="136" t="str">
        <f t="shared" si="532"/>
        <v/>
      </c>
      <c r="AV262" s="136" t="str">
        <f t="shared" si="532"/>
        <v/>
      </c>
      <c r="AW262" s="136" t="str">
        <f t="shared" si="532"/>
        <v/>
      </c>
      <c r="AX262" s="136" t="str">
        <f t="shared" si="532"/>
        <v/>
      </c>
      <c r="AY262" s="136" t="str">
        <f t="shared" si="532"/>
        <v/>
      </c>
      <c r="AZ262" s="136" t="str">
        <f t="shared" si="532"/>
        <v/>
      </c>
      <c r="BA262" s="136" t="str">
        <f t="shared" si="532"/>
        <v/>
      </c>
      <c r="BB262" s="136" t="str">
        <f t="shared" si="532"/>
        <v/>
      </c>
      <c r="BC262" s="136" t="str">
        <f t="shared" si="532"/>
        <v/>
      </c>
      <c r="BD262" s="136" t="str">
        <f t="shared" si="532"/>
        <v/>
      </c>
      <c r="BE262" s="136" t="str">
        <f t="shared" si="532"/>
        <v/>
      </c>
      <c r="BF262" s="136" t="str">
        <f t="shared" si="532"/>
        <v/>
      </c>
      <c r="BG262" s="136" t="str">
        <f t="shared" si="532"/>
        <v/>
      </c>
      <c r="BH262" s="136" t="str">
        <f t="shared" si="532"/>
        <v/>
      </c>
      <c r="BI262" s="136" t="str">
        <f t="shared" si="532"/>
        <v/>
      </c>
      <c r="BJ262" s="136" t="str">
        <f t="shared" si="532"/>
        <v/>
      </c>
      <c r="BK262" s="136" t="str">
        <f t="shared" si="532"/>
        <v/>
      </c>
      <c r="BL262" s="136" t="str">
        <f t="shared" si="532"/>
        <v/>
      </c>
      <c r="BM262" s="136" t="str">
        <f t="shared" si="532"/>
        <v/>
      </c>
      <c r="BN262" s="136" t="str">
        <f t="shared" si="532"/>
        <v/>
      </c>
      <c r="BO262" s="136" t="str">
        <f t="shared" si="532"/>
        <v/>
      </c>
      <c r="BP262" s="136" t="str">
        <f t="shared" si="532"/>
        <v/>
      </c>
      <c r="BQ262" s="136" t="str">
        <f t="shared" si="532"/>
        <v/>
      </c>
      <c r="BR262" s="136" t="str">
        <f t="shared" si="532"/>
        <v/>
      </c>
    </row>
    <row r="263" spans="1:70">
      <c r="A263" s="133" t="str">
        <f>IFERROR(IF(IF(AND(ROW(A263)=ROW($A$6),$G$2&lt;DATEVALUE("28/07/2006")),$G$2+1,INDEX('Intereses moratorios'!$A$7:$A$299,MATCH($G$2,'Intereses moratorios'!$A$7:$A$299,1)+ROW(A263)-ROW($A$6)))=0,"",IF(AND(ROW(A263)=ROW($A$6),$G$2&lt;DATEVALUE("28/07/2006")),$G$2+1,INDEX('Intereses moratorios'!$A$7:$A$299,MATCH($G$2,'Intereses moratorios'!$A$7:$A$299,1)+ROW(A263)-ROW($A$6)))),"")</f>
        <v/>
      </c>
      <c r="B263" s="133" t="str">
        <f>IFERROR(INDEX('Intereses moratorios'!$B$7:$B$299,MATCH(A263,'Intereses moratorios'!$A$7:$A$299,0)),"")</f>
        <v/>
      </c>
      <c r="C263" s="134" t="str">
        <f>IF(A263="","",IFERROR(IF($G$1&gt;=DATEVALUE("22/11/2019"),$E$4,INDEX('Intereses moratorios'!$D$7:$D$299,MATCH(A263,'Intereses moratorios'!$A$7:$A$299,0))),""))</f>
        <v/>
      </c>
      <c r="D263" s="133" t="str">
        <f t="shared" si="404"/>
        <v/>
      </c>
      <c r="E263" s="133" t="str">
        <f t="shared" si="405"/>
        <v/>
      </c>
      <c r="F263" s="135" t="str">
        <f t="shared" ref="F263:F298" si="533">IFERROR(E263-D263+1,"")</f>
        <v/>
      </c>
      <c r="G263" s="136" t="str">
        <f t="shared" si="530"/>
        <v/>
      </c>
      <c r="H263" s="136" t="str">
        <f t="shared" ref="H263:AM263" si="534">IF(D263&lt;&gt;"",ROUND(H4*IF($G$1&gt;=DATEVALUE("22/11/2019"),$C$263/365)*$F$263,IF(FALSE,-3,2)),"")</f>
        <v/>
      </c>
      <c r="I263" s="136" t="str">
        <f t="shared" si="534"/>
        <v/>
      </c>
      <c r="J263" s="136" t="str">
        <f t="shared" si="534"/>
        <v/>
      </c>
      <c r="K263" s="136" t="str">
        <f t="shared" si="534"/>
        <v/>
      </c>
      <c r="L263" s="136" t="str">
        <f t="shared" si="534"/>
        <v/>
      </c>
      <c r="M263" s="136" t="str">
        <f t="shared" si="534"/>
        <v/>
      </c>
      <c r="N263" s="136" t="str">
        <f t="shared" si="534"/>
        <v/>
      </c>
      <c r="O263" s="136" t="str">
        <f t="shared" si="534"/>
        <v/>
      </c>
      <c r="P263" s="136" t="str">
        <f t="shared" si="534"/>
        <v/>
      </c>
      <c r="Q263" s="136" t="str">
        <f t="shared" si="534"/>
        <v/>
      </c>
      <c r="R263" s="136" t="str">
        <f t="shared" si="534"/>
        <v/>
      </c>
      <c r="S263" s="136" t="str">
        <f t="shared" si="534"/>
        <v/>
      </c>
      <c r="T263" s="136" t="str">
        <f t="shared" si="534"/>
        <v/>
      </c>
      <c r="U263" s="136" t="str">
        <f t="shared" si="534"/>
        <v/>
      </c>
      <c r="V263" s="136" t="str">
        <f t="shared" si="534"/>
        <v/>
      </c>
      <c r="W263" s="136" t="str">
        <f t="shared" si="534"/>
        <v/>
      </c>
      <c r="X263" s="136" t="str">
        <f t="shared" si="534"/>
        <v/>
      </c>
      <c r="Y263" s="136" t="str">
        <f t="shared" si="534"/>
        <v/>
      </c>
      <c r="Z263" s="136" t="str">
        <f t="shared" si="534"/>
        <v/>
      </c>
      <c r="AA263" s="136" t="str">
        <f t="shared" si="534"/>
        <v/>
      </c>
      <c r="AB263" s="136" t="str">
        <f t="shared" si="534"/>
        <v/>
      </c>
      <c r="AC263" s="136" t="str">
        <f t="shared" si="534"/>
        <v/>
      </c>
      <c r="AD263" s="136" t="str">
        <f t="shared" si="534"/>
        <v/>
      </c>
      <c r="AE263" s="136" t="str">
        <f t="shared" si="534"/>
        <v/>
      </c>
      <c r="AF263" s="136" t="str">
        <f t="shared" si="534"/>
        <v/>
      </c>
      <c r="AG263" s="136" t="str">
        <f t="shared" si="534"/>
        <v/>
      </c>
      <c r="AH263" s="136" t="str">
        <f t="shared" si="534"/>
        <v/>
      </c>
      <c r="AI263" s="136" t="str">
        <f t="shared" si="534"/>
        <v/>
      </c>
      <c r="AJ263" s="136" t="str">
        <f t="shared" si="534"/>
        <v/>
      </c>
      <c r="AK263" s="136" t="str">
        <f t="shared" si="534"/>
        <v/>
      </c>
      <c r="AL263" s="136" t="str">
        <f t="shared" si="534"/>
        <v/>
      </c>
      <c r="AM263" s="136" t="str">
        <f t="shared" si="534"/>
        <v/>
      </c>
      <c r="AN263" s="136" t="str">
        <f t="shared" ref="AN263:BR263" si="535">IF(AJ263&lt;&gt;"",ROUND(AN4*IF($G$1&gt;=DATEVALUE("22/11/2019"),$C$263/365)*$F$263,IF(FALSE,-3,2)),"")</f>
        <v/>
      </c>
      <c r="AO263" s="136" t="str">
        <f t="shared" si="535"/>
        <v/>
      </c>
      <c r="AP263" s="136" t="str">
        <f t="shared" si="535"/>
        <v/>
      </c>
      <c r="AQ263" s="136" t="str">
        <f t="shared" si="535"/>
        <v/>
      </c>
      <c r="AR263" s="136" t="str">
        <f t="shared" si="535"/>
        <v/>
      </c>
      <c r="AS263" s="136" t="str">
        <f t="shared" si="535"/>
        <v/>
      </c>
      <c r="AT263" s="136" t="str">
        <f t="shared" si="535"/>
        <v/>
      </c>
      <c r="AU263" s="136" t="str">
        <f t="shared" si="535"/>
        <v/>
      </c>
      <c r="AV263" s="136" t="str">
        <f t="shared" si="535"/>
        <v/>
      </c>
      <c r="AW263" s="136" t="str">
        <f t="shared" si="535"/>
        <v/>
      </c>
      <c r="AX263" s="136" t="str">
        <f t="shared" si="535"/>
        <v/>
      </c>
      <c r="AY263" s="136" t="str">
        <f t="shared" si="535"/>
        <v/>
      </c>
      <c r="AZ263" s="136" t="str">
        <f t="shared" si="535"/>
        <v/>
      </c>
      <c r="BA263" s="136" t="str">
        <f t="shared" si="535"/>
        <v/>
      </c>
      <c r="BB263" s="136" t="str">
        <f t="shared" si="535"/>
        <v/>
      </c>
      <c r="BC263" s="136" t="str">
        <f t="shared" si="535"/>
        <v/>
      </c>
      <c r="BD263" s="136" t="str">
        <f t="shared" si="535"/>
        <v/>
      </c>
      <c r="BE263" s="136" t="str">
        <f t="shared" si="535"/>
        <v/>
      </c>
      <c r="BF263" s="136" t="str">
        <f t="shared" si="535"/>
        <v/>
      </c>
      <c r="BG263" s="136" t="str">
        <f t="shared" si="535"/>
        <v/>
      </c>
      <c r="BH263" s="136" t="str">
        <f t="shared" si="535"/>
        <v/>
      </c>
      <c r="BI263" s="136" t="str">
        <f t="shared" si="535"/>
        <v/>
      </c>
      <c r="BJ263" s="136" t="str">
        <f t="shared" si="535"/>
        <v/>
      </c>
      <c r="BK263" s="136" t="str">
        <f t="shared" si="535"/>
        <v/>
      </c>
      <c r="BL263" s="136" t="str">
        <f t="shared" si="535"/>
        <v/>
      </c>
      <c r="BM263" s="136" t="str">
        <f t="shared" si="535"/>
        <v/>
      </c>
      <c r="BN263" s="136" t="str">
        <f t="shared" si="535"/>
        <v/>
      </c>
      <c r="BO263" s="136" t="str">
        <f t="shared" si="535"/>
        <v/>
      </c>
      <c r="BP263" s="136" t="str">
        <f t="shared" si="535"/>
        <v/>
      </c>
      <c r="BQ263" s="136" t="str">
        <f t="shared" si="535"/>
        <v/>
      </c>
      <c r="BR263" s="136" t="str">
        <f t="shared" si="535"/>
        <v/>
      </c>
    </row>
    <row r="264" spans="1:70">
      <c r="A264" s="133" t="str">
        <f>IFERROR(IF(IF(AND(ROW(A264)=ROW($A$6),$G$2&lt;DATEVALUE("28/07/2006")),$G$2+1,INDEX('Intereses moratorios'!$A$7:$A$299,MATCH($G$2,'Intereses moratorios'!$A$7:$A$299,1)+ROW(A264)-ROW($A$6)))=0,"",IF(AND(ROW(A264)=ROW($A$6),$G$2&lt;DATEVALUE("28/07/2006")),$G$2+1,INDEX('Intereses moratorios'!$A$7:$A$299,MATCH($G$2,'Intereses moratorios'!$A$7:$A$299,1)+ROW(A264)-ROW($A$6)))),"")</f>
        <v/>
      </c>
      <c r="B264" s="133" t="str">
        <f>IFERROR(INDEX('Intereses moratorios'!$B$7:$B$299,MATCH(A264,'Intereses moratorios'!$A$7:$A$299,0)),"")</f>
        <v/>
      </c>
      <c r="C264" s="134" t="str">
        <f>IF(A264="","",IFERROR(IF($G$1&gt;=DATEVALUE("22/11/2019"),$E$4,INDEX('Intereses moratorios'!$D$7:$D$299,MATCH(A264,'Intereses moratorios'!$A$7:$A$299,0))),""))</f>
        <v/>
      </c>
      <c r="D264" s="133" t="str">
        <f t="shared" ref="D264:D298" si="536">IF(AND(B264&gt;$G$2,A264&lt;=$G$1),IF(D263="",$G$2+1,A264),"")</f>
        <v/>
      </c>
      <c r="E264" s="133" t="str">
        <f t="shared" ref="E264:E298" si="537">IF(D264&lt;&gt;"",IF(E265="",MIN($G$1,B264),B264),"")</f>
        <v/>
      </c>
      <c r="F264" s="135" t="str">
        <f t="shared" si="533"/>
        <v/>
      </c>
      <c r="G264" s="136" t="str">
        <f t="shared" si="530"/>
        <v/>
      </c>
      <c r="H264" s="136" t="str">
        <f t="shared" ref="H264:AM264" si="538">IF(D264&lt;&gt;"",ROUND(H4*IF($G$1&gt;=DATEVALUE("22/11/2019"),$C$264/365)*$F$264,IF(FALSE,-3,2)),"")</f>
        <v/>
      </c>
      <c r="I264" s="136" t="str">
        <f t="shared" si="538"/>
        <v/>
      </c>
      <c r="J264" s="136" t="str">
        <f t="shared" si="538"/>
        <v/>
      </c>
      <c r="K264" s="136" t="str">
        <f t="shared" si="538"/>
        <v/>
      </c>
      <c r="L264" s="136" t="str">
        <f t="shared" si="538"/>
        <v/>
      </c>
      <c r="M264" s="136" t="str">
        <f t="shared" si="538"/>
        <v/>
      </c>
      <c r="N264" s="136" t="str">
        <f t="shared" si="538"/>
        <v/>
      </c>
      <c r="O264" s="136" t="str">
        <f t="shared" si="538"/>
        <v/>
      </c>
      <c r="P264" s="136" t="str">
        <f t="shared" si="538"/>
        <v/>
      </c>
      <c r="Q264" s="136" t="str">
        <f t="shared" si="538"/>
        <v/>
      </c>
      <c r="R264" s="136" t="str">
        <f t="shared" si="538"/>
        <v/>
      </c>
      <c r="S264" s="136" t="str">
        <f t="shared" si="538"/>
        <v/>
      </c>
      <c r="T264" s="136" t="str">
        <f t="shared" si="538"/>
        <v/>
      </c>
      <c r="U264" s="136" t="str">
        <f t="shared" si="538"/>
        <v/>
      </c>
      <c r="V264" s="136" t="str">
        <f t="shared" si="538"/>
        <v/>
      </c>
      <c r="W264" s="136" t="str">
        <f t="shared" si="538"/>
        <v/>
      </c>
      <c r="X264" s="136" t="str">
        <f t="shared" si="538"/>
        <v/>
      </c>
      <c r="Y264" s="136" t="str">
        <f t="shared" si="538"/>
        <v/>
      </c>
      <c r="Z264" s="136" t="str">
        <f t="shared" si="538"/>
        <v/>
      </c>
      <c r="AA264" s="136" t="str">
        <f t="shared" si="538"/>
        <v/>
      </c>
      <c r="AB264" s="136" t="str">
        <f t="shared" si="538"/>
        <v/>
      </c>
      <c r="AC264" s="136" t="str">
        <f t="shared" si="538"/>
        <v/>
      </c>
      <c r="AD264" s="136" t="str">
        <f t="shared" si="538"/>
        <v/>
      </c>
      <c r="AE264" s="136" t="str">
        <f t="shared" si="538"/>
        <v/>
      </c>
      <c r="AF264" s="136" t="str">
        <f t="shared" si="538"/>
        <v/>
      </c>
      <c r="AG264" s="136" t="str">
        <f t="shared" si="538"/>
        <v/>
      </c>
      <c r="AH264" s="136" t="str">
        <f t="shared" si="538"/>
        <v/>
      </c>
      <c r="AI264" s="136" t="str">
        <f t="shared" si="538"/>
        <v/>
      </c>
      <c r="AJ264" s="136" t="str">
        <f t="shared" si="538"/>
        <v/>
      </c>
      <c r="AK264" s="136" t="str">
        <f t="shared" si="538"/>
        <v/>
      </c>
      <c r="AL264" s="136" t="str">
        <f t="shared" si="538"/>
        <v/>
      </c>
      <c r="AM264" s="136" t="str">
        <f t="shared" si="538"/>
        <v/>
      </c>
      <c r="AN264" s="136" t="str">
        <f t="shared" ref="AN264:BR264" si="539">IF(AJ264&lt;&gt;"",ROUND(AN4*IF($G$1&gt;=DATEVALUE("22/11/2019"),$C$264/365)*$F$264,IF(FALSE,-3,2)),"")</f>
        <v/>
      </c>
      <c r="AO264" s="136" t="str">
        <f t="shared" si="539"/>
        <v/>
      </c>
      <c r="AP264" s="136" t="str">
        <f t="shared" si="539"/>
        <v/>
      </c>
      <c r="AQ264" s="136" t="str">
        <f t="shared" si="539"/>
        <v/>
      </c>
      <c r="AR264" s="136" t="str">
        <f t="shared" si="539"/>
        <v/>
      </c>
      <c r="AS264" s="136" t="str">
        <f t="shared" si="539"/>
        <v/>
      </c>
      <c r="AT264" s="136" t="str">
        <f t="shared" si="539"/>
        <v/>
      </c>
      <c r="AU264" s="136" t="str">
        <f t="shared" si="539"/>
        <v/>
      </c>
      <c r="AV264" s="136" t="str">
        <f t="shared" si="539"/>
        <v/>
      </c>
      <c r="AW264" s="136" t="str">
        <f t="shared" si="539"/>
        <v/>
      </c>
      <c r="AX264" s="136" t="str">
        <f t="shared" si="539"/>
        <v/>
      </c>
      <c r="AY264" s="136" t="str">
        <f t="shared" si="539"/>
        <v/>
      </c>
      <c r="AZ264" s="136" t="str">
        <f t="shared" si="539"/>
        <v/>
      </c>
      <c r="BA264" s="136" t="str">
        <f t="shared" si="539"/>
        <v/>
      </c>
      <c r="BB264" s="136" t="str">
        <f t="shared" si="539"/>
        <v/>
      </c>
      <c r="BC264" s="136" t="str">
        <f t="shared" si="539"/>
        <v/>
      </c>
      <c r="BD264" s="136" t="str">
        <f t="shared" si="539"/>
        <v/>
      </c>
      <c r="BE264" s="136" t="str">
        <f t="shared" si="539"/>
        <v/>
      </c>
      <c r="BF264" s="136" t="str">
        <f t="shared" si="539"/>
        <v/>
      </c>
      <c r="BG264" s="136" t="str">
        <f t="shared" si="539"/>
        <v/>
      </c>
      <c r="BH264" s="136" t="str">
        <f t="shared" si="539"/>
        <v/>
      </c>
      <c r="BI264" s="136" t="str">
        <f t="shared" si="539"/>
        <v/>
      </c>
      <c r="BJ264" s="136" t="str">
        <f t="shared" si="539"/>
        <v/>
      </c>
      <c r="BK264" s="136" t="str">
        <f t="shared" si="539"/>
        <v/>
      </c>
      <c r="BL264" s="136" t="str">
        <f t="shared" si="539"/>
        <v/>
      </c>
      <c r="BM264" s="136" t="str">
        <f t="shared" si="539"/>
        <v/>
      </c>
      <c r="BN264" s="136" t="str">
        <f t="shared" si="539"/>
        <v/>
      </c>
      <c r="BO264" s="136" t="str">
        <f t="shared" si="539"/>
        <v/>
      </c>
      <c r="BP264" s="136" t="str">
        <f t="shared" si="539"/>
        <v/>
      </c>
      <c r="BQ264" s="136" t="str">
        <f t="shared" si="539"/>
        <v/>
      </c>
      <c r="BR264" s="136" t="str">
        <f t="shared" si="539"/>
        <v/>
      </c>
    </row>
    <row r="265" spans="1:70">
      <c r="A265" s="133" t="str">
        <f>IFERROR(IF(IF(AND(ROW(A265)=ROW($A$6),$G$2&lt;DATEVALUE("28/07/2006")),$G$2+1,INDEX('Intereses moratorios'!$A$7:$A$299,MATCH($G$2,'Intereses moratorios'!$A$7:$A$299,1)+ROW(A265)-ROW($A$6)))=0,"",IF(AND(ROW(A265)=ROW($A$6),$G$2&lt;DATEVALUE("28/07/2006")),$G$2+1,INDEX('Intereses moratorios'!$A$7:$A$299,MATCH($G$2,'Intereses moratorios'!$A$7:$A$299,1)+ROW(A265)-ROW($A$6)))),"")</f>
        <v/>
      </c>
      <c r="B265" s="133" t="str">
        <f>IFERROR(INDEX('Intereses moratorios'!$B$7:$B$299,MATCH(A265,'Intereses moratorios'!$A$7:$A$299,0)),"")</f>
        <v/>
      </c>
      <c r="C265" s="134" t="str">
        <f>IF(A265="","",IFERROR(IF($G$1&gt;=DATEVALUE("22/11/2019"),$E$4,INDEX('Intereses moratorios'!$D$7:$D$299,MATCH(A265,'Intereses moratorios'!$A$7:$A$299,0))),""))</f>
        <v/>
      </c>
      <c r="D265" s="133" t="str">
        <f t="shared" si="536"/>
        <v/>
      </c>
      <c r="E265" s="133" t="str">
        <f t="shared" si="537"/>
        <v/>
      </c>
      <c r="F265" s="135" t="str">
        <f t="shared" si="533"/>
        <v/>
      </c>
      <c r="G265" s="136" t="str">
        <f t="shared" si="530"/>
        <v/>
      </c>
      <c r="H265" s="136" t="str">
        <f t="shared" ref="H265:AM265" si="540">IF(D265&lt;&gt;"",ROUND(H4*IF($G$1&gt;=DATEVALUE("22/11/2019"),$C$265/365)*$F$265,IF(FALSE,-3,2)),"")</f>
        <v/>
      </c>
      <c r="I265" s="136" t="str">
        <f t="shared" si="540"/>
        <v/>
      </c>
      <c r="J265" s="136" t="str">
        <f t="shared" si="540"/>
        <v/>
      </c>
      <c r="K265" s="136" t="str">
        <f t="shared" si="540"/>
        <v/>
      </c>
      <c r="L265" s="136" t="str">
        <f t="shared" si="540"/>
        <v/>
      </c>
      <c r="M265" s="136" t="str">
        <f t="shared" si="540"/>
        <v/>
      </c>
      <c r="N265" s="136" t="str">
        <f t="shared" si="540"/>
        <v/>
      </c>
      <c r="O265" s="136" t="str">
        <f t="shared" si="540"/>
        <v/>
      </c>
      <c r="P265" s="136" t="str">
        <f t="shared" si="540"/>
        <v/>
      </c>
      <c r="Q265" s="136" t="str">
        <f t="shared" si="540"/>
        <v/>
      </c>
      <c r="R265" s="136" t="str">
        <f t="shared" si="540"/>
        <v/>
      </c>
      <c r="S265" s="136" t="str">
        <f t="shared" si="540"/>
        <v/>
      </c>
      <c r="T265" s="136" t="str">
        <f t="shared" si="540"/>
        <v/>
      </c>
      <c r="U265" s="136" t="str">
        <f t="shared" si="540"/>
        <v/>
      </c>
      <c r="V265" s="136" t="str">
        <f t="shared" si="540"/>
        <v/>
      </c>
      <c r="W265" s="136" t="str">
        <f t="shared" si="540"/>
        <v/>
      </c>
      <c r="X265" s="136" t="str">
        <f t="shared" si="540"/>
        <v/>
      </c>
      <c r="Y265" s="136" t="str">
        <f t="shared" si="540"/>
        <v/>
      </c>
      <c r="Z265" s="136" t="str">
        <f t="shared" si="540"/>
        <v/>
      </c>
      <c r="AA265" s="136" t="str">
        <f t="shared" si="540"/>
        <v/>
      </c>
      <c r="AB265" s="136" t="str">
        <f t="shared" si="540"/>
        <v/>
      </c>
      <c r="AC265" s="136" t="str">
        <f t="shared" si="540"/>
        <v/>
      </c>
      <c r="AD265" s="136" t="str">
        <f t="shared" si="540"/>
        <v/>
      </c>
      <c r="AE265" s="136" t="str">
        <f t="shared" si="540"/>
        <v/>
      </c>
      <c r="AF265" s="136" t="str">
        <f t="shared" si="540"/>
        <v/>
      </c>
      <c r="AG265" s="136" t="str">
        <f t="shared" si="540"/>
        <v/>
      </c>
      <c r="AH265" s="136" t="str">
        <f t="shared" si="540"/>
        <v/>
      </c>
      <c r="AI265" s="136" t="str">
        <f t="shared" si="540"/>
        <v/>
      </c>
      <c r="AJ265" s="136" t="str">
        <f t="shared" si="540"/>
        <v/>
      </c>
      <c r="AK265" s="136" t="str">
        <f t="shared" si="540"/>
        <v/>
      </c>
      <c r="AL265" s="136" t="str">
        <f t="shared" si="540"/>
        <v/>
      </c>
      <c r="AM265" s="136" t="str">
        <f t="shared" si="540"/>
        <v/>
      </c>
      <c r="AN265" s="136" t="str">
        <f t="shared" ref="AN265:BR265" si="541">IF(AJ265&lt;&gt;"",ROUND(AN4*IF($G$1&gt;=DATEVALUE("22/11/2019"),$C$265/365)*$F$265,IF(FALSE,-3,2)),"")</f>
        <v/>
      </c>
      <c r="AO265" s="136" t="str">
        <f t="shared" si="541"/>
        <v/>
      </c>
      <c r="AP265" s="136" t="str">
        <f t="shared" si="541"/>
        <v/>
      </c>
      <c r="AQ265" s="136" t="str">
        <f t="shared" si="541"/>
        <v/>
      </c>
      <c r="AR265" s="136" t="str">
        <f t="shared" si="541"/>
        <v/>
      </c>
      <c r="AS265" s="136" t="str">
        <f t="shared" si="541"/>
        <v/>
      </c>
      <c r="AT265" s="136" t="str">
        <f t="shared" si="541"/>
        <v/>
      </c>
      <c r="AU265" s="136" t="str">
        <f t="shared" si="541"/>
        <v/>
      </c>
      <c r="AV265" s="136" t="str">
        <f t="shared" si="541"/>
        <v/>
      </c>
      <c r="AW265" s="136" t="str">
        <f t="shared" si="541"/>
        <v/>
      </c>
      <c r="AX265" s="136" t="str">
        <f t="shared" si="541"/>
        <v/>
      </c>
      <c r="AY265" s="136" t="str">
        <f t="shared" si="541"/>
        <v/>
      </c>
      <c r="AZ265" s="136" t="str">
        <f t="shared" si="541"/>
        <v/>
      </c>
      <c r="BA265" s="136" t="str">
        <f t="shared" si="541"/>
        <v/>
      </c>
      <c r="BB265" s="136" t="str">
        <f t="shared" si="541"/>
        <v/>
      </c>
      <c r="BC265" s="136" t="str">
        <f t="shared" si="541"/>
        <v/>
      </c>
      <c r="BD265" s="136" t="str">
        <f t="shared" si="541"/>
        <v/>
      </c>
      <c r="BE265" s="136" t="str">
        <f t="shared" si="541"/>
        <v/>
      </c>
      <c r="BF265" s="136" t="str">
        <f t="shared" si="541"/>
        <v/>
      </c>
      <c r="BG265" s="136" t="str">
        <f t="shared" si="541"/>
        <v/>
      </c>
      <c r="BH265" s="136" t="str">
        <f t="shared" si="541"/>
        <v/>
      </c>
      <c r="BI265" s="136" t="str">
        <f t="shared" si="541"/>
        <v/>
      </c>
      <c r="BJ265" s="136" t="str">
        <f t="shared" si="541"/>
        <v/>
      </c>
      <c r="BK265" s="136" t="str">
        <f t="shared" si="541"/>
        <v/>
      </c>
      <c r="BL265" s="136" t="str">
        <f t="shared" si="541"/>
        <v/>
      </c>
      <c r="BM265" s="136" t="str">
        <f t="shared" si="541"/>
        <v/>
      </c>
      <c r="BN265" s="136" t="str">
        <f t="shared" si="541"/>
        <v/>
      </c>
      <c r="BO265" s="136" t="str">
        <f t="shared" si="541"/>
        <v/>
      </c>
      <c r="BP265" s="136" t="str">
        <f t="shared" si="541"/>
        <v/>
      </c>
      <c r="BQ265" s="136" t="str">
        <f t="shared" si="541"/>
        <v/>
      </c>
      <c r="BR265" s="136" t="str">
        <f t="shared" si="541"/>
        <v/>
      </c>
    </row>
    <row r="266" spans="1:70">
      <c r="A266" s="133" t="str">
        <f>IFERROR(IF(IF(AND(ROW(A266)=ROW($A$6),$G$2&lt;DATEVALUE("28/07/2006")),$G$2+1,INDEX('Intereses moratorios'!$A$7:$A$299,MATCH($G$2,'Intereses moratorios'!$A$7:$A$299,1)+ROW(A266)-ROW($A$6)))=0,"",IF(AND(ROW(A266)=ROW($A$6),$G$2&lt;DATEVALUE("28/07/2006")),$G$2+1,INDEX('Intereses moratorios'!$A$7:$A$299,MATCH($G$2,'Intereses moratorios'!$A$7:$A$299,1)+ROW(A266)-ROW($A$6)))),"")</f>
        <v/>
      </c>
      <c r="B266" s="133" t="str">
        <f>IFERROR(INDEX('Intereses moratorios'!$B$7:$B$299,MATCH(A266,'Intereses moratorios'!$A$7:$A$299,0)),"")</f>
        <v/>
      </c>
      <c r="C266" s="134" t="str">
        <f>IF(A266="","",IFERROR(IF($G$1&gt;=DATEVALUE("22/11/2019"),$E$4,INDEX('Intereses moratorios'!$D$7:$D$299,MATCH(A266,'Intereses moratorios'!$A$7:$A$299,0))),""))</f>
        <v/>
      </c>
      <c r="D266" s="133" t="str">
        <f t="shared" si="536"/>
        <v/>
      </c>
      <c r="E266" s="133" t="str">
        <f t="shared" si="537"/>
        <v/>
      </c>
      <c r="F266" s="135" t="str">
        <f t="shared" si="533"/>
        <v/>
      </c>
      <c r="G266" s="136" t="str">
        <f t="shared" si="530"/>
        <v/>
      </c>
      <c r="H266" s="136" t="str">
        <f t="shared" ref="H266:AM266" si="542">IF(D266&lt;&gt;"",ROUND(H4*IF($G$1&gt;=DATEVALUE("22/11/2019"),$C$266/365)*$F$266,IF(FALSE,-3,2)),"")</f>
        <v/>
      </c>
      <c r="I266" s="136" t="str">
        <f t="shared" si="542"/>
        <v/>
      </c>
      <c r="J266" s="136" t="str">
        <f t="shared" si="542"/>
        <v/>
      </c>
      <c r="K266" s="136" t="str">
        <f t="shared" si="542"/>
        <v/>
      </c>
      <c r="L266" s="136" t="str">
        <f t="shared" si="542"/>
        <v/>
      </c>
      <c r="M266" s="136" t="str">
        <f t="shared" si="542"/>
        <v/>
      </c>
      <c r="N266" s="136" t="str">
        <f t="shared" si="542"/>
        <v/>
      </c>
      <c r="O266" s="136" t="str">
        <f t="shared" si="542"/>
        <v/>
      </c>
      <c r="P266" s="136" t="str">
        <f t="shared" si="542"/>
        <v/>
      </c>
      <c r="Q266" s="136" t="str">
        <f t="shared" si="542"/>
        <v/>
      </c>
      <c r="R266" s="136" t="str">
        <f t="shared" si="542"/>
        <v/>
      </c>
      <c r="S266" s="136" t="str">
        <f t="shared" si="542"/>
        <v/>
      </c>
      <c r="T266" s="136" t="str">
        <f t="shared" si="542"/>
        <v/>
      </c>
      <c r="U266" s="136" t="str">
        <f t="shared" si="542"/>
        <v/>
      </c>
      <c r="V266" s="136" t="str">
        <f t="shared" si="542"/>
        <v/>
      </c>
      <c r="W266" s="136" t="str">
        <f t="shared" si="542"/>
        <v/>
      </c>
      <c r="X266" s="136" t="str">
        <f t="shared" si="542"/>
        <v/>
      </c>
      <c r="Y266" s="136" t="str">
        <f t="shared" si="542"/>
        <v/>
      </c>
      <c r="Z266" s="136" t="str">
        <f t="shared" si="542"/>
        <v/>
      </c>
      <c r="AA266" s="136" t="str">
        <f t="shared" si="542"/>
        <v/>
      </c>
      <c r="AB266" s="136" t="str">
        <f t="shared" si="542"/>
        <v/>
      </c>
      <c r="AC266" s="136" t="str">
        <f t="shared" si="542"/>
        <v/>
      </c>
      <c r="AD266" s="136" t="str">
        <f t="shared" si="542"/>
        <v/>
      </c>
      <c r="AE266" s="136" t="str">
        <f t="shared" si="542"/>
        <v/>
      </c>
      <c r="AF266" s="136" t="str">
        <f t="shared" si="542"/>
        <v/>
      </c>
      <c r="AG266" s="136" t="str">
        <f t="shared" si="542"/>
        <v/>
      </c>
      <c r="AH266" s="136" t="str">
        <f t="shared" si="542"/>
        <v/>
      </c>
      <c r="AI266" s="136" t="str">
        <f t="shared" si="542"/>
        <v/>
      </c>
      <c r="AJ266" s="136" t="str">
        <f t="shared" si="542"/>
        <v/>
      </c>
      <c r="AK266" s="136" t="str">
        <f t="shared" si="542"/>
        <v/>
      </c>
      <c r="AL266" s="136" t="str">
        <f t="shared" si="542"/>
        <v/>
      </c>
      <c r="AM266" s="136" t="str">
        <f t="shared" si="542"/>
        <v/>
      </c>
      <c r="AN266" s="136" t="str">
        <f t="shared" ref="AN266:BR266" si="543">IF(AJ266&lt;&gt;"",ROUND(AN4*IF($G$1&gt;=DATEVALUE("22/11/2019"),$C$266/365)*$F$266,IF(FALSE,-3,2)),"")</f>
        <v/>
      </c>
      <c r="AO266" s="136" t="str">
        <f t="shared" si="543"/>
        <v/>
      </c>
      <c r="AP266" s="136" t="str">
        <f t="shared" si="543"/>
        <v/>
      </c>
      <c r="AQ266" s="136" t="str">
        <f t="shared" si="543"/>
        <v/>
      </c>
      <c r="AR266" s="136" t="str">
        <f t="shared" si="543"/>
        <v/>
      </c>
      <c r="AS266" s="136" t="str">
        <f t="shared" si="543"/>
        <v/>
      </c>
      <c r="AT266" s="136" t="str">
        <f t="shared" si="543"/>
        <v/>
      </c>
      <c r="AU266" s="136" t="str">
        <f t="shared" si="543"/>
        <v/>
      </c>
      <c r="AV266" s="136" t="str">
        <f t="shared" si="543"/>
        <v/>
      </c>
      <c r="AW266" s="136" t="str">
        <f t="shared" si="543"/>
        <v/>
      </c>
      <c r="AX266" s="136" t="str">
        <f t="shared" si="543"/>
        <v/>
      </c>
      <c r="AY266" s="136" t="str">
        <f t="shared" si="543"/>
        <v/>
      </c>
      <c r="AZ266" s="136" t="str">
        <f t="shared" si="543"/>
        <v/>
      </c>
      <c r="BA266" s="136" t="str">
        <f t="shared" si="543"/>
        <v/>
      </c>
      <c r="BB266" s="136" t="str">
        <f t="shared" si="543"/>
        <v/>
      </c>
      <c r="BC266" s="136" t="str">
        <f t="shared" si="543"/>
        <v/>
      </c>
      <c r="BD266" s="136" t="str">
        <f t="shared" si="543"/>
        <v/>
      </c>
      <c r="BE266" s="136" t="str">
        <f t="shared" si="543"/>
        <v/>
      </c>
      <c r="BF266" s="136" t="str">
        <f t="shared" si="543"/>
        <v/>
      </c>
      <c r="BG266" s="136" t="str">
        <f t="shared" si="543"/>
        <v/>
      </c>
      <c r="BH266" s="136" t="str">
        <f t="shared" si="543"/>
        <v/>
      </c>
      <c r="BI266" s="136" t="str">
        <f t="shared" si="543"/>
        <v/>
      </c>
      <c r="BJ266" s="136" t="str">
        <f t="shared" si="543"/>
        <v/>
      </c>
      <c r="BK266" s="136" t="str">
        <f t="shared" si="543"/>
        <v/>
      </c>
      <c r="BL266" s="136" t="str">
        <f t="shared" si="543"/>
        <v/>
      </c>
      <c r="BM266" s="136" t="str">
        <f t="shared" si="543"/>
        <v/>
      </c>
      <c r="BN266" s="136" t="str">
        <f t="shared" si="543"/>
        <v/>
      </c>
      <c r="BO266" s="136" t="str">
        <f t="shared" si="543"/>
        <v/>
      </c>
      <c r="BP266" s="136" t="str">
        <f t="shared" si="543"/>
        <v/>
      </c>
      <c r="BQ266" s="136" t="str">
        <f t="shared" si="543"/>
        <v/>
      </c>
      <c r="BR266" s="136" t="str">
        <f t="shared" si="543"/>
        <v/>
      </c>
    </row>
    <row r="267" spans="1:70">
      <c r="A267" s="133" t="str">
        <f>IFERROR(IF(IF(AND(ROW(A267)=ROW($A$6),$G$2&lt;DATEVALUE("28/07/2006")),$G$2+1,INDEX('Intereses moratorios'!$A$7:$A$299,MATCH($G$2,'Intereses moratorios'!$A$7:$A$299,1)+ROW(A267)-ROW($A$6)))=0,"",IF(AND(ROW(A267)=ROW($A$6),$G$2&lt;DATEVALUE("28/07/2006")),$G$2+1,INDEX('Intereses moratorios'!$A$7:$A$299,MATCH($G$2,'Intereses moratorios'!$A$7:$A$299,1)+ROW(A267)-ROW($A$6)))),"")</f>
        <v/>
      </c>
      <c r="B267" s="133" t="str">
        <f>IFERROR(INDEX('Intereses moratorios'!$B$7:$B$299,MATCH(A267,'Intereses moratorios'!$A$7:$A$299,0)),"")</f>
        <v/>
      </c>
      <c r="C267" s="134" t="str">
        <f>IF(A267="","",IFERROR(IF($G$1&gt;=DATEVALUE("22/11/2019"),$E$4,INDEX('Intereses moratorios'!$D$7:$D$299,MATCH(A267,'Intereses moratorios'!$A$7:$A$299,0))),""))</f>
        <v/>
      </c>
      <c r="D267" s="133" t="str">
        <f t="shared" si="536"/>
        <v/>
      </c>
      <c r="E267" s="133" t="str">
        <f t="shared" si="537"/>
        <v/>
      </c>
      <c r="F267" s="135" t="str">
        <f t="shared" si="533"/>
        <v/>
      </c>
      <c r="G267" s="136" t="str">
        <f t="shared" si="530"/>
        <v/>
      </c>
      <c r="H267" s="136" t="str">
        <f t="shared" ref="H267:AM267" si="544">IF(D267&lt;&gt;"",ROUND(H4*IF($G$1&gt;=DATEVALUE("22/11/2019"),$C$267/365)*$F$267,IF(FALSE,-3,2)),"")</f>
        <v/>
      </c>
      <c r="I267" s="136" t="str">
        <f t="shared" si="544"/>
        <v/>
      </c>
      <c r="J267" s="136" t="str">
        <f t="shared" si="544"/>
        <v/>
      </c>
      <c r="K267" s="136" t="str">
        <f t="shared" si="544"/>
        <v/>
      </c>
      <c r="L267" s="136" t="str">
        <f t="shared" si="544"/>
        <v/>
      </c>
      <c r="M267" s="136" t="str">
        <f t="shared" si="544"/>
        <v/>
      </c>
      <c r="N267" s="136" t="str">
        <f t="shared" si="544"/>
        <v/>
      </c>
      <c r="O267" s="136" t="str">
        <f t="shared" si="544"/>
        <v/>
      </c>
      <c r="P267" s="136" t="str">
        <f t="shared" si="544"/>
        <v/>
      </c>
      <c r="Q267" s="136" t="str">
        <f t="shared" si="544"/>
        <v/>
      </c>
      <c r="R267" s="136" t="str">
        <f t="shared" si="544"/>
        <v/>
      </c>
      <c r="S267" s="136" t="str">
        <f t="shared" si="544"/>
        <v/>
      </c>
      <c r="T267" s="136" t="str">
        <f t="shared" si="544"/>
        <v/>
      </c>
      <c r="U267" s="136" t="str">
        <f t="shared" si="544"/>
        <v/>
      </c>
      <c r="V267" s="136" t="str">
        <f t="shared" si="544"/>
        <v/>
      </c>
      <c r="W267" s="136" t="str">
        <f t="shared" si="544"/>
        <v/>
      </c>
      <c r="X267" s="136" t="str">
        <f t="shared" si="544"/>
        <v/>
      </c>
      <c r="Y267" s="136" t="str">
        <f t="shared" si="544"/>
        <v/>
      </c>
      <c r="Z267" s="136" t="str">
        <f t="shared" si="544"/>
        <v/>
      </c>
      <c r="AA267" s="136" t="str">
        <f t="shared" si="544"/>
        <v/>
      </c>
      <c r="AB267" s="136" t="str">
        <f t="shared" si="544"/>
        <v/>
      </c>
      <c r="AC267" s="136" t="str">
        <f t="shared" si="544"/>
        <v/>
      </c>
      <c r="AD267" s="136" t="str">
        <f t="shared" si="544"/>
        <v/>
      </c>
      <c r="AE267" s="136" t="str">
        <f t="shared" si="544"/>
        <v/>
      </c>
      <c r="AF267" s="136" t="str">
        <f t="shared" si="544"/>
        <v/>
      </c>
      <c r="AG267" s="136" t="str">
        <f t="shared" si="544"/>
        <v/>
      </c>
      <c r="AH267" s="136" t="str">
        <f t="shared" si="544"/>
        <v/>
      </c>
      <c r="AI267" s="136" t="str">
        <f t="shared" si="544"/>
        <v/>
      </c>
      <c r="AJ267" s="136" t="str">
        <f t="shared" si="544"/>
        <v/>
      </c>
      <c r="AK267" s="136" t="str">
        <f t="shared" si="544"/>
        <v/>
      </c>
      <c r="AL267" s="136" t="str">
        <f t="shared" si="544"/>
        <v/>
      </c>
      <c r="AM267" s="136" t="str">
        <f t="shared" si="544"/>
        <v/>
      </c>
      <c r="AN267" s="136" t="str">
        <f t="shared" ref="AN267:BR267" si="545">IF(AJ267&lt;&gt;"",ROUND(AN4*IF($G$1&gt;=DATEVALUE("22/11/2019"),$C$267/365)*$F$267,IF(FALSE,-3,2)),"")</f>
        <v/>
      </c>
      <c r="AO267" s="136" t="str">
        <f t="shared" si="545"/>
        <v/>
      </c>
      <c r="AP267" s="136" t="str">
        <f t="shared" si="545"/>
        <v/>
      </c>
      <c r="AQ267" s="136" t="str">
        <f t="shared" si="545"/>
        <v/>
      </c>
      <c r="AR267" s="136" t="str">
        <f t="shared" si="545"/>
        <v/>
      </c>
      <c r="AS267" s="136" t="str">
        <f t="shared" si="545"/>
        <v/>
      </c>
      <c r="AT267" s="136" t="str">
        <f t="shared" si="545"/>
        <v/>
      </c>
      <c r="AU267" s="136" t="str">
        <f t="shared" si="545"/>
        <v/>
      </c>
      <c r="AV267" s="136" t="str">
        <f t="shared" si="545"/>
        <v/>
      </c>
      <c r="AW267" s="136" t="str">
        <f t="shared" si="545"/>
        <v/>
      </c>
      <c r="AX267" s="136" t="str">
        <f t="shared" si="545"/>
        <v/>
      </c>
      <c r="AY267" s="136" t="str">
        <f t="shared" si="545"/>
        <v/>
      </c>
      <c r="AZ267" s="136" t="str">
        <f t="shared" si="545"/>
        <v/>
      </c>
      <c r="BA267" s="136" t="str">
        <f t="shared" si="545"/>
        <v/>
      </c>
      <c r="BB267" s="136" t="str">
        <f t="shared" si="545"/>
        <v/>
      </c>
      <c r="BC267" s="136" t="str">
        <f t="shared" si="545"/>
        <v/>
      </c>
      <c r="BD267" s="136" t="str">
        <f t="shared" si="545"/>
        <v/>
      </c>
      <c r="BE267" s="136" t="str">
        <f t="shared" si="545"/>
        <v/>
      </c>
      <c r="BF267" s="136" t="str">
        <f t="shared" si="545"/>
        <v/>
      </c>
      <c r="BG267" s="136" t="str">
        <f t="shared" si="545"/>
        <v/>
      </c>
      <c r="BH267" s="136" t="str">
        <f t="shared" si="545"/>
        <v/>
      </c>
      <c r="BI267" s="136" t="str">
        <f t="shared" si="545"/>
        <v/>
      </c>
      <c r="BJ267" s="136" t="str">
        <f t="shared" si="545"/>
        <v/>
      </c>
      <c r="BK267" s="136" t="str">
        <f t="shared" si="545"/>
        <v/>
      </c>
      <c r="BL267" s="136" t="str">
        <f t="shared" si="545"/>
        <v/>
      </c>
      <c r="BM267" s="136" t="str">
        <f t="shared" si="545"/>
        <v/>
      </c>
      <c r="BN267" s="136" t="str">
        <f t="shared" si="545"/>
        <v/>
      </c>
      <c r="BO267" s="136" t="str">
        <f t="shared" si="545"/>
        <v/>
      </c>
      <c r="BP267" s="136" t="str">
        <f t="shared" si="545"/>
        <v/>
      </c>
      <c r="BQ267" s="136" t="str">
        <f t="shared" si="545"/>
        <v/>
      </c>
      <c r="BR267" s="136" t="str">
        <f t="shared" si="545"/>
        <v/>
      </c>
    </row>
    <row r="268" spans="1:70">
      <c r="A268" s="133" t="str">
        <f>IFERROR(IF(IF(AND(ROW(A268)=ROW($A$6),$G$2&lt;DATEVALUE("28/07/2006")),$G$2+1,INDEX('Intereses moratorios'!$A$7:$A$299,MATCH($G$2,'Intereses moratorios'!$A$7:$A$299,1)+ROW(A268)-ROW($A$6)))=0,"",IF(AND(ROW(A268)=ROW($A$6),$G$2&lt;DATEVALUE("28/07/2006")),$G$2+1,INDEX('Intereses moratorios'!$A$7:$A$299,MATCH($G$2,'Intereses moratorios'!$A$7:$A$299,1)+ROW(A268)-ROW($A$6)))),"")</f>
        <v/>
      </c>
      <c r="B268" s="133" t="str">
        <f>IFERROR(INDEX('Intereses moratorios'!$B$7:$B$299,MATCH(A268,'Intereses moratorios'!$A$7:$A$299,0)),"")</f>
        <v/>
      </c>
      <c r="C268" s="134" t="str">
        <f>IF(A268="","",IFERROR(IF($G$1&gt;=DATEVALUE("22/11/2019"),$E$4,INDEX('Intereses moratorios'!$D$7:$D$299,MATCH(A268,'Intereses moratorios'!$A$7:$A$299,0))),""))</f>
        <v/>
      </c>
      <c r="D268" s="133" t="str">
        <f t="shared" si="536"/>
        <v/>
      </c>
      <c r="E268" s="133" t="str">
        <f t="shared" si="537"/>
        <v/>
      </c>
      <c r="F268" s="135" t="str">
        <f t="shared" si="533"/>
        <v/>
      </c>
      <c r="G268" s="136" t="str">
        <f t="shared" si="530"/>
        <v/>
      </c>
      <c r="H268" s="136" t="str">
        <f t="shared" ref="H268:AM268" si="546">IF(D268&lt;&gt;"",ROUND(H4*IF($G$1&gt;=DATEVALUE("22/11/2019"),$C$268/365)*$F$268,IF(FALSE,-3,2)),"")</f>
        <v/>
      </c>
      <c r="I268" s="136" t="str">
        <f t="shared" si="546"/>
        <v/>
      </c>
      <c r="J268" s="136" t="str">
        <f t="shared" si="546"/>
        <v/>
      </c>
      <c r="K268" s="136" t="str">
        <f t="shared" si="546"/>
        <v/>
      </c>
      <c r="L268" s="136" t="str">
        <f t="shared" si="546"/>
        <v/>
      </c>
      <c r="M268" s="136" t="str">
        <f t="shared" si="546"/>
        <v/>
      </c>
      <c r="N268" s="136" t="str">
        <f t="shared" si="546"/>
        <v/>
      </c>
      <c r="O268" s="136" t="str">
        <f t="shared" si="546"/>
        <v/>
      </c>
      <c r="P268" s="136" t="str">
        <f t="shared" si="546"/>
        <v/>
      </c>
      <c r="Q268" s="136" t="str">
        <f t="shared" si="546"/>
        <v/>
      </c>
      <c r="R268" s="136" t="str">
        <f t="shared" si="546"/>
        <v/>
      </c>
      <c r="S268" s="136" t="str">
        <f t="shared" si="546"/>
        <v/>
      </c>
      <c r="T268" s="136" t="str">
        <f t="shared" si="546"/>
        <v/>
      </c>
      <c r="U268" s="136" t="str">
        <f t="shared" si="546"/>
        <v/>
      </c>
      <c r="V268" s="136" t="str">
        <f t="shared" si="546"/>
        <v/>
      </c>
      <c r="W268" s="136" t="str">
        <f t="shared" si="546"/>
        <v/>
      </c>
      <c r="X268" s="136" t="str">
        <f t="shared" si="546"/>
        <v/>
      </c>
      <c r="Y268" s="136" t="str">
        <f t="shared" si="546"/>
        <v/>
      </c>
      <c r="Z268" s="136" t="str">
        <f t="shared" si="546"/>
        <v/>
      </c>
      <c r="AA268" s="136" t="str">
        <f t="shared" si="546"/>
        <v/>
      </c>
      <c r="AB268" s="136" t="str">
        <f t="shared" si="546"/>
        <v/>
      </c>
      <c r="AC268" s="136" t="str">
        <f t="shared" si="546"/>
        <v/>
      </c>
      <c r="AD268" s="136" t="str">
        <f t="shared" si="546"/>
        <v/>
      </c>
      <c r="AE268" s="136" t="str">
        <f t="shared" si="546"/>
        <v/>
      </c>
      <c r="AF268" s="136" t="str">
        <f t="shared" si="546"/>
        <v/>
      </c>
      <c r="AG268" s="136" t="str">
        <f t="shared" si="546"/>
        <v/>
      </c>
      <c r="AH268" s="136" t="str">
        <f t="shared" si="546"/>
        <v/>
      </c>
      <c r="AI268" s="136" t="str">
        <f t="shared" si="546"/>
        <v/>
      </c>
      <c r="AJ268" s="136" t="str">
        <f t="shared" si="546"/>
        <v/>
      </c>
      <c r="AK268" s="136" t="str">
        <f t="shared" si="546"/>
        <v/>
      </c>
      <c r="AL268" s="136" t="str">
        <f t="shared" si="546"/>
        <v/>
      </c>
      <c r="AM268" s="136" t="str">
        <f t="shared" si="546"/>
        <v/>
      </c>
      <c r="AN268" s="136" t="str">
        <f t="shared" ref="AN268:BR268" si="547">IF(AJ268&lt;&gt;"",ROUND(AN4*IF($G$1&gt;=DATEVALUE("22/11/2019"),$C$268/365)*$F$268,IF(FALSE,-3,2)),"")</f>
        <v/>
      </c>
      <c r="AO268" s="136" t="str">
        <f t="shared" si="547"/>
        <v/>
      </c>
      <c r="AP268" s="136" t="str">
        <f t="shared" si="547"/>
        <v/>
      </c>
      <c r="AQ268" s="136" t="str">
        <f t="shared" si="547"/>
        <v/>
      </c>
      <c r="AR268" s="136" t="str">
        <f t="shared" si="547"/>
        <v/>
      </c>
      <c r="AS268" s="136" t="str">
        <f t="shared" si="547"/>
        <v/>
      </c>
      <c r="AT268" s="136" t="str">
        <f t="shared" si="547"/>
        <v/>
      </c>
      <c r="AU268" s="136" t="str">
        <f t="shared" si="547"/>
        <v/>
      </c>
      <c r="AV268" s="136" t="str">
        <f t="shared" si="547"/>
        <v/>
      </c>
      <c r="AW268" s="136" t="str">
        <f t="shared" si="547"/>
        <v/>
      </c>
      <c r="AX268" s="136" t="str">
        <f t="shared" si="547"/>
        <v/>
      </c>
      <c r="AY268" s="136" t="str">
        <f t="shared" si="547"/>
        <v/>
      </c>
      <c r="AZ268" s="136" t="str">
        <f t="shared" si="547"/>
        <v/>
      </c>
      <c r="BA268" s="136" t="str">
        <f t="shared" si="547"/>
        <v/>
      </c>
      <c r="BB268" s="136" t="str">
        <f t="shared" si="547"/>
        <v/>
      </c>
      <c r="BC268" s="136" t="str">
        <f t="shared" si="547"/>
        <v/>
      </c>
      <c r="BD268" s="136" t="str">
        <f t="shared" si="547"/>
        <v/>
      </c>
      <c r="BE268" s="136" t="str">
        <f t="shared" si="547"/>
        <v/>
      </c>
      <c r="BF268" s="136" t="str">
        <f t="shared" si="547"/>
        <v/>
      </c>
      <c r="BG268" s="136" t="str">
        <f t="shared" si="547"/>
        <v/>
      </c>
      <c r="BH268" s="136" t="str">
        <f t="shared" si="547"/>
        <v/>
      </c>
      <c r="BI268" s="136" t="str">
        <f t="shared" si="547"/>
        <v/>
      </c>
      <c r="BJ268" s="136" t="str">
        <f t="shared" si="547"/>
        <v/>
      </c>
      <c r="BK268" s="136" t="str">
        <f t="shared" si="547"/>
        <v/>
      </c>
      <c r="BL268" s="136" t="str">
        <f t="shared" si="547"/>
        <v/>
      </c>
      <c r="BM268" s="136" t="str">
        <f t="shared" si="547"/>
        <v/>
      </c>
      <c r="BN268" s="136" t="str">
        <f t="shared" si="547"/>
        <v/>
      </c>
      <c r="BO268" s="136" t="str">
        <f t="shared" si="547"/>
        <v/>
      </c>
      <c r="BP268" s="136" t="str">
        <f t="shared" si="547"/>
        <v/>
      </c>
      <c r="BQ268" s="136" t="str">
        <f t="shared" si="547"/>
        <v/>
      </c>
      <c r="BR268" s="136" t="str">
        <f t="shared" si="547"/>
        <v/>
      </c>
    </row>
    <row r="269" spans="1:70">
      <c r="A269" s="133" t="str">
        <f>IFERROR(IF(IF(AND(ROW(A269)=ROW($A$6),$G$2&lt;DATEVALUE("28/07/2006")),$G$2+1,INDEX('Intereses moratorios'!$A$7:$A$299,MATCH($G$2,'Intereses moratorios'!$A$7:$A$299,1)+ROW(A269)-ROW($A$6)))=0,"",IF(AND(ROW(A269)=ROW($A$6),$G$2&lt;DATEVALUE("28/07/2006")),$G$2+1,INDEX('Intereses moratorios'!$A$7:$A$299,MATCH($G$2,'Intereses moratorios'!$A$7:$A$299,1)+ROW(A269)-ROW($A$6)))),"")</f>
        <v/>
      </c>
      <c r="B269" s="133" t="str">
        <f>IFERROR(INDEX('Intereses moratorios'!$B$7:$B$299,MATCH(A269,'Intereses moratorios'!$A$7:$A$299,0)),"")</f>
        <v/>
      </c>
      <c r="C269" s="134" t="str">
        <f>IF(A269="","",IFERROR(IF($G$1&gt;=DATEVALUE("22/11/2019"),$E$4,INDEX('Intereses moratorios'!$D$7:$D$299,MATCH(A269,'Intereses moratorios'!$A$7:$A$299,0))),""))</f>
        <v/>
      </c>
      <c r="D269" s="133" t="str">
        <f t="shared" si="536"/>
        <v/>
      </c>
      <c r="E269" s="133" t="str">
        <f t="shared" si="537"/>
        <v/>
      </c>
      <c r="F269" s="135" t="str">
        <f t="shared" si="533"/>
        <v/>
      </c>
      <c r="G269" s="136" t="str">
        <f t="shared" si="530"/>
        <v/>
      </c>
      <c r="H269" s="136" t="str">
        <f t="shared" ref="H269:AM269" si="548">IF(D269&lt;&gt;"",ROUND(H4*IF($G$1&gt;=DATEVALUE("22/11/2019"),$C$269/365)*$F$269,IF(FALSE,-3,2)),"")</f>
        <v/>
      </c>
      <c r="I269" s="136" t="str">
        <f t="shared" si="548"/>
        <v/>
      </c>
      <c r="J269" s="136" t="str">
        <f t="shared" si="548"/>
        <v/>
      </c>
      <c r="K269" s="136" t="str">
        <f t="shared" si="548"/>
        <v/>
      </c>
      <c r="L269" s="136" t="str">
        <f t="shared" si="548"/>
        <v/>
      </c>
      <c r="M269" s="136" t="str">
        <f t="shared" si="548"/>
        <v/>
      </c>
      <c r="N269" s="136" t="str">
        <f t="shared" si="548"/>
        <v/>
      </c>
      <c r="O269" s="136" t="str">
        <f t="shared" si="548"/>
        <v/>
      </c>
      <c r="P269" s="136" t="str">
        <f t="shared" si="548"/>
        <v/>
      </c>
      <c r="Q269" s="136" t="str">
        <f t="shared" si="548"/>
        <v/>
      </c>
      <c r="R269" s="136" t="str">
        <f t="shared" si="548"/>
        <v/>
      </c>
      <c r="S269" s="136" t="str">
        <f t="shared" si="548"/>
        <v/>
      </c>
      <c r="T269" s="136" t="str">
        <f t="shared" si="548"/>
        <v/>
      </c>
      <c r="U269" s="136" t="str">
        <f t="shared" si="548"/>
        <v/>
      </c>
      <c r="V269" s="136" t="str">
        <f t="shared" si="548"/>
        <v/>
      </c>
      <c r="W269" s="136" t="str">
        <f t="shared" si="548"/>
        <v/>
      </c>
      <c r="X269" s="136" t="str">
        <f t="shared" si="548"/>
        <v/>
      </c>
      <c r="Y269" s="136" t="str">
        <f t="shared" si="548"/>
        <v/>
      </c>
      <c r="Z269" s="136" t="str">
        <f t="shared" si="548"/>
        <v/>
      </c>
      <c r="AA269" s="136" t="str">
        <f t="shared" si="548"/>
        <v/>
      </c>
      <c r="AB269" s="136" t="str">
        <f t="shared" si="548"/>
        <v/>
      </c>
      <c r="AC269" s="136" t="str">
        <f t="shared" si="548"/>
        <v/>
      </c>
      <c r="AD269" s="136" t="str">
        <f t="shared" si="548"/>
        <v/>
      </c>
      <c r="AE269" s="136" t="str">
        <f t="shared" si="548"/>
        <v/>
      </c>
      <c r="AF269" s="136" t="str">
        <f t="shared" si="548"/>
        <v/>
      </c>
      <c r="AG269" s="136" t="str">
        <f t="shared" si="548"/>
        <v/>
      </c>
      <c r="AH269" s="136" t="str">
        <f t="shared" si="548"/>
        <v/>
      </c>
      <c r="AI269" s="136" t="str">
        <f t="shared" si="548"/>
        <v/>
      </c>
      <c r="AJ269" s="136" t="str">
        <f t="shared" si="548"/>
        <v/>
      </c>
      <c r="AK269" s="136" t="str">
        <f t="shared" si="548"/>
        <v/>
      </c>
      <c r="AL269" s="136" t="str">
        <f t="shared" si="548"/>
        <v/>
      </c>
      <c r="AM269" s="136" t="str">
        <f t="shared" si="548"/>
        <v/>
      </c>
      <c r="AN269" s="136" t="str">
        <f t="shared" ref="AN269:BR269" si="549">IF(AJ269&lt;&gt;"",ROUND(AN4*IF($G$1&gt;=DATEVALUE("22/11/2019"),$C$269/365)*$F$269,IF(FALSE,-3,2)),"")</f>
        <v/>
      </c>
      <c r="AO269" s="136" t="str">
        <f t="shared" si="549"/>
        <v/>
      </c>
      <c r="AP269" s="136" t="str">
        <f t="shared" si="549"/>
        <v/>
      </c>
      <c r="AQ269" s="136" t="str">
        <f t="shared" si="549"/>
        <v/>
      </c>
      <c r="AR269" s="136" t="str">
        <f t="shared" si="549"/>
        <v/>
      </c>
      <c r="AS269" s="136" t="str">
        <f t="shared" si="549"/>
        <v/>
      </c>
      <c r="AT269" s="136" t="str">
        <f t="shared" si="549"/>
        <v/>
      </c>
      <c r="AU269" s="136" t="str">
        <f t="shared" si="549"/>
        <v/>
      </c>
      <c r="AV269" s="136" t="str">
        <f t="shared" si="549"/>
        <v/>
      </c>
      <c r="AW269" s="136" t="str">
        <f t="shared" si="549"/>
        <v/>
      </c>
      <c r="AX269" s="136" t="str">
        <f t="shared" si="549"/>
        <v/>
      </c>
      <c r="AY269" s="136" t="str">
        <f t="shared" si="549"/>
        <v/>
      </c>
      <c r="AZ269" s="136" t="str">
        <f t="shared" si="549"/>
        <v/>
      </c>
      <c r="BA269" s="136" t="str">
        <f t="shared" si="549"/>
        <v/>
      </c>
      <c r="BB269" s="136" t="str">
        <f t="shared" si="549"/>
        <v/>
      </c>
      <c r="BC269" s="136" t="str">
        <f t="shared" si="549"/>
        <v/>
      </c>
      <c r="BD269" s="136" t="str">
        <f t="shared" si="549"/>
        <v/>
      </c>
      <c r="BE269" s="136" t="str">
        <f t="shared" si="549"/>
        <v/>
      </c>
      <c r="BF269" s="136" t="str">
        <f t="shared" si="549"/>
        <v/>
      </c>
      <c r="BG269" s="136" t="str">
        <f t="shared" si="549"/>
        <v/>
      </c>
      <c r="BH269" s="136" t="str">
        <f t="shared" si="549"/>
        <v/>
      </c>
      <c r="BI269" s="136" t="str">
        <f t="shared" si="549"/>
        <v/>
      </c>
      <c r="BJ269" s="136" t="str">
        <f t="shared" si="549"/>
        <v/>
      </c>
      <c r="BK269" s="136" t="str">
        <f t="shared" si="549"/>
        <v/>
      </c>
      <c r="BL269" s="136" t="str">
        <f t="shared" si="549"/>
        <v/>
      </c>
      <c r="BM269" s="136" t="str">
        <f t="shared" si="549"/>
        <v/>
      </c>
      <c r="BN269" s="136" t="str">
        <f t="shared" si="549"/>
        <v/>
      </c>
      <c r="BO269" s="136" t="str">
        <f t="shared" si="549"/>
        <v/>
      </c>
      <c r="BP269" s="136" t="str">
        <f t="shared" si="549"/>
        <v/>
      </c>
      <c r="BQ269" s="136" t="str">
        <f t="shared" si="549"/>
        <v/>
      </c>
      <c r="BR269" s="136" t="str">
        <f t="shared" si="549"/>
        <v/>
      </c>
    </row>
    <row r="270" spans="1:70">
      <c r="A270" s="133" t="str">
        <f>IFERROR(IF(IF(AND(ROW(A270)=ROW($A$6),$G$2&lt;DATEVALUE("28/07/2006")),$G$2+1,INDEX('Intereses moratorios'!$A$7:$A$299,MATCH($G$2,'Intereses moratorios'!$A$7:$A$299,1)+ROW(A270)-ROW($A$6)))=0,"",IF(AND(ROW(A270)=ROW($A$6),$G$2&lt;DATEVALUE("28/07/2006")),$G$2+1,INDEX('Intereses moratorios'!$A$7:$A$299,MATCH($G$2,'Intereses moratorios'!$A$7:$A$299,1)+ROW(A270)-ROW($A$6)))),"")</f>
        <v/>
      </c>
      <c r="B270" s="133" t="str">
        <f>IFERROR(INDEX('Intereses moratorios'!$B$7:$B$299,MATCH(A270,'Intereses moratorios'!$A$7:$A$299,0)),"")</f>
        <v/>
      </c>
      <c r="C270" s="134" t="str">
        <f>IF(A270="","",IFERROR(IF($G$1&gt;=DATEVALUE("22/11/2019"),$E$4,INDEX('Intereses moratorios'!$D$7:$D$299,MATCH(A270,'Intereses moratorios'!$A$7:$A$299,0))),""))</f>
        <v/>
      </c>
      <c r="D270" s="133" t="str">
        <f t="shared" si="536"/>
        <v/>
      </c>
      <c r="E270" s="133" t="str">
        <f t="shared" si="537"/>
        <v/>
      </c>
      <c r="F270" s="135" t="str">
        <f t="shared" si="533"/>
        <v/>
      </c>
      <c r="G270" s="136" t="str">
        <f t="shared" si="530"/>
        <v/>
      </c>
      <c r="H270" s="136" t="str">
        <f t="shared" ref="H270:AM270" si="550">IF(D270&lt;&gt;"",ROUND(H4*IF($G$1&gt;=DATEVALUE("22/11/2019"),$C$270/365)*$F$270,IF(FALSE,-3,2)),"")</f>
        <v/>
      </c>
      <c r="I270" s="136" t="str">
        <f t="shared" si="550"/>
        <v/>
      </c>
      <c r="J270" s="136" t="str">
        <f t="shared" si="550"/>
        <v/>
      </c>
      <c r="K270" s="136" t="str">
        <f t="shared" si="550"/>
        <v/>
      </c>
      <c r="L270" s="136" t="str">
        <f t="shared" si="550"/>
        <v/>
      </c>
      <c r="M270" s="136" t="str">
        <f t="shared" si="550"/>
        <v/>
      </c>
      <c r="N270" s="136" t="str">
        <f t="shared" si="550"/>
        <v/>
      </c>
      <c r="O270" s="136" t="str">
        <f t="shared" si="550"/>
        <v/>
      </c>
      <c r="P270" s="136" t="str">
        <f t="shared" si="550"/>
        <v/>
      </c>
      <c r="Q270" s="136" t="str">
        <f t="shared" si="550"/>
        <v/>
      </c>
      <c r="R270" s="136" t="str">
        <f t="shared" si="550"/>
        <v/>
      </c>
      <c r="S270" s="136" t="str">
        <f t="shared" si="550"/>
        <v/>
      </c>
      <c r="T270" s="136" t="str">
        <f t="shared" si="550"/>
        <v/>
      </c>
      <c r="U270" s="136" t="str">
        <f t="shared" si="550"/>
        <v/>
      </c>
      <c r="V270" s="136" t="str">
        <f t="shared" si="550"/>
        <v/>
      </c>
      <c r="W270" s="136" t="str">
        <f t="shared" si="550"/>
        <v/>
      </c>
      <c r="X270" s="136" t="str">
        <f t="shared" si="550"/>
        <v/>
      </c>
      <c r="Y270" s="136" t="str">
        <f t="shared" si="550"/>
        <v/>
      </c>
      <c r="Z270" s="136" t="str">
        <f t="shared" si="550"/>
        <v/>
      </c>
      <c r="AA270" s="136" t="str">
        <f t="shared" si="550"/>
        <v/>
      </c>
      <c r="AB270" s="136" t="str">
        <f t="shared" si="550"/>
        <v/>
      </c>
      <c r="AC270" s="136" t="str">
        <f t="shared" si="550"/>
        <v/>
      </c>
      <c r="AD270" s="136" t="str">
        <f t="shared" si="550"/>
        <v/>
      </c>
      <c r="AE270" s="136" t="str">
        <f t="shared" si="550"/>
        <v/>
      </c>
      <c r="AF270" s="136" t="str">
        <f t="shared" si="550"/>
        <v/>
      </c>
      <c r="AG270" s="136" t="str">
        <f t="shared" si="550"/>
        <v/>
      </c>
      <c r="AH270" s="136" t="str">
        <f t="shared" si="550"/>
        <v/>
      </c>
      <c r="AI270" s="136" t="str">
        <f t="shared" si="550"/>
        <v/>
      </c>
      <c r="AJ270" s="136" t="str">
        <f t="shared" si="550"/>
        <v/>
      </c>
      <c r="AK270" s="136" t="str">
        <f t="shared" si="550"/>
        <v/>
      </c>
      <c r="AL270" s="136" t="str">
        <f t="shared" si="550"/>
        <v/>
      </c>
      <c r="AM270" s="136" t="str">
        <f t="shared" si="550"/>
        <v/>
      </c>
      <c r="AN270" s="136" t="str">
        <f t="shared" ref="AN270:BR270" si="551">IF(AJ270&lt;&gt;"",ROUND(AN4*IF($G$1&gt;=DATEVALUE("22/11/2019"),$C$270/365)*$F$270,IF(FALSE,-3,2)),"")</f>
        <v/>
      </c>
      <c r="AO270" s="136" t="str">
        <f t="shared" si="551"/>
        <v/>
      </c>
      <c r="AP270" s="136" t="str">
        <f t="shared" si="551"/>
        <v/>
      </c>
      <c r="AQ270" s="136" t="str">
        <f t="shared" si="551"/>
        <v/>
      </c>
      <c r="AR270" s="136" t="str">
        <f t="shared" si="551"/>
        <v/>
      </c>
      <c r="AS270" s="136" t="str">
        <f t="shared" si="551"/>
        <v/>
      </c>
      <c r="AT270" s="136" t="str">
        <f t="shared" si="551"/>
        <v/>
      </c>
      <c r="AU270" s="136" t="str">
        <f t="shared" si="551"/>
        <v/>
      </c>
      <c r="AV270" s="136" t="str">
        <f t="shared" si="551"/>
        <v/>
      </c>
      <c r="AW270" s="136" t="str">
        <f t="shared" si="551"/>
        <v/>
      </c>
      <c r="AX270" s="136" t="str">
        <f t="shared" si="551"/>
        <v/>
      </c>
      <c r="AY270" s="136" t="str">
        <f t="shared" si="551"/>
        <v/>
      </c>
      <c r="AZ270" s="136" t="str">
        <f t="shared" si="551"/>
        <v/>
      </c>
      <c r="BA270" s="136" t="str">
        <f t="shared" si="551"/>
        <v/>
      </c>
      <c r="BB270" s="136" t="str">
        <f t="shared" si="551"/>
        <v/>
      </c>
      <c r="BC270" s="136" t="str">
        <f t="shared" si="551"/>
        <v/>
      </c>
      <c r="BD270" s="136" t="str">
        <f t="shared" si="551"/>
        <v/>
      </c>
      <c r="BE270" s="136" t="str">
        <f t="shared" si="551"/>
        <v/>
      </c>
      <c r="BF270" s="136" t="str">
        <f t="shared" si="551"/>
        <v/>
      </c>
      <c r="BG270" s="136" t="str">
        <f t="shared" si="551"/>
        <v/>
      </c>
      <c r="BH270" s="136" t="str">
        <f t="shared" si="551"/>
        <v/>
      </c>
      <c r="BI270" s="136" t="str">
        <f t="shared" si="551"/>
        <v/>
      </c>
      <c r="BJ270" s="136" t="str">
        <f t="shared" si="551"/>
        <v/>
      </c>
      <c r="BK270" s="136" t="str">
        <f t="shared" si="551"/>
        <v/>
      </c>
      <c r="BL270" s="136" t="str">
        <f t="shared" si="551"/>
        <v/>
      </c>
      <c r="BM270" s="136" t="str">
        <f t="shared" si="551"/>
        <v/>
      </c>
      <c r="BN270" s="136" t="str">
        <f t="shared" si="551"/>
        <v/>
      </c>
      <c r="BO270" s="136" t="str">
        <f t="shared" si="551"/>
        <v/>
      </c>
      <c r="BP270" s="136" t="str">
        <f t="shared" si="551"/>
        <v/>
      </c>
      <c r="BQ270" s="136" t="str">
        <f t="shared" si="551"/>
        <v/>
      </c>
      <c r="BR270" s="136" t="str">
        <f t="shared" si="551"/>
        <v/>
      </c>
    </row>
    <row r="271" spans="1:70">
      <c r="A271" s="133" t="str">
        <f>IFERROR(IF(IF(AND(ROW(A271)=ROW($A$6),$G$2&lt;DATEVALUE("28/07/2006")),$G$2+1,INDEX('Intereses moratorios'!$A$7:$A$299,MATCH($G$2,'Intereses moratorios'!$A$7:$A$299,1)+ROW(A271)-ROW($A$6)))=0,"",IF(AND(ROW(A271)=ROW($A$6),$G$2&lt;DATEVALUE("28/07/2006")),$G$2+1,INDEX('Intereses moratorios'!$A$7:$A$299,MATCH($G$2,'Intereses moratorios'!$A$7:$A$299,1)+ROW(A271)-ROW($A$6)))),"")</f>
        <v/>
      </c>
      <c r="B271" s="133" t="str">
        <f>IFERROR(INDEX('Intereses moratorios'!$B$7:$B$299,MATCH(A271,'Intereses moratorios'!$A$7:$A$299,0)),"")</f>
        <v/>
      </c>
      <c r="C271" s="134" t="str">
        <f>IF(A271="","",IFERROR(IF($G$1&gt;=DATEVALUE("22/11/2019"),$E$4,INDEX('Intereses moratorios'!$D$7:$D$299,MATCH(A271,'Intereses moratorios'!$A$7:$A$299,0))),""))</f>
        <v/>
      </c>
      <c r="D271" s="133" t="str">
        <f t="shared" si="536"/>
        <v/>
      </c>
      <c r="E271" s="133" t="str">
        <f t="shared" si="537"/>
        <v/>
      </c>
      <c r="F271" s="135" t="str">
        <f t="shared" si="533"/>
        <v/>
      </c>
      <c r="G271" s="136" t="str">
        <f t="shared" si="530"/>
        <v/>
      </c>
      <c r="H271" s="136" t="str">
        <f t="shared" ref="H271:AM271" si="552">IF(D271&lt;&gt;"",ROUND(H4*IF($G$1&gt;=DATEVALUE("22/11/2019"),$C$271/365)*$F$271,IF(FALSE,-3,2)),"")</f>
        <v/>
      </c>
      <c r="I271" s="136" t="str">
        <f t="shared" si="552"/>
        <v/>
      </c>
      <c r="J271" s="136" t="str">
        <f t="shared" si="552"/>
        <v/>
      </c>
      <c r="K271" s="136" t="str">
        <f t="shared" si="552"/>
        <v/>
      </c>
      <c r="L271" s="136" t="str">
        <f t="shared" si="552"/>
        <v/>
      </c>
      <c r="M271" s="136" t="str">
        <f t="shared" si="552"/>
        <v/>
      </c>
      <c r="N271" s="136" t="str">
        <f t="shared" si="552"/>
        <v/>
      </c>
      <c r="O271" s="136" t="str">
        <f t="shared" si="552"/>
        <v/>
      </c>
      <c r="P271" s="136" t="str">
        <f t="shared" si="552"/>
        <v/>
      </c>
      <c r="Q271" s="136" t="str">
        <f t="shared" si="552"/>
        <v/>
      </c>
      <c r="R271" s="136" t="str">
        <f t="shared" si="552"/>
        <v/>
      </c>
      <c r="S271" s="136" t="str">
        <f t="shared" si="552"/>
        <v/>
      </c>
      <c r="T271" s="136" t="str">
        <f t="shared" si="552"/>
        <v/>
      </c>
      <c r="U271" s="136" t="str">
        <f t="shared" si="552"/>
        <v/>
      </c>
      <c r="V271" s="136" t="str">
        <f t="shared" si="552"/>
        <v/>
      </c>
      <c r="W271" s="136" t="str">
        <f t="shared" si="552"/>
        <v/>
      </c>
      <c r="X271" s="136" t="str">
        <f t="shared" si="552"/>
        <v/>
      </c>
      <c r="Y271" s="136" t="str">
        <f t="shared" si="552"/>
        <v/>
      </c>
      <c r="Z271" s="136" t="str">
        <f t="shared" si="552"/>
        <v/>
      </c>
      <c r="AA271" s="136" t="str">
        <f t="shared" si="552"/>
        <v/>
      </c>
      <c r="AB271" s="136" t="str">
        <f t="shared" si="552"/>
        <v/>
      </c>
      <c r="AC271" s="136" t="str">
        <f t="shared" si="552"/>
        <v/>
      </c>
      <c r="AD271" s="136" t="str">
        <f t="shared" si="552"/>
        <v/>
      </c>
      <c r="AE271" s="136" t="str">
        <f t="shared" si="552"/>
        <v/>
      </c>
      <c r="AF271" s="136" t="str">
        <f t="shared" si="552"/>
        <v/>
      </c>
      <c r="AG271" s="136" t="str">
        <f t="shared" si="552"/>
        <v/>
      </c>
      <c r="AH271" s="136" t="str">
        <f t="shared" si="552"/>
        <v/>
      </c>
      <c r="AI271" s="136" t="str">
        <f t="shared" si="552"/>
        <v/>
      </c>
      <c r="AJ271" s="136" t="str">
        <f t="shared" si="552"/>
        <v/>
      </c>
      <c r="AK271" s="136" t="str">
        <f t="shared" si="552"/>
        <v/>
      </c>
      <c r="AL271" s="136" t="str">
        <f t="shared" si="552"/>
        <v/>
      </c>
      <c r="AM271" s="136" t="str">
        <f t="shared" si="552"/>
        <v/>
      </c>
      <c r="AN271" s="136" t="str">
        <f t="shared" ref="AN271:BR271" si="553">IF(AJ271&lt;&gt;"",ROUND(AN4*IF($G$1&gt;=DATEVALUE("22/11/2019"),$C$271/365)*$F$271,IF(FALSE,-3,2)),"")</f>
        <v/>
      </c>
      <c r="AO271" s="136" t="str">
        <f t="shared" si="553"/>
        <v/>
      </c>
      <c r="AP271" s="136" t="str">
        <f t="shared" si="553"/>
        <v/>
      </c>
      <c r="AQ271" s="136" t="str">
        <f t="shared" si="553"/>
        <v/>
      </c>
      <c r="AR271" s="136" t="str">
        <f t="shared" si="553"/>
        <v/>
      </c>
      <c r="AS271" s="136" t="str">
        <f t="shared" si="553"/>
        <v/>
      </c>
      <c r="AT271" s="136" t="str">
        <f t="shared" si="553"/>
        <v/>
      </c>
      <c r="AU271" s="136" t="str">
        <f t="shared" si="553"/>
        <v/>
      </c>
      <c r="AV271" s="136" t="str">
        <f t="shared" si="553"/>
        <v/>
      </c>
      <c r="AW271" s="136" t="str">
        <f t="shared" si="553"/>
        <v/>
      </c>
      <c r="AX271" s="136" t="str">
        <f t="shared" si="553"/>
        <v/>
      </c>
      <c r="AY271" s="136" t="str">
        <f t="shared" si="553"/>
        <v/>
      </c>
      <c r="AZ271" s="136" t="str">
        <f t="shared" si="553"/>
        <v/>
      </c>
      <c r="BA271" s="136" t="str">
        <f t="shared" si="553"/>
        <v/>
      </c>
      <c r="BB271" s="136" t="str">
        <f t="shared" si="553"/>
        <v/>
      </c>
      <c r="BC271" s="136" t="str">
        <f t="shared" si="553"/>
        <v/>
      </c>
      <c r="BD271" s="136" t="str">
        <f t="shared" si="553"/>
        <v/>
      </c>
      <c r="BE271" s="136" t="str">
        <f t="shared" si="553"/>
        <v/>
      </c>
      <c r="BF271" s="136" t="str">
        <f t="shared" si="553"/>
        <v/>
      </c>
      <c r="BG271" s="136" t="str">
        <f t="shared" si="553"/>
        <v/>
      </c>
      <c r="BH271" s="136" t="str">
        <f t="shared" si="553"/>
        <v/>
      </c>
      <c r="BI271" s="136" t="str">
        <f t="shared" si="553"/>
        <v/>
      </c>
      <c r="BJ271" s="136" t="str">
        <f t="shared" si="553"/>
        <v/>
      </c>
      <c r="BK271" s="136" t="str">
        <f t="shared" si="553"/>
        <v/>
      </c>
      <c r="BL271" s="136" t="str">
        <f t="shared" si="553"/>
        <v/>
      </c>
      <c r="BM271" s="136" t="str">
        <f t="shared" si="553"/>
        <v/>
      </c>
      <c r="BN271" s="136" t="str">
        <f t="shared" si="553"/>
        <v/>
      </c>
      <c r="BO271" s="136" t="str">
        <f t="shared" si="553"/>
        <v/>
      </c>
      <c r="BP271" s="136" t="str">
        <f t="shared" si="553"/>
        <v/>
      </c>
      <c r="BQ271" s="136" t="str">
        <f t="shared" si="553"/>
        <v/>
      </c>
      <c r="BR271" s="136" t="str">
        <f t="shared" si="553"/>
        <v/>
      </c>
    </row>
    <row r="272" spans="1:70">
      <c r="A272" s="133" t="str">
        <f>IFERROR(IF(IF(AND(ROW(A272)=ROW($A$6),$G$2&lt;DATEVALUE("28/07/2006")),$G$2+1,INDEX('Intereses moratorios'!$A$7:$A$299,MATCH($G$2,'Intereses moratorios'!$A$7:$A$299,1)+ROW(A272)-ROW($A$6)))=0,"",IF(AND(ROW(A272)=ROW($A$6),$G$2&lt;DATEVALUE("28/07/2006")),$G$2+1,INDEX('Intereses moratorios'!$A$7:$A$299,MATCH($G$2,'Intereses moratorios'!$A$7:$A$299,1)+ROW(A272)-ROW($A$6)))),"")</f>
        <v/>
      </c>
      <c r="B272" s="133" t="str">
        <f>IFERROR(INDEX('Intereses moratorios'!$B$7:$B$299,MATCH(A272,'Intereses moratorios'!$A$7:$A$299,0)),"")</f>
        <v/>
      </c>
      <c r="C272" s="134" t="str">
        <f>IF(A272="","",IFERROR(IF($G$1&gt;=DATEVALUE("22/11/2019"),$E$4,INDEX('Intereses moratorios'!$D$7:$D$299,MATCH(A272,'Intereses moratorios'!$A$7:$A$299,0))),""))</f>
        <v/>
      </c>
      <c r="D272" s="133" t="str">
        <f t="shared" si="536"/>
        <v/>
      </c>
      <c r="E272" s="133" t="str">
        <f t="shared" si="537"/>
        <v/>
      </c>
      <c r="F272" s="135" t="str">
        <f t="shared" si="533"/>
        <v/>
      </c>
      <c r="G272" s="136" t="str">
        <f t="shared" si="530"/>
        <v/>
      </c>
      <c r="H272" s="136" t="str">
        <f t="shared" ref="H272:AM272" si="554">IF(D272&lt;&gt;"",ROUND(H4*IF($G$1&gt;=DATEVALUE("22/11/2019"),$C$272/365)*$F$272,IF(FALSE,-3,2)),"")</f>
        <v/>
      </c>
      <c r="I272" s="136" t="str">
        <f t="shared" si="554"/>
        <v/>
      </c>
      <c r="J272" s="136" t="str">
        <f t="shared" si="554"/>
        <v/>
      </c>
      <c r="K272" s="136" t="str">
        <f t="shared" si="554"/>
        <v/>
      </c>
      <c r="L272" s="136" t="str">
        <f t="shared" si="554"/>
        <v/>
      </c>
      <c r="M272" s="136" t="str">
        <f t="shared" si="554"/>
        <v/>
      </c>
      <c r="N272" s="136" t="str">
        <f t="shared" si="554"/>
        <v/>
      </c>
      <c r="O272" s="136" t="str">
        <f t="shared" si="554"/>
        <v/>
      </c>
      <c r="P272" s="136" t="str">
        <f t="shared" si="554"/>
        <v/>
      </c>
      <c r="Q272" s="136" t="str">
        <f t="shared" si="554"/>
        <v/>
      </c>
      <c r="R272" s="136" t="str">
        <f t="shared" si="554"/>
        <v/>
      </c>
      <c r="S272" s="136" t="str">
        <f t="shared" si="554"/>
        <v/>
      </c>
      <c r="T272" s="136" t="str">
        <f t="shared" si="554"/>
        <v/>
      </c>
      <c r="U272" s="136" t="str">
        <f t="shared" si="554"/>
        <v/>
      </c>
      <c r="V272" s="136" t="str">
        <f t="shared" si="554"/>
        <v/>
      </c>
      <c r="W272" s="136" t="str">
        <f t="shared" si="554"/>
        <v/>
      </c>
      <c r="X272" s="136" t="str">
        <f t="shared" si="554"/>
        <v/>
      </c>
      <c r="Y272" s="136" t="str">
        <f t="shared" si="554"/>
        <v/>
      </c>
      <c r="Z272" s="136" t="str">
        <f t="shared" si="554"/>
        <v/>
      </c>
      <c r="AA272" s="136" t="str">
        <f t="shared" si="554"/>
        <v/>
      </c>
      <c r="AB272" s="136" t="str">
        <f t="shared" si="554"/>
        <v/>
      </c>
      <c r="AC272" s="136" t="str">
        <f t="shared" si="554"/>
        <v/>
      </c>
      <c r="AD272" s="136" t="str">
        <f t="shared" si="554"/>
        <v/>
      </c>
      <c r="AE272" s="136" t="str">
        <f t="shared" si="554"/>
        <v/>
      </c>
      <c r="AF272" s="136" t="str">
        <f t="shared" si="554"/>
        <v/>
      </c>
      <c r="AG272" s="136" t="str">
        <f t="shared" si="554"/>
        <v/>
      </c>
      <c r="AH272" s="136" t="str">
        <f t="shared" si="554"/>
        <v/>
      </c>
      <c r="AI272" s="136" t="str">
        <f t="shared" si="554"/>
        <v/>
      </c>
      <c r="AJ272" s="136" t="str">
        <f t="shared" si="554"/>
        <v/>
      </c>
      <c r="AK272" s="136" t="str">
        <f t="shared" si="554"/>
        <v/>
      </c>
      <c r="AL272" s="136" t="str">
        <f t="shared" si="554"/>
        <v/>
      </c>
      <c r="AM272" s="136" t="str">
        <f t="shared" si="554"/>
        <v/>
      </c>
      <c r="AN272" s="136" t="str">
        <f t="shared" ref="AN272:BR272" si="555">IF(AJ272&lt;&gt;"",ROUND(AN4*IF($G$1&gt;=DATEVALUE("22/11/2019"),$C$272/365)*$F$272,IF(FALSE,-3,2)),"")</f>
        <v/>
      </c>
      <c r="AO272" s="136" t="str">
        <f t="shared" si="555"/>
        <v/>
      </c>
      <c r="AP272" s="136" t="str">
        <f t="shared" si="555"/>
        <v/>
      </c>
      <c r="AQ272" s="136" t="str">
        <f t="shared" si="555"/>
        <v/>
      </c>
      <c r="AR272" s="136" t="str">
        <f t="shared" si="555"/>
        <v/>
      </c>
      <c r="AS272" s="136" t="str">
        <f t="shared" si="555"/>
        <v/>
      </c>
      <c r="AT272" s="136" t="str">
        <f t="shared" si="555"/>
        <v/>
      </c>
      <c r="AU272" s="136" t="str">
        <f t="shared" si="555"/>
        <v/>
      </c>
      <c r="AV272" s="136" t="str">
        <f t="shared" si="555"/>
        <v/>
      </c>
      <c r="AW272" s="136" t="str">
        <f t="shared" si="555"/>
        <v/>
      </c>
      <c r="AX272" s="136" t="str">
        <f t="shared" si="555"/>
        <v/>
      </c>
      <c r="AY272" s="136" t="str">
        <f t="shared" si="555"/>
        <v/>
      </c>
      <c r="AZ272" s="136" t="str">
        <f t="shared" si="555"/>
        <v/>
      </c>
      <c r="BA272" s="136" t="str">
        <f t="shared" si="555"/>
        <v/>
      </c>
      <c r="BB272" s="136" t="str">
        <f t="shared" si="555"/>
        <v/>
      </c>
      <c r="BC272" s="136" t="str">
        <f t="shared" si="555"/>
        <v/>
      </c>
      <c r="BD272" s="136" t="str">
        <f t="shared" si="555"/>
        <v/>
      </c>
      <c r="BE272" s="136" t="str">
        <f t="shared" si="555"/>
        <v/>
      </c>
      <c r="BF272" s="136" t="str">
        <f t="shared" si="555"/>
        <v/>
      </c>
      <c r="BG272" s="136" t="str">
        <f t="shared" si="555"/>
        <v/>
      </c>
      <c r="BH272" s="136" t="str">
        <f t="shared" si="555"/>
        <v/>
      </c>
      <c r="BI272" s="136" t="str">
        <f t="shared" si="555"/>
        <v/>
      </c>
      <c r="BJ272" s="136" t="str">
        <f t="shared" si="555"/>
        <v/>
      </c>
      <c r="BK272" s="136" t="str">
        <f t="shared" si="555"/>
        <v/>
      </c>
      <c r="BL272" s="136" t="str">
        <f t="shared" si="555"/>
        <v/>
      </c>
      <c r="BM272" s="136" t="str">
        <f t="shared" si="555"/>
        <v/>
      </c>
      <c r="BN272" s="136" t="str">
        <f t="shared" si="555"/>
        <v/>
      </c>
      <c r="BO272" s="136" t="str">
        <f t="shared" si="555"/>
        <v/>
      </c>
      <c r="BP272" s="136" t="str">
        <f t="shared" si="555"/>
        <v/>
      </c>
      <c r="BQ272" s="136" t="str">
        <f t="shared" si="555"/>
        <v/>
      </c>
      <c r="BR272" s="136" t="str">
        <f t="shared" si="555"/>
        <v/>
      </c>
    </row>
    <row r="273" spans="1:70">
      <c r="A273" s="133" t="str">
        <f>IFERROR(IF(IF(AND(ROW(A273)=ROW($A$6),$G$2&lt;DATEVALUE("28/07/2006")),$G$2+1,INDEX('Intereses moratorios'!$A$7:$A$299,MATCH($G$2,'Intereses moratorios'!$A$7:$A$299,1)+ROW(A273)-ROW($A$6)))=0,"",IF(AND(ROW(A273)=ROW($A$6),$G$2&lt;DATEVALUE("28/07/2006")),$G$2+1,INDEX('Intereses moratorios'!$A$7:$A$299,MATCH($G$2,'Intereses moratorios'!$A$7:$A$299,1)+ROW(A273)-ROW($A$6)))),"")</f>
        <v/>
      </c>
      <c r="B273" s="133" t="str">
        <f>IFERROR(INDEX('Intereses moratorios'!$B$7:$B$299,MATCH(A273,'Intereses moratorios'!$A$7:$A$299,0)),"")</f>
        <v/>
      </c>
      <c r="C273" s="134" t="str">
        <f>IF(A273="","",IFERROR(IF($G$1&gt;=DATEVALUE("22/11/2019"),$E$4,INDEX('Intereses moratorios'!$D$7:$D$299,MATCH(A273,'Intereses moratorios'!$A$7:$A$299,0))),""))</f>
        <v/>
      </c>
      <c r="D273" s="133" t="str">
        <f t="shared" si="536"/>
        <v/>
      </c>
      <c r="E273" s="133" t="str">
        <f t="shared" si="537"/>
        <v/>
      </c>
      <c r="F273" s="135" t="str">
        <f t="shared" si="533"/>
        <v/>
      </c>
      <c r="G273" s="136" t="str">
        <f t="shared" si="530"/>
        <v/>
      </c>
      <c r="H273" s="136" t="str">
        <f t="shared" ref="H273:AM273" si="556">IF(D273&lt;&gt;"",ROUND(H4*IF($G$1&gt;=DATEVALUE("22/11/2019"),$C$273/365)*$F$273,IF(FALSE,-3,2)),"")</f>
        <v/>
      </c>
      <c r="I273" s="136" t="str">
        <f t="shared" si="556"/>
        <v/>
      </c>
      <c r="J273" s="136" t="str">
        <f t="shared" si="556"/>
        <v/>
      </c>
      <c r="K273" s="136" t="str">
        <f t="shared" si="556"/>
        <v/>
      </c>
      <c r="L273" s="136" t="str">
        <f t="shared" si="556"/>
        <v/>
      </c>
      <c r="M273" s="136" t="str">
        <f t="shared" si="556"/>
        <v/>
      </c>
      <c r="N273" s="136" t="str">
        <f t="shared" si="556"/>
        <v/>
      </c>
      <c r="O273" s="136" t="str">
        <f t="shared" si="556"/>
        <v/>
      </c>
      <c r="P273" s="136" t="str">
        <f t="shared" si="556"/>
        <v/>
      </c>
      <c r="Q273" s="136" t="str">
        <f t="shared" si="556"/>
        <v/>
      </c>
      <c r="R273" s="136" t="str">
        <f t="shared" si="556"/>
        <v/>
      </c>
      <c r="S273" s="136" t="str">
        <f t="shared" si="556"/>
        <v/>
      </c>
      <c r="T273" s="136" t="str">
        <f t="shared" si="556"/>
        <v/>
      </c>
      <c r="U273" s="136" t="str">
        <f t="shared" si="556"/>
        <v/>
      </c>
      <c r="V273" s="136" t="str">
        <f t="shared" si="556"/>
        <v/>
      </c>
      <c r="W273" s="136" t="str">
        <f t="shared" si="556"/>
        <v/>
      </c>
      <c r="X273" s="136" t="str">
        <f t="shared" si="556"/>
        <v/>
      </c>
      <c r="Y273" s="136" t="str">
        <f t="shared" si="556"/>
        <v/>
      </c>
      <c r="Z273" s="136" t="str">
        <f t="shared" si="556"/>
        <v/>
      </c>
      <c r="AA273" s="136" t="str">
        <f t="shared" si="556"/>
        <v/>
      </c>
      <c r="AB273" s="136" t="str">
        <f t="shared" si="556"/>
        <v/>
      </c>
      <c r="AC273" s="136" t="str">
        <f t="shared" si="556"/>
        <v/>
      </c>
      <c r="AD273" s="136" t="str">
        <f t="shared" si="556"/>
        <v/>
      </c>
      <c r="AE273" s="136" t="str">
        <f t="shared" si="556"/>
        <v/>
      </c>
      <c r="AF273" s="136" t="str">
        <f t="shared" si="556"/>
        <v/>
      </c>
      <c r="AG273" s="136" t="str">
        <f t="shared" si="556"/>
        <v/>
      </c>
      <c r="AH273" s="136" t="str">
        <f t="shared" si="556"/>
        <v/>
      </c>
      <c r="AI273" s="136" t="str">
        <f t="shared" si="556"/>
        <v/>
      </c>
      <c r="AJ273" s="136" t="str">
        <f t="shared" si="556"/>
        <v/>
      </c>
      <c r="AK273" s="136" t="str">
        <f t="shared" si="556"/>
        <v/>
      </c>
      <c r="AL273" s="136" t="str">
        <f t="shared" si="556"/>
        <v/>
      </c>
      <c r="AM273" s="136" t="str">
        <f t="shared" si="556"/>
        <v/>
      </c>
      <c r="AN273" s="136" t="str">
        <f t="shared" ref="AN273:BR273" si="557">IF(AJ273&lt;&gt;"",ROUND(AN4*IF($G$1&gt;=DATEVALUE("22/11/2019"),$C$273/365)*$F$273,IF(FALSE,-3,2)),"")</f>
        <v/>
      </c>
      <c r="AO273" s="136" t="str">
        <f t="shared" si="557"/>
        <v/>
      </c>
      <c r="AP273" s="136" t="str">
        <f t="shared" si="557"/>
        <v/>
      </c>
      <c r="AQ273" s="136" t="str">
        <f t="shared" si="557"/>
        <v/>
      </c>
      <c r="AR273" s="136" t="str">
        <f t="shared" si="557"/>
        <v/>
      </c>
      <c r="AS273" s="136" t="str">
        <f t="shared" si="557"/>
        <v/>
      </c>
      <c r="AT273" s="136" t="str">
        <f t="shared" si="557"/>
        <v/>
      </c>
      <c r="AU273" s="136" t="str">
        <f t="shared" si="557"/>
        <v/>
      </c>
      <c r="AV273" s="136" t="str">
        <f t="shared" si="557"/>
        <v/>
      </c>
      <c r="AW273" s="136" t="str">
        <f t="shared" si="557"/>
        <v/>
      </c>
      <c r="AX273" s="136" t="str">
        <f t="shared" si="557"/>
        <v/>
      </c>
      <c r="AY273" s="136" t="str">
        <f t="shared" si="557"/>
        <v/>
      </c>
      <c r="AZ273" s="136" t="str">
        <f t="shared" si="557"/>
        <v/>
      </c>
      <c r="BA273" s="136" t="str">
        <f t="shared" si="557"/>
        <v/>
      </c>
      <c r="BB273" s="136" t="str">
        <f t="shared" si="557"/>
        <v/>
      </c>
      <c r="BC273" s="136" t="str">
        <f t="shared" si="557"/>
        <v/>
      </c>
      <c r="BD273" s="136" t="str">
        <f t="shared" si="557"/>
        <v/>
      </c>
      <c r="BE273" s="136" t="str">
        <f t="shared" si="557"/>
        <v/>
      </c>
      <c r="BF273" s="136" t="str">
        <f t="shared" si="557"/>
        <v/>
      </c>
      <c r="BG273" s="136" t="str">
        <f t="shared" si="557"/>
        <v/>
      </c>
      <c r="BH273" s="136" t="str">
        <f t="shared" si="557"/>
        <v/>
      </c>
      <c r="BI273" s="136" t="str">
        <f t="shared" si="557"/>
        <v/>
      </c>
      <c r="BJ273" s="136" t="str">
        <f t="shared" si="557"/>
        <v/>
      </c>
      <c r="BK273" s="136" t="str">
        <f t="shared" si="557"/>
        <v/>
      </c>
      <c r="BL273" s="136" t="str">
        <f t="shared" si="557"/>
        <v/>
      </c>
      <c r="BM273" s="136" t="str">
        <f t="shared" si="557"/>
        <v/>
      </c>
      <c r="BN273" s="136" t="str">
        <f t="shared" si="557"/>
        <v/>
      </c>
      <c r="BO273" s="136" t="str">
        <f t="shared" si="557"/>
        <v/>
      </c>
      <c r="BP273" s="136" t="str">
        <f t="shared" si="557"/>
        <v/>
      </c>
      <c r="BQ273" s="136" t="str">
        <f t="shared" si="557"/>
        <v/>
      </c>
      <c r="BR273" s="136" t="str">
        <f t="shared" si="557"/>
        <v/>
      </c>
    </row>
    <row r="274" spans="1:70">
      <c r="A274" s="133" t="str">
        <f>IFERROR(IF(IF(AND(ROW(A274)=ROW($A$6),$G$2&lt;DATEVALUE("28/07/2006")),$G$2+1,INDEX('Intereses moratorios'!$A$7:$A$299,MATCH($G$2,'Intereses moratorios'!$A$7:$A$299,1)+ROW(A274)-ROW($A$6)))=0,"",IF(AND(ROW(A274)=ROW($A$6),$G$2&lt;DATEVALUE("28/07/2006")),$G$2+1,INDEX('Intereses moratorios'!$A$7:$A$299,MATCH($G$2,'Intereses moratorios'!$A$7:$A$299,1)+ROW(A274)-ROW($A$6)))),"")</f>
        <v/>
      </c>
      <c r="B274" s="133" t="str">
        <f>IFERROR(INDEX('Intereses moratorios'!$B$7:$B$299,MATCH(A274,'Intereses moratorios'!$A$7:$A$299,0)),"")</f>
        <v/>
      </c>
      <c r="C274" s="134" t="str">
        <f>IF(A274="","",IFERROR(IF($G$1&gt;=DATEVALUE("22/11/2019"),$E$4,INDEX('Intereses moratorios'!$D$7:$D$299,MATCH(A274,'Intereses moratorios'!$A$7:$A$299,0))),""))</f>
        <v/>
      </c>
      <c r="D274" s="133" t="str">
        <f t="shared" si="536"/>
        <v/>
      </c>
      <c r="E274" s="133" t="str">
        <f t="shared" si="537"/>
        <v/>
      </c>
      <c r="F274" s="135" t="str">
        <f t="shared" si="533"/>
        <v/>
      </c>
      <c r="G274" s="136" t="str">
        <f t="shared" si="530"/>
        <v/>
      </c>
      <c r="H274" s="136" t="str">
        <f t="shared" ref="H274:AM274" si="558">IF(D274&lt;&gt;"",ROUND(H4*IF($G$1&gt;=DATEVALUE("22/11/2019"),$C$274/365)*$F$274,IF(FALSE,-3,2)),"")</f>
        <v/>
      </c>
      <c r="I274" s="136" t="str">
        <f t="shared" si="558"/>
        <v/>
      </c>
      <c r="J274" s="136" t="str">
        <f t="shared" si="558"/>
        <v/>
      </c>
      <c r="K274" s="136" t="str">
        <f t="shared" si="558"/>
        <v/>
      </c>
      <c r="L274" s="136" t="str">
        <f t="shared" si="558"/>
        <v/>
      </c>
      <c r="M274" s="136" t="str">
        <f t="shared" si="558"/>
        <v/>
      </c>
      <c r="N274" s="136" t="str">
        <f t="shared" si="558"/>
        <v/>
      </c>
      <c r="O274" s="136" t="str">
        <f t="shared" si="558"/>
        <v/>
      </c>
      <c r="P274" s="136" t="str">
        <f t="shared" si="558"/>
        <v/>
      </c>
      <c r="Q274" s="136" t="str">
        <f t="shared" si="558"/>
        <v/>
      </c>
      <c r="R274" s="136" t="str">
        <f t="shared" si="558"/>
        <v/>
      </c>
      <c r="S274" s="136" t="str">
        <f t="shared" si="558"/>
        <v/>
      </c>
      <c r="T274" s="136" t="str">
        <f t="shared" si="558"/>
        <v/>
      </c>
      <c r="U274" s="136" t="str">
        <f t="shared" si="558"/>
        <v/>
      </c>
      <c r="V274" s="136" t="str">
        <f t="shared" si="558"/>
        <v/>
      </c>
      <c r="W274" s="136" t="str">
        <f t="shared" si="558"/>
        <v/>
      </c>
      <c r="X274" s="136" t="str">
        <f t="shared" si="558"/>
        <v/>
      </c>
      <c r="Y274" s="136" t="str">
        <f t="shared" si="558"/>
        <v/>
      </c>
      <c r="Z274" s="136" t="str">
        <f t="shared" si="558"/>
        <v/>
      </c>
      <c r="AA274" s="136" t="str">
        <f t="shared" si="558"/>
        <v/>
      </c>
      <c r="AB274" s="136" t="str">
        <f t="shared" si="558"/>
        <v/>
      </c>
      <c r="AC274" s="136" t="str">
        <f t="shared" si="558"/>
        <v/>
      </c>
      <c r="AD274" s="136" t="str">
        <f t="shared" si="558"/>
        <v/>
      </c>
      <c r="AE274" s="136" t="str">
        <f t="shared" si="558"/>
        <v/>
      </c>
      <c r="AF274" s="136" t="str">
        <f t="shared" si="558"/>
        <v/>
      </c>
      <c r="AG274" s="136" t="str">
        <f t="shared" si="558"/>
        <v/>
      </c>
      <c r="AH274" s="136" t="str">
        <f t="shared" si="558"/>
        <v/>
      </c>
      <c r="AI274" s="136" t="str">
        <f t="shared" si="558"/>
        <v/>
      </c>
      <c r="AJ274" s="136" t="str">
        <f t="shared" si="558"/>
        <v/>
      </c>
      <c r="AK274" s="136" t="str">
        <f t="shared" si="558"/>
        <v/>
      </c>
      <c r="AL274" s="136" t="str">
        <f t="shared" si="558"/>
        <v/>
      </c>
      <c r="AM274" s="136" t="str">
        <f t="shared" si="558"/>
        <v/>
      </c>
      <c r="AN274" s="136" t="str">
        <f t="shared" ref="AN274:BR274" si="559">IF(AJ274&lt;&gt;"",ROUND(AN4*IF($G$1&gt;=DATEVALUE("22/11/2019"),$C$274/365)*$F$274,IF(FALSE,-3,2)),"")</f>
        <v/>
      </c>
      <c r="AO274" s="136" t="str">
        <f t="shared" si="559"/>
        <v/>
      </c>
      <c r="AP274" s="136" t="str">
        <f t="shared" si="559"/>
        <v/>
      </c>
      <c r="AQ274" s="136" t="str">
        <f t="shared" si="559"/>
        <v/>
      </c>
      <c r="AR274" s="136" t="str">
        <f t="shared" si="559"/>
        <v/>
      </c>
      <c r="AS274" s="136" t="str">
        <f t="shared" si="559"/>
        <v/>
      </c>
      <c r="AT274" s="136" t="str">
        <f t="shared" si="559"/>
        <v/>
      </c>
      <c r="AU274" s="136" t="str">
        <f t="shared" si="559"/>
        <v/>
      </c>
      <c r="AV274" s="136" t="str">
        <f t="shared" si="559"/>
        <v/>
      </c>
      <c r="AW274" s="136" t="str">
        <f t="shared" si="559"/>
        <v/>
      </c>
      <c r="AX274" s="136" t="str">
        <f t="shared" si="559"/>
        <v/>
      </c>
      <c r="AY274" s="136" t="str">
        <f t="shared" si="559"/>
        <v/>
      </c>
      <c r="AZ274" s="136" t="str">
        <f t="shared" si="559"/>
        <v/>
      </c>
      <c r="BA274" s="136" t="str">
        <f t="shared" si="559"/>
        <v/>
      </c>
      <c r="BB274" s="136" t="str">
        <f t="shared" si="559"/>
        <v/>
      </c>
      <c r="BC274" s="136" t="str">
        <f t="shared" si="559"/>
        <v/>
      </c>
      <c r="BD274" s="136" t="str">
        <f t="shared" si="559"/>
        <v/>
      </c>
      <c r="BE274" s="136" t="str">
        <f t="shared" si="559"/>
        <v/>
      </c>
      <c r="BF274" s="136" t="str">
        <f t="shared" si="559"/>
        <v/>
      </c>
      <c r="BG274" s="136" t="str">
        <f t="shared" si="559"/>
        <v/>
      </c>
      <c r="BH274" s="136" t="str">
        <f t="shared" si="559"/>
        <v/>
      </c>
      <c r="BI274" s="136" t="str">
        <f t="shared" si="559"/>
        <v/>
      </c>
      <c r="BJ274" s="136" t="str">
        <f t="shared" si="559"/>
        <v/>
      </c>
      <c r="BK274" s="136" t="str">
        <f t="shared" si="559"/>
        <v/>
      </c>
      <c r="BL274" s="136" t="str">
        <f t="shared" si="559"/>
        <v/>
      </c>
      <c r="BM274" s="136" t="str">
        <f t="shared" si="559"/>
        <v/>
      </c>
      <c r="BN274" s="136" t="str">
        <f t="shared" si="559"/>
        <v/>
      </c>
      <c r="BO274" s="136" t="str">
        <f t="shared" si="559"/>
        <v/>
      </c>
      <c r="BP274" s="136" t="str">
        <f t="shared" si="559"/>
        <v/>
      </c>
      <c r="BQ274" s="136" t="str">
        <f t="shared" si="559"/>
        <v/>
      </c>
      <c r="BR274" s="136" t="str">
        <f t="shared" si="559"/>
        <v/>
      </c>
    </row>
    <row r="275" spans="1:70">
      <c r="A275" s="133" t="str">
        <f>IFERROR(IF(IF(AND(ROW(A275)=ROW($A$6),$G$2&lt;DATEVALUE("28/07/2006")),$G$2+1,INDEX('Intereses moratorios'!$A$7:$A$299,MATCH($G$2,'Intereses moratorios'!$A$7:$A$299,1)+ROW(A275)-ROW($A$6)))=0,"",IF(AND(ROW(A275)=ROW($A$6),$G$2&lt;DATEVALUE("28/07/2006")),$G$2+1,INDEX('Intereses moratorios'!$A$7:$A$299,MATCH($G$2,'Intereses moratorios'!$A$7:$A$299,1)+ROW(A275)-ROW($A$6)))),"")</f>
        <v/>
      </c>
      <c r="B275" s="133" t="str">
        <f>IFERROR(INDEX('Intereses moratorios'!$B$7:$B$299,MATCH(A275,'Intereses moratorios'!$A$7:$A$299,0)),"")</f>
        <v/>
      </c>
      <c r="C275" s="134" t="str">
        <f>IF(A275="","",IFERROR(IF($G$1&gt;=DATEVALUE("22/11/2019"),$E$4,INDEX('Intereses moratorios'!$D$7:$D$299,MATCH(A275,'Intereses moratorios'!$A$7:$A$299,0))),""))</f>
        <v/>
      </c>
      <c r="D275" s="133" t="str">
        <f t="shared" si="536"/>
        <v/>
      </c>
      <c r="E275" s="133" t="str">
        <f t="shared" si="537"/>
        <v/>
      </c>
      <c r="F275" s="135" t="str">
        <f t="shared" si="533"/>
        <v/>
      </c>
      <c r="G275" s="136" t="str">
        <f t="shared" si="530"/>
        <v/>
      </c>
      <c r="H275" s="136" t="str">
        <f t="shared" ref="H275:AM275" si="560">IF(D275&lt;&gt;"",ROUND(H4*IF($G$1&gt;=DATEVALUE("22/11/2019"),$C$275/365)*$F$275,IF(FALSE,-3,2)),"")</f>
        <v/>
      </c>
      <c r="I275" s="136" t="str">
        <f t="shared" si="560"/>
        <v/>
      </c>
      <c r="J275" s="136" t="str">
        <f t="shared" si="560"/>
        <v/>
      </c>
      <c r="K275" s="136" t="str">
        <f t="shared" si="560"/>
        <v/>
      </c>
      <c r="L275" s="136" t="str">
        <f t="shared" si="560"/>
        <v/>
      </c>
      <c r="M275" s="136" t="str">
        <f t="shared" si="560"/>
        <v/>
      </c>
      <c r="N275" s="136" t="str">
        <f t="shared" si="560"/>
        <v/>
      </c>
      <c r="O275" s="136" t="str">
        <f t="shared" si="560"/>
        <v/>
      </c>
      <c r="P275" s="136" t="str">
        <f t="shared" si="560"/>
        <v/>
      </c>
      <c r="Q275" s="136" t="str">
        <f t="shared" si="560"/>
        <v/>
      </c>
      <c r="R275" s="136" t="str">
        <f t="shared" si="560"/>
        <v/>
      </c>
      <c r="S275" s="136" t="str">
        <f t="shared" si="560"/>
        <v/>
      </c>
      <c r="T275" s="136" t="str">
        <f t="shared" si="560"/>
        <v/>
      </c>
      <c r="U275" s="136" t="str">
        <f t="shared" si="560"/>
        <v/>
      </c>
      <c r="V275" s="136" t="str">
        <f t="shared" si="560"/>
        <v/>
      </c>
      <c r="W275" s="136" t="str">
        <f t="shared" si="560"/>
        <v/>
      </c>
      <c r="X275" s="136" t="str">
        <f t="shared" si="560"/>
        <v/>
      </c>
      <c r="Y275" s="136" t="str">
        <f t="shared" si="560"/>
        <v/>
      </c>
      <c r="Z275" s="136" t="str">
        <f t="shared" si="560"/>
        <v/>
      </c>
      <c r="AA275" s="136" t="str">
        <f t="shared" si="560"/>
        <v/>
      </c>
      <c r="AB275" s="136" t="str">
        <f t="shared" si="560"/>
        <v/>
      </c>
      <c r="AC275" s="136" t="str">
        <f t="shared" si="560"/>
        <v/>
      </c>
      <c r="AD275" s="136" t="str">
        <f t="shared" si="560"/>
        <v/>
      </c>
      <c r="AE275" s="136" t="str">
        <f t="shared" si="560"/>
        <v/>
      </c>
      <c r="AF275" s="136" t="str">
        <f t="shared" si="560"/>
        <v/>
      </c>
      <c r="AG275" s="136" t="str">
        <f t="shared" si="560"/>
        <v/>
      </c>
      <c r="AH275" s="136" t="str">
        <f t="shared" si="560"/>
        <v/>
      </c>
      <c r="AI275" s="136" t="str">
        <f t="shared" si="560"/>
        <v/>
      </c>
      <c r="AJ275" s="136" t="str">
        <f t="shared" si="560"/>
        <v/>
      </c>
      <c r="AK275" s="136" t="str">
        <f t="shared" si="560"/>
        <v/>
      </c>
      <c r="AL275" s="136" t="str">
        <f t="shared" si="560"/>
        <v/>
      </c>
      <c r="AM275" s="136" t="str">
        <f t="shared" si="560"/>
        <v/>
      </c>
      <c r="AN275" s="136" t="str">
        <f t="shared" ref="AN275:BR275" si="561">IF(AJ275&lt;&gt;"",ROUND(AN4*IF($G$1&gt;=DATEVALUE("22/11/2019"),$C$275/365)*$F$275,IF(FALSE,-3,2)),"")</f>
        <v/>
      </c>
      <c r="AO275" s="136" t="str">
        <f t="shared" si="561"/>
        <v/>
      </c>
      <c r="AP275" s="136" t="str">
        <f t="shared" si="561"/>
        <v/>
      </c>
      <c r="AQ275" s="136" t="str">
        <f t="shared" si="561"/>
        <v/>
      </c>
      <c r="AR275" s="136" t="str">
        <f t="shared" si="561"/>
        <v/>
      </c>
      <c r="AS275" s="136" t="str">
        <f t="shared" si="561"/>
        <v/>
      </c>
      <c r="AT275" s="136" t="str">
        <f t="shared" si="561"/>
        <v/>
      </c>
      <c r="AU275" s="136" t="str">
        <f t="shared" si="561"/>
        <v/>
      </c>
      <c r="AV275" s="136" t="str">
        <f t="shared" si="561"/>
        <v/>
      </c>
      <c r="AW275" s="136" t="str">
        <f t="shared" si="561"/>
        <v/>
      </c>
      <c r="AX275" s="136" t="str">
        <f t="shared" si="561"/>
        <v/>
      </c>
      <c r="AY275" s="136" t="str">
        <f t="shared" si="561"/>
        <v/>
      </c>
      <c r="AZ275" s="136" t="str">
        <f t="shared" si="561"/>
        <v/>
      </c>
      <c r="BA275" s="136" t="str">
        <f t="shared" si="561"/>
        <v/>
      </c>
      <c r="BB275" s="136" t="str">
        <f t="shared" si="561"/>
        <v/>
      </c>
      <c r="BC275" s="136" t="str">
        <f t="shared" si="561"/>
        <v/>
      </c>
      <c r="BD275" s="136" t="str">
        <f t="shared" si="561"/>
        <v/>
      </c>
      <c r="BE275" s="136" t="str">
        <f t="shared" si="561"/>
        <v/>
      </c>
      <c r="BF275" s="136" t="str">
        <f t="shared" si="561"/>
        <v/>
      </c>
      <c r="BG275" s="136" t="str">
        <f t="shared" si="561"/>
        <v/>
      </c>
      <c r="BH275" s="136" t="str">
        <f t="shared" si="561"/>
        <v/>
      </c>
      <c r="BI275" s="136" t="str">
        <f t="shared" si="561"/>
        <v/>
      </c>
      <c r="BJ275" s="136" t="str">
        <f t="shared" si="561"/>
        <v/>
      </c>
      <c r="BK275" s="136" t="str">
        <f t="shared" si="561"/>
        <v/>
      </c>
      <c r="BL275" s="136" t="str">
        <f t="shared" si="561"/>
        <v/>
      </c>
      <c r="BM275" s="136" t="str">
        <f t="shared" si="561"/>
        <v/>
      </c>
      <c r="BN275" s="136" t="str">
        <f t="shared" si="561"/>
        <v/>
      </c>
      <c r="BO275" s="136" t="str">
        <f t="shared" si="561"/>
        <v/>
      </c>
      <c r="BP275" s="136" t="str">
        <f t="shared" si="561"/>
        <v/>
      </c>
      <c r="BQ275" s="136" t="str">
        <f t="shared" si="561"/>
        <v/>
      </c>
      <c r="BR275" s="136" t="str">
        <f t="shared" si="561"/>
        <v/>
      </c>
    </row>
    <row r="276" spans="1:70">
      <c r="A276" s="133" t="str">
        <f>IFERROR(IF(IF(AND(ROW(A276)=ROW($A$6),$G$2&lt;DATEVALUE("28/07/2006")),$G$2+1,INDEX('Intereses moratorios'!$A$7:$A$299,MATCH($G$2,'Intereses moratorios'!$A$7:$A$299,1)+ROW(A276)-ROW($A$6)))=0,"",IF(AND(ROW(A276)=ROW($A$6),$G$2&lt;DATEVALUE("28/07/2006")),$G$2+1,INDEX('Intereses moratorios'!$A$7:$A$299,MATCH($G$2,'Intereses moratorios'!$A$7:$A$299,1)+ROW(A276)-ROW($A$6)))),"")</f>
        <v/>
      </c>
      <c r="B276" s="133" t="str">
        <f>IFERROR(INDEX('Intereses moratorios'!$B$7:$B$299,MATCH(A276,'Intereses moratorios'!$A$7:$A$299,0)),"")</f>
        <v/>
      </c>
      <c r="C276" s="134" t="str">
        <f>IF(A276="","",IFERROR(IF($G$1&gt;=DATEVALUE("22/11/2019"),$E$4,INDEX('Intereses moratorios'!$D$7:$D$299,MATCH(A276,'Intereses moratorios'!$A$7:$A$299,0))),""))</f>
        <v/>
      </c>
      <c r="D276" s="133" t="str">
        <f t="shared" si="536"/>
        <v/>
      </c>
      <c r="E276" s="133" t="str">
        <f t="shared" si="537"/>
        <v/>
      </c>
      <c r="F276" s="135" t="str">
        <f t="shared" si="533"/>
        <v/>
      </c>
      <c r="G276" s="136" t="str">
        <f t="shared" si="530"/>
        <v/>
      </c>
      <c r="H276" s="136" t="str">
        <f t="shared" ref="H276:AM276" si="562">IF(D276&lt;&gt;"",ROUND(H4*IF($G$1&gt;=DATEVALUE("22/11/2019"),$C$276/365)*$F$276,IF(FALSE,-3,2)),"")</f>
        <v/>
      </c>
      <c r="I276" s="136" t="str">
        <f t="shared" si="562"/>
        <v/>
      </c>
      <c r="J276" s="136" t="str">
        <f t="shared" si="562"/>
        <v/>
      </c>
      <c r="K276" s="136" t="str">
        <f t="shared" si="562"/>
        <v/>
      </c>
      <c r="L276" s="136" t="str">
        <f t="shared" si="562"/>
        <v/>
      </c>
      <c r="M276" s="136" t="str">
        <f t="shared" si="562"/>
        <v/>
      </c>
      <c r="N276" s="136" t="str">
        <f t="shared" si="562"/>
        <v/>
      </c>
      <c r="O276" s="136" t="str">
        <f t="shared" si="562"/>
        <v/>
      </c>
      <c r="P276" s="136" t="str">
        <f t="shared" si="562"/>
        <v/>
      </c>
      <c r="Q276" s="136" t="str">
        <f t="shared" si="562"/>
        <v/>
      </c>
      <c r="R276" s="136" t="str">
        <f t="shared" si="562"/>
        <v/>
      </c>
      <c r="S276" s="136" t="str">
        <f t="shared" si="562"/>
        <v/>
      </c>
      <c r="T276" s="136" t="str">
        <f t="shared" si="562"/>
        <v/>
      </c>
      <c r="U276" s="136" t="str">
        <f t="shared" si="562"/>
        <v/>
      </c>
      <c r="V276" s="136" t="str">
        <f t="shared" si="562"/>
        <v/>
      </c>
      <c r="W276" s="136" t="str">
        <f t="shared" si="562"/>
        <v/>
      </c>
      <c r="X276" s="136" t="str">
        <f t="shared" si="562"/>
        <v/>
      </c>
      <c r="Y276" s="136" t="str">
        <f t="shared" si="562"/>
        <v/>
      </c>
      <c r="Z276" s="136" t="str">
        <f t="shared" si="562"/>
        <v/>
      </c>
      <c r="AA276" s="136" t="str">
        <f t="shared" si="562"/>
        <v/>
      </c>
      <c r="AB276" s="136" t="str">
        <f t="shared" si="562"/>
        <v/>
      </c>
      <c r="AC276" s="136" t="str">
        <f t="shared" si="562"/>
        <v/>
      </c>
      <c r="AD276" s="136" t="str">
        <f t="shared" si="562"/>
        <v/>
      </c>
      <c r="AE276" s="136" t="str">
        <f t="shared" si="562"/>
        <v/>
      </c>
      <c r="AF276" s="136" t="str">
        <f t="shared" si="562"/>
        <v/>
      </c>
      <c r="AG276" s="136" t="str">
        <f t="shared" si="562"/>
        <v/>
      </c>
      <c r="AH276" s="136" t="str">
        <f t="shared" si="562"/>
        <v/>
      </c>
      <c r="AI276" s="136" t="str">
        <f t="shared" si="562"/>
        <v/>
      </c>
      <c r="AJ276" s="136" t="str">
        <f t="shared" si="562"/>
        <v/>
      </c>
      <c r="AK276" s="136" t="str">
        <f t="shared" si="562"/>
        <v/>
      </c>
      <c r="AL276" s="136" t="str">
        <f t="shared" si="562"/>
        <v/>
      </c>
      <c r="AM276" s="136" t="str">
        <f t="shared" si="562"/>
        <v/>
      </c>
      <c r="AN276" s="136" t="str">
        <f t="shared" ref="AN276:BR276" si="563">IF(AJ276&lt;&gt;"",ROUND(AN4*IF($G$1&gt;=DATEVALUE("22/11/2019"),$C$276/365)*$F$276,IF(FALSE,-3,2)),"")</f>
        <v/>
      </c>
      <c r="AO276" s="136" t="str">
        <f t="shared" si="563"/>
        <v/>
      </c>
      <c r="AP276" s="136" t="str">
        <f t="shared" si="563"/>
        <v/>
      </c>
      <c r="AQ276" s="136" t="str">
        <f t="shared" si="563"/>
        <v/>
      </c>
      <c r="AR276" s="136" t="str">
        <f t="shared" si="563"/>
        <v/>
      </c>
      <c r="AS276" s="136" t="str">
        <f t="shared" si="563"/>
        <v/>
      </c>
      <c r="AT276" s="136" t="str">
        <f t="shared" si="563"/>
        <v/>
      </c>
      <c r="AU276" s="136" t="str">
        <f t="shared" si="563"/>
        <v/>
      </c>
      <c r="AV276" s="136" t="str">
        <f t="shared" si="563"/>
        <v/>
      </c>
      <c r="AW276" s="136" t="str">
        <f t="shared" si="563"/>
        <v/>
      </c>
      <c r="AX276" s="136" t="str">
        <f t="shared" si="563"/>
        <v/>
      </c>
      <c r="AY276" s="136" t="str">
        <f t="shared" si="563"/>
        <v/>
      </c>
      <c r="AZ276" s="136" t="str">
        <f t="shared" si="563"/>
        <v/>
      </c>
      <c r="BA276" s="136" t="str">
        <f t="shared" si="563"/>
        <v/>
      </c>
      <c r="BB276" s="136" t="str">
        <f t="shared" si="563"/>
        <v/>
      </c>
      <c r="BC276" s="136" t="str">
        <f t="shared" si="563"/>
        <v/>
      </c>
      <c r="BD276" s="136" t="str">
        <f t="shared" si="563"/>
        <v/>
      </c>
      <c r="BE276" s="136" t="str">
        <f t="shared" si="563"/>
        <v/>
      </c>
      <c r="BF276" s="136" t="str">
        <f t="shared" si="563"/>
        <v/>
      </c>
      <c r="BG276" s="136" t="str">
        <f t="shared" si="563"/>
        <v/>
      </c>
      <c r="BH276" s="136" t="str">
        <f t="shared" si="563"/>
        <v/>
      </c>
      <c r="BI276" s="136" t="str">
        <f t="shared" si="563"/>
        <v/>
      </c>
      <c r="BJ276" s="136" t="str">
        <f t="shared" si="563"/>
        <v/>
      </c>
      <c r="BK276" s="136" t="str">
        <f t="shared" si="563"/>
        <v/>
      </c>
      <c r="BL276" s="136" t="str">
        <f t="shared" si="563"/>
        <v/>
      </c>
      <c r="BM276" s="136" t="str">
        <f t="shared" si="563"/>
        <v/>
      </c>
      <c r="BN276" s="136" t="str">
        <f t="shared" si="563"/>
        <v/>
      </c>
      <c r="BO276" s="136" t="str">
        <f t="shared" si="563"/>
        <v/>
      </c>
      <c r="BP276" s="136" t="str">
        <f t="shared" si="563"/>
        <v/>
      </c>
      <c r="BQ276" s="136" t="str">
        <f t="shared" si="563"/>
        <v/>
      </c>
      <c r="BR276" s="136" t="str">
        <f t="shared" si="563"/>
        <v/>
      </c>
    </row>
    <row r="277" spans="1:70">
      <c r="A277" s="133" t="str">
        <f>IFERROR(IF(IF(AND(ROW(A277)=ROW($A$6),$G$2&lt;DATEVALUE("28/07/2006")),$G$2+1,INDEX('Intereses moratorios'!$A$7:$A$299,MATCH($G$2,'Intereses moratorios'!$A$7:$A$299,1)+ROW(A277)-ROW($A$6)))=0,"",IF(AND(ROW(A277)=ROW($A$6),$G$2&lt;DATEVALUE("28/07/2006")),$G$2+1,INDEX('Intereses moratorios'!$A$7:$A$299,MATCH($G$2,'Intereses moratorios'!$A$7:$A$299,1)+ROW(A277)-ROW($A$6)))),"")</f>
        <v/>
      </c>
      <c r="B277" s="133" t="str">
        <f>IFERROR(INDEX('Intereses moratorios'!$B$7:$B$299,MATCH(A277,'Intereses moratorios'!$A$7:$A$299,0)),"")</f>
        <v/>
      </c>
      <c r="C277" s="134" t="str">
        <f>IF(A277="","",IFERROR(IF($G$1&gt;=DATEVALUE("22/11/2019"),$E$4,INDEX('Intereses moratorios'!$D$7:$D$299,MATCH(A277,'Intereses moratorios'!$A$7:$A$299,0))),""))</f>
        <v/>
      </c>
      <c r="D277" s="133" t="str">
        <f t="shared" si="536"/>
        <v/>
      </c>
      <c r="E277" s="133" t="str">
        <f t="shared" si="537"/>
        <v/>
      </c>
      <c r="F277" s="135" t="str">
        <f t="shared" si="533"/>
        <v/>
      </c>
      <c r="G277" s="136" t="str">
        <f t="shared" si="530"/>
        <v/>
      </c>
      <c r="H277" s="136" t="str">
        <f t="shared" ref="H277:AM277" si="564">IF(D277&lt;&gt;"",ROUND(H4*IF($G$1&gt;=DATEVALUE("22/11/2019"),$C$277/365)*$F$277,IF(FALSE,-3,2)),"")</f>
        <v/>
      </c>
      <c r="I277" s="136" t="str">
        <f t="shared" si="564"/>
        <v/>
      </c>
      <c r="J277" s="136" t="str">
        <f t="shared" si="564"/>
        <v/>
      </c>
      <c r="K277" s="136" t="str">
        <f t="shared" si="564"/>
        <v/>
      </c>
      <c r="L277" s="136" t="str">
        <f t="shared" si="564"/>
        <v/>
      </c>
      <c r="M277" s="136" t="str">
        <f t="shared" si="564"/>
        <v/>
      </c>
      <c r="N277" s="136" t="str">
        <f t="shared" si="564"/>
        <v/>
      </c>
      <c r="O277" s="136" t="str">
        <f t="shared" si="564"/>
        <v/>
      </c>
      <c r="P277" s="136" t="str">
        <f t="shared" si="564"/>
        <v/>
      </c>
      <c r="Q277" s="136" t="str">
        <f t="shared" si="564"/>
        <v/>
      </c>
      <c r="R277" s="136" t="str">
        <f t="shared" si="564"/>
        <v/>
      </c>
      <c r="S277" s="136" t="str">
        <f t="shared" si="564"/>
        <v/>
      </c>
      <c r="T277" s="136" t="str">
        <f t="shared" si="564"/>
        <v/>
      </c>
      <c r="U277" s="136" t="str">
        <f t="shared" si="564"/>
        <v/>
      </c>
      <c r="V277" s="136" t="str">
        <f t="shared" si="564"/>
        <v/>
      </c>
      <c r="W277" s="136" t="str">
        <f t="shared" si="564"/>
        <v/>
      </c>
      <c r="X277" s="136" t="str">
        <f t="shared" si="564"/>
        <v/>
      </c>
      <c r="Y277" s="136" t="str">
        <f t="shared" si="564"/>
        <v/>
      </c>
      <c r="Z277" s="136" t="str">
        <f t="shared" si="564"/>
        <v/>
      </c>
      <c r="AA277" s="136" t="str">
        <f t="shared" si="564"/>
        <v/>
      </c>
      <c r="AB277" s="136" t="str">
        <f t="shared" si="564"/>
        <v/>
      </c>
      <c r="AC277" s="136" t="str">
        <f t="shared" si="564"/>
        <v/>
      </c>
      <c r="AD277" s="136" t="str">
        <f t="shared" si="564"/>
        <v/>
      </c>
      <c r="AE277" s="136" t="str">
        <f t="shared" si="564"/>
        <v/>
      </c>
      <c r="AF277" s="136" t="str">
        <f t="shared" si="564"/>
        <v/>
      </c>
      <c r="AG277" s="136" t="str">
        <f t="shared" si="564"/>
        <v/>
      </c>
      <c r="AH277" s="136" t="str">
        <f t="shared" si="564"/>
        <v/>
      </c>
      <c r="AI277" s="136" t="str">
        <f t="shared" si="564"/>
        <v/>
      </c>
      <c r="AJ277" s="136" t="str">
        <f t="shared" si="564"/>
        <v/>
      </c>
      <c r="AK277" s="136" t="str">
        <f t="shared" si="564"/>
        <v/>
      </c>
      <c r="AL277" s="136" t="str">
        <f t="shared" si="564"/>
        <v/>
      </c>
      <c r="AM277" s="136" t="str">
        <f t="shared" si="564"/>
        <v/>
      </c>
      <c r="AN277" s="136" t="str">
        <f t="shared" ref="AN277:BR277" si="565">IF(AJ277&lt;&gt;"",ROUND(AN4*IF($G$1&gt;=DATEVALUE("22/11/2019"),$C$277/365)*$F$277,IF(FALSE,-3,2)),"")</f>
        <v/>
      </c>
      <c r="AO277" s="136" t="str">
        <f t="shared" si="565"/>
        <v/>
      </c>
      <c r="AP277" s="136" t="str">
        <f t="shared" si="565"/>
        <v/>
      </c>
      <c r="AQ277" s="136" t="str">
        <f t="shared" si="565"/>
        <v/>
      </c>
      <c r="AR277" s="136" t="str">
        <f t="shared" si="565"/>
        <v/>
      </c>
      <c r="AS277" s="136" t="str">
        <f t="shared" si="565"/>
        <v/>
      </c>
      <c r="AT277" s="136" t="str">
        <f t="shared" si="565"/>
        <v/>
      </c>
      <c r="AU277" s="136" t="str">
        <f t="shared" si="565"/>
        <v/>
      </c>
      <c r="AV277" s="136" t="str">
        <f t="shared" si="565"/>
        <v/>
      </c>
      <c r="AW277" s="136" t="str">
        <f t="shared" si="565"/>
        <v/>
      </c>
      <c r="AX277" s="136" t="str">
        <f t="shared" si="565"/>
        <v/>
      </c>
      <c r="AY277" s="136" t="str">
        <f t="shared" si="565"/>
        <v/>
      </c>
      <c r="AZ277" s="136" t="str">
        <f t="shared" si="565"/>
        <v/>
      </c>
      <c r="BA277" s="136" t="str">
        <f t="shared" si="565"/>
        <v/>
      </c>
      <c r="BB277" s="136" t="str">
        <f t="shared" si="565"/>
        <v/>
      </c>
      <c r="BC277" s="136" t="str">
        <f t="shared" si="565"/>
        <v/>
      </c>
      <c r="BD277" s="136" t="str">
        <f t="shared" si="565"/>
        <v/>
      </c>
      <c r="BE277" s="136" t="str">
        <f t="shared" si="565"/>
        <v/>
      </c>
      <c r="BF277" s="136" t="str">
        <f t="shared" si="565"/>
        <v/>
      </c>
      <c r="BG277" s="136" t="str">
        <f t="shared" si="565"/>
        <v/>
      </c>
      <c r="BH277" s="136" t="str">
        <f t="shared" si="565"/>
        <v/>
      </c>
      <c r="BI277" s="136" t="str">
        <f t="shared" si="565"/>
        <v/>
      </c>
      <c r="BJ277" s="136" t="str">
        <f t="shared" si="565"/>
        <v/>
      </c>
      <c r="BK277" s="136" t="str">
        <f t="shared" si="565"/>
        <v/>
      </c>
      <c r="BL277" s="136" t="str">
        <f t="shared" si="565"/>
        <v/>
      </c>
      <c r="BM277" s="136" t="str">
        <f t="shared" si="565"/>
        <v/>
      </c>
      <c r="BN277" s="136" t="str">
        <f t="shared" si="565"/>
        <v/>
      </c>
      <c r="BO277" s="136" t="str">
        <f t="shared" si="565"/>
        <v/>
      </c>
      <c r="BP277" s="136" t="str">
        <f t="shared" si="565"/>
        <v/>
      </c>
      <c r="BQ277" s="136" t="str">
        <f t="shared" si="565"/>
        <v/>
      </c>
      <c r="BR277" s="136" t="str">
        <f t="shared" si="565"/>
        <v/>
      </c>
    </row>
    <row r="278" spans="1:70">
      <c r="A278" s="133" t="str">
        <f>IFERROR(IF(IF(AND(ROW(A278)=ROW($A$6),$G$2&lt;DATEVALUE("28/07/2006")),$G$2+1,INDEX('Intereses moratorios'!$A$7:$A$299,MATCH($G$2,'Intereses moratorios'!$A$7:$A$299,1)+ROW(A278)-ROW($A$6)))=0,"",IF(AND(ROW(A278)=ROW($A$6),$G$2&lt;DATEVALUE("28/07/2006")),$G$2+1,INDEX('Intereses moratorios'!$A$7:$A$299,MATCH($G$2,'Intereses moratorios'!$A$7:$A$299,1)+ROW(A278)-ROW($A$6)))),"")</f>
        <v/>
      </c>
      <c r="B278" s="133" t="str">
        <f>IFERROR(INDEX('Intereses moratorios'!$B$7:$B$299,MATCH(A278,'Intereses moratorios'!$A$7:$A$299,0)),"")</f>
        <v/>
      </c>
      <c r="C278" s="134" t="str">
        <f>IF(A278="","",IFERROR(IF($G$1&gt;=DATEVALUE("22/11/2019"),$E$4,INDEX('Intereses moratorios'!$D$7:$D$299,MATCH(A278,'Intereses moratorios'!$A$7:$A$299,0))),""))</f>
        <v/>
      </c>
      <c r="D278" s="133" t="str">
        <f t="shared" si="536"/>
        <v/>
      </c>
      <c r="E278" s="133" t="str">
        <f t="shared" si="537"/>
        <v/>
      </c>
      <c r="F278" s="135" t="str">
        <f t="shared" si="533"/>
        <v/>
      </c>
      <c r="G278" s="136" t="str">
        <f t="shared" si="530"/>
        <v/>
      </c>
      <c r="H278" s="136" t="str">
        <f t="shared" ref="H278:AM278" si="566">IF(D278&lt;&gt;"",ROUND(H4*IF($G$1&gt;=DATEVALUE("22/11/2019"),$C$278/365)*$F$278,IF(FALSE,-3,2)),"")</f>
        <v/>
      </c>
      <c r="I278" s="136" t="str">
        <f t="shared" si="566"/>
        <v/>
      </c>
      <c r="J278" s="136" t="str">
        <f t="shared" si="566"/>
        <v/>
      </c>
      <c r="K278" s="136" t="str">
        <f t="shared" si="566"/>
        <v/>
      </c>
      <c r="L278" s="136" t="str">
        <f t="shared" si="566"/>
        <v/>
      </c>
      <c r="M278" s="136" t="str">
        <f t="shared" si="566"/>
        <v/>
      </c>
      <c r="N278" s="136" t="str">
        <f t="shared" si="566"/>
        <v/>
      </c>
      <c r="O278" s="136" t="str">
        <f t="shared" si="566"/>
        <v/>
      </c>
      <c r="P278" s="136" t="str">
        <f t="shared" si="566"/>
        <v/>
      </c>
      <c r="Q278" s="136" t="str">
        <f t="shared" si="566"/>
        <v/>
      </c>
      <c r="R278" s="136" t="str">
        <f t="shared" si="566"/>
        <v/>
      </c>
      <c r="S278" s="136" t="str">
        <f t="shared" si="566"/>
        <v/>
      </c>
      <c r="T278" s="136" t="str">
        <f t="shared" si="566"/>
        <v/>
      </c>
      <c r="U278" s="136" t="str">
        <f t="shared" si="566"/>
        <v/>
      </c>
      <c r="V278" s="136" t="str">
        <f t="shared" si="566"/>
        <v/>
      </c>
      <c r="W278" s="136" t="str">
        <f t="shared" si="566"/>
        <v/>
      </c>
      <c r="X278" s="136" t="str">
        <f t="shared" si="566"/>
        <v/>
      </c>
      <c r="Y278" s="136" t="str">
        <f t="shared" si="566"/>
        <v/>
      </c>
      <c r="Z278" s="136" t="str">
        <f t="shared" si="566"/>
        <v/>
      </c>
      <c r="AA278" s="136" t="str">
        <f t="shared" si="566"/>
        <v/>
      </c>
      <c r="AB278" s="136" t="str">
        <f t="shared" si="566"/>
        <v/>
      </c>
      <c r="AC278" s="136" t="str">
        <f t="shared" si="566"/>
        <v/>
      </c>
      <c r="AD278" s="136" t="str">
        <f t="shared" si="566"/>
        <v/>
      </c>
      <c r="AE278" s="136" t="str">
        <f t="shared" si="566"/>
        <v/>
      </c>
      <c r="AF278" s="136" t="str">
        <f t="shared" si="566"/>
        <v/>
      </c>
      <c r="AG278" s="136" t="str">
        <f t="shared" si="566"/>
        <v/>
      </c>
      <c r="AH278" s="136" t="str">
        <f t="shared" si="566"/>
        <v/>
      </c>
      <c r="AI278" s="136" t="str">
        <f t="shared" si="566"/>
        <v/>
      </c>
      <c r="AJ278" s="136" t="str">
        <f t="shared" si="566"/>
        <v/>
      </c>
      <c r="AK278" s="136" t="str">
        <f t="shared" si="566"/>
        <v/>
      </c>
      <c r="AL278" s="136" t="str">
        <f t="shared" si="566"/>
        <v/>
      </c>
      <c r="AM278" s="136" t="str">
        <f t="shared" si="566"/>
        <v/>
      </c>
      <c r="AN278" s="136" t="str">
        <f t="shared" ref="AN278:BR278" si="567">IF(AJ278&lt;&gt;"",ROUND(AN4*IF($G$1&gt;=DATEVALUE("22/11/2019"),$C$278/365)*$F$278,IF(FALSE,-3,2)),"")</f>
        <v/>
      </c>
      <c r="AO278" s="136" t="str">
        <f t="shared" si="567"/>
        <v/>
      </c>
      <c r="AP278" s="136" t="str">
        <f t="shared" si="567"/>
        <v/>
      </c>
      <c r="AQ278" s="136" t="str">
        <f t="shared" si="567"/>
        <v/>
      </c>
      <c r="AR278" s="136" t="str">
        <f t="shared" si="567"/>
        <v/>
      </c>
      <c r="AS278" s="136" t="str">
        <f t="shared" si="567"/>
        <v/>
      </c>
      <c r="AT278" s="136" t="str">
        <f t="shared" si="567"/>
        <v/>
      </c>
      <c r="AU278" s="136" t="str">
        <f t="shared" si="567"/>
        <v/>
      </c>
      <c r="AV278" s="136" t="str">
        <f t="shared" si="567"/>
        <v/>
      </c>
      <c r="AW278" s="136" t="str">
        <f t="shared" si="567"/>
        <v/>
      </c>
      <c r="AX278" s="136" t="str">
        <f t="shared" si="567"/>
        <v/>
      </c>
      <c r="AY278" s="136" t="str">
        <f t="shared" si="567"/>
        <v/>
      </c>
      <c r="AZ278" s="136" t="str">
        <f t="shared" si="567"/>
        <v/>
      </c>
      <c r="BA278" s="136" t="str">
        <f t="shared" si="567"/>
        <v/>
      </c>
      <c r="BB278" s="136" t="str">
        <f t="shared" si="567"/>
        <v/>
      </c>
      <c r="BC278" s="136" t="str">
        <f t="shared" si="567"/>
        <v/>
      </c>
      <c r="BD278" s="136" t="str">
        <f t="shared" si="567"/>
        <v/>
      </c>
      <c r="BE278" s="136" t="str">
        <f t="shared" si="567"/>
        <v/>
      </c>
      <c r="BF278" s="136" t="str">
        <f t="shared" si="567"/>
        <v/>
      </c>
      <c r="BG278" s="136" t="str">
        <f t="shared" si="567"/>
        <v/>
      </c>
      <c r="BH278" s="136" t="str">
        <f t="shared" si="567"/>
        <v/>
      </c>
      <c r="BI278" s="136" t="str">
        <f t="shared" si="567"/>
        <v/>
      </c>
      <c r="BJ278" s="136" t="str">
        <f t="shared" si="567"/>
        <v/>
      </c>
      <c r="BK278" s="136" t="str">
        <f t="shared" si="567"/>
        <v/>
      </c>
      <c r="BL278" s="136" t="str">
        <f t="shared" si="567"/>
        <v/>
      </c>
      <c r="BM278" s="136" t="str">
        <f t="shared" si="567"/>
        <v/>
      </c>
      <c r="BN278" s="136" t="str">
        <f t="shared" si="567"/>
        <v/>
      </c>
      <c r="BO278" s="136" t="str">
        <f t="shared" si="567"/>
        <v/>
      </c>
      <c r="BP278" s="136" t="str">
        <f t="shared" si="567"/>
        <v/>
      </c>
      <c r="BQ278" s="136" t="str">
        <f t="shared" si="567"/>
        <v/>
      </c>
      <c r="BR278" s="136" t="str">
        <f t="shared" si="567"/>
        <v/>
      </c>
    </row>
    <row r="279" spans="1:70">
      <c r="A279" s="133" t="str">
        <f>IFERROR(IF(IF(AND(ROW(A279)=ROW($A$6),$G$2&lt;DATEVALUE("28/07/2006")),$G$2+1,INDEX('Intereses moratorios'!$A$7:$A$299,MATCH($G$2,'Intereses moratorios'!$A$7:$A$299,1)+ROW(A279)-ROW($A$6)))=0,"",IF(AND(ROW(A279)=ROW($A$6),$G$2&lt;DATEVALUE("28/07/2006")),$G$2+1,INDEX('Intereses moratorios'!$A$7:$A$299,MATCH($G$2,'Intereses moratorios'!$A$7:$A$299,1)+ROW(A279)-ROW($A$6)))),"")</f>
        <v/>
      </c>
      <c r="B279" s="133" t="str">
        <f>IFERROR(INDEX('Intereses moratorios'!$B$7:$B$299,MATCH(A279,'Intereses moratorios'!$A$7:$A$299,0)),"")</f>
        <v/>
      </c>
      <c r="C279" s="134" t="str">
        <f>IF(A279="","",IFERROR(IF($G$1&gt;=DATEVALUE("22/11/2019"),$E$4,INDEX('Intereses moratorios'!$D$7:$D$299,MATCH(A279,'Intereses moratorios'!$A$7:$A$299,0))),""))</f>
        <v/>
      </c>
      <c r="D279" s="133" t="str">
        <f t="shared" si="536"/>
        <v/>
      </c>
      <c r="E279" s="133" t="str">
        <f t="shared" si="537"/>
        <v/>
      </c>
      <c r="F279" s="135" t="str">
        <f t="shared" si="533"/>
        <v/>
      </c>
      <c r="G279" s="136" t="str">
        <f t="shared" si="530"/>
        <v/>
      </c>
      <c r="H279" s="136" t="str">
        <f t="shared" ref="H279:AM279" si="568">IF(D279&lt;&gt;"",ROUND(H4*IF($G$1&gt;=DATEVALUE("22/11/2019"),$C$279/365)*$F$279,IF(FALSE,-3,2)),"")</f>
        <v/>
      </c>
      <c r="I279" s="136" t="str">
        <f t="shared" si="568"/>
        <v/>
      </c>
      <c r="J279" s="136" t="str">
        <f t="shared" si="568"/>
        <v/>
      </c>
      <c r="K279" s="136" t="str">
        <f t="shared" si="568"/>
        <v/>
      </c>
      <c r="L279" s="136" t="str">
        <f t="shared" si="568"/>
        <v/>
      </c>
      <c r="M279" s="136" t="str">
        <f t="shared" si="568"/>
        <v/>
      </c>
      <c r="N279" s="136" t="str">
        <f t="shared" si="568"/>
        <v/>
      </c>
      <c r="O279" s="136" t="str">
        <f t="shared" si="568"/>
        <v/>
      </c>
      <c r="P279" s="136" t="str">
        <f t="shared" si="568"/>
        <v/>
      </c>
      <c r="Q279" s="136" t="str">
        <f t="shared" si="568"/>
        <v/>
      </c>
      <c r="R279" s="136" t="str">
        <f t="shared" si="568"/>
        <v/>
      </c>
      <c r="S279" s="136" t="str">
        <f t="shared" si="568"/>
        <v/>
      </c>
      <c r="T279" s="136" t="str">
        <f t="shared" si="568"/>
        <v/>
      </c>
      <c r="U279" s="136" t="str">
        <f t="shared" si="568"/>
        <v/>
      </c>
      <c r="V279" s="136" t="str">
        <f t="shared" si="568"/>
        <v/>
      </c>
      <c r="W279" s="136" t="str">
        <f t="shared" si="568"/>
        <v/>
      </c>
      <c r="X279" s="136" t="str">
        <f t="shared" si="568"/>
        <v/>
      </c>
      <c r="Y279" s="136" t="str">
        <f t="shared" si="568"/>
        <v/>
      </c>
      <c r="Z279" s="136" t="str">
        <f t="shared" si="568"/>
        <v/>
      </c>
      <c r="AA279" s="136" t="str">
        <f t="shared" si="568"/>
        <v/>
      </c>
      <c r="AB279" s="136" t="str">
        <f t="shared" si="568"/>
        <v/>
      </c>
      <c r="AC279" s="136" t="str">
        <f t="shared" si="568"/>
        <v/>
      </c>
      <c r="AD279" s="136" t="str">
        <f t="shared" si="568"/>
        <v/>
      </c>
      <c r="AE279" s="136" t="str">
        <f t="shared" si="568"/>
        <v/>
      </c>
      <c r="AF279" s="136" t="str">
        <f t="shared" si="568"/>
        <v/>
      </c>
      <c r="AG279" s="136" t="str">
        <f t="shared" si="568"/>
        <v/>
      </c>
      <c r="AH279" s="136" t="str">
        <f t="shared" si="568"/>
        <v/>
      </c>
      <c r="AI279" s="136" t="str">
        <f t="shared" si="568"/>
        <v/>
      </c>
      <c r="AJ279" s="136" t="str">
        <f t="shared" si="568"/>
        <v/>
      </c>
      <c r="AK279" s="136" t="str">
        <f t="shared" si="568"/>
        <v/>
      </c>
      <c r="AL279" s="136" t="str">
        <f t="shared" si="568"/>
        <v/>
      </c>
      <c r="AM279" s="136" t="str">
        <f t="shared" si="568"/>
        <v/>
      </c>
      <c r="AN279" s="136" t="str">
        <f t="shared" ref="AN279:BR279" si="569">IF(AJ279&lt;&gt;"",ROUND(AN4*IF($G$1&gt;=DATEVALUE("22/11/2019"),$C$279/365)*$F$279,IF(FALSE,-3,2)),"")</f>
        <v/>
      </c>
      <c r="AO279" s="136" t="str">
        <f t="shared" si="569"/>
        <v/>
      </c>
      <c r="AP279" s="136" t="str">
        <f t="shared" si="569"/>
        <v/>
      </c>
      <c r="AQ279" s="136" t="str">
        <f t="shared" si="569"/>
        <v/>
      </c>
      <c r="AR279" s="136" t="str">
        <f t="shared" si="569"/>
        <v/>
      </c>
      <c r="AS279" s="136" t="str">
        <f t="shared" si="569"/>
        <v/>
      </c>
      <c r="AT279" s="136" t="str">
        <f t="shared" si="569"/>
        <v/>
      </c>
      <c r="AU279" s="136" t="str">
        <f t="shared" si="569"/>
        <v/>
      </c>
      <c r="AV279" s="136" t="str">
        <f t="shared" si="569"/>
        <v/>
      </c>
      <c r="AW279" s="136" t="str">
        <f t="shared" si="569"/>
        <v/>
      </c>
      <c r="AX279" s="136" t="str">
        <f t="shared" si="569"/>
        <v/>
      </c>
      <c r="AY279" s="136" t="str">
        <f t="shared" si="569"/>
        <v/>
      </c>
      <c r="AZ279" s="136" t="str">
        <f t="shared" si="569"/>
        <v/>
      </c>
      <c r="BA279" s="136" t="str">
        <f t="shared" si="569"/>
        <v/>
      </c>
      <c r="BB279" s="136" t="str">
        <f t="shared" si="569"/>
        <v/>
      </c>
      <c r="BC279" s="136" t="str">
        <f t="shared" si="569"/>
        <v/>
      </c>
      <c r="BD279" s="136" t="str">
        <f t="shared" si="569"/>
        <v/>
      </c>
      <c r="BE279" s="136" t="str">
        <f t="shared" si="569"/>
        <v/>
      </c>
      <c r="BF279" s="136" t="str">
        <f t="shared" si="569"/>
        <v/>
      </c>
      <c r="BG279" s="136" t="str">
        <f t="shared" si="569"/>
        <v/>
      </c>
      <c r="BH279" s="136" t="str">
        <f t="shared" si="569"/>
        <v/>
      </c>
      <c r="BI279" s="136" t="str">
        <f t="shared" si="569"/>
        <v/>
      </c>
      <c r="BJ279" s="136" t="str">
        <f t="shared" si="569"/>
        <v/>
      </c>
      <c r="BK279" s="136" t="str">
        <f t="shared" si="569"/>
        <v/>
      </c>
      <c r="BL279" s="136" t="str">
        <f t="shared" si="569"/>
        <v/>
      </c>
      <c r="BM279" s="136" t="str">
        <f t="shared" si="569"/>
        <v/>
      </c>
      <c r="BN279" s="136" t="str">
        <f t="shared" si="569"/>
        <v/>
      </c>
      <c r="BO279" s="136" t="str">
        <f t="shared" si="569"/>
        <v/>
      </c>
      <c r="BP279" s="136" t="str">
        <f t="shared" si="569"/>
        <v/>
      </c>
      <c r="BQ279" s="136" t="str">
        <f t="shared" si="569"/>
        <v/>
      </c>
      <c r="BR279" s="136" t="str">
        <f t="shared" si="569"/>
        <v/>
      </c>
    </row>
    <row r="280" spans="1:70">
      <c r="A280" s="133" t="str">
        <f>IFERROR(IF(IF(AND(ROW(A280)=ROW($A$6),$G$2&lt;DATEVALUE("28/07/2006")),$G$2+1,INDEX('Intereses moratorios'!$A$7:$A$299,MATCH($G$2,'Intereses moratorios'!$A$7:$A$299,1)+ROW(A280)-ROW($A$6)))=0,"",IF(AND(ROW(A280)=ROW($A$6),$G$2&lt;DATEVALUE("28/07/2006")),$G$2+1,INDEX('Intereses moratorios'!$A$7:$A$299,MATCH($G$2,'Intereses moratorios'!$A$7:$A$299,1)+ROW(A280)-ROW($A$6)))),"")</f>
        <v/>
      </c>
      <c r="B280" s="133" t="str">
        <f>IFERROR(INDEX('Intereses moratorios'!$B$7:$B$299,MATCH(A280,'Intereses moratorios'!$A$7:$A$299,0)),"")</f>
        <v/>
      </c>
      <c r="C280" s="134" t="str">
        <f>IF(A280="","",IFERROR(IF($G$1&gt;=DATEVALUE("22/11/2019"),$E$4,INDEX('Intereses moratorios'!$D$7:$D$299,MATCH(A280,'Intereses moratorios'!$A$7:$A$299,0))),""))</f>
        <v/>
      </c>
      <c r="D280" s="133" t="str">
        <f t="shared" si="536"/>
        <v/>
      </c>
      <c r="E280" s="133" t="str">
        <f t="shared" si="537"/>
        <v/>
      </c>
      <c r="F280" s="135" t="str">
        <f t="shared" si="533"/>
        <v/>
      </c>
      <c r="G280" s="136" t="str">
        <f t="shared" si="530"/>
        <v/>
      </c>
      <c r="H280" s="136" t="str">
        <f t="shared" ref="H280:AM280" si="570">IF(D280&lt;&gt;"",ROUND(H4*IF($G$1&gt;=DATEVALUE("22/11/2019"),$C$280/365)*$F$280,IF(FALSE,-3,2)),"")</f>
        <v/>
      </c>
      <c r="I280" s="136" t="str">
        <f t="shared" si="570"/>
        <v/>
      </c>
      <c r="J280" s="136" t="str">
        <f t="shared" si="570"/>
        <v/>
      </c>
      <c r="K280" s="136" t="str">
        <f t="shared" si="570"/>
        <v/>
      </c>
      <c r="L280" s="136" t="str">
        <f t="shared" si="570"/>
        <v/>
      </c>
      <c r="M280" s="136" t="str">
        <f t="shared" si="570"/>
        <v/>
      </c>
      <c r="N280" s="136" t="str">
        <f t="shared" si="570"/>
        <v/>
      </c>
      <c r="O280" s="136" t="str">
        <f t="shared" si="570"/>
        <v/>
      </c>
      <c r="P280" s="136" t="str">
        <f t="shared" si="570"/>
        <v/>
      </c>
      <c r="Q280" s="136" t="str">
        <f t="shared" si="570"/>
        <v/>
      </c>
      <c r="R280" s="136" t="str">
        <f t="shared" si="570"/>
        <v/>
      </c>
      <c r="S280" s="136" t="str">
        <f t="shared" si="570"/>
        <v/>
      </c>
      <c r="T280" s="136" t="str">
        <f t="shared" si="570"/>
        <v/>
      </c>
      <c r="U280" s="136" t="str">
        <f t="shared" si="570"/>
        <v/>
      </c>
      <c r="V280" s="136" t="str">
        <f t="shared" si="570"/>
        <v/>
      </c>
      <c r="W280" s="136" t="str">
        <f t="shared" si="570"/>
        <v/>
      </c>
      <c r="X280" s="136" t="str">
        <f t="shared" si="570"/>
        <v/>
      </c>
      <c r="Y280" s="136" t="str">
        <f t="shared" si="570"/>
        <v/>
      </c>
      <c r="Z280" s="136" t="str">
        <f t="shared" si="570"/>
        <v/>
      </c>
      <c r="AA280" s="136" t="str">
        <f t="shared" si="570"/>
        <v/>
      </c>
      <c r="AB280" s="136" t="str">
        <f t="shared" si="570"/>
        <v/>
      </c>
      <c r="AC280" s="136" t="str">
        <f t="shared" si="570"/>
        <v/>
      </c>
      <c r="AD280" s="136" t="str">
        <f t="shared" si="570"/>
        <v/>
      </c>
      <c r="AE280" s="136" t="str">
        <f t="shared" si="570"/>
        <v/>
      </c>
      <c r="AF280" s="136" t="str">
        <f t="shared" si="570"/>
        <v/>
      </c>
      <c r="AG280" s="136" t="str">
        <f t="shared" si="570"/>
        <v/>
      </c>
      <c r="AH280" s="136" t="str">
        <f t="shared" si="570"/>
        <v/>
      </c>
      <c r="AI280" s="136" t="str">
        <f t="shared" si="570"/>
        <v/>
      </c>
      <c r="AJ280" s="136" t="str">
        <f t="shared" si="570"/>
        <v/>
      </c>
      <c r="AK280" s="136" t="str">
        <f t="shared" si="570"/>
        <v/>
      </c>
      <c r="AL280" s="136" t="str">
        <f t="shared" si="570"/>
        <v/>
      </c>
      <c r="AM280" s="136" t="str">
        <f t="shared" si="570"/>
        <v/>
      </c>
      <c r="AN280" s="136" t="str">
        <f t="shared" ref="AN280:BR280" si="571">IF(AJ280&lt;&gt;"",ROUND(AN4*IF($G$1&gt;=DATEVALUE("22/11/2019"),$C$280/365)*$F$280,IF(FALSE,-3,2)),"")</f>
        <v/>
      </c>
      <c r="AO280" s="136" t="str">
        <f t="shared" si="571"/>
        <v/>
      </c>
      <c r="AP280" s="136" t="str">
        <f t="shared" si="571"/>
        <v/>
      </c>
      <c r="AQ280" s="136" t="str">
        <f t="shared" si="571"/>
        <v/>
      </c>
      <c r="AR280" s="136" t="str">
        <f t="shared" si="571"/>
        <v/>
      </c>
      <c r="AS280" s="136" t="str">
        <f t="shared" si="571"/>
        <v/>
      </c>
      <c r="AT280" s="136" t="str">
        <f t="shared" si="571"/>
        <v/>
      </c>
      <c r="AU280" s="136" t="str">
        <f t="shared" si="571"/>
        <v/>
      </c>
      <c r="AV280" s="136" t="str">
        <f t="shared" si="571"/>
        <v/>
      </c>
      <c r="AW280" s="136" t="str">
        <f t="shared" si="571"/>
        <v/>
      </c>
      <c r="AX280" s="136" t="str">
        <f t="shared" si="571"/>
        <v/>
      </c>
      <c r="AY280" s="136" t="str">
        <f t="shared" si="571"/>
        <v/>
      </c>
      <c r="AZ280" s="136" t="str">
        <f t="shared" si="571"/>
        <v/>
      </c>
      <c r="BA280" s="136" t="str">
        <f t="shared" si="571"/>
        <v/>
      </c>
      <c r="BB280" s="136" t="str">
        <f t="shared" si="571"/>
        <v/>
      </c>
      <c r="BC280" s="136" t="str">
        <f t="shared" si="571"/>
        <v/>
      </c>
      <c r="BD280" s="136" t="str">
        <f t="shared" si="571"/>
        <v/>
      </c>
      <c r="BE280" s="136" t="str">
        <f t="shared" si="571"/>
        <v/>
      </c>
      <c r="BF280" s="136" t="str">
        <f t="shared" si="571"/>
        <v/>
      </c>
      <c r="BG280" s="136" t="str">
        <f t="shared" si="571"/>
        <v/>
      </c>
      <c r="BH280" s="136" t="str">
        <f t="shared" si="571"/>
        <v/>
      </c>
      <c r="BI280" s="136" t="str">
        <f t="shared" si="571"/>
        <v/>
      </c>
      <c r="BJ280" s="136" t="str">
        <f t="shared" si="571"/>
        <v/>
      </c>
      <c r="BK280" s="136" t="str">
        <f t="shared" si="571"/>
        <v/>
      </c>
      <c r="BL280" s="136" t="str">
        <f t="shared" si="571"/>
        <v/>
      </c>
      <c r="BM280" s="136" t="str">
        <f t="shared" si="571"/>
        <v/>
      </c>
      <c r="BN280" s="136" t="str">
        <f t="shared" si="571"/>
        <v/>
      </c>
      <c r="BO280" s="136" t="str">
        <f t="shared" si="571"/>
        <v/>
      </c>
      <c r="BP280" s="136" t="str">
        <f t="shared" si="571"/>
        <v/>
      </c>
      <c r="BQ280" s="136" t="str">
        <f t="shared" si="571"/>
        <v/>
      </c>
      <c r="BR280" s="136" t="str">
        <f t="shared" si="571"/>
        <v/>
      </c>
    </row>
    <row r="281" spans="1:70">
      <c r="A281" s="133" t="str">
        <f>IFERROR(IF(IF(AND(ROW(A281)=ROW($A$6),$G$2&lt;DATEVALUE("28/07/2006")),$G$2+1,INDEX('Intereses moratorios'!$A$7:$A$299,MATCH($G$2,'Intereses moratorios'!$A$7:$A$299,1)+ROW(A281)-ROW($A$6)))=0,"",IF(AND(ROW(A281)=ROW($A$6),$G$2&lt;DATEVALUE("28/07/2006")),$G$2+1,INDEX('Intereses moratorios'!$A$7:$A$299,MATCH($G$2,'Intereses moratorios'!$A$7:$A$299,1)+ROW(A281)-ROW($A$6)))),"")</f>
        <v/>
      </c>
      <c r="B281" s="133" t="str">
        <f>IFERROR(INDEX('Intereses moratorios'!$B$7:$B$299,MATCH(A281,'Intereses moratorios'!$A$7:$A$299,0)),"")</f>
        <v/>
      </c>
      <c r="C281" s="134" t="str">
        <f>IF(A281="","",IFERROR(IF($G$1&gt;=DATEVALUE("22/11/2019"),$E$4,INDEX('Intereses moratorios'!$D$7:$D$299,MATCH(A281,'Intereses moratorios'!$A$7:$A$299,0))),""))</f>
        <v/>
      </c>
      <c r="D281" s="133" t="str">
        <f t="shared" si="536"/>
        <v/>
      </c>
      <c r="E281" s="133" t="str">
        <f t="shared" si="537"/>
        <v/>
      </c>
      <c r="F281" s="135" t="str">
        <f t="shared" si="533"/>
        <v/>
      </c>
      <c r="G281" s="136" t="str">
        <f t="shared" si="530"/>
        <v/>
      </c>
      <c r="H281" s="136" t="str">
        <f t="shared" ref="H281:AM281" si="572">IF(D281&lt;&gt;"",ROUND(H4*IF($G$1&gt;=DATEVALUE("22/11/2019"),$C$281/365)*$F$281,IF(FALSE,-3,2)),"")</f>
        <v/>
      </c>
      <c r="I281" s="136" t="str">
        <f t="shared" si="572"/>
        <v/>
      </c>
      <c r="J281" s="136" t="str">
        <f t="shared" si="572"/>
        <v/>
      </c>
      <c r="K281" s="136" t="str">
        <f t="shared" si="572"/>
        <v/>
      </c>
      <c r="L281" s="136" t="str">
        <f t="shared" si="572"/>
        <v/>
      </c>
      <c r="M281" s="136" t="str">
        <f t="shared" si="572"/>
        <v/>
      </c>
      <c r="N281" s="136" t="str">
        <f t="shared" si="572"/>
        <v/>
      </c>
      <c r="O281" s="136" t="str">
        <f t="shared" si="572"/>
        <v/>
      </c>
      <c r="P281" s="136" t="str">
        <f t="shared" si="572"/>
        <v/>
      </c>
      <c r="Q281" s="136" t="str">
        <f t="shared" si="572"/>
        <v/>
      </c>
      <c r="R281" s="136" t="str">
        <f t="shared" si="572"/>
        <v/>
      </c>
      <c r="S281" s="136" t="str">
        <f t="shared" si="572"/>
        <v/>
      </c>
      <c r="T281" s="136" t="str">
        <f t="shared" si="572"/>
        <v/>
      </c>
      <c r="U281" s="136" t="str">
        <f t="shared" si="572"/>
        <v/>
      </c>
      <c r="V281" s="136" t="str">
        <f t="shared" si="572"/>
        <v/>
      </c>
      <c r="W281" s="136" t="str">
        <f t="shared" si="572"/>
        <v/>
      </c>
      <c r="X281" s="136" t="str">
        <f t="shared" si="572"/>
        <v/>
      </c>
      <c r="Y281" s="136" t="str">
        <f t="shared" si="572"/>
        <v/>
      </c>
      <c r="Z281" s="136" t="str">
        <f t="shared" si="572"/>
        <v/>
      </c>
      <c r="AA281" s="136" t="str">
        <f t="shared" si="572"/>
        <v/>
      </c>
      <c r="AB281" s="136" t="str">
        <f t="shared" si="572"/>
        <v/>
      </c>
      <c r="AC281" s="136" t="str">
        <f t="shared" si="572"/>
        <v/>
      </c>
      <c r="AD281" s="136" t="str">
        <f t="shared" si="572"/>
        <v/>
      </c>
      <c r="AE281" s="136" t="str">
        <f t="shared" si="572"/>
        <v/>
      </c>
      <c r="AF281" s="136" t="str">
        <f t="shared" si="572"/>
        <v/>
      </c>
      <c r="AG281" s="136" t="str">
        <f t="shared" si="572"/>
        <v/>
      </c>
      <c r="AH281" s="136" t="str">
        <f t="shared" si="572"/>
        <v/>
      </c>
      <c r="AI281" s="136" t="str">
        <f t="shared" si="572"/>
        <v/>
      </c>
      <c r="AJ281" s="136" t="str">
        <f t="shared" si="572"/>
        <v/>
      </c>
      <c r="AK281" s="136" t="str">
        <f t="shared" si="572"/>
        <v/>
      </c>
      <c r="AL281" s="136" t="str">
        <f t="shared" si="572"/>
        <v/>
      </c>
      <c r="AM281" s="136" t="str">
        <f t="shared" si="572"/>
        <v/>
      </c>
      <c r="AN281" s="136" t="str">
        <f t="shared" ref="AN281:BR281" si="573">IF(AJ281&lt;&gt;"",ROUND(AN4*IF($G$1&gt;=DATEVALUE("22/11/2019"),$C$281/365)*$F$281,IF(FALSE,-3,2)),"")</f>
        <v/>
      </c>
      <c r="AO281" s="136" t="str">
        <f t="shared" si="573"/>
        <v/>
      </c>
      <c r="AP281" s="136" t="str">
        <f t="shared" si="573"/>
        <v/>
      </c>
      <c r="AQ281" s="136" t="str">
        <f t="shared" si="573"/>
        <v/>
      </c>
      <c r="AR281" s="136" t="str">
        <f t="shared" si="573"/>
        <v/>
      </c>
      <c r="AS281" s="136" t="str">
        <f t="shared" si="573"/>
        <v/>
      </c>
      <c r="AT281" s="136" t="str">
        <f t="shared" si="573"/>
        <v/>
      </c>
      <c r="AU281" s="136" t="str">
        <f t="shared" si="573"/>
        <v/>
      </c>
      <c r="AV281" s="136" t="str">
        <f t="shared" si="573"/>
        <v/>
      </c>
      <c r="AW281" s="136" t="str">
        <f t="shared" si="573"/>
        <v/>
      </c>
      <c r="AX281" s="136" t="str">
        <f t="shared" si="573"/>
        <v/>
      </c>
      <c r="AY281" s="136" t="str">
        <f t="shared" si="573"/>
        <v/>
      </c>
      <c r="AZ281" s="136" t="str">
        <f t="shared" si="573"/>
        <v/>
      </c>
      <c r="BA281" s="136" t="str">
        <f t="shared" si="573"/>
        <v/>
      </c>
      <c r="BB281" s="136" t="str">
        <f t="shared" si="573"/>
        <v/>
      </c>
      <c r="BC281" s="136" t="str">
        <f t="shared" si="573"/>
        <v/>
      </c>
      <c r="BD281" s="136" t="str">
        <f t="shared" si="573"/>
        <v/>
      </c>
      <c r="BE281" s="136" t="str">
        <f t="shared" si="573"/>
        <v/>
      </c>
      <c r="BF281" s="136" t="str">
        <f t="shared" si="573"/>
        <v/>
      </c>
      <c r="BG281" s="136" t="str">
        <f t="shared" si="573"/>
        <v/>
      </c>
      <c r="BH281" s="136" t="str">
        <f t="shared" si="573"/>
        <v/>
      </c>
      <c r="BI281" s="136" t="str">
        <f t="shared" si="573"/>
        <v/>
      </c>
      <c r="BJ281" s="136" t="str">
        <f t="shared" si="573"/>
        <v/>
      </c>
      <c r="BK281" s="136" t="str">
        <f t="shared" si="573"/>
        <v/>
      </c>
      <c r="BL281" s="136" t="str">
        <f t="shared" si="573"/>
        <v/>
      </c>
      <c r="BM281" s="136" t="str">
        <f t="shared" si="573"/>
        <v/>
      </c>
      <c r="BN281" s="136" t="str">
        <f t="shared" si="573"/>
        <v/>
      </c>
      <c r="BO281" s="136" t="str">
        <f t="shared" si="573"/>
        <v/>
      </c>
      <c r="BP281" s="136" t="str">
        <f t="shared" si="573"/>
        <v/>
      </c>
      <c r="BQ281" s="136" t="str">
        <f t="shared" si="573"/>
        <v/>
      </c>
      <c r="BR281" s="136" t="str">
        <f t="shared" si="573"/>
        <v/>
      </c>
    </row>
    <row r="282" spans="1:70">
      <c r="A282" s="133" t="str">
        <f>IFERROR(IF(IF(AND(ROW(A282)=ROW($A$6),$G$2&lt;DATEVALUE("28/07/2006")),$G$2+1,INDEX('Intereses moratorios'!$A$7:$A$299,MATCH($G$2,'Intereses moratorios'!$A$7:$A$299,1)+ROW(A282)-ROW($A$6)))=0,"",IF(AND(ROW(A282)=ROW($A$6),$G$2&lt;DATEVALUE("28/07/2006")),$G$2+1,INDEX('Intereses moratorios'!$A$7:$A$299,MATCH($G$2,'Intereses moratorios'!$A$7:$A$299,1)+ROW(A282)-ROW($A$6)))),"")</f>
        <v/>
      </c>
      <c r="B282" s="133" t="str">
        <f>IFERROR(INDEX('Intereses moratorios'!$B$7:$B$299,MATCH(A282,'Intereses moratorios'!$A$7:$A$299,0)),"")</f>
        <v/>
      </c>
      <c r="C282" s="134" t="str">
        <f>IF(A282="","",IFERROR(IF($G$1&gt;=DATEVALUE("22/11/2019"),$E$4,INDEX('Intereses moratorios'!$D$7:$D$299,MATCH(A282,'Intereses moratorios'!$A$7:$A$299,0))),""))</f>
        <v/>
      </c>
      <c r="D282" s="133" t="str">
        <f t="shared" si="536"/>
        <v/>
      </c>
      <c r="E282" s="133" t="str">
        <f t="shared" si="537"/>
        <v/>
      </c>
      <c r="F282" s="135" t="str">
        <f t="shared" si="533"/>
        <v/>
      </c>
      <c r="G282" s="136" t="str">
        <f t="shared" si="530"/>
        <v/>
      </c>
      <c r="H282" s="136" t="str">
        <f t="shared" ref="H282:AM282" si="574">IF(D282&lt;&gt;"",ROUND(H4*IF($G$1&gt;=DATEVALUE("22/11/2019"),$C$282/365)*$F$282,IF(FALSE,-3,2)),"")</f>
        <v/>
      </c>
      <c r="I282" s="136" t="str">
        <f t="shared" si="574"/>
        <v/>
      </c>
      <c r="J282" s="136" t="str">
        <f t="shared" si="574"/>
        <v/>
      </c>
      <c r="K282" s="136" t="str">
        <f t="shared" si="574"/>
        <v/>
      </c>
      <c r="L282" s="136" t="str">
        <f t="shared" si="574"/>
        <v/>
      </c>
      <c r="M282" s="136" t="str">
        <f t="shared" si="574"/>
        <v/>
      </c>
      <c r="N282" s="136" t="str">
        <f t="shared" si="574"/>
        <v/>
      </c>
      <c r="O282" s="136" t="str">
        <f t="shared" si="574"/>
        <v/>
      </c>
      <c r="P282" s="136" t="str">
        <f t="shared" si="574"/>
        <v/>
      </c>
      <c r="Q282" s="136" t="str">
        <f t="shared" si="574"/>
        <v/>
      </c>
      <c r="R282" s="136" t="str">
        <f t="shared" si="574"/>
        <v/>
      </c>
      <c r="S282" s="136" t="str">
        <f t="shared" si="574"/>
        <v/>
      </c>
      <c r="T282" s="136" t="str">
        <f t="shared" si="574"/>
        <v/>
      </c>
      <c r="U282" s="136" t="str">
        <f t="shared" si="574"/>
        <v/>
      </c>
      <c r="V282" s="136" t="str">
        <f t="shared" si="574"/>
        <v/>
      </c>
      <c r="W282" s="136" t="str">
        <f t="shared" si="574"/>
        <v/>
      </c>
      <c r="X282" s="136" t="str">
        <f t="shared" si="574"/>
        <v/>
      </c>
      <c r="Y282" s="136" t="str">
        <f t="shared" si="574"/>
        <v/>
      </c>
      <c r="Z282" s="136" t="str">
        <f t="shared" si="574"/>
        <v/>
      </c>
      <c r="AA282" s="136" t="str">
        <f t="shared" si="574"/>
        <v/>
      </c>
      <c r="AB282" s="136" t="str">
        <f t="shared" si="574"/>
        <v/>
      </c>
      <c r="AC282" s="136" t="str">
        <f t="shared" si="574"/>
        <v/>
      </c>
      <c r="AD282" s="136" t="str">
        <f t="shared" si="574"/>
        <v/>
      </c>
      <c r="AE282" s="136" t="str">
        <f t="shared" si="574"/>
        <v/>
      </c>
      <c r="AF282" s="136" t="str">
        <f t="shared" si="574"/>
        <v/>
      </c>
      <c r="AG282" s="136" t="str">
        <f t="shared" si="574"/>
        <v/>
      </c>
      <c r="AH282" s="136" t="str">
        <f t="shared" si="574"/>
        <v/>
      </c>
      <c r="AI282" s="136" t="str">
        <f t="shared" si="574"/>
        <v/>
      </c>
      <c r="AJ282" s="136" t="str">
        <f t="shared" si="574"/>
        <v/>
      </c>
      <c r="AK282" s="136" t="str">
        <f t="shared" si="574"/>
        <v/>
      </c>
      <c r="AL282" s="136" t="str">
        <f t="shared" si="574"/>
        <v/>
      </c>
      <c r="AM282" s="136" t="str">
        <f t="shared" si="574"/>
        <v/>
      </c>
      <c r="AN282" s="136" t="str">
        <f t="shared" ref="AN282:BR282" si="575">IF(AJ282&lt;&gt;"",ROUND(AN4*IF($G$1&gt;=DATEVALUE("22/11/2019"),$C$282/365)*$F$282,IF(FALSE,-3,2)),"")</f>
        <v/>
      </c>
      <c r="AO282" s="136" t="str">
        <f t="shared" si="575"/>
        <v/>
      </c>
      <c r="AP282" s="136" t="str">
        <f t="shared" si="575"/>
        <v/>
      </c>
      <c r="AQ282" s="136" t="str">
        <f t="shared" si="575"/>
        <v/>
      </c>
      <c r="AR282" s="136" t="str">
        <f t="shared" si="575"/>
        <v/>
      </c>
      <c r="AS282" s="136" t="str">
        <f t="shared" si="575"/>
        <v/>
      </c>
      <c r="AT282" s="136" t="str">
        <f t="shared" si="575"/>
        <v/>
      </c>
      <c r="AU282" s="136" t="str">
        <f t="shared" si="575"/>
        <v/>
      </c>
      <c r="AV282" s="136" t="str">
        <f t="shared" si="575"/>
        <v/>
      </c>
      <c r="AW282" s="136" t="str">
        <f t="shared" si="575"/>
        <v/>
      </c>
      <c r="AX282" s="136" t="str">
        <f t="shared" si="575"/>
        <v/>
      </c>
      <c r="AY282" s="136" t="str">
        <f t="shared" si="575"/>
        <v/>
      </c>
      <c r="AZ282" s="136" t="str">
        <f t="shared" si="575"/>
        <v/>
      </c>
      <c r="BA282" s="136" t="str">
        <f t="shared" si="575"/>
        <v/>
      </c>
      <c r="BB282" s="136" t="str">
        <f t="shared" si="575"/>
        <v/>
      </c>
      <c r="BC282" s="136" t="str">
        <f t="shared" si="575"/>
        <v/>
      </c>
      <c r="BD282" s="136" t="str">
        <f t="shared" si="575"/>
        <v/>
      </c>
      <c r="BE282" s="136" t="str">
        <f t="shared" si="575"/>
        <v/>
      </c>
      <c r="BF282" s="136" t="str">
        <f t="shared" si="575"/>
        <v/>
      </c>
      <c r="BG282" s="136" t="str">
        <f t="shared" si="575"/>
        <v/>
      </c>
      <c r="BH282" s="136" t="str">
        <f t="shared" si="575"/>
        <v/>
      </c>
      <c r="BI282" s="136" t="str">
        <f t="shared" si="575"/>
        <v/>
      </c>
      <c r="BJ282" s="136" t="str">
        <f t="shared" si="575"/>
        <v/>
      </c>
      <c r="BK282" s="136" t="str">
        <f t="shared" si="575"/>
        <v/>
      </c>
      <c r="BL282" s="136" t="str">
        <f t="shared" si="575"/>
        <v/>
      </c>
      <c r="BM282" s="136" t="str">
        <f t="shared" si="575"/>
        <v/>
      </c>
      <c r="BN282" s="136" t="str">
        <f t="shared" si="575"/>
        <v/>
      </c>
      <c r="BO282" s="136" t="str">
        <f t="shared" si="575"/>
        <v/>
      </c>
      <c r="BP282" s="136" t="str">
        <f t="shared" si="575"/>
        <v/>
      </c>
      <c r="BQ282" s="136" t="str">
        <f t="shared" si="575"/>
        <v/>
      </c>
      <c r="BR282" s="136" t="str">
        <f t="shared" si="575"/>
        <v/>
      </c>
    </row>
    <row r="283" spans="1:70">
      <c r="A283" s="133" t="str">
        <f>IFERROR(IF(IF(AND(ROW(A283)=ROW($A$6),$G$2&lt;DATEVALUE("28/07/2006")),$G$2+1,INDEX('Intereses moratorios'!$A$7:$A$299,MATCH($G$2,'Intereses moratorios'!$A$7:$A$299,1)+ROW(A283)-ROW($A$6)))=0,"",IF(AND(ROW(A283)=ROW($A$6),$G$2&lt;DATEVALUE("28/07/2006")),$G$2+1,INDEX('Intereses moratorios'!$A$7:$A$299,MATCH($G$2,'Intereses moratorios'!$A$7:$A$299,1)+ROW(A283)-ROW($A$6)))),"")</f>
        <v/>
      </c>
      <c r="B283" s="133" t="str">
        <f>IFERROR(INDEX('Intereses moratorios'!$B$7:$B$299,MATCH(A283,'Intereses moratorios'!$A$7:$A$299,0)),"")</f>
        <v/>
      </c>
      <c r="C283" s="134" t="str">
        <f>IF(A283="","",IFERROR(IF($G$1&gt;=DATEVALUE("22/11/2019"),$E$4,INDEX('Intereses moratorios'!$D$7:$D$299,MATCH(A283,'Intereses moratorios'!$A$7:$A$299,0))),""))</f>
        <v/>
      </c>
      <c r="D283" s="133" t="str">
        <f t="shared" si="536"/>
        <v/>
      </c>
      <c r="E283" s="133" t="str">
        <f t="shared" si="537"/>
        <v/>
      </c>
      <c r="F283" s="135" t="str">
        <f t="shared" si="533"/>
        <v/>
      </c>
      <c r="G283" s="136" t="str">
        <f t="shared" si="530"/>
        <v/>
      </c>
      <c r="H283" s="136" t="str">
        <f t="shared" ref="H283:AM283" si="576">IF(D283&lt;&gt;"",ROUND(H4*IF($G$1&gt;=DATEVALUE("22/11/2019"),$C$283/365)*$F$283,IF(FALSE,-3,2)),"")</f>
        <v/>
      </c>
      <c r="I283" s="136" t="str">
        <f t="shared" si="576"/>
        <v/>
      </c>
      <c r="J283" s="136" t="str">
        <f t="shared" si="576"/>
        <v/>
      </c>
      <c r="K283" s="136" t="str">
        <f t="shared" si="576"/>
        <v/>
      </c>
      <c r="L283" s="136" t="str">
        <f t="shared" si="576"/>
        <v/>
      </c>
      <c r="M283" s="136" t="str">
        <f t="shared" si="576"/>
        <v/>
      </c>
      <c r="N283" s="136" t="str">
        <f t="shared" si="576"/>
        <v/>
      </c>
      <c r="O283" s="136" t="str">
        <f t="shared" si="576"/>
        <v/>
      </c>
      <c r="P283" s="136" t="str">
        <f t="shared" si="576"/>
        <v/>
      </c>
      <c r="Q283" s="136" t="str">
        <f t="shared" si="576"/>
        <v/>
      </c>
      <c r="R283" s="136" t="str">
        <f t="shared" si="576"/>
        <v/>
      </c>
      <c r="S283" s="136" t="str">
        <f t="shared" si="576"/>
        <v/>
      </c>
      <c r="T283" s="136" t="str">
        <f t="shared" si="576"/>
        <v/>
      </c>
      <c r="U283" s="136" t="str">
        <f t="shared" si="576"/>
        <v/>
      </c>
      <c r="V283" s="136" t="str">
        <f t="shared" si="576"/>
        <v/>
      </c>
      <c r="W283" s="136" t="str">
        <f t="shared" si="576"/>
        <v/>
      </c>
      <c r="X283" s="136" t="str">
        <f t="shared" si="576"/>
        <v/>
      </c>
      <c r="Y283" s="136" t="str">
        <f t="shared" si="576"/>
        <v/>
      </c>
      <c r="Z283" s="136" t="str">
        <f t="shared" si="576"/>
        <v/>
      </c>
      <c r="AA283" s="136" t="str">
        <f t="shared" si="576"/>
        <v/>
      </c>
      <c r="AB283" s="136" t="str">
        <f t="shared" si="576"/>
        <v/>
      </c>
      <c r="AC283" s="136" t="str">
        <f t="shared" si="576"/>
        <v/>
      </c>
      <c r="AD283" s="136" t="str">
        <f t="shared" si="576"/>
        <v/>
      </c>
      <c r="AE283" s="136" t="str">
        <f t="shared" si="576"/>
        <v/>
      </c>
      <c r="AF283" s="136" t="str">
        <f t="shared" si="576"/>
        <v/>
      </c>
      <c r="AG283" s="136" t="str">
        <f t="shared" si="576"/>
        <v/>
      </c>
      <c r="AH283" s="136" t="str">
        <f t="shared" si="576"/>
        <v/>
      </c>
      <c r="AI283" s="136" t="str">
        <f t="shared" si="576"/>
        <v/>
      </c>
      <c r="AJ283" s="136" t="str">
        <f t="shared" si="576"/>
        <v/>
      </c>
      <c r="AK283" s="136" t="str">
        <f t="shared" si="576"/>
        <v/>
      </c>
      <c r="AL283" s="136" t="str">
        <f t="shared" si="576"/>
        <v/>
      </c>
      <c r="AM283" s="136" t="str">
        <f t="shared" si="576"/>
        <v/>
      </c>
      <c r="AN283" s="136" t="str">
        <f t="shared" ref="AN283:BR283" si="577">IF(AJ283&lt;&gt;"",ROUND(AN4*IF($G$1&gt;=DATEVALUE("22/11/2019"),$C$283/365)*$F$283,IF(FALSE,-3,2)),"")</f>
        <v/>
      </c>
      <c r="AO283" s="136" t="str">
        <f t="shared" si="577"/>
        <v/>
      </c>
      <c r="AP283" s="136" t="str">
        <f t="shared" si="577"/>
        <v/>
      </c>
      <c r="AQ283" s="136" t="str">
        <f t="shared" si="577"/>
        <v/>
      </c>
      <c r="AR283" s="136" t="str">
        <f t="shared" si="577"/>
        <v/>
      </c>
      <c r="AS283" s="136" t="str">
        <f t="shared" si="577"/>
        <v/>
      </c>
      <c r="AT283" s="136" t="str">
        <f t="shared" si="577"/>
        <v/>
      </c>
      <c r="AU283" s="136" t="str">
        <f t="shared" si="577"/>
        <v/>
      </c>
      <c r="AV283" s="136" t="str">
        <f t="shared" si="577"/>
        <v/>
      </c>
      <c r="AW283" s="136" t="str">
        <f t="shared" si="577"/>
        <v/>
      </c>
      <c r="AX283" s="136" t="str">
        <f t="shared" si="577"/>
        <v/>
      </c>
      <c r="AY283" s="136" t="str">
        <f t="shared" si="577"/>
        <v/>
      </c>
      <c r="AZ283" s="136" t="str">
        <f t="shared" si="577"/>
        <v/>
      </c>
      <c r="BA283" s="136" t="str">
        <f t="shared" si="577"/>
        <v/>
      </c>
      <c r="BB283" s="136" t="str">
        <f t="shared" si="577"/>
        <v/>
      </c>
      <c r="BC283" s="136" t="str">
        <f t="shared" si="577"/>
        <v/>
      </c>
      <c r="BD283" s="136" t="str">
        <f t="shared" si="577"/>
        <v/>
      </c>
      <c r="BE283" s="136" t="str">
        <f t="shared" si="577"/>
        <v/>
      </c>
      <c r="BF283" s="136" t="str">
        <f t="shared" si="577"/>
        <v/>
      </c>
      <c r="BG283" s="136" t="str">
        <f t="shared" si="577"/>
        <v/>
      </c>
      <c r="BH283" s="136" t="str">
        <f t="shared" si="577"/>
        <v/>
      </c>
      <c r="BI283" s="136" t="str">
        <f t="shared" si="577"/>
        <v/>
      </c>
      <c r="BJ283" s="136" t="str">
        <f t="shared" si="577"/>
        <v/>
      </c>
      <c r="BK283" s="136" t="str">
        <f t="shared" si="577"/>
        <v/>
      </c>
      <c r="BL283" s="136" t="str">
        <f t="shared" si="577"/>
        <v/>
      </c>
      <c r="BM283" s="136" t="str">
        <f t="shared" si="577"/>
        <v/>
      </c>
      <c r="BN283" s="136" t="str">
        <f t="shared" si="577"/>
        <v/>
      </c>
      <c r="BO283" s="136" t="str">
        <f t="shared" si="577"/>
        <v/>
      </c>
      <c r="BP283" s="136" t="str">
        <f t="shared" si="577"/>
        <v/>
      </c>
      <c r="BQ283" s="136" t="str">
        <f t="shared" si="577"/>
        <v/>
      </c>
      <c r="BR283" s="136" t="str">
        <f t="shared" si="577"/>
        <v/>
      </c>
    </row>
    <row r="284" spans="1:70">
      <c r="A284" s="133" t="str">
        <f>IFERROR(IF(IF(AND(ROW(A284)=ROW($A$6),$G$2&lt;DATEVALUE("28/07/2006")),$G$2+1,INDEX('Intereses moratorios'!$A$7:$A$299,MATCH($G$2,'Intereses moratorios'!$A$7:$A$299,1)+ROW(A284)-ROW($A$6)))=0,"",IF(AND(ROW(A284)=ROW($A$6),$G$2&lt;DATEVALUE("28/07/2006")),$G$2+1,INDEX('Intereses moratorios'!$A$7:$A$299,MATCH($G$2,'Intereses moratorios'!$A$7:$A$299,1)+ROW(A284)-ROW($A$6)))),"")</f>
        <v/>
      </c>
      <c r="B284" s="133" t="str">
        <f>IFERROR(INDEX('Intereses moratorios'!$B$7:$B$299,MATCH(A284,'Intereses moratorios'!$A$7:$A$299,0)),"")</f>
        <v/>
      </c>
      <c r="C284" s="134" t="str">
        <f>IF(A284="","",IFERROR(IF($G$1&gt;=DATEVALUE("22/11/2019"),$E$4,INDEX('Intereses moratorios'!$D$7:$D$299,MATCH(A284,'Intereses moratorios'!$A$7:$A$299,0))),""))</f>
        <v/>
      </c>
      <c r="D284" s="133" t="str">
        <f t="shared" si="536"/>
        <v/>
      </c>
      <c r="E284" s="133" t="str">
        <f t="shared" si="537"/>
        <v/>
      </c>
      <c r="F284" s="135" t="str">
        <f t="shared" si="533"/>
        <v/>
      </c>
      <c r="G284" s="136" t="str">
        <f t="shared" si="530"/>
        <v/>
      </c>
      <c r="H284" s="136" t="str">
        <f t="shared" ref="H284:AM284" si="578">IF(D284&lt;&gt;"",ROUND(H4*IF($G$1&gt;=DATEVALUE("22/11/2019"),$C$284/365)*$F$284,IF(FALSE,-3,2)),"")</f>
        <v/>
      </c>
      <c r="I284" s="136" t="str">
        <f t="shared" si="578"/>
        <v/>
      </c>
      <c r="J284" s="136" t="str">
        <f t="shared" si="578"/>
        <v/>
      </c>
      <c r="K284" s="136" t="str">
        <f t="shared" si="578"/>
        <v/>
      </c>
      <c r="L284" s="136" t="str">
        <f t="shared" si="578"/>
        <v/>
      </c>
      <c r="M284" s="136" t="str">
        <f t="shared" si="578"/>
        <v/>
      </c>
      <c r="N284" s="136" t="str">
        <f t="shared" si="578"/>
        <v/>
      </c>
      <c r="O284" s="136" t="str">
        <f t="shared" si="578"/>
        <v/>
      </c>
      <c r="P284" s="136" t="str">
        <f t="shared" si="578"/>
        <v/>
      </c>
      <c r="Q284" s="136" t="str">
        <f t="shared" si="578"/>
        <v/>
      </c>
      <c r="R284" s="136" t="str">
        <f t="shared" si="578"/>
        <v/>
      </c>
      <c r="S284" s="136" t="str">
        <f t="shared" si="578"/>
        <v/>
      </c>
      <c r="T284" s="136" t="str">
        <f t="shared" si="578"/>
        <v/>
      </c>
      <c r="U284" s="136" t="str">
        <f t="shared" si="578"/>
        <v/>
      </c>
      <c r="V284" s="136" t="str">
        <f t="shared" si="578"/>
        <v/>
      </c>
      <c r="W284" s="136" t="str">
        <f t="shared" si="578"/>
        <v/>
      </c>
      <c r="X284" s="136" t="str">
        <f t="shared" si="578"/>
        <v/>
      </c>
      <c r="Y284" s="136" t="str">
        <f t="shared" si="578"/>
        <v/>
      </c>
      <c r="Z284" s="136" t="str">
        <f t="shared" si="578"/>
        <v/>
      </c>
      <c r="AA284" s="136" t="str">
        <f t="shared" si="578"/>
        <v/>
      </c>
      <c r="AB284" s="136" t="str">
        <f t="shared" si="578"/>
        <v/>
      </c>
      <c r="AC284" s="136" t="str">
        <f t="shared" si="578"/>
        <v/>
      </c>
      <c r="AD284" s="136" t="str">
        <f t="shared" si="578"/>
        <v/>
      </c>
      <c r="AE284" s="136" t="str">
        <f t="shared" si="578"/>
        <v/>
      </c>
      <c r="AF284" s="136" t="str">
        <f t="shared" si="578"/>
        <v/>
      </c>
      <c r="AG284" s="136" t="str">
        <f t="shared" si="578"/>
        <v/>
      </c>
      <c r="AH284" s="136" t="str">
        <f t="shared" si="578"/>
        <v/>
      </c>
      <c r="AI284" s="136" t="str">
        <f t="shared" si="578"/>
        <v/>
      </c>
      <c r="AJ284" s="136" t="str">
        <f t="shared" si="578"/>
        <v/>
      </c>
      <c r="AK284" s="136" t="str">
        <f t="shared" si="578"/>
        <v/>
      </c>
      <c r="AL284" s="136" t="str">
        <f t="shared" si="578"/>
        <v/>
      </c>
      <c r="AM284" s="136" t="str">
        <f t="shared" si="578"/>
        <v/>
      </c>
      <c r="AN284" s="136" t="str">
        <f t="shared" ref="AN284:BR284" si="579">IF(AJ284&lt;&gt;"",ROUND(AN4*IF($G$1&gt;=DATEVALUE("22/11/2019"),$C$284/365)*$F$284,IF(FALSE,-3,2)),"")</f>
        <v/>
      </c>
      <c r="AO284" s="136" t="str">
        <f t="shared" si="579"/>
        <v/>
      </c>
      <c r="AP284" s="136" t="str">
        <f t="shared" si="579"/>
        <v/>
      </c>
      <c r="AQ284" s="136" t="str">
        <f t="shared" si="579"/>
        <v/>
      </c>
      <c r="AR284" s="136" t="str">
        <f t="shared" si="579"/>
        <v/>
      </c>
      <c r="AS284" s="136" t="str">
        <f t="shared" si="579"/>
        <v/>
      </c>
      <c r="AT284" s="136" t="str">
        <f t="shared" si="579"/>
        <v/>
      </c>
      <c r="AU284" s="136" t="str">
        <f t="shared" si="579"/>
        <v/>
      </c>
      <c r="AV284" s="136" t="str">
        <f t="shared" si="579"/>
        <v/>
      </c>
      <c r="AW284" s="136" t="str">
        <f t="shared" si="579"/>
        <v/>
      </c>
      <c r="AX284" s="136" t="str">
        <f t="shared" si="579"/>
        <v/>
      </c>
      <c r="AY284" s="136" t="str">
        <f t="shared" si="579"/>
        <v/>
      </c>
      <c r="AZ284" s="136" t="str">
        <f t="shared" si="579"/>
        <v/>
      </c>
      <c r="BA284" s="136" t="str">
        <f t="shared" si="579"/>
        <v/>
      </c>
      <c r="BB284" s="136" t="str">
        <f t="shared" si="579"/>
        <v/>
      </c>
      <c r="BC284" s="136" t="str">
        <f t="shared" si="579"/>
        <v/>
      </c>
      <c r="BD284" s="136" t="str">
        <f t="shared" si="579"/>
        <v/>
      </c>
      <c r="BE284" s="136" t="str">
        <f t="shared" si="579"/>
        <v/>
      </c>
      <c r="BF284" s="136" t="str">
        <f t="shared" si="579"/>
        <v/>
      </c>
      <c r="BG284" s="136" t="str">
        <f t="shared" si="579"/>
        <v/>
      </c>
      <c r="BH284" s="136" t="str">
        <f t="shared" si="579"/>
        <v/>
      </c>
      <c r="BI284" s="136" t="str">
        <f t="shared" si="579"/>
        <v/>
      </c>
      <c r="BJ284" s="136" t="str">
        <f t="shared" si="579"/>
        <v/>
      </c>
      <c r="BK284" s="136" t="str">
        <f t="shared" si="579"/>
        <v/>
      </c>
      <c r="BL284" s="136" t="str">
        <f t="shared" si="579"/>
        <v/>
      </c>
      <c r="BM284" s="136" t="str">
        <f t="shared" si="579"/>
        <v/>
      </c>
      <c r="BN284" s="136" t="str">
        <f t="shared" si="579"/>
        <v/>
      </c>
      <c r="BO284" s="136" t="str">
        <f t="shared" si="579"/>
        <v/>
      </c>
      <c r="BP284" s="136" t="str">
        <f t="shared" si="579"/>
        <v/>
      </c>
      <c r="BQ284" s="136" t="str">
        <f t="shared" si="579"/>
        <v/>
      </c>
      <c r="BR284" s="136" t="str">
        <f t="shared" si="579"/>
        <v/>
      </c>
    </row>
    <row r="285" spans="1:70">
      <c r="A285" s="133" t="str">
        <f>IFERROR(IF(IF(AND(ROW(A285)=ROW($A$6),$G$2&lt;DATEVALUE("28/07/2006")),$G$2+1,INDEX('Intereses moratorios'!$A$7:$A$299,MATCH($G$2,'Intereses moratorios'!$A$7:$A$299,1)+ROW(A285)-ROW($A$6)))=0,"",IF(AND(ROW(A285)=ROW($A$6),$G$2&lt;DATEVALUE("28/07/2006")),$G$2+1,INDEX('Intereses moratorios'!$A$7:$A$299,MATCH($G$2,'Intereses moratorios'!$A$7:$A$299,1)+ROW(A285)-ROW($A$6)))),"")</f>
        <v/>
      </c>
      <c r="B285" s="133" t="str">
        <f>IFERROR(INDEX('Intereses moratorios'!$B$7:$B$299,MATCH(A285,'Intereses moratorios'!$A$7:$A$299,0)),"")</f>
        <v/>
      </c>
      <c r="C285" s="134" t="str">
        <f>IF(A285="","",IFERROR(IF($G$1&gt;=DATEVALUE("22/11/2019"),$E$4,INDEX('Intereses moratorios'!$D$7:$D$299,MATCH(A285,'Intereses moratorios'!$A$7:$A$299,0))),""))</f>
        <v/>
      </c>
      <c r="D285" s="133" t="str">
        <f t="shared" si="536"/>
        <v/>
      </c>
      <c r="E285" s="133" t="str">
        <f t="shared" si="537"/>
        <v/>
      </c>
      <c r="F285" s="135" t="str">
        <f t="shared" si="533"/>
        <v/>
      </c>
      <c r="G285" s="136" t="str">
        <f t="shared" si="530"/>
        <v/>
      </c>
      <c r="H285" s="136" t="str">
        <f t="shared" ref="H285:AM285" si="580">IF(D285&lt;&gt;"",ROUND(H4*IF($G$1&gt;=DATEVALUE("22/11/2019"),$C$285/365)*$F$285,IF(FALSE,-3,2)),"")</f>
        <v/>
      </c>
      <c r="I285" s="136" t="str">
        <f t="shared" si="580"/>
        <v/>
      </c>
      <c r="J285" s="136" t="str">
        <f t="shared" si="580"/>
        <v/>
      </c>
      <c r="K285" s="136" t="str">
        <f t="shared" si="580"/>
        <v/>
      </c>
      <c r="L285" s="136" t="str">
        <f t="shared" si="580"/>
        <v/>
      </c>
      <c r="M285" s="136" t="str">
        <f t="shared" si="580"/>
        <v/>
      </c>
      <c r="N285" s="136" t="str">
        <f t="shared" si="580"/>
        <v/>
      </c>
      <c r="O285" s="136" t="str">
        <f t="shared" si="580"/>
        <v/>
      </c>
      <c r="P285" s="136" t="str">
        <f t="shared" si="580"/>
        <v/>
      </c>
      <c r="Q285" s="136" t="str">
        <f t="shared" si="580"/>
        <v/>
      </c>
      <c r="R285" s="136" t="str">
        <f t="shared" si="580"/>
        <v/>
      </c>
      <c r="S285" s="136" t="str">
        <f t="shared" si="580"/>
        <v/>
      </c>
      <c r="T285" s="136" t="str">
        <f t="shared" si="580"/>
        <v/>
      </c>
      <c r="U285" s="136" t="str">
        <f t="shared" si="580"/>
        <v/>
      </c>
      <c r="V285" s="136" t="str">
        <f t="shared" si="580"/>
        <v/>
      </c>
      <c r="W285" s="136" t="str">
        <f t="shared" si="580"/>
        <v/>
      </c>
      <c r="X285" s="136" t="str">
        <f t="shared" si="580"/>
        <v/>
      </c>
      <c r="Y285" s="136" t="str">
        <f t="shared" si="580"/>
        <v/>
      </c>
      <c r="Z285" s="136" t="str">
        <f t="shared" si="580"/>
        <v/>
      </c>
      <c r="AA285" s="136" t="str">
        <f t="shared" si="580"/>
        <v/>
      </c>
      <c r="AB285" s="136" t="str">
        <f t="shared" si="580"/>
        <v/>
      </c>
      <c r="AC285" s="136" t="str">
        <f t="shared" si="580"/>
        <v/>
      </c>
      <c r="AD285" s="136" t="str">
        <f t="shared" si="580"/>
        <v/>
      </c>
      <c r="AE285" s="136" t="str">
        <f t="shared" si="580"/>
        <v/>
      </c>
      <c r="AF285" s="136" t="str">
        <f t="shared" si="580"/>
        <v/>
      </c>
      <c r="AG285" s="136" t="str">
        <f t="shared" si="580"/>
        <v/>
      </c>
      <c r="AH285" s="136" t="str">
        <f t="shared" si="580"/>
        <v/>
      </c>
      <c r="AI285" s="136" t="str">
        <f t="shared" si="580"/>
        <v/>
      </c>
      <c r="AJ285" s="136" t="str">
        <f t="shared" si="580"/>
        <v/>
      </c>
      <c r="AK285" s="136" t="str">
        <f t="shared" si="580"/>
        <v/>
      </c>
      <c r="AL285" s="136" t="str">
        <f t="shared" si="580"/>
        <v/>
      </c>
      <c r="AM285" s="136" t="str">
        <f t="shared" si="580"/>
        <v/>
      </c>
      <c r="AN285" s="136" t="str">
        <f t="shared" ref="AN285:BR285" si="581">IF(AJ285&lt;&gt;"",ROUND(AN4*IF($G$1&gt;=DATEVALUE("22/11/2019"),$C$285/365)*$F$285,IF(FALSE,-3,2)),"")</f>
        <v/>
      </c>
      <c r="AO285" s="136" t="str">
        <f t="shared" si="581"/>
        <v/>
      </c>
      <c r="AP285" s="136" t="str">
        <f t="shared" si="581"/>
        <v/>
      </c>
      <c r="AQ285" s="136" t="str">
        <f t="shared" si="581"/>
        <v/>
      </c>
      <c r="AR285" s="136" t="str">
        <f t="shared" si="581"/>
        <v/>
      </c>
      <c r="AS285" s="136" t="str">
        <f t="shared" si="581"/>
        <v/>
      </c>
      <c r="AT285" s="136" t="str">
        <f t="shared" si="581"/>
        <v/>
      </c>
      <c r="AU285" s="136" t="str">
        <f t="shared" si="581"/>
        <v/>
      </c>
      <c r="AV285" s="136" t="str">
        <f t="shared" si="581"/>
        <v/>
      </c>
      <c r="AW285" s="136" t="str">
        <f t="shared" si="581"/>
        <v/>
      </c>
      <c r="AX285" s="136" t="str">
        <f t="shared" si="581"/>
        <v/>
      </c>
      <c r="AY285" s="136" t="str">
        <f t="shared" si="581"/>
        <v/>
      </c>
      <c r="AZ285" s="136" t="str">
        <f t="shared" si="581"/>
        <v/>
      </c>
      <c r="BA285" s="136" t="str">
        <f t="shared" si="581"/>
        <v/>
      </c>
      <c r="BB285" s="136" t="str">
        <f t="shared" si="581"/>
        <v/>
      </c>
      <c r="BC285" s="136" t="str">
        <f t="shared" si="581"/>
        <v/>
      </c>
      <c r="BD285" s="136" t="str">
        <f t="shared" si="581"/>
        <v/>
      </c>
      <c r="BE285" s="136" t="str">
        <f t="shared" si="581"/>
        <v/>
      </c>
      <c r="BF285" s="136" t="str">
        <f t="shared" si="581"/>
        <v/>
      </c>
      <c r="BG285" s="136" t="str">
        <f t="shared" si="581"/>
        <v/>
      </c>
      <c r="BH285" s="136" t="str">
        <f t="shared" si="581"/>
        <v/>
      </c>
      <c r="BI285" s="136" t="str">
        <f t="shared" si="581"/>
        <v/>
      </c>
      <c r="BJ285" s="136" t="str">
        <f t="shared" si="581"/>
        <v/>
      </c>
      <c r="BK285" s="136" t="str">
        <f t="shared" si="581"/>
        <v/>
      </c>
      <c r="BL285" s="136" t="str">
        <f t="shared" si="581"/>
        <v/>
      </c>
      <c r="BM285" s="136" t="str">
        <f t="shared" si="581"/>
        <v/>
      </c>
      <c r="BN285" s="136" t="str">
        <f t="shared" si="581"/>
        <v/>
      </c>
      <c r="BO285" s="136" t="str">
        <f t="shared" si="581"/>
        <v/>
      </c>
      <c r="BP285" s="136" t="str">
        <f t="shared" si="581"/>
        <v/>
      </c>
      <c r="BQ285" s="136" t="str">
        <f t="shared" si="581"/>
        <v/>
      </c>
      <c r="BR285" s="136" t="str">
        <f t="shared" si="581"/>
        <v/>
      </c>
    </row>
    <row r="286" spans="1:70">
      <c r="A286" s="133" t="str">
        <f>IFERROR(IF(IF(AND(ROW(A286)=ROW($A$6),$G$2&lt;DATEVALUE("28/07/2006")),$G$2+1,INDEX('Intereses moratorios'!$A$7:$A$299,MATCH($G$2,'Intereses moratorios'!$A$7:$A$299,1)+ROW(A286)-ROW($A$6)))=0,"",IF(AND(ROW(A286)=ROW($A$6),$G$2&lt;DATEVALUE("28/07/2006")),$G$2+1,INDEX('Intereses moratorios'!$A$7:$A$299,MATCH($G$2,'Intereses moratorios'!$A$7:$A$299,1)+ROW(A286)-ROW($A$6)))),"")</f>
        <v/>
      </c>
      <c r="B286" s="133" t="str">
        <f>IFERROR(INDEX('Intereses moratorios'!$B$7:$B$299,MATCH(A286,'Intereses moratorios'!$A$7:$A$299,0)),"")</f>
        <v/>
      </c>
      <c r="C286" s="134" t="str">
        <f>IF(A286="","",IFERROR(IF($G$1&gt;=DATEVALUE("22/11/2019"),$E$4,INDEX('Intereses moratorios'!$D$7:$D$299,MATCH(A286,'Intereses moratorios'!$A$7:$A$299,0))),""))</f>
        <v/>
      </c>
      <c r="D286" s="133" t="str">
        <f t="shared" si="536"/>
        <v/>
      </c>
      <c r="E286" s="133" t="str">
        <f t="shared" si="537"/>
        <v/>
      </c>
      <c r="F286" s="135" t="str">
        <f t="shared" si="533"/>
        <v/>
      </c>
      <c r="G286" s="136" t="str">
        <f t="shared" si="530"/>
        <v/>
      </c>
      <c r="H286" s="136" t="str">
        <f t="shared" ref="H286:AM286" si="582">IF(D286&lt;&gt;"",ROUND(H4*IF($G$1&gt;=DATEVALUE("22/11/2019"),$C$286/365)*$F$286,IF(FALSE,-3,2)),"")</f>
        <v/>
      </c>
      <c r="I286" s="136" t="str">
        <f t="shared" si="582"/>
        <v/>
      </c>
      <c r="J286" s="136" t="str">
        <f t="shared" si="582"/>
        <v/>
      </c>
      <c r="K286" s="136" t="str">
        <f t="shared" si="582"/>
        <v/>
      </c>
      <c r="L286" s="136" t="str">
        <f t="shared" si="582"/>
        <v/>
      </c>
      <c r="M286" s="136" t="str">
        <f t="shared" si="582"/>
        <v/>
      </c>
      <c r="N286" s="136" t="str">
        <f t="shared" si="582"/>
        <v/>
      </c>
      <c r="O286" s="136" t="str">
        <f t="shared" si="582"/>
        <v/>
      </c>
      <c r="P286" s="136" t="str">
        <f t="shared" si="582"/>
        <v/>
      </c>
      <c r="Q286" s="136" t="str">
        <f t="shared" si="582"/>
        <v/>
      </c>
      <c r="R286" s="136" t="str">
        <f t="shared" si="582"/>
        <v/>
      </c>
      <c r="S286" s="136" t="str">
        <f t="shared" si="582"/>
        <v/>
      </c>
      <c r="T286" s="136" t="str">
        <f t="shared" si="582"/>
        <v/>
      </c>
      <c r="U286" s="136" t="str">
        <f t="shared" si="582"/>
        <v/>
      </c>
      <c r="V286" s="136" t="str">
        <f t="shared" si="582"/>
        <v/>
      </c>
      <c r="W286" s="136" t="str">
        <f t="shared" si="582"/>
        <v/>
      </c>
      <c r="X286" s="136" t="str">
        <f t="shared" si="582"/>
        <v/>
      </c>
      <c r="Y286" s="136" t="str">
        <f t="shared" si="582"/>
        <v/>
      </c>
      <c r="Z286" s="136" t="str">
        <f t="shared" si="582"/>
        <v/>
      </c>
      <c r="AA286" s="136" t="str">
        <f t="shared" si="582"/>
        <v/>
      </c>
      <c r="AB286" s="136" t="str">
        <f t="shared" si="582"/>
        <v/>
      </c>
      <c r="AC286" s="136" t="str">
        <f t="shared" si="582"/>
        <v/>
      </c>
      <c r="AD286" s="136" t="str">
        <f t="shared" si="582"/>
        <v/>
      </c>
      <c r="AE286" s="136" t="str">
        <f t="shared" si="582"/>
        <v/>
      </c>
      <c r="AF286" s="136" t="str">
        <f t="shared" si="582"/>
        <v/>
      </c>
      <c r="AG286" s="136" t="str">
        <f t="shared" si="582"/>
        <v/>
      </c>
      <c r="AH286" s="136" t="str">
        <f t="shared" si="582"/>
        <v/>
      </c>
      <c r="AI286" s="136" t="str">
        <f t="shared" si="582"/>
        <v/>
      </c>
      <c r="AJ286" s="136" t="str">
        <f t="shared" si="582"/>
        <v/>
      </c>
      <c r="AK286" s="136" t="str">
        <f t="shared" si="582"/>
        <v/>
      </c>
      <c r="AL286" s="136" t="str">
        <f t="shared" si="582"/>
        <v/>
      </c>
      <c r="AM286" s="136" t="str">
        <f t="shared" si="582"/>
        <v/>
      </c>
      <c r="AN286" s="136" t="str">
        <f t="shared" ref="AN286:BR286" si="583">IF(AJ286&lt;&gt;"",ROUND(AN4*IF($G$1&gt;=DATEVALUE("22/11/2019"),$C$286/365)*$F$286,IF(FALSE,-3,2)),"")</f>
        <v/>
      </c>
      <c r="AO286" s="136" t="str">
        <f t="shared" si="583"/>
        <v/>
      </c>
      <c r="AP286" s="136" t="str">
        <f t="shared" si="583"/>
        <v/>
      </c>
      <c r="AQ286" s="136" t="str">
        <f t="shared" si="583"/>
        <v/>
      </c>
      <c r="AR286" s="136" t="str">
        <f t="shared" si="583"/>
        <v/>
      </c>
      <c r="AS286" s="136" t="str">
        <f t="shared" si="583"/>
        <v/>
      </c>
      <c r="AT286" s="136" t="str">
        <f t="shared" si="583"/>
        <v/>
      </c>
      <c r="AU286" s="136" t="str">
        <f t="shared" si="583"/>
        <v/>
      </c>
      <c r="AV286" s="136" t="str">
        <f t="shared" si="583"/>
        <v/>
      </c>
      <c r="AW286" s="136" t="str">
        <f t="shared" si="583"/>
        <v/>
      </c>
      <c r="AX286" s="136" t="str">
        <f t="shared" si="583"/>
        <v/>
      </c>
      <c r="AY286" s="136" t="str">
        <f t="shared" si="583"/>
        <v/>
      </c>
      <c r="AZ286" s="136" t="str">
        <f t="shared" si="583"/>
        <v/>
      </c>
      <c r="BA286" s="136" t="str">
        <f t="shared" si="583"/>
        <v/>
      </c>
      <c r="BB286" s="136" t="str">
        <f t="shared" si="583"/>
        <v/>
      </c>
      <c r="BC286" s="136" t="str">
        <f t="shared" si="583"/>
        <v/>
      </c>
      <c r="BD286" s="136" t="str">
        <f t="shared" si="583"/>
        <v/>
      </c>
      <c r="BE286" s="136" t="str">
        <f t="shared" si="583"/>
        <v/>
      </c>
      <c r="BF286" s="136" t="str">
        <f t="shared" si="583"/>
        <v/>
      </c>
      <c r="BG286" s="136" t="str">
        <f t="shared" si="583"/>
        <v/>
      </c>
      <c r="BH286" s="136" t="str">
        <f t="shared" si="583"/>
        <v/>
      </c>
      <c r="BI286" s="136" t="str">
        <f t="shared" si="583"/>
        <v/>
      </c>
      <c r="BJ286" s="136" t="str">
        <f t="shared" si="583"/>
        <v/>
      </c>
      <c r="BK286" s="136" t="str">
        <f t="shared" si="583"/>
        <v/>
      </c>
      <c r="BL286" s="136" t="str">
        <f t="shared" si="583"/>
        <v/>
      </c>
      <c r="BM286" s="136" t="str">
        <f t="shared" si="583"/>
        <v/>
      </c>
      <c r="BN286" s="136" t="str">
        <f t="shared" si="583"/>
        <v/>
      </c>
      <c r="BO286" s="136" t="str">
        <f t="shared" si="583"/>
        <v/>
      </c>
      <c r="BP286" s="136" t="str">
        <f t="shared" si="583"/>
        <v/>
      </c>
      <c r="BQ286" s="136" t="str">
        <f t="shared" si="583"/>
        <v/>
      </c>
      <c r="BR286" s="136" t="str">
        <f t="shared" si="583"/>
        <v/>
      </c>
    </row>
    <row r="287" spans="1:70">
      <c r="A287" s="133" t="str">
        <f>IFERROR(IF(IF(AND(ROW(A287)=ROW($A$6),$G$2&lt;DATEVALUE("28/07/2006")),$G$2+1,INDEX('Intereses moratorios'!$A$7:$A$299,MATCH($G$2,'Intereses moratorios'!$A$7:$A$299,1)+ROW(A287)-ROW($A$6)))=0,"",IF(AND(ROW(A287)=ROW($A$6),$G$2&lt;DATEVALUE("28/07/2006")),$G$2+1,INDEX('Intereses moratorios'!$A$7:$A$299,MATCH($G$2,'Intereses moratorios'!$A$7:$A$299,1)+ROW(A287)-ROW($A$6)))),"")</f>
        <v/>
      </c>
      <c r="B287" s="133" t="str">
        <f>IFERROR(INDEX('Intereses moratorios'!$B$7:$B$299,MATCH(A287,'Intereses moratorios'!$A$7:$A$299,0)),"")</f>
        <v/>
      </c>
      <c r="C287" s="134" t="str">
        <f>IF(A287="","",IFERROR(IF($G$1&gt;=DATEVALUE("22/11/2019"),$E$4,INDEX('Intereses moratorios'!$D$7:$D$299,MATCH(A287,'Intereses moratorios'!$A$7:$A$299,0))),""))</f>
        <v/>
      </c>
      <c r="D287" s="133" t="str">
        <f t="shared" si="536"/>
        <v/>
      </c>
      <c r="E287" s="133" t="str">
        <f t="shared" si="537"/>
        <v/>
      </c>
      <c r="F287" s="135" t="str">
        <f t="shared" si="533"/>
        <v/>
      </c>
      <c r="G287" s="136" t="str">
        <f t="shared" si="530"/>
        <v/>
      </c>
      <c r="H287" s="136" t="str">
        <f t="shared" ref="H287:AM287" si="584">IF(D287&lt;&gt;"",ROUND(H4*IF($G$1&gt;=DATEVALUE("22/11/2019"),$C$287/365)*$F$287,IF(FALSE,-3,2)),"")</f>
        <v/>
      </c>
      <c r="I287" s="136" t="str">
        <f t="shared" si="584"/>
        <v/>
      </c>
      <c r="J287" s="136" t="str">
        <f t="shared" si="584"/>
        <v/>
      </c>
      <c r="K287" s="136" t="str">
        <f t="shared" si="584"/>
        <v/>
      </c>
      <c r="L287" s="136" t="str">
        <f t="shared" si="584"/>
        <v/>
      </c>
      <c r="M287" s="136" t="str">
        <f t="shared" si="584"/>
        <v/>
      </c>
      <c r="N287" s="136" t="str">
        <f t="shared" si="584"/>
        <v/>
      </c>
      <c r="O287" s="136" t="str">
        <f t="shared" si="584"/>
        <v/>
      </c>
      <c r="P287" s="136" t="str">
        <f t="shared" si="584"/>
        <v/>
      </c>
      <c r="Q287" s="136" t="str">
        <f t="shared" si="584"/>
        <v/>
      </c>
      <c r="R287" s="136" t="str">
        <f t="shared" si="584"/>
        <v/>
      </c>
      <c r="S287" s="136" t="str">
        <f t="shared" si="584"/>
        <v/>
      </c>
      <c r="T287" s="136" t="str">
        <f t="shared" si="584"/>
        <v/>
      </c>
      <c r="U287" s="136" t="str">
        <f t="shared" si="584"/>
        <v/>
      </c>
      <c r="V287" s="136" t="str">
        <f t="shared" si="584"/>
        <v/>
      </c>
      <c r="W287" s="136" t="str">
        <f t="shared" si="584"/>
        <v/>
      </c>
      <c r="X287" s="136" t="str">
        <f t="shared" si="584"/>
        <v/>
      </c>
      <c r="Y287" s="136" t="str">
        <f t="shared" si="584"/>
        <v/>
      </c>
      <c r="Z287" s="136" t="str">
        <f t="shared" si="584"/>
        <v/>
      </c>
      <c r="AA287" s="136" t="str">
        <f t="shared" si="584"/>
        <v/>
      </c>
      <c r="AB287" s="136" t="str">
        <f t="shared" si="584"/>
        <v/>
      </c>
      <c r="AC287" s="136" t="str">
        <f t="shared" si="584"/>
        <v/>
      </c>
      <c r="AD287" s="136" t="str">
        <f t="shared" si="584"/>
        <v/>
      </c>
      <c r="AE287" s="136" t="str">
        <f t="shared" si="584"/>
        <v/>
      </c>
      <c r="AF287" s="136" t="str">
        <f t="shared" si="584"/>
        <v/>
      </c>
      <c r="AG287" s="136" t="str">
        <f t="shared" si="584"/>
        <v/>
      </c>
      <c r="AH287" s="136" t="str">
        <f t="shared" si="584"/>
        <v/>
      </c>
      <c r="AI287" s="136" t="str">
        <f t="shared" si="584"/>
        <v/>
      </c>
      <c r="AJ287" s="136" t="str">
        <f t="shared" si="584"/>
        <v/>
      </c>
      <c r="AK287" s="136" t="str">
        <f t="shared" si="584"/>
        <v/>
      </c>
      <c r="AL287" s="136" t="str">
        <f t="shared" si="584"/>
        <v/>
      </c>
      <c r="AM287" s="136" t="str">
        <f t="shared" si="584"/>
        <v/>
      </c>
      <c r="AN287" s="136" t="str">
        <f t="shared" ref="AN287:BR287" si="585">IF(AJ287&lt;&gt;"",ROUND(AN4*IF($G$1&gt;=DATEVALUE("22/11/2019"),$C$287/365)*$F$287,IF(FALSE,-3,2)),"")</f>
        <v/>
      </c>
      <c r="AO287" s="136" t="str">
        <f t="shared" si="585"/>
        <v/>
      </c>
      <c r="AP287" s="136" t="str">
        <f t="shared" si="585"/>
        <v/>
      </c>
      <c r="AQ287" s="136" t="str">
        <f t="shared" si="585"/>
        <v/>
      </c>
      <c r="AR287" s="136" t="str">
        <f t="shared" si="585"/>
        <v/>
      </c>
      <c r="AS287" s="136" t="str">
        <f t="shared" si="585"/>
        <v/>
      </c>
      <c r="AT287" s="136" t="str">
        <f t="shared" si="585"/>
        <v/>
      </c>
      <c r="AU287" s="136" t="str">
        <f t="shared" si="585"/>
        <v/>
      </c>
      <c r="AV287" s="136" t="str">
        <f t="shared" si="585"/>
        <v/>
      </c>
      <c r="AW287" s="136" t="str">
        <f t="shared" si="585"/>
        <v/>
      </c>
      <c r="AX287" s="136" t="str">
        <f t="shared" si="585"/>
        <v/>
      </c>
      <c r="AY287" s="136" t="str">
        <f t="shared" si="585"/>
        <v/>
      </c>
      <c r="AZ287" s="136" t="str">
        <f t="shared" si="585"/>
        <v/>
      </c>
      <c r="BA287" s="136" t="str">
        <f t="shared" si="585"/>
        <v/>
      </c>
      <c r="BB287" s="136" t="str">
        <f t="shared" si="585"/>
        <v/>
      </c>
      <c r="BC287" s="136" t="str">
        <f t="shared" si="585"/>
        <v/>
      </c>
      <c r="BD287" s="136" t="str">
        <f t="shared" si="585"/>
        <v/>
      </c>
      <c r="BE287" s="136" t="str">
        <f t="shared" si="585"/>
        <v/>
      </c>
      <c r="BF287" s="136" t="str">
        <f t="shared" si="585"/>
        <v/>
      </c>
      <c r="BG287" s="136" t="str">
        <f t="shared" si="585"/>
        <v/>
      </c>
      <c r="BH287" s="136" t="str">
        <f t="shared" si="585"/>
        <v/>
      </c>
      <c r="BI287" s="136" t="str">
        <f t="shared" si="585"/>
        <v/>
      </c>
      <c r="BJ287" s="136" t="str">
        <f t="shared" si="585"/>
        <v/>
      </c>
      <c r="BK287" s="136" t="str">
        <f t="shared" si="585"/>
        <v/>
      </c>
      <c r="BL287" s="136" t="str">
        <f t="shared" si="585"/>
        <v/>
      </c>
      <c r="BM287" s="136" t="str">
        <f t="shared" si="585"/>
        <v/>
      </c>
      <c r="BN287" s="136" t="str">
        <f t="shared" si="585"/>
        <v/>
      </c>
      <c r="BO287" s="136" t="str">
        <f t="shared" si="585"/>
        <v/>
      </c>
      <c r="BP287" s="136" t="str">
        <f t="shared" si="585"/>
        <v/>
      </c>
      <c r="BQ287" s="136" t="str">
        <f t="shared" si="585"/>
        <v/>
      </c>
      <c r="BR287" s="136" t="str">
        <f t="shared" si="585"/>
        <v/>
      </c>
    </row>
    <row r="288" spans="1:70">
      <c r="A288" s="133" t="str">
        <f>IFERROR(IF(IF(AND(ROW(A288)=ROW($A$6),$G$2&lt;DATEVALUE("28/07/2006")),$G$2+1,INDEX('Intereses moratorios'!$A$7:$A$299,MATCH($G$2,'Intereses moratorios'!$A$7:$A$299,1)+ROW(A288)-ROW($A$6)))=0,"",IF(AND(ROW(A288)=ROW($A$6),$G$2&lt;DATEVALUE("28/07/2006")),$G$2+1,INDEX('Intereses moratorios'!$A$7:$A$299,MATCH($G$2,'Intereses moratorios'!$A$7:$A$299,1)+ROW(A288)-ROW($A$6)))),"")</f>
        <v/>
      </c>
      <c r="B288" s="133" t="str">
        <f>IFERROR(INDEX('Intereses moratorios'!$B$7:$B$299,MATCH(A288,'Intereses moratorios'!$A$7:$A$299,0)),"")</f>
        <v/>
      </c>
      <c r="C288" s="134" t="str">
        <f>IF(A288="","",IFERROR(IF($G$1&gt;=DATEVALUE("22/11/2019"),$E$4,INDEX('Intereses moratorios'!$D$7:$D$299,MATCH(A288,'Intereses moratorios'!$A$7:$A$299,0))),""))</f>
        <v/>
      </c>
      <c r="D288" s="133" t="str">
        <f t="shared" si="536"/>
        <v/>
      </c>
      <c r="E288" s="133" t="str">
        <f t="shared" si="537"/>
        <v/>
      </c>
      <c r="F288" s="135" t="str">
        <f t="shared" si="533"/>
        <v/>
      </c>
      <c r="G288" s="136" t="str">
        <f t="shared" si="530"/>
        <v/>
      </c>
      <c r="H288" s="136" t="str">
        <f t="shared" ref="H288:AM288" si="586">IF(D288&lt;&gt;"",ROUND(H4*IF($G$1&gt;=DATEVALUE("22/11/2019"),$C$288/365)*$F$288,IF(FALSE,-3,2)),"")</f>
        <v/>
      </c>
      <c r="I288" s="136" t="str">
        <f t="shared" si="586"/>
        <v/>
      </c>
      <c r="J288" s="136" t="str">
        <f t="shared" si="586"/>
        <v/>
      </c>
      <c r="K288" s="136" t="str">
        <f t="shared" si="586"/>
        <v/>
      </c>
      <c r="L288" s="136" t="str">
        <f t="shared" si="586"/>
        <v/>
      </c>
      <c r="M288" s="136" t="str">
        <f t="shared" si="586"/>
        <v/>
      </c>
      <c r="N288" s="136" t="str">
        <f t="shared" si="586"/>
        <v/>
      </c>
      <c r="O288" s="136" t="str">
        <f t="shared" si="586"/>
        <v/>
      </c>
      <c r="P288" s="136" t="str">
        <f t="shared" si="586"/>
        <v/>
      </c>
      <c r="Q288" s="136" t="str">
        <f t="shared" si="586"/>
        <v/>
      </c>
      <c r="R288" s="136" t="str">
        <f t="shared" si="586"/>
        <v/>
      </c>
      <c r="S288" s="136" t="str">
        <f t="shared" si="586"/>
        <v/>
      </c>
      <c r="T288" s="136" t="str">
        <f t="shared" si="586"/>
        <v/>
      </c>
      <c r="U288" s="136" t="str">
        <f t="shared" si="586"/>
        <v/>
      </c>
      <c r="V288" s="136" t="str">
        <f t="shared" si="586"/>
        <v/>
      </c>
      <c r="W288" s="136" t="str">
        <f t="shared" si="586"/>
        <v/>
      </c>
      <c r="X288" s="136" t="str">
        <f t="shared" si="586"/>
        <v/>
      </c>
      <c r="Y288" s="136" t="str">
        <f t="shared" si="586"/>
        <v/>
      </c>
      <c r="Z288" s="136" t="str">
        <f t="shared" si="586"/>
        <v/>
      </c>
      <c r="AA288" s="136" t="str">
        <f t="shared" si="586"/>
        <v/>
      </c>
      <c r="AB288" s="136" t="str">
        <f t="shared" si="586"/>
        <v/>
      </c>
      <c r="AC288" s="136" t="str">
        <f t="shared" si="586"/>
        <v/>
      </c>
      <c r="AD288" s="136" t="str">
        <f t="shared" si="586"/>
        <v/>
      </c>
      <c r="AE288" s="136" t="str">
        <f t="shared" si="586"/>
        <v/>
      </c>
      <c r="AF288" s="136" t="str">
        <f t="shared" si="586"/>
        <v/>
      </c>
      <c r="AG288" s="136" t="str">
        <f t="shared" si="586"/>
        <v/>
      </c>
      <c r="AH288" s="136" t="str">
        <f t="shared" si="586"/>
        <v/>
      </c>
      <c r="AI288" s="136" t="str">
        <f t="shared" si="586"/>
        <v/>
      </c>
      <c r="AJ288" s="136" t="str">
        <f t="shared" si="586"/>
        <v/>
      </c>
      <c r="AK288" s="136" t="str">
        <f t="shared" si="586"/>
        <v/>
      </c>
      <c r="AL288" s="136" t="str">
        <f t="shared" si="586"/>
        <v/>
      </c>
      <c r="AM288" s="136" t="str">
        <f t="shared" si="586"/>
        <v/>
      </c>
      <c r="AN288" s="136" t="str">
        <f t="shared" ref="AN288:BR288" si="587">IF(AJ288&lt;&gt;"",ROUND(AN4*IF($G$1&gt;=DATEVALUE("22/11/2019"),$C$288/365)*$F$288,IF(FALSE,-3,2)),"")</f>
        <v/>
      </c>
      <c r="AO288" s="136" t="str">
        <f t="shared" si="587"/>
        <v/>
      </c>
      <c r="AP288" s="136" t="str">
        <f t="shared" si="587"/>
        <v/>
      </c>
      <c r="AQ288" s="136" t="str">
        <f t="shared" si="587"/>
        <v/>
      </c>
      <c r="AR288" s="136" t="str">
        <f t="shared" si="587"/>
        <v/>
      </c>
      <c r="AS288" s="136" t="str">
        <f t="shared" si="587"/>
        <v/>
      </c>
      <c r="AT288" s="136" t="str">
        <f t="shared" si="587"/>
        <v/>
      </c>
      <c r="AU288" s="136" t="str">
        <f t="shared" si="587"/>
        <v/>
      </c>
      <c r="AV288" s="136" t="str">
        <f t="shared" si="587"/>
        <v/>
      </c>
      <c r="AW288" s="136" t="str">
        <f t="shared" si="587"/>
        <v/>
      </c>
      <c r="AX288" s="136" t="str">
        <f t="shared" si="587"/>
        <v/>
      </c>
      <c r="AY288" s="136" t="str">
        <f t="shared" si="587"/>
        <v/>
      </c>
      <c r="AZ288" s="136" t="str">
        <f t="shared" si="587"/>
        <v/>
      </c>
      <c r="BA288" s="136" t="str">
        <f t="shared" si="587"/>
        <v/>
      </c>
      <c r="BB288" s="136" t="str">
        <f t="shared" si="587"/>
        <v/>
      </c>
      <c r="BC288" s="136" t="str">
        <f t="shared" si="587"/>
        <v/>
      </c>
      <c r="BD288" s="136" t="str">
        <f t="shared" si="587"/>
        <v/>
      </c>
      <c r="BE288" s="136" t="str">
        <f t="shared" si="587"/>
        <v/>
      </c>
      <c r="BF288" s="136" t="str">
        <f t="shared" si="587"/>
        <v/>
      </c>
      <c r="BG288" s="136" t="str">
        <f t="shared" si="587"/>
        <v/>
      </c>
      <c r="BH288" s="136" t="str">
        <f t="shared" si="587"/>
        <v/>
      </c>
      <c r="BI288" s="136" t="str">
        <f t="shared" si="587"/>
        <v/>
      </c>
      <c r="BJ288" s="136" t="str">
        <f t="shared" si="587"/>
        <v/>
      </c>
      <c r="BK288" s="136" t="str">
        <f t="shared" si="587"/>
        <v/>
      </c>
      <c r="BL288" s="136" t="str">
        <f t="shared" si="587"/>
        <v/>
      </c>
      <c r="BM288" s="136" t="str">
        <f t="shared" si="587"/>
        <v/>
      </c>
      <c r="BN288" s="136" t="str">
        <f t="shared" si="587"/>
        <v/>
      </c>
      <c r="BO288" s="136" t="str">
        <f t="shared" si="587"/>
        <v/>
      </c>
      <c r="BP288" s="136" t="str">
        <f t="shared" si="587"/>
        <v/>
      </c>
      <c r="BQ288" s="136" t="str">
        <f t="shared" si="587"/>
        <v/>
      </c>
      <c r="BR288" s="136" t="str">
        <f t="shared" si="587"/>
        <v/>
      </c>
    </row>
    <row r="289" spans="1:70">
      <c r="A289" s="133" t="str">
        <f>IFERROR(IF(IF(AND(ROW(A289)=ROW($A$6),$G$2&lt;DATEVALUE("28/07/2006")),$G$2+1,INDEX('Intereses moratorios'!$A$7:$A$299,MATCH($G$2,'Intereses moratorios'!$A$7:$A$299,1)+ROW(A289)-ROW($A$6)))=0,"",IF(AND(ROW(A289)=ROW($A$6),$G$2&lt;DATEVALUE("28/07/2006")),$G$2+1,INDEX('Intereses moratorios'!$A$7:$A$299,MATCH($G$2,'Intereses moratorios'!$A$7:$A$299,1)+ROW(A289)-ROW($A$6)))),"")</f>
        <v/>
      </c>
      <c r="B289" s="133" t="str">
        <f>IFERROR(INDEX('Intereses moratorios'!$B$7:$B$299,MATCH(A289,'Intereses moratorios'!$A$7:$A$299,0)),"")</f>
        <v/>
      </c>
      <c r="C289" s="134" t="str">
        <f>IF(A289="","",IFERROR(IF($G$1&gt;=DATEVALUE("22/11/2019"),$E$4,INDEX('Intereses moratorios'!$D$7:$D$299,MATCH(A289,'Intereses moratorios'!$A$7:$A$299,0))),""))</f>
        <v/>
      </c>
      <c r="D289" s="133" t="str">
        <f t="shared" si="536"/>
        <v/>
      </c>
      <c r="E289" s="133" t="str">
        <f t="shared" si="537"/>
        <v/>
      </c>
      <c r="F289" s="135" t="str">
        <f t="shared" si="533"/>
        <v/>
      </c>
      <c r="G289" s="136" t="str">
        <f t="shared" si="530"/>
        <v/>
      </c>
      <c r="H289" s="136" t="str">
        <f t="shared" ref="H289:AM289" si="588">IF(D289&lt;&gt;"",ROUND(H4*IF($G$1&gt;=DATEVALUE("22/11/2019"),$C$289/365)*$F$289,IF(FALSE,-3,2)),"")</f>
        <v/>
      </c>
      <c r="I289" s="136" t="str">
        <f t="shared" si="588"/>
        <v/>
      </c>
      <c r="J289" s="136" t="str">
        <f t="shared" si="588"/>
        <v/>
      </c>
      <c r="K289" s="136" t="str">
        <f t="shared" si="588"/>
        <v/>
      </c>
      <c r="L289" s="136" t="str">
        <f t="shared" si="588"/>
        <v/>
      </c>
      <c r="M289" s="136" t="str">
        <f t="shared" si="588"/>
        <v/>
      </c>
      <c r="N289" s="136" t="str">
        <f t="shared" si="588"/>
        <v/>
      </c>
      <c r="O289" s="136" t="str">
        <f t="shared" si="588"/>
        <v/>
      </c>
      <c r="P289" s="136" t="str">
        <f t="shared" si="588"/>
        <v/>
      </c>
      <c r="Q289" s="136" t="str">
        <f t="shared" si="588"/>
        <v/>
      </c>
      <c r="R289" s="136" t="str">
        <f t="shared" si="588"/>
        <v/>
      </c>
      <c r="S289" s="136" t="str">
        <f t="shared" si="588"/>
        <v/>
      </c>
      <c r="T289" s="136" t="str">
        <f t="shared" si="588"/>
        <v/>
      </c>
      <c r="U289" s="136" t="str">
        <f t="shared" si="588"/>
        <v/>
      </c>
      <c r="V289" s="136" t="str">
        <f t="shared" si="588"/>
        <v/>
      </c>
      <c r="W289" s="136" t="str">
        <f t="shared" si="588"/>
        <v/>
      </c>
      <c r="X289" s="136" t="str">
        <f t="shared" si="588"/>
        <v/>
      </c>
      <c r="Y289" s="136" t="str">
        <f t="shared" si="588"/>
        <v/>
      </c>
      <c r="Z289" s="136" t="str">
        <f t="shared" si="588"/>
        <v/>
      </c>
      <c r="AA289" s="136" t="str">
        <f t="shared" si="588"/>
        <v/>
      </c>
      <c r="AB289" s="136" t="str">
        <f t="shared" si="588"/>
        <v/>
      </c>
      <c r="AC289" s="136" t="str">
        <f t="shared" si="588"/>
        <v/>
      </c>
      <c r="AD289" s="136" t="str">
        <f t="shared" si="588"/>
        <v/>
      </c>
      <c r="AE289" s="136" t="str">
        <f t="shared" si="588"/>
        <v/>
      </c>
      <c r="AF289" s="136" t="str">
        <f t="shared" si="588"/>
        <v/>
      </c>
      <c r="AG289" s="136" t="str">
        <f t="shared" si="588"/>
        <v/>
      </c>
      <c r="AH289" s="136" t="str">
        <f t="shared" si="588"/>
        <v/>
      </c>
      <c r="AI289" s="136" t="str">
        <f t="shared" si="588"/>
        <v/>
      </c>
      <c r="AJ289" s="136" t="str">
        <f t="shared" si="588"/>
        <v/>
      </c>
      <c r="AK289" s="136" t="str">
        <f t="shared" si="588"/>
        <v/>
      </c>
      <c r="AL289" s="136" t="str">
        <f t="shared" si="588"/>
        <v/>
      </c>
      <c r="AM289" s="136" t="str">
        <f t="shared" si="588"/>
        <v/>
      </c>
      <c r="AN289" s="136" t="str">
        <f t="shared" ref="AN289:BR289" si="589">IF(AJ289&lt;&gt;"",ROUND(AN4*IF($G$1&gt;=DATEVALUE("22/11/2019"),$C$289/365)*$F$289,IF(FALSE,-3,2)),"")</f>
        <v/>
      </c>
      <c r="AO289" s="136" t="str">
        <f t="shared" si="589"/>
        <v/>
      </c>
      <c r="AP289" s="136" t="str">
        <f t="shared" si="589"/>
        <v/>
      </c>
      <c r="AQ289" s="136" t="str">
        <f t="shared" si="589"/>
        <v/>
      </c>
      <c r="AR289" s="136" t="str">
        <f t="shared" si="589"/>
        <v/>
      </c>
      <c r="AS289" s="136" t="str">
        <f t="shared" si="589"/>
        <v/>
      </c>
      <c r="AT289" s="136" t="str">
        <f t="shared" si="589"/>
        <v/>
      </c>
      <c r="AU289" s="136" t="str">
        <f t="shared" si="589"/>
        <v/>
      </c>
      <c r="AV289" s="136" t="str">
        <f t="shared" si="589"/>
        <v/>
      </c>
      <c r="AW289" s="136" t="str">
        <f t="shared" si="589"/>
        <v/>
      </c>
      <c r="AX289" s="136" t="str">
        <f t="shared" si="589"/>
        <v/>
      </c>
      <c r="AY289" s="136" t="str">
        <f t="shared" si="589"/>
        <v/>
      </c>
      <c r="AZ289" s="136" t="str">
        <f t="shared" si="589"/>
        <v/>
      </c>
      <c r="BA289" s="136" t="str">
        <f t="shared" si="589"/>
        <v/>
      </c>
      <c r="BB289" s="136" t="str">
        <f t="shared" si="589"/>
        <v/>
      </c>
      <c r="BC289" s="136" t="str">
        <f t="shared" si="589"/>
        <v/>
      </c>
      <c r="BD289" s="136" t="str">
        <f t="shared" si="589"/>
        <v/>
      </c>
      <c r="BE289" s="136" t="str">
        <f t="shared" si="589"/>
        <v/>
      </c>
      <c r="BF289" s="136" t="str">
        <f t="shared" si="589"/>
        <v/>
      </c>
      <c r="BG289" s="136" t="str">
        <f t="shared" si="589"/>
        <v/>
      </c>
      <c r="BH289" s="136" t="str">
        <f t="shared" si="589"/>
        <v/>
      </c>
      <c r="BI289" s="136" t="str">
        <f t="shared" si="589"/>
        <v/>
      </c>
      <c r="BJ289" s="136" t="str">
        <f t="shared" si="589"/>
        <v/>
      </c>
      <c r="BK289" s="136" t="str">
        <f t="shared" si="589"/>
        <v/>
      </c>
      <c r="BL289" s="136" t="str">
        <f t="shared" si="589"/>
        <v/>
      </c>
      <c r="BM289" s="136" t="str">
        <f t="shared" si="589"/>
        <v/>
      </c>
      <c r="BN289" s="136" t="str">
        <f t="shared" si="589"/>
        <v/>
      </c>
      <c r="BO289" s="136" t="str">
        <f t="shared" si="589"/>
        <v/>
      </c>
      <c r="BP289" s="136" t="str">
        <f t="shared" si="589"/>
        <v/>
      </c>
      <c r="BQ289" s="136" t="str">
        <f t="shared" si="589"/>
        <v/>
      </c>
      <c r="BR289" s="136" t="str">
        <f t="shared" si="589"/>
        <v/>
      </c>
    </row>
    <row r="290" spans="1:70">
      <c r="A290" s="133" t="str">
        <f>IFERROR(IF(IF(AND(ROW(A290)=ROW($A$6),$G$2&lt;DATEVALUE("28/07/2006")),$G$2+1,INDEX('Intereses moratorios'!$A$7:$A$299,MATCH($G$2,'Intereses moratorios'!$A$7:$A$299,1)+ROW(A290)-ROW($A$6)))=0,"",IF(AND(ROW(A290)=ROW($A$6),$G$2&lt;DATEVALUE("28/07/2006")),$G$2+1,INDEX('Intereses moratorios'!$A$7:$A$299,MATCH($G$2,'Intereses moratorios'!$A$7:$A$299,1)+ROW(A290)-ROW($A$6)))),"")</f>
        <v/>
      </c>
      <c r="B290" s="133" t="str">
        <f>IFERROR(INDEX('Intereses moratorios'!$B$7:$B$299,MATCH(A290,'Intereses moratorios'!$A$7:$A$299,0)),"")</f>
        <v/>
      </c>
      <c r="C290" s="134" t="str">
        <f>IF(A290="","",IFERROR(IF($G$1&gt;=DATEVALUE("22/11/2019"),$E$4,INDEX('Intereses moratorios'!$D$7:$D$299,MATCH(A290,'Intereses moratorios'!$A$7:$A$299,0))),""))</f>
        <v/>
      </c>
      <c r="D290" s="133" t="str">
        <f t="shared" si="536"/>
        <v/>
      </c>
      <c r="E290" s="133" t="str">
        <f t="shared" si="537"/>
        <v/>
      </c>
      <c r="F290" s="135" t="str">
        <f t="shared" si="533"/>
        <v/>
      </c>
      <c r="G290" s="136" t="str">
        <f t="shared" si="530"/>
        <v/>
      </c>
      <c r="H290" s="136" t="str">
        <f t="shared" ref="H290:AM290" si="590">IF(D290&lt;&gt;"",ROUND(H4*IF($G$1&gt;=DATEVALUE("22/11/2019"),$C$290/365)*$F$290,IF(FALSE,-3,2)),"")</f>
        <v/>
      </c>
      <c r="I290" s="136" t="str">
        <f t="shared" si="590"/>
        <v/>
      </c>
      <c r="J290" s="136" t="str">
        <f t="shared" si="590"/>
        <v/>
      </c>
      <c r="K290" s="136" t="str">
        <f t="shared" si="590"/>
        <v/>
      </c>
      <c r="L290" s="136" t="str">
        <f t="shared" si="590"/>
        <v/>
      </c>
      <c r="M290" s="136" t="str">
        <f t="shared" si="590"/>
        <v/>
      </c>
      <c r="N290" s="136" t="str">
        <f t="shared" si="590"/>
        <v/>
      </c>
      <c r="O290" s="136" t="str">
        <f t="shared" si="590"/>
        <v/>
      </c>
      <c r="P290" s="136" t="str">
        <f t="shared" si="590"/>
        <v/>
      </c>
      <c r="Q290" s="136" t="str">
        <f t="shared" si="590"/>
        <v/>
      </c>
      <c r="R290" s="136" t="str">
        <f t="shared" si="590"/>
        <v/>
      </c>
      <c r="S290" s="136" t="str">
        <f t="shared" si="590"/>
        <v/>
      </c>
      <c r="T290" s="136" t="str">
        <f t="shared" si="590"/>
        <v/>
      </c>
      <c r="U290" s="136" t="str">
        <f t="shared" si="590"/>
        <v/>
      </c>
      <c r="V290" s="136" t="str">
        <f t="shared" si="590"/>
        <v/>
      </c>
      <c r="W290" s="136" t="str">
        <f t="shared" si="590"/>
        <v/>
      </c>
      <c r="X290" s="136" t="str">
        <f t="shared" si="590"/>
        <v/>
      </c>
      <c r="Y290" s="136" t="str">
        <f t="shared" si="590"/>
        <v/>
      </c>
      <c r="Z290" s="136" t="str">
        <f t="shared" si="590"/>
        <v/>
      </c>
      <c r="AA290" s="136" t="str">
        <f t="shared" si="590"/>
        <v/>
      </c>
      <c r="AB290" s="136" t="str">
        <f t="shared" si="590"/>
        <v/>
      </c>
      <c r="AC290" s="136" t="str">
        <f t="shared" si="590"/>
        <v/>
      </c>
      <c r="AD290" s="136" t="str">
        <f t="shared" si="590"/>
        <v/>
      </c>
      <c r="AE290" s="136" t="str">
        <f t="shared" si="590"/>
        <v/>
      </c>
      <c r="AF290" s="136" t="str">
        <f t="shared" si="590"/>
        <v/>
      </c>
      <c r="AG290" s="136" t="str">
        <f t="shared" si="590"/>
        <v/>
      </c>
      <c r="AH290" s="136" t="str">
        <f t="shared" si="590"/>
        <v/>
      </c>
      <c r="AI290" s="136" t="str">
        <f t="shared" si="590"/>
        <v/>
      </c>
      <c r="AJ290" s="136" t="str">
        <f t="shared" si="590"/>
        <v/>
      </c>
      <c r="AK290" s="136" t="str">
        <f t="shared" si="590"/>
        <v/>
      </c>
      <c r="AL290" s="136" t="str">
        <f t="shared" si="590"/>
        <v/>
      </c>
      <c r="AM290" s="136" t="str">
        <f t="shared" si="590"/>
        <v/>
      </c>
      <c r="AN290" s="136" t="str">
        <f t="shared" ref="AN290:BR290" si="591">IF(AJ290&lt;&gt;"",ROUND(AN4*IF($G$1&gt;=DATEVALUE("22/11/2019"),$C$290/365)*$F$290,IF(FALSE,-3,2)),"")</f>
        <v/>
      </c>
      <c r="AO290" s="136" t="str">
        <f t="shared" si="591"/>
        <v/>
      </c>
      <c r="AP290" s="136" t="str">
        <f t="shared" si="591"/>
        <v/>
      </c>
      <c r="AQ290" s="136" t="str">
        <f t="shared" si="591"/>
        <v/>
      </c>
      <c r="AR290" s="136" t="str">
        <f t="shared" si="591"/>
        <v/>
      </c>
      <c r="AS290" s="136" t="str">
        <f t="shared" si="591"/>
        <v/>
      </c>
      <c r="AT290" s="136" t="str">
        <f t="shared" si="591"/>
        <v/>
      </c>
      <c r="AU290" s="136" t="str">
        <f t="shared" si="591"/>
        <v/>
      </c>
      <c r="AV290" s="136" t="str">
        <f t="shared" si="591"/>
        <v/>
      </c>
      <c r="AW290" s="136" t="str">
        <f t="shared" si="591"/>
        <v/>
      </c>
      <c r="AX290" s="136" t="str">
        <f t="shared" si="591"/>
        <v/>
      </c>
      <c r="AY290" s="136" t="str">
        <f t="shared" si="591"/>
        <v/>
      </c>
      <c r="AZ290" s="136" t="str">
        <f t="shared" si="591"/>
        <v/>
      </c>
      <c r="BA290" s="136" t="str">
        <f t="shared" si="591"/>
        <v/>
      </c>
      <c r="BB290" s="136" t="str">
        <f t="shared" si="591"/>
        <v/>
      </c>
      <c r="BC290" s="136" t="str">
        <f t="shared" si="591"/>
        <v/>
      </c>
      <c r="BD290" s="136" t="str">
        <f t="shared" si="591"/>
        <v/>
      </c>
      <c r="BE290" s="136" t="str">
        <f t="shared" si="591"/>
        <v/>
      </c>
      <c r="BF290" s="136" t="str">
        <f t="shared" si="591"/>
        <v/>
      </c>
      <c r="BG290" s="136" t="str">
        <f t="shared" si="591"/>
        <v/>
      </c>
      <c r="BH290" s="136" t="str">
        <f t="shared" si="591"/>
        <v/>
      </c>
      <c r="BI290" s="136" t="str">
        <f t="shared" si="591"/>
        <v/>
      </c>
      <c r="BJ290" s="136" t="str">
        <f t="shared" si="591"/>
        <v/>
      </c>
      <c r="BK290" s="136" t="str">
        <f t="shared" si="591"/>
        <v/>
      </c>
      <c r="BL290" s="136" t="str">
        <f t="shared" si="591"/>
        <v/>
      </c>
      <c r="BM290" s="136" t="str">
        <f t="shared" si="591"/>
        <v/>
      </c>
      <c r="BN290" s="136" t="str">
        <f t="shared" si="591"/>
        <v/>
      </c>
      <c r="BO290" s="136" t="str">
        <f t="shared" si="591"/>
        <v/>
      </c>
      <c r="BP290" s="136" t="str">
        <f t="shared" si="591"/>
        <v/>
      </c>
      <c r="BQ290" s="136" t="str">
        <f t="shared" si="591"/>
        <v/>
      </c>
      <c r="BR290" s="136" t="str">
        <f t="shared" si="591"/>
        <v/>
      </c>
    </row>
    <row r="291" spans="1:70">
      <c r="A291" s="133" t="str">
        <f>IFERROR(IF(IF(AND(ROW(A291)=ROW($A$6),$G$2&lt;DATEVALUE("28/07/2006")),$G$2+1,INDEX('Intereses moratorios'!$A$7:$A$299,MATCH($G$2,'Intereses moratorios'!$A$7:$A$299,1)+ROW(A291)-ROW($A$6)))=0,"",IF(AND(ROW(A291)=ROW($A$6),$G$2&lt;DATEVALUE("28/07/2006")),$G$2+1,INDEX('Intereses moratorios'!$A$7:$A$299,MATCH($G$2,'Intereses moratorios'!$A$7:$A$299,1)+ROW(A291)-ROW($A$6)))),"")</f>
        <v/>
      </c>
      <c r="B291" s="133" t="str">
        <f>IFERROR(INDEX('Intereses moratorios'!$B$7:$B$299,MATCH(A291,'Intereses moratorios'!$A$7:$A$299,0)),"")</f>
        <v/>
      </c>
      <c r="C291" s="134" t="str">
        <f>IF(A291="","",IFERROR(IF($G$1&gt;=DATEVALUE("22/11/2019"),$E$4,INDEX('Intereses moratorios'!$D$7:$D$299,MATCH(A291,'Intereses moratorios'!$A$7:$A$299,0))),""))</f>
        <v/>
      </c>
      <c r="D291" s="133" t="str">
        <f t="shared" si="536"/>
        <v/>
      </c>
      <c r="E291" s="133" t="str">
        <f t="shared" si="537"/>
        <v/>
      </c>
      <c r="F291" s="135" t="str">
        <f t="shared" si="533"/>
        <v/>
      </c>
      <c r="G291" s="136" t="str">
        <f t="shared" si="530"/>
        <v/>
      </c>
      <c r="H291" s="136" t="str">
        <f t="shared" ref="H291:AM291" si="592">IF(D291&lt;&gt;"",ROUND(H4*IF($G$1&gt;=DATEVALUE("22/11/2019"),$C$291/365)*$F$291,IF(FALSE,-3,2)),"")</f>
        <v/>
      </c>
      <c r="I291" s="136" t="str">
        <f t="shared" si="592"/>
        <v/>
      </c>
      <c r="J291" s="136" t="str">
        <f t="shared" si="592"/>
        <v/>
      </c>
      <c r="K291" s="136" t="str">
        <f t="shared" si="592"/>
        <v/>
      </c>
      <c r="L291" s="136" t="str">
        <f t="shared" si="592"/>
        <v/>
      </c>
      <c r="M291" s="136" t="str">
        <f t="shared" si="592"/>
        <v/>
      </c>
      <c r="N291" s="136" t="str">
        <f t="shared" si="592"/>
        <v/>
      </c>
      <c r="O291" s="136" t="str">
        <f t="shared" si="592"/>
        <v/>
      </c>
      <c r="P291" s="136" t="str">
        <f t="shared" si="592"/>
        <v/>
      </c>
      <c r="Q291" s="136" t="str">
        <f t="shared" si="592"/>
        <v/>
      </c>
      <c r="R291" s="136" t="str">
        <f t="shared" si="592"/>
        <v/>
      </c>
      <c r="S291" s="136" t="str">
        <f t="shared" si="592"/>
        <v/>
      </c>
      <c r="T291" s="136" t="str">
        <f t="shared" si="592"/>
        <v/>
      </c>
      <c r="U291" s="136" t="str">
        <f t="shared" si="592"/>
        <v/>
      </c>
      <c r="V291" s="136" t="str">
        <f t="shared" si="592"/>
        <v/>
      </c>
      <c r="W291" s="136" t="str">
        <f t="shared" si="592"/>
        <v/>
      </c>
      <c r="X291" s="136" t="str">
        <f t="shared" si="592"/>
        <v/>
      </c>
      <c r="Y291" s="136" t="str">
        <f t="shared" si="592"/>
        <v/>
      </c>
      <c r="Z291" s="136" t="str">
        <f t="shared" si="592"/>
        <v/>
      </c>
      <c r="AA291" s="136" t="str">
        <f t="shared" si="592"/>
        <v/>
      </c>
      <c r="AB291" s="136" t="str">
        <f t="shared" si="592"/>
        <v/>
      </c>
      <c r="AC291" s="136" t="str">
        <f t="shared" si="592"/>
        <v/>
      </c>
      <c r="AD291" s="136" t="str">
        <f t="shared" si="592"/>
        <v/>
      </c>
      <c r="AE291" s="136" t="str">
        <f t="shared" si="592"/>
        <v/>
      </c>
      <c r="AF291" s="136" t="str">
        <f t="shared" si="592"/>
        <v/>
      </c>
      <c r="AG291" s="136" t="str">
        <f t="shared" si="592"/>
        <v/>
      </c>
      <c r="AH291" s="136" t="str">
        <f t="shared" si="592"/>
        <v/>
      </c>
      <c r="AI291" s="136" t="str">
        <f t="shared" si="592"/>
        <v/>
      </c>
      <c r="AJ291" s="136" t="str">
        <f t="shared" si="592"/>
        <v/>
      </c>
      <c r="AK291" s="136" t="str">
        <f t="shared" si="592"/>
        <v/>
      </c>
      <c r="AL291" s="136" t="str">
        <f t="shared" si="592"/>
        <v/>
      </c>
      <c r="AM291" s="136" t="str">
        <f t="shared" si="592"/>
        <v/>
      </c>
      <c r="AN291" s="136" t="str">
        <f t="shared" ref="AN291:BR291" si="593">IF(AJ291&lt;&gt;"",ROUND(AN4*IF($G$1&gt;=DATEVALUE("22/11/2019"),$C$291/365)*$F$291,IF(FALSE,-3,2)),"")</f>
        <v/>
      </c>
      <c r="AO291" s="136" t="str">
        <f t="shared" si="593"/>
        <v/>
      </c>
      <c r="AP291" s="136" t="str">
        <f t="shared" si="593"/>
        <v/>
      </c>
      <c r="AQ291" s="136" t="str">
        <f t="shared" si="593"/>
        <v/>
      </c>
      <c r="AR291" s="136" t="str">
        <f t="shared" si="593"/>
        <v/>
      </c>
      <c r="AS291" s="136" t="str">
        <f t="shared" si="593"/>
        <v/>
      </c>
      <c r="AT291" s="136" t="str">
        <f t="shared" si="593"/>
        <v/>
      </c>
      <c r="AU291" s="136" t="str">
        <f t="shared" si="593"/>
        <v/>
      </c>
      <c r="AV291" s="136" t="str">
        <f t="shared" si="593"/>
        <v/>
      </c>
      <c r="AW291" s="136" t="str">
        <f t="shared" si="593"/>
        <v/>
      </c>
      <c r="AX291" s="136" t="str">
        <f t="shared" si="593"/>
        <v/>
      </c>
      <c r="AY291" s="136" t="str">
        <f t="shared" si="593"/>
        <v/>
      </c>
      <c r="AZ291" s="136" t="str">
        <f t="shared" si="593"/>
        <v/>
      </c>
      <c r="BA291" s="136" t="str">
        <f t="shared" si="593"/>
        <v/>
      </c>
      <c r="BB291" s="136" t="str">
        <f t="shared" si="593"/>
        <v/>
      </c>
      <c r="BC291" s="136" t="str">
        <f t="shared" si="593"/>
        <v/>
      </c>
      <c r="BD291" s="136" t="str">
        <f t="shared" si="593"/>
        <v/>
      </c>
      <c r="BE291" s="136" t="str">
        <f t="shared" si="593"/>
        <v/>
      </c>
      <c r="BF291" s="136" t="str">
        <f t="shared" si="593"/>
        <v/>
      </c>
      <c r="BG291" s="136" t="str">
        <f t="shared" si="593"/>
        <v/>
      </c>
      <c r="BH291" s="136" t="str">
        <f t="shared" si="593"/>
        <v/>
      </c>
      <c r="BI291" s="136" t="str">
        <f t="shared" si="593"/>
        <v/>
      </c>
      <c r="BJ291" s="136" t="str">
        <f t="shared" si="593"/>
        <v/>
      </c>
      <c r="BK291" s="136" t="str">
        <f t="shared" si="593"/>
        <v/>
      </c>
      <c r="BL291" s="136" t="str">
        <f t="shared" si="593"/>
        <v/>
      </c>
      <c r="BM291" s="136" t="str">
        <f t="shared" si="593"/>
        <v/>
      </c>
      <c r="BN291" s="136" t="str">
        <f t="shared" si="593"/>
        <v/>
      </c>
      <c r="BO291" s="136" t="str">
        <f t="shared" si="593"/>
        <v/>
      </c>
      <c r="BP291" s="136" t="str">
        <f t="shared" si="593"/>
        <v/>
      </c>
      <c r="BQ291" s="136" t="str">
        <f t="shared" si="593"/>
        <v/>
      </c>
      <c r="BR291" s="136" t="str">
        <f t="shared" si="593"/>
        <v/>
      </c>
    </row>
    <row r="292" spans="1:70">
      <c r="A292" s="133" t="str">
        <f>IFERROR(IF(IF(AND(ROW(A292)=ROW($A$6),$G$2&lt;DATEVALUE("28/07/2006")),$G$2+1,INDEX('Intereses moratorios'!$A$7:$A$299,MATCH($G$2,'Intereses moratorios'!$A$7:$A$299,1)+ROW(A292)-ROW($A$6)))=0,"",IF(AND(ROW(A292)=ROW($A$6),$G$2&lt;DATEVALUE("28/07/2006")),$G$2+1,INDEX('Intereses moratorios'!$A$7:$A$299,MATCH($G$2,'Intereses moratorios'!$A$7:$A$299,1)+ROW(A292)-ROW($A$6)))),"")</f>
        <v/>
      </c>
      <c r="B292" s="133" t="str">
        <f>IFERROR(INDEX('Intereses moratorios'!$B$7:$B$299,MATCH(A292,'Intereses moratorios'!$A$7:$A$299,0)),"")</f>
        <v/>
      </c>
      <c r="C292" s="134" t="str">
        <f>IF(A292="","",IFERROR(IF($G$1&gt;=DATEVALUE("22/11/2019"),$E$4,INDEX('Intereses moratorios'!$D$7:$D$299,MATCH(A292,'Intereses moratorios'!$A$7:$A$299,0))),""))</f>
        <v/>
      </c>
      <c r="D292" s="133" t="str">
        <f t="shared" si="536"/>
        <v/>
      </c>
      <c r="E292" s="133" t="str">
        <f t="shared" si="537"/>
        <v/>
      </c>
      <c r="F292" s="135" t="str">
        <f t="shared" si="533"/>
        <v/>
      </c>
      <c r="G292" s="136" t="str">
        <f t="shared" si="530"/>
        <v/>
      </c>
      <c r="H292" s="136" t="str">
        <f t="shared" ref="H292:AM292" si="594">IF(D292&lt;&gt;"",ROUND(H4*IF($G$1&gt;=DATEVALUE("22/11/2019"),$C$292/365)*$F$292,IF(FALSE,-3,2)),"")</f>
        <v/>
      </c>
      <c r="I292" s="136" t="str">
        <f t="shared" si="594"/>
        <v/>
      </c>
      <c r="J292" s="136" t="str">
        <f t="shared" si="594"/>
        <v/>
      </c>
      <c r="K292" s="136" t="str">
        <f t="shared" si="594"/>
        <v/>
      </c>
      <c r="L292" s="136" t="str">
        <f t="shared" si="594"/>
        <v/>
      </c>
      <c r="M292" s="136" t="str">
        <f t="shared" si="594"/>
        <v/>
      </c>
      <c r="N292" s="136" t="str">
        <f t="shared" si="594"/>
        <v/>
      </c>
      <c r="O292" s="136" t="str">
        <f t="shared" si="594"/>
        <v/>
      </c>
      <c r="P292" s="136" t="str">
        <f t="shared" si="594"/>
        <v/>
      </c>
      <c r="Q292" s="136" t="str">
        <f t="shared" si="594"/>
        <v/>
      </c>
      <c r="R292" s="136" t="str">
        <f t="shared" si="594"/>
        <v/>
      </c>
      <c r="S292" s="136" t="str">
        <f t="shared" si="594"/>
        <v/>
      </c>
      <c r="T292" s="136" t="str">
        <f t="shared" si="594"/>
        <v/>
      </c>
      <c r="U292" s="136" t="str">
        <f t="shared" si="594"/>
        <v/>
      </c>
      <c r="V292" s="136" t="str">
        <f t="shared" si="594"/>
        <v/>
      </c>
      <c r="W292" s="136" t="str">
        <f t="shared" si="594"/>
        <v/>
      </c>
      <c r="X292" s="136" t="str">
        <f t="shared" si="594"/>
        <v/>
      </c>
      <c r="Y292" s="136" t="str">
        <f t="shared" si="594"/>
        <v/>
      </c>
      <c r="Z292" s="136" t="str">
        <f t="shared" si="594"/>
        <v/>
      </c>
      <c r="AA292" s="136" t="str">
        <f t="shared" si="594"/>
        <v/>
      </c>
      <c r="AB292" s="136" t="str">
        <f t="shared" si="594"/>
        <v/>
      </c>
      <c r="AC292" s="136" t="str">
        <f t="shared" si="594"/>
        <v/>
      </c>
      <c r="AD292" s="136" t="str">
        <f t="shared" si="594"/>
        <v/>
      </c>
      <c r="AE292" s="136" t="str">
        <f t="shared" si="594"/>
        <v/>
      </c>
      <c r="AF292" s="136" t="str">
        <f t="shared" si="594"/>
        <v/>
      </c>
      <c r="AG292" s="136" t="str">
        <f t="shared" si="594"/>
        <v/>
      </c>
      <c r="AH292" s="136" t="str">
        <f t="shared" si="594"/>
        <v/>
      </c>
      <c r="AI292" s="136" t="str">
        <f t="shared" si="594"/>
        <v/>
      </c>
      <c r="AJ292" s="136" t="str">
        <f t="shared" si="594"/>
        <v/>
      </c>
      <c r="AK292" s="136" t="str">
        <f t="shared" si="594"/>
        <v/>
      </c>
      <c r="AL292" s="136" t="str">
        <f t="shared" si="594"/>
        <v/>
      </c>
      <c r="AM292" s="136" t="str">
        <f t="shared" si="594"/>
        <v/>
      </c>
      <c r="AN292" s="136" t="str">
        <f t="shared" ref="AN292:BR292" si="595">IF(AJ292&lt;&gt;"",ROUND(AN4*IF($G$1&gt;=DATEVALUE("22/11/2019"),$C$292/365)*$F$292,IF(FALSE,-3,2)),"")</f>
        <v/>
      </c>
      <c r="AO292" s="136" t="str">
        <f t="shared" si="595"/>
        <v/>
      </c>
      <c r="AP292" s="136" t="str">
        <f t="shared" si="595"/>
        <v/>
      </c>
      <c r="AQ292" s="136" t="str">
        <f t="shared" si="595"/>
        <v/>
      </c>
      <c r="AR292" s="136" t="str">
        <f t="shared" si="595"/>
        <v/>
      </c>
      <c r="AS292" s="136" t="str">
        <f t="shared" si="595"/>
        <v/>
      </c>
      <c r="AT292" s="136" t="str">
        <f t="shared" si="595"/>
        <v/>
      </c>
      <c r="AU292" s="136" t="str">
        <f t="shared" si="595"/>
        <v/>
      </c>
      <c r="AV292" s="136" t="str">
        <f t="shared" si="595"/>
        <v/>
      </c>
      <c r="AW292" s="136" t="str">
        <f t="shared" si="595"/>
        <v/>
      </c>
      <c r="AX292" s="136" t="str">
        <f t="shared" si="595"/>
        <v/>
      </c>
      <c r="AY292" s="136" t="str">
        <f t="shared" si="595"/>
        <v/>
      </c>
      <c r="AZ292" s="136" t="str">
        <f t="shared" si="595"/>
        <v/>
      </c>
      <c r="BA292" s="136" t="str">
        <f t="shared" si="595"/>
        <v/>
      </c>
      <c r="BB292" s="136" t="str">
        <f t="shared" si="595"/>
        <v/>
      </c>
      <c r="BC292" s="136" t="str">
        <f t="shared" si="595"/>
        <v/>
      </c>
      <c r="BD292" s="136" t="str">
        <f t="shared" si="595"/>
        <v/>
      </c>
      <c r="BE292" s="136" t="str">
        <f t="shared" si="595"/>
        <v/>
      </c>
      <c r="BF292" s="136" t="str">
        <f t="shared" si="595"/>
        <v/>
      </c>
      <c r="BG292" s="136" t="str">
        <f t="shared" si="595"/>
        <v/>
      </c>
      <c r="BH292" s="136" t="str">
        <f t="shared" si="595"/>
        <v/>
      </c>
      <c r="BI292" s="136" t="str">
        <f t="shared" si="595"/>
        <v/>
      </c>
      <c r="BJ292" s="136" t="str">
        <f t="shared" si="595"/>
        <v/>
      </c>
      <c r="BK292" s="136" t="str">
        <f t="shared" si="595"/>
        <v/>
      </c>
      <c r="BL292" s="136" t="str">
        <f t="shared" si="595"/>
        <v/>
      </c>
      <c r="BM292" s="136" t="str">
        <f t="shared" si="595"/>
        <v/>
      </c>
      <c r="BN292" s="136" t="str">
        <f t="shared" si="595"/>
        <v/>
      </c>
      <c r="BO292" s="136" t="str">
        <f t="shared" si="595"/>
        <v/>
      </c>
      <c r="BP292" s="136" t="str">
        <f t="shared" si="595"/>
        <v/>
      </c>
      <c r="BQ292" s="136" t="str">
        <f t="shared" si="595"/>
        <v/>
      </c>
      <c r="BR292" s="136" t="str">
        <f t="shared" si="595"/>
        <v/>
      </c>
    </row>
    <row r="293" spans="1:70">
      <c r="A293" s="133" t="str">
        <f>IFERROR(IF(IF(AND(ROW(A293)=ROW($A$6),$G$2&lt;DATEVALUE("28/07/2006")),$G$2+1,INDEX('Intereses moratorios'!$A$7:$A$299,MATCH($G$2,'Intereses moratorios'!$A$7:$A$299,1)+ROW(A293)-ROW($A$6)))=0,"",IF(AND(ROW(A293)=ROW($A$6),$G$2&lt;DATEVALUE("28/07/2006")),$G$2+1,INDEX('Intereses moratorios'!$A$7:$A$299,MATCH($G$2,'Intereses moratorios'!$A$7:$A$299,1)+ROW(A293)-ROW($A$6)))),"")</f>
        <v/>
      </c>
      <c r="B293" s="133" t="str">
        <f>IFERROR(INDEX('Intereses moratorios'!$B$7:$B$299,MATCH(A293,'Intereses moratorios'!$A$7:$A$299,0)),"")</f>
        <v/>
      </c>
      <c r="C293" s="134" t="str">
        <f>IF(A293="","",IFERROR(IF($G$1&gt;=DATEVALUE("22/11/2019"),$E$4,INDEX('Intereses moratorios'!$D$7:$D$299,MATCH(A293,'Intereses moratorios'!$A$7:$A$299,0))),""))</f>
        <v/>
      </c>
      <c r="D293" s="133" t="str">
        <f t="shared" si="536"/>
        <v/>
      </c>
      <c r="E293" s="133" t="str">
        <f t="shared" si="537"/>
        <v/>
      </c>
      <c r="F293" s="135" t="str">
        <f t="shared" si="533"/>
        <v/>
      </c>
      <c r="G293" s="136" t="str">
        <f t="shared" si="530"/>
        <v/>
      </c>
      <c r="H293" s="136" t="str">
        <f t="shared" ref="H293:AM293" si="596">IF(D293&lt;&gt;"",ROUND(H4*IF($G$1&gt;=DATEVALUE("22/11/2019"),$C$293/365)*$F$293,IF(FALSE,-3,2)),"")</f>
        <v/>
      </c>
      <c r="I293" s="136" t="str">
        <f t="shared" si="596"/>
        <v/>
      </c>
      <c r="J293" s="136" t="str">
        <f t="shared" si="596"/>
        <v/>
      </c>
      <c r="K293" s="136" t="str">
        <f t="shared" si="596"/>
        <v/>
      </c>
      <c r="L293" s="136" t="str">
        <f t="shared" si="596"/>
        <v/>
      </c>
      <c r="M293" s="136" t="str">
        <f t="shared" si="596"/>
        <v/>
      </c>
      <c r="N293" s="136" t="str">
        <f t="shared" si="596"/>
        <v/>
      </c>
      <c r="O293" s="136" t="str">
        <f t="shared" si="596"/>
        <v/>
      </c>
      <c r="P293" s="136" t="str">
        <f t="shared" si="596"/>
        <v/>
      </c>
      <c r="Q293" s="136" t="str">
        <f t="shared" si="596"/>
        <v/>
      </c>
      <c r="R293" s="136" t="str">
        <f t="shared" si="596"/>
        <v/>
      </c>
      <c r="S293" s="136" t="str">
        <f t="shared" si="596"/>
        <v/>
      </c>
      <c r="T293" s="136" t="str">
        <f t="shared" si="596"/>
        <v/>
      </c>
      <c r="U293" s="136" t="str">
        <f t="shared" si="596"/>
        <v/>
      </c>
      <c r="V293" s="136" t="str">
        <f t="shared" si="596"/>
        <v/>
      </c>
      <c r="W293" s="136" t="str">
        <f t="shared" si="596"/>
        <v/>
      </c>
      <c r="X293" s="136" t="str">
        <f t="shared" si="596"/>
        <v/>
      </c>
      <c r="Y293" s="136" t="str">
        <f t="shared" si="596"/>
        <v/>
      </c>
      <c r="Z293" s="136" t="str">
        <f t="shared" si="596"/>
        <v/>
      </c>
      <c r="AA293" s="136" t="str">
        <f t="shared" si="596"/>
        <v/>
      </c>
      <c r="AB293" s="136" t="str">
        <f t="shared" si="596"/>
        <v/>
      </c>
      <c r="AC293" s="136" t="str">
        <f t="shared" si="596"/>
        <v/>
      </c>
      <c r="AD293" s="136" t="str">
        <f t="shared" si="596"/>
        <v/>
      </c>
      <c r="AE293" s="136" t="str">
        <f t="shared" si="596"/>
        <v/>
      </c>
      <c r="AF293" s="136" t="str">
        <f t="shared" si="596"/>
        <v/>
      </c>
      <c r="AG293" s="136" t="str">
        <f t="shared" si="596"/>
        <v/>
      </c>
      <c r="AH293" s="136" t="str">
        <f t="shared" si="596"/>
        <v/>
      </c>
      <c r="AI293" s="136" t="str">
        <f t="shared" si="596"/>
        <v/>
      </c>
      <c r="AJ293" s="136" t="str">
        <f t="shared" si="596"/>
        <v/>
      </c>
      <c r="AK293" s="136" t="str">
        <f t="shared" si="596"/>
        <v/>
      </c>
      <c r="AL293" s="136" t="str">
        <f t="shared" si="596"/>
        <v/>
      </c>
      <c r="AM293" s="136" t="str">
        <f t="shared" si="596"/>
        <v/>
      </c>
      <c r="AN293" s="136" t="str">
        <f t="shared" ref="AN293:BR293" si="597">IF(AJ293&lt;&gt;"",ROUND(AN4*IF($G$1&gt;=DATEVALUE("22/11/2019"),$C$293/365)*$F$293,IF(FALSE,-3,2)),"")</f>
        <v/>
      </c>
      <c r="AO293" s="136" t="str">
        <f t="shared" si="597"/>
        <v/>
      </c>
      <c r="AP293" s="136" t="str">
        <f t="shared" si="597"/>
        <v/>
      </c>
      <c r="AQ293" s="136" t="str">
        <f t="shared" si="597"/>
        <v/>
      </c>
      <c r="AR293" s="136" t="str">
        <f t="shared" si="597"/>
        <v/>
      </c>
      <c r="AS293" s="136" t="str">
        <f t="shared" si="597"/>
        <v/>
      </c>
      <c r="AT293" s="136" t="str">
        <f t="shared" si="597"/>
        <v/>
      </c>
      <c r="AU293" s="136" t="str">
        <f t="shared" si="597"/>
        <v/>
      </c>
      <c r="AV293" s="136" t="str">
        <f t="shared" si="597"/>
        <v/>
      </c>
      <c r="AW293" s="136" t="str">
        <f t="shared" si="597"/>
        <v/>
      </c>
      <c r="AX293" s="136" t="str">
        <f t="shared" si="597"/>
        <v/>
      </c>
      <c r="AY293" s="136" t="str">
        <f t="shared" si="597"/>
        <v/>
      </c>
      <c r="AZ293" s="136" t="str">
        <f t="shared" si="597"/>
        <v/>
      </c>
      <c r="BA293" s="136" t="str">
        <f t="shared" si="597"/>
        <v/>
      </c>
      <c r="BB293" s="136" t="str">
        <f t="shared" si="597"/>
        <v/>
      </c>
      <c r="BC293" s="136" t="str">
        <f t="shared" si="597"/>
        <v/>
      </c>
      <c r="BD293" s="136" t="str">
        <f t="shared" si="597"/>
        <v/>
      </c>
      <c r="BE293" s="136" t="str">
        <f t="shared" si="597"/>
        <v/>
      </c>
      <c r="BF293" s="136" t="str">
        <f t="shared" si="597"/>
        <v/>
      </c>
      <c r="BG293" s="136" t="str">
        <f t="shared" si="597"/>
        <v/>
      </c>
      <c r="BH293" s="136" t="str">
        <f t="shared" si="597"/>
        <v/>
      </c>
      <c r="BI293" s="136" t="str">
        <f t="shared" si="597"/>
        <v/>
      </c>
      <c r="BJ293" s="136" t="str">
        <f t="shared" si="597"/>
        <v/>
      </c>
      <c r="BK293" s="136" t="str">
        <f t="shared" si="597"/>
        <v/>
      </c>
      <c r="BL293" s="136" t="str">
        <f t="shared" si="597"/>
        <v/>
      </c>
      <c r="BM293" s="136" t="str">
        <f t="shared" si="597"/>
        <v/>
      </c>
      <c r="BN293" s="136" t="str">
        <f t="shared" si="597"/>
        <v/>
      </c>
      <c r="BO293" s="136" t="str">
        <f t="shared" si="597"/>
        <v/>
      </c>
      <c r="BP293" s="136" t="str">
        <f t="shared" si="597"/>
        <v/>
      </c>
      <c r="BQ293" s="136" t="str">
        <f t="shared" si="597"/>
        <v/>
      </c>
      <c r="BR293" s="136" t="str">
        <f t="shared" si="597"/>
        <v/>
      </c>
    </row>
    <row r="294" spans="1:70">
      <c r="A294" s="133" t="str">
        <f>IFERROR(IF(IF(AND(ROW(A294)=ROW($A$6),$G$2&lt;DATEVALUE("28/07/2006")),$G$2+1,INDEX('Intereses moratorios'!$A$7:$A$299,MATCH($G$2,'Intereses moratorios'!$A$7:$A$299,1)+ROW(A294)-ROW($A$6)))=0,"",IF(AND(ROW(A294)=ROW($A$6),$G$2&lt;DATEVALUE("28/07/2006")),$G$2+1,INDEX('Intereses moratorios'!$A$7:$A$299,MATCH($G$2,'Intereses moratorios'!$A$7:$A$299,1)+ROW(A294)-ROW($A$6)))),"")</f>
        <v/>
      </c>
      <c r="B294" s="133" t="str">
        <f>IFERROR(INDEX('Intereses moratorios'!$B$7:$B$299,MATCH(A294,'Intereses moratorios'!$A$7:$A$299,0)),"")</f>
        <v/>
      </c>
      <c r="C294" s="134" t="str">
        <f>IF(A294="","",IFERROR(IF($G$1&gt;=DATEVALUE("22/11/2019"),$E$4,INDEX('Intereses moratorios'!$D$7:$D$299,MATCH(A294,'Intereses moratorios'!$A$7:$A$299,0))),""))</f>
        <v/>
      </c>
      <c r="D294" s="133" t="str">
        <f t="shared" si="536"/>
        <v/>
      </c>
      <c r="E294" s="133" t="str">
        <f t="shared" si="537"/>
        <v/>
      </c>
      <c r="F294" s="135" t="str">
        <f t="shared" si="533"/>
        <v/>
      </c>
      <c r="G294" s="136" t="str">
        <f t="shared" si="530"/>
        <v/>
      </c>
      <c r="H294" s="136" t="str">
        <f t="shared" ref="H294:AM294" si="598">IF(D294&lt;&gt;"",ROUND(H4*IF($G$1&gt;=DATEVALUE("22/11/2019"),$C$294/365)*$F$294,IF(FALSE,-3,2)),"")</f>
        <v/>
      </c>
      <c r="I294" s="136" t="str">
        <f t="shared" si="598"/>
        <v/>
      </c>
      <c r="J294" s="136" t="str">
        <f t="shared" si="598"/>
        <v/>
      </c>
      <c r="K294" s="136" t="str">
        <f t="shared" si="598"/>
        <v/>
      </c>
      <c r="L294" s="136" t="str">
        <f t="shared" si="598"/>
        <v/>
      </c>
      <c r="M294" s="136" t="str">
        <f t="shared" si="598"/>
        <v/>
      </c>
      <c r="N294" s="136" t="str">
        <f t="shared" si="598"/>
        <v/>
      </c>
      <c r="O294" s="136" t="str">
        <f t="shared" si="598"/>
        <v/>
      </c>
      <c r="P294" s="136" t="str">
        <f t="shared" si="598"/>
        <v/>
      </c>
      <c r="Q294" s="136" t="str">
        <f t="shared" si="598"/>
        <v/>
      </c>
      <c r="R294" s="136" t="str">
        <f t="shared" si="598"/>
        <v/>
      </c>
      <c r="S294" s="136" t="str">
        <f t="shared" si="598"/>
        <v/>
      </c>
      <c r="T294" s="136" t="str">
        <f t="shared" si="598"/>
        <v/>
      </c>
      <c r="U294" s="136" t="str">
        <f t="shared" si="598"/>
        <v/>
      </c>
      <c r="V294" s="136" t="str">
        <f t="shared" si="598"/>
        <v/>
      </c>
      <c r="W294" s="136" t="str">
        <f t="shared" si="598"/>
        <v/>
      </c>
      <c r="X294" s="136" t="str">
        <f t="shared" si="598"/>
        <v/>
      </c>
      <c r="Y294" s="136" t="str">
        <f t="shared" si="598"/>
        <v/>
      </c>
      <c r="Z294" s="136" t="str">
        <f t="shared" si="598"/>
        <v/>
      </c>
      <c r="AA294" s="136" t="str">
        <f t="shared" si="598"/>
        <v/>
      </c>
      <c r="AB294" s="136" t="str">
        <f t="shared" si="598"/>
        <v/>
      </c>
      <c r="AC294" s="136" t="str">
        <f t="shared" si="598"/>
        <v/>
      </c>
      <c r="AD294" s="136" t="str">
        <f t="shared" si="598"/>
        <v/>
      </c>
      <c r="AE294" s="136" t="str">
        <f t="shared" si="598"/>
        <v/>
      </c>
      <c r="AF294" s="136" t="str">
        <f t="shared" si="598"/>
        <v/>
      </c>
      <c r="AG294" s="136" t="str">
        <f t="shared" si="598"/>
        <v/>
      </c>
      <c r="AH294" s="136" t="str">
        <f t="shared" si="598"/>
        <v/>
      </c>
      <c r="AI294" s="136" t="str">
        <f t="shared" si="598"/>
        <v/>
      </c>
      <c r="AJ294" s="136" t="str">
        <f t="shared" si="598"/>
        <v/>
      </c>
      <c r="AK294" s="136" t="str">
        <f t="shared" si="598"/>
        <v/>
      </c>
      <c r="AL294" s="136" t="str">
        <f t="shared" si="598"/>
        <v/>
      </c>
      <c r="AM294" s="136" t="str">
        <f t="shared" si="598"/>
        <v/>
      </c>
      <c r="AN294" s="136" t="str">
        <f t="shared" ref="AN294:BR294" si="599">IF(AJ294&lt;&gt;"",ROUND(AN4*IF($G$1&gt;=DATEVALUE("22/11/2019"),$C$294/365)*$F$294,IF(FALSE,-3,2)),"")</f>
        <v/>
      </c>
      <c r="AO294" s="136" t="str">
        <f t="shared" si="599"/>
        <v/>
      </c>
      <c r="AP294" s="136" t="str">
        <f t="shared" si="599"/>
        <v/>
      </c>
      <c r="AQ294" s="136" t="str">
        <f t="shared" si="599"/>
        <v/>
      </c>
      <c r="AR294" s="136" t="str">
        <f t="shared" si="599"/>
        <v/>
      </c>
      <c r="AS294" s="136" t="str">
        <f t="shared" si="599"/>
        <v/>
      </c>
      <c r="AT294" s="136" t="str">
        <f t="shared" si="599"/>
        <v/>
      </c>
      <c r="AU294" s="136" t="str">
        <f t="shared" si="599"/>
        <v/>
      </c>
      <c r="AV294" s="136" t="str">
        <f t="shared" si="599"/>
        <v/>
      </c>
      <c r="AW294" s="136" t="str">
        <f t="shared" si="599"/>
        <v/>
      </c>
      <c r="AX294" s="136" t="str">
        <f t="shared" si="599"/>
        <v/>
      </c>
      <c r="AY294" s="136" t="str">
        <f t="shared" si="599"/>
        <v/>
      </c>
      <c r="AZ294" s="136" t="str">
        <f t="shared" si="599"/>
        <v/>
      </c>
      <c r="BA294" s="136" t="str">
        <f t="shared" si="599"/>
        <v/>
      </c>
      <c r="BB294" s="136" t="str">
        <f t="shared" si="599"/>
        <v/>
      </c>
      <c r="BC294" s="136" t="str">
        <f t="shared" si="599"/>
        <v/>
      </c>
      <c r="BD294" s="136" t="str">
        <f t="shared" si="599"/>
        <v/>
      </c>
      <c r="BE294" s="136" t="str">
        <f t="shared" si="599"/>
        <v/>
      </c>
      <c r="BF294" s="136" t="str">
        <f t="shared" si="599"/>
        <v/>
      </c>
      <c r="BG294" s="136" t="str">
        <f t="shared" si="599"/>
        <v/>
      </c>
      <c r="BH294" s="136" t="str">
        <f t="shared" si="599"/>
        <v/>
      </c>
      <c r="BI294" s="136" t="str">
        <f t="shared" si="599"/>
        <v/>
      </c>
      <c r="BJ294" s="136" t="str">
        <f t="shared" si="599"/>
        <v/>
      </c>
      <c r="BK294" s="136" t="str">
        <f t="shared" si="599"/>
        <v/>
      </c>
      <c r="BL294" s="136" t="str">
        <f t="shared" si="599"/>
        <v/>
      </c>
      <c r="BM294" s="136" t="str">
        <f t="shared" si="599"/>
        <v/>
      </c>
      <c r="BN294" s="136" t="str">
        <f t="shared" si="599"/>
        <v/>
      </c>
      <c r="BO294" s="136" t="str">
        <f t="shared" si="599"/>
        <v/>
      </c>
      <c r="BP294" s="136" t="str">
        <f t="shared" si="599"/>
        <v/>
      </c>
      <c r="BQ294" s="136" t="str">
        <f t="shared" si="599"/>
        <v/>
      </c>
      <c r="BR294" s="136" t="str">
        <f t="shared" si="599"/>
        <v/>
      </c>
    </row>
    <row r="295" spans="1:70">
      <c r="A295" s="133" t="str">
        <f>IFERROR(IF(IF(AND(ROW(A295)=ROW($A$6),$G$2&lt;DATEVALUE("28/07/2006")),$G$2+1,INDEX('Intereses moratorios'!$A$7:$A$299,MATCH($G$2,'Intereses moratorios'!$A$7:$A$299,1)+ROW(A295)-ROW($A$6)))=0,"",IF(AND(ROW(A295)=ROW($A$6),$G$2&lt;DATEVALUE("28/07/2006")),$G$2+1,INDEX('Intereses moratorios'!$A$7:$A$299,MATCH($G$2,'Intereses moratorios'!$A$7:$A$299,1)+ROW(A295)-ROW($A$6)))),"")</f>
        <v/>
      </c>
      <c r="B295" s="133" t="str">
        <f>IFERROR(INDEX('Intereses moratorios'!$B$7:$B$299,MATCH(A295,'Intereses moratorios'!$A$7:$A$299,0)),"")</f>
        <v/>
      </c>
      <c r="C295" s="134" t="str">
        <f>IF(A295="","",IFERROR(IF($G$1&gt;=DATEVALUE("22/11/2019"),$E$4,INDEX('Intereses moratorios'!$D$7:$D$299,MATCH(A295,'Intereses moratorios'!$A$7:$A$299,0))),""))</f>
        <v/>
      </c>
      <c r="D295" s="133" t="str">
        <f t="shared" si="536"/>
        <v/>
      </c>
      <c r="E295" s="133" t="str">
        <f t="shared" si="537"/>
        <v/>
      </c>
      <c r="F295" s="135" t="str">
        <f t="shared" si="533"/>
        <v/>
      </c>
      <c r="G295" s="136" t="str">
        <f t="shared" si="530"/>
        <v/>
      </c>
      <c r="H295" s="136" t="str">
        <f t="shared" ref="H295:AM295" si="600">IF(D295&lt;&gt;"",ROUND(H4*IF($G$1&gt;=DATEVALUE("22/11/2019"),$C$295/365)*$F$295,IF(FALSE,-3,2)),"")</f>
        <v/>
      </c>
      <c r="I295" s="136" t="str">
        <f t="shared" si="600"/>
        <v/>
      </c>
      <c r="J295" s="136" t="str">
        <f t="shared" si="600"/>
        <v/>
      </c>
      <c r="K295" s="136" t="str">
        <f t="shared" si="600"/>
        <v/>
      </c>
      <c r="L295" s="136" t="str">
        <f t="shared" si="600"/>
        <v/>
      </c>
      <c r="M295" s="136" t="str">
        <f t="shared" si="600"/>
        <v/>
      </c>
      <c r="N295" s="136" t="str">
        <f t="shared" si="600"/>
        <v/>
      </c>
      <c r="O295" s="136" t="str">
        <f t="shared" si="600"/>
        <v/>
      </c>
      <c r="P295" s="136" t="str">
        <f t="shared" si="600"/>
        <v/>
      </c>
      <c r="Q295" s="136" t="str">
        <f t="shared" si="600"/>
        <v/>
      </c>
      <c r="R295" s="136" t="str">
        <f t="shared" si="600"/>
        <v/>
      </c>
      <c r="S295" s="136" t="str">
        <f t="shared" si="600"/>
        <v/>
      </c>
      <c r="T295" s="136" t="str">
        <f t="shared" si="600"/>
        <v/>
      </c>
      <c r="U295" s="136" t="str">
        <f t="shared" si="600"/>
        <v/>
      </c>
      <c r="V295" s="136" t="str">
        <f t="shared" si="600"/>
        <v/>
      </c>
      <c r="W295" s="136" t="str">
        <f t="shared" si="600"/>
        <v/>
      </c>
      <c r="X295" s="136" t="str">
        <f t="shared" si="600"/>
        <v/>
      </c>
      <c r="Y295" s="136" t="str">
        <f t="shared" si="600"/>
        <v/>
      </c>
      <c r="Z295" s="136" t="str">
        <f t="shared" si="600"/>
        <v/>
      </c>
      <c r="AA295" s="136" t="str">
        <f t="shared" si="600"/>
        <v/>
      </c>
      <c r="AB295" s="136" t="str">
        <f t="shared" si="600"/>
        <v/>
      </c>
      <c r="AC295" s="136" t="str">
        <f t="shared" si="600"/>
        <v/>
      </c>
      <c r="AD295" s="136" t="str">
        <f t="shared" si="600"/>
        <v/>
      </c>
      <c r="AE295" s="136" t="str">
        <f t="shared" si="600"/>
        <v/>
      </c>
      <c r="AF295" s="136" t="str">
        <f t="shared" si="600"/>
        <v/>
      </c>
      <c r="AG295" s="136" t="str">
        <f t="shared" si="600"/>
        <v/>
      </c>
      <c r="AH295" s="136" t="str">
        <f t="shared" si="600"/>
        <v/>
      </c>
      <c r="AI295" s="136" t="str">
        <f t="shared" si="600"/>
        <v/>
      </c>
      <c r="AJ295" s="136" t="str">
        <f t="shared" si="600"/>
        <v/>
      </c>
      <c r="AK295" s="136" t="str">
        <f t="shared" si="600"/>
        <v/>
      </c>
      <c r="AL295" s="136" t="str">
        <f t="shared" si="600"/>
        <v/>
      </c>
      <c r="AM295" s="136" t="str">
        <f t="shared" si="600"/>
        <v/>
      </c>
      <c r="AN295" s="136" t="str">
        <f t="shared" ref="AN295:BR295" si="601">IF(AJ295&lt;&gt;"",ROUND(AN4*IF($G$1&gt;=DATEVALUE("22/11/2019"),$C$295/365)*$F$295,IF(FALSE,-3,2)),"")</f>
        <v/>
      </c>
      <c r="AO295" s="136" t="str">
        <f t="shared" si="601"/>
        <v/>
      </c>
      <c r="AP295" s="136" t="str">
        <f t="shared" si="601"/>
        <v/>
      </c>
      <c r="AQ295" s="136" t="str">
        <f t="shared" si="601"/>
        <v/>
      </c>
      <c r="AR295" s="136" t="str">
        <f t="shared" si="601"/>
        <v/>
      </c>
      <c r="AS295" s="136" t="str">
        <f t="shared" si="601"/>
        <v/>
      </c>
      <c r="AT295" s="136" t="str">
        <f t="shared" si="601"/>
        <v/>
      </c>
      <c r="AU295" s="136" t="str">
        <f t="shared" si="601"/>
        <v/>
      </c>
      <c r="AV295" s="136" t="str">
        <f t="shared" si="601"/>
        <v/>
      </c>
      <c r="AW295" s="136" t="str">
        <f t="shared" si="601"/>
        <v/>
      </c>
      <c r="AX295" s="136" t="str">
        <f t="shared" si="601"/>
        <v/>
      </c>
      <c r="AY295" s="136" t="str">
        <f t="shared" si="601"/>
        <v/>
      </c>
      <c r="AZ295" s="136" t="str">
        <f t="shared" si="601"/>
        <v/>
      </c>
      <c r="BA295" s="136" t="str">
        <f t="shared" si="601"/>
        <v/>
      </c>
      <c r="BB295" s="136" t="str">
        <f t="shared" si="601"/>
        <v/>
      </c>
      <c r="BC295" s="136" t="str">
        <f t="shared" si="601"/>
        <v/>
      </c>
      <c r="BD295" s="136" t="str">
        <f t="shared" si="601"/>
        <v/>
      </c>
      <c r="BE295" s="136" t="str">
        <f t="shared" si="601"/>
        <v/>
      </c>
      <c r="BF295" s="136" t="str">
        <f t="shared" si="601"/>
        <v/>
      </c>
      <c r="BG295" s="136" t="str">
        <f t="shared" si="601"/>
        <v/>
      </c>
      <c r="BH295" s="136" t="str">
        <f t="shared" si="601"/>
        <v/>
      </c>
      <c r="BI295" s="136" t="str">
        <f t="shared" si="601"/>
        <v/>
      </c>
      <c r="BJ295" s="136" t="str">
        <f t="shared" si="601"/>
        <v/>
      </c>
      <c r="BK295" s="136" t="str">
        <f t="shared" si="601"/>
        <v/>
      </c>
      <c r="BL295" s="136" t="str">
        <f t="shared" si="601"/>
        <v/>
      </c>
      <c r="BM295" s="136" t="str">
        <f t="shared" si="601"/>
        <v/>
      </c>
      <c r="BN295" s="136" t="str">
        <f t="shared" si="601"/>
        <v/>
      </c>
      <c r="BO295" s="136" t="str">
        <f t="shared" si="601"/>
        <v/>
      </c>
      <c r="BP295" s="136" t="str">
        <f t="shared" si="601"/>
        <v/>
      </c>
      <c r="BQ295" s="136" t="str">
        <f t="shared" si="601"/>
        <v/>
      </c>
      <c r="BR295" s="136" t="str">
        <f t="shared" si="601"/>
        <v/>
      </c>
    </row>
    <row r="296" spans="1:70">
      <c r="A296" s="133" t="str">
        <f>IFERROR(IF(IF(AND(ROW(A296)=ROW($A$6),$G$2&lt;DATEVALUE("28/07/2006")),$G$2+1,INDEX('Intereses moratorios'!$A$7:$A$299,MATCH($G$2,'Intereses moratorios'!$A$7:$A$299,1)+ROW(A296)-ROW($A$6)))=0,"",IF(AND(ROW(A296)=ROW($A$6),$G$2&lt;DATEVALUE("28/07/2006")),$G$2+1,INDEX('Intereses moratorios'!$A$7:$A$299,MATCH($G$2,'Intereses moratorios'!$A$7:$A$299,1)+ROW(A296)-ROW($A$6)))),"")</f>
        <v/>
      </c>
      <c r="B296" s="133" t="str">
        <f>IFERROR(INDEX('Intereses moratorios'!$B$7:$B$299,MATCH(A296,'Intereses moratorios'!$A$7:$A$299,0)),"")</f>
        <v/>
      </c>
      <c r="C296" s="134" t="str">
        <f>IF(A296="","",IFERROR(IF($G$1&gt;=DATEVALUE("22/11/2019"),$E$4,INDEX('Intereses moratorios'!$D$7:$D$299,MATCH(A296,'Intereses moratorios'!$A$7:$A$299,0))),""))</f>
        <v/>
      </c>
      <c r="D296" s="133" t="str">
        <f t="shared" si="536"/>
        <v/>
      </c>
      <c r="E296" s="133" t="str">
        <f t="shared" si="537"/>
        <v/>
      </c>
      <c r="F296" s="135" t="str">
        <f t="shared" si="533"/>
        <v/>
      </c>
      <c r="G296" s="136" t="str">
        <f t="shared" si="530"/>
        <v/>
      </c>
      <c r="H296" s="136" t="str">
        <f t="shared" ref="H296:AM296" si="602">IF(D296&lt;&gt;"",ROUND(H4*IF($G$1&gt;=DATEVALUE("22/11/2019"),$C$296/365)*$F$296,IF(FALSE,-3,2)),"")</f>
        <v/>
      </c>
      <c r="I296" s="136" t="str">
        <f t="shared" si="602"/>
        <v/>
      </c>
      <c r="J296" s="136" t="str">
        <f t="shared" si="602"/>
        <v/>
      </c>
      <c r="K296" s="136" t="str">
        <f t="shared" si="602"/>
        <v/>
      </c>
      <c r="L296" s="136" t="str">
        <f t="shared" si="602"/>
        <v/>
      </c>
      <c r="M296" s="136" t="str">
        <f t="shared" si="602"/>
        <v/>
      </c>
      <c r="N296" s="136" t="str">
        <f t="shared" si="602"/>
        <v/>
      </c>
      <c r="O296" s="136" t="str">
        <f t="shared" si="602"/>
        <v/>
      </c>
      <c r="P296" s="136" t="str">
        <f t="shared" si="602"/>
        <v/>
      </c>
      <c r="Q296" s="136" t="str">
        <f t="shared" si="602"/>
        <v/>
      </c>
      <c r="R296" s="136" t="str">
        <f t="shared" si="602"/>
        <v/>
      </c>
      <c r="S296" s="136" t="str">
        <f t="shared" si="602"/>
        <v/>
      </c>
      <c r="T296" s="136" t="str">
        <f t="shared" si="602"/>
        <v/>
      </c>
      <c r="U296" s="136" t="str">
        <f t="shared" si="602"/>
        <v/>
      </c>
      <c r="V296" s="136" t="str">
        <f t="shared" si="602"/>
        <v/>
      </c>
      <c r="W296" s="136" t="str">
        <f t="shared" si="602"/>
        <v/>
      </c>
      <c r="X296" s="136" t="str">
        <f t="shared" si="602"/>
        <v/>
      </c>
      <c r="Y296" s="136" t="str">
        <f t="shared" si="602"/>
        <v/>
      </c>
      <c r="Z296" s="136" t="str">
        <f t="shared" si="602"/>
        <v/>
      </c>
      <c r="AA296" s="136" t="str">
        <f t="shared" si="602"/>
        <v/>
      </c>
      <c r="AB296" s="136" t="str">
        <f t="shared" si="602"/>
        <v/>
      </c>
      <c r="AC296" s="136" t="str">
        <f t="shared" si="602"/>
        <v/>
      </c>
      <c r="AD296" s="136" t="str">
        <f t="shared" si="602"/>
        <v/>
      </c>
      <c r="AE296" s="136" t="str">
        <f t="shared" si="602"/>
        <v/>
      </c>
      <c r="AF296" s="136" t="str">
        <f t="shared" si="602"/>
        <v/>
      </c>
      <c r="AG296" s="136" t="str">
        <f t="shared" si="602"/>
        <v/>
      </c>
      <c r="AH296" s="136" t="str">
        <f t="shared" si="602"/>
        <v/>
      </c>
      <c r="AI296" s="136" t="str">
        <f t="shared" si="602"/>
        <v/>
      </c>
      <c r="AJ296" s="136" t="str">
        <f t="shared" si="602"/>
        <v/>
      </c>
      <c r="AK296" s="136" t="str">
        <f t="shared" si="602"/>
        <v/>
      </c>
      <c r="AL296" s="136" t="str">
        <f t="shared" si="602"/>
        <v/>
      </c>
      <c r="AM296" s="136" t="str">
        <f t="shared" si="602"/>
        <v/>
      </c>
      <c r="AN296" s="136" t="str">
        <f t="shared" ref="AN296:BR296" si="603">IF(AJ296&lt;&gt;"",ROUND(AN4*IF($G$1&gt;=DATEVALUE("22/11/2019"),$C$296/365)*$F$296,IF(FALSE,-3,2)),"")</f>
        <v/>
      </c>
      <c r="AO296" s="136" t="str">
        <f t="shared" si="603"/>
        <v/>
      </c>
      <c r="AP296" s="136" t="str">
        <f t="shared" si="603"/>
        <v/>
      </c>
      <c r="AQ296" s="136" t="str">
        <f t="shared" si="603"/>
        <v/>
      </c>
      <c r="AR296" s="136" t="str">
        <f t="shared" si="603"/>
        <v/>
      </c>
      <c r="AS296" s="136" t="str">
        <f t="shared" si="603"/>
        <v/>
      </c>
      <c r="AT296" s="136" t="str">
        <f t="shared" si="603"/>
        <v/>
      </c>
      <c r="AU296" s="136" t="str">
        <f t="shared" si="603"/>
        <v/>
      </c>
      <c r="AV296" s="136" t="str">
        <f t="shared" si="603"/>
        <v/>
      </c>
      <c r="AW296" s="136" t="str">
        <f t="shared" si="603"/>
        <v/>
      </c>
      <c r="AX296" s="136" t="str">
        <f t="shared" si="603"/>
        <v/>
      </c>
      <c r="AY296" s="136" t="str">
        <f t="shared" si="603"/>
        <v/>
      </c>
      <c r="AZ296" s="136" t="str">
        <f t="shared" si="603"/>
        <v/>
      </c>
      <c r="BA296" s="136" t="str">
        <f t="shared" si="603"/>
        <v/>
      </c>
      <c r="BB296" s="136" t="str">
        <f t="shared" si="603"/>
        <v/>
      </c>
      <c r="BC296" s="136" t="str">
        <f t="shared" si="603"/>
        <v/>
      </c>
      <c r="BD296" s="136" t="str">
        <f t="shared" si="603"/>
        <v/>
      </c>
      <c r="BE296" s="136" t="str">
        <f t="shared" si="603"/>
        <v/>
      </c>
      <c r="BF296" s="136" t="str">
        <f t="shared" si="603"/>
        <v/>
      </c>
      <c r="BG296" s="136" t="str">
        <f t="shared" si="603"/>
        <v/>
      </c>
      <c r="BH296" s="136" t="str">
        <f t="shared" si="603"/>
        <v/>
      </c>
      <c r="BI296" s="136" t="str">
        <f t="shared" si="603"/>
        <v/>
      </c>
      <c r="BJ296" s="136" t="str">
        <f t="shared" si="603"/>
        <v/>
      </c>
      <c r="BK296" s="136" t="str">
        <f t="shared" si="603"/>
        <v/>
      </c>
      <c r="BL296" s="136" t="str">
        <f t="shared" si="603"/>
        <v/>
      </c>
      <c r="BM296" s="136" t="str">
        <f t="shared" si="603"/>
        <v/>
      </c>
      <c r="BN296" s="136" t="str">
        <f t="shared" si="603"/>
        <v/>
      </c>
      <c r="BO296" s="136" t="str">
        <f t="shared" si="603"/>
        <v/>
      </c>
      <c r="BP296" s="136" t="str">
        <f t="shared" si="603"/>
        <v/>
      </c>
      <c r="BQ296" s="136" t="str">
        <f t="shared" si="603"/>
        <v/>
      </c>
      <c r="BR296" s="136" t="str">
        <f t="shared" si="603"/>
        <v/>
      </c>
    </row>
    <row r="297" spans="1:70">
      <c r="A297" s="133" t="str">
        <f>IFERROR(IF(IF(AND(ROW(A297)=ROW($A$6),$G$2&lt;DATEVALUE("28/07/2006")),$G$2+1,INDEX('Intereses moratorios'!$A$7:$A$299,MATCH($G$2,'Intereses moratorios'!$A$7:$A$299,1)+ROW(A297)-ROW($A$6)))=0,"",IF(AND(ROW(A297)=ROW($A$6),$G$2&lt;DATEVALUE("28/07/2006")),$G$2+1,INDEX('Intereses moratorios'!$A$7:$A$299,MATCH($G$2,'Intereses moratorios'!$A$7:$A$299,1)+ROW(A297)-ROW($A$6)))),"")</f>
        <v/>
      </c>
      <c r="B297" s="133" t="str">
        <f>IFERROR(INDEX('Intereses moratorios'!$B$7:$B$299,MATCH(A297,'Intereses moratorios'!$A$7:$A$299,0)),"")</f>
        <v/>
      </c>
      <c r="C297" s="134" t="str">
        <f>IF(A297="","",IFERROR(IF($G$1&gt;=DATEVALUE("22/11/2019"),$E$4,INDEX('Intereses moratorios'!$D$7:$D$299,MATCH(A297,'Intereses moratorios'!$A$7:$A$299,0))),""))</f>
        <v/>
      </c>
      <c r="D297" s="133" t="str">
        <f t="shared" si="536"/>
        <v/>
      </c>
      <c r="E297" s="133" t="str">
        <f t="shared" si="537"/>
        <v/>
      </c>
      <c r="F297" s="135" t="str">
        <f t="shared" si="533"/>
        <v/>
      </c>
      <c r="G297" s="136" t="str">
        <f t="shared" si="530"/>
        <v/>
      </c>
      <c r="H297" s="136" t="str">
        <f t="shared" ref="H297:AM297" si="604">IF(D297&lt;&gt;"",ROUND(H4*IF($G$1&gt;=DATEVALUE("22/11/2019"),$C$297/365)*$F$297,IF(FALSE,-3,2)),"")</f>
        <v/>
      </c>
      <c r="I297" s="136" t="str">
        <f t="shared" si="604"/>
        <v/>
      </c>
      <c r="J297" s="136" t="str">
        <f t="shared" si="604"/>
        <v/>
      </c>
      <c r="K297" s="136" t="str">
        <f t="shared" si="604"/>
        <v/>
      </c>
      <c r="L297" s="136" t="str">
        <f t="shared" si="604"/>
        <v/>
      </c>
      <c r="M297" s="136" t="str">
        <f t="shared" si="604"/>
        <v/>
      </c>
      <c r="N297" s="136" t="str">
        <f t="shared" si="604"/>
        <v/>
      </c>
      <c r="O297" s="136" t="str">
        <f t="shared" si="604"/>
        <v/>
      </c>
      <c r="P297" s="136" t="str">
        <f t="shared" si="604"/>
        <v/>
      </c>
      <c r="Q297" s="136" t="str">
        <f t="shared" si="604"/>
        <v/>
      </c>
      <c r="R297" s="136" t="str">
        <f t="shared" si="604"/>
        <v/>
      </c>
      <c r="S297" s="136" t="str">
        <f t="shared" si="604"/>
        <v/>
      </c>
      <c r="T297" s="136" t="str">
        <f t="shared" si="604"/>
        <v/>
      </c>
      <c r="U297" s="136" t="str">
        <f t="shared" si="604"/>
        <v/>
      </c>
      <c r="V297" s="136" t="str">
        <f t="shared" si="604"/>
        <v/>
      </c>
      <c r="W297" s="136" t="str">
        <f t="shared" si="604"/>
        <v/>
      </c>
      <c r="X297" s="136" t="str">
        <f t="shared" si="604"/>
        <v/>
      </c>
      <c r="Y297" s="136" t="str">
        <f t="shared" si="604"/>
        <v/>
      </c>
      <c r="Z297" s="136" t="str">
        <f t="shared" si="604"/>
        <v/>
      </c>
      <c r="AA297" s="136" t="str">
        <f t="shared" si="604"/>
        <v/>
      </c>
      <c r="AB297" s="136" t="str">
        <f t="shared" si="604"/>
        <v/>
      </c>
      <c r="AC297" s="136" t="str">
        <f t="shared" si="604"/>
        <v/>
      </c>
      <c r="AD297" s="136" t="str">
        <f t="shared" si="604"/>
        <v/>
      </c>
      <c r="AE297" s="136" t="str">
        <f t="shared" si="604"/>
        <v/>
      </c>
      <c r="AF297" s="136" t="str">
        <f t="shared" si="604"/>
        <v/>
      </c>
      <c r="AG297" s="136" t="str">
        <f t="shared" si="604"/>
        <v/>
      </c>
      <c r="AH297" s="136" t="str">
        <f t="shared" si="604"/>
        <v/>
      </c>
      <c r="AI297" s="136" t="str">
        <f t="shared" si="604"/>
        <v/>
      </c>
      <c r="AJ297" s="136" t="str">
        <f t="shared" si="604"/>
        <v/>
      </c>
      <c r="AK297" s="136" t="str">
        <f t="shared" si="604"/>
        <v/>
      </c>
      <c r="AL297" s="136" t="str">
        <f t="shared" si="604"/>
        <v/>
      </c>
      <c r="AM297" s="136" t="str">
        <f t="shared" si="604"/>
        <v/>
      </c>
      <c r="AN297" s="136" t="str">
        <f t="shared" ref="AN297:BR297" si="605">IF(AJ297&lt;&gt;"",ROUND(AN4*IF($G$1&gt;=DATEVALUE("22/11/2019"),$C$297/365)*$F$297,IF(FALSE,-3,2)),"")</f>
        <v/>
      </c>
      <c r="AO297" s="136" t="str">
        <f t="shared" si="605"/>
        <v/>
      </c>
      <c r="AP297" s="136" t="str">
        <f t="shared" si="605"/>
        <v/>
      </c>
      <c r="AQ297" s="136" t="str">
        <f t="shared" si="605"/>
        <v/>
      </c>
      <c r="AR297" s="136" t="str">
        <f t="shared" si="605"/>
        <v/>
      </c>
      <c r="AS297" s="136" t="str">
        <f t="shared" si="605"/>
        <v/>
      </c>
      <c r="AT297" s="136" t="str">
        <f t="shared" si="605"/>
        <v/>
      </c>
      <c r="AU297" s="136" t="str">
        <f t="shared" si="605"/>
        <v/>
      </c>
      <c r="AV297" s="136" t="str">
        <f t="shared" si="605"/>
        <v/>
      </c>
      <c r="AW297" s="136" t="str">
        <f t="shared" si="605"/>
        <v/>
      </c>
      <c r="AX297" s="136" t="str">
        <f t="shared" si="605"/>
        <v/>
      </c>
      <c r="AY297" s="136" t="str">
        <f t="shared" si="605"/>
        <v/>
      </c>
      <c r="AZ297" s="136" t="str">
        <f t="shared" si="605"/>
        <v/>
      </c>
      <c r="BA297" s="136" t="str">
        <f t="shared" si="605"/>
        <v/>
      </c>
      <c r="BB297" s="136" t="str">
        <f t="shared" si="605"/>
        <v/>
      </c>
      <c r="BC297" s="136" t="str">
        <f t="shared" si="605"/>
        <v/>
      </c>
      <c r="BD297" s="136" t="str">
        <f t="shared" si="605"/>
        <v/>
      </c>
      <c r="BE297" s="136" t="str">
        <f t="shared" si="605"/>
        <v/>
      </c>
      <c r="BF297" s="136" t="str">
        <f t="shared" si="605"/>
        <v/>
      </c>
      <c r="BG297" s="136" t="str">
        <f t="shared" si="605"/>
        <v/>
      </c>
      <c r="BH297" s="136" t="str">
        <f t="shared" si="605"/>
        <v/>
      </c>
      <c r="BI297" s="136" t="str">
        <f t="shared" si="605"/>
        <v/>
      </c>
      <c r="BJ297" s="136" t="str">
        <f t="shared" si="605"/>
        <v/>
      </c>
      <c r="BK297" s="136" t="str">
        <f t="shared" si="605"/>
        <v/>
      </c>
      <c r="BL297" s="136" t="str">
        <f t="shared" si="605"/>
        <v/>
      </c>
      <c r="BM297" s="136" t="str">
        <f t="shared" si="605"/>
        <v/>
      </c>
      <c r="BN297" s="136" t="str">
        <f t="shared" si="605"/>
        <v/>
      </c>
      <c r="BO297" s="136" t="str">
        <f t="shared" si="605"/>
        <v/>
      </c>
      <c r="BP297" s="136" t="str">
        <f t="shared" si="605"/>
        <v/>
      </c>
      <c r="BQ297" s="136" t="str">
        <f t="shared" si="605"/>
        <v/>
      </c>
      <c r="BR297" s="136" t="str">
        <f t="shared" si="605"/>
        <v/>
      </c>
    </row>
    <row r="298" spans="1:70">
      <c r="A298" s="133" t="str">
        <f>IFERROR(IF(IF(AND(ROW(A298)=ROW($A$6),$G$2&lt;DATEVALUE("28/07/2006")),$G$2+1,INDEX('Intereses moratorios'!$A$7:$A$299,MATCH($G$2,'Intereses moratorios'!$A$7:$A$299,1)+ROW(A298)-ROW($A$6)))=0,"",IF(AND(ROW(A298)=ROW($A$6),$G$2&lt;DATEVALUE("28/07/2006")),$G$2+1,INDEX('Intereses moratorios'!$A$7:$A$299,MATCH($G$2,'Intereses moratorios'!$A$7:$A$299,1)+ROW(A298)-ROW($A$6)))),"")</f>
        <v/>
      </c>
      <c r="B298" s="133" t="str">
        <f>IFERROR(INDEX('Intereses moratorios'!$B$7:$B$299,MATCH(A298,'Intereses moratorios'!$A$7:$A$299,0)),"")</f>
        <v/>
      </c>
      <c r="C298" s="134" t="str">
        <f>IF(A298="","",IFERROR(IF($G$1&gt;=DATEVALUE("22/11/2019"),$E$4,INDEX('Intereses moratorios'!$D$7:$D$299,MATCH(A298,'Intereses moratorios'!$A$7:$A$299,0))),""))</f>
        <v/>
      </c>
      <c r="D298" s="133" t="str">
        <f t="shared" si="536"/>
        <v/>
      </c>
      <c r="E298" s="133" t="str">
        <f t="shared" si="537"/>
        <v/>
      </c>
      <c r="F298" s="135" t="str">
        <f t="shared" si="533"/>
        <v/>
      </c>
      <c r="G298" s="136" t="str">
        <f t="shared" si="530"/>
        <v/>
      </c>
      <c r="H298" s="136" t="str">
        <f t="shared" ref="H298:AM298" si="606">IF(D298&lt;&gt;"",ROUND(H4*IF($G$1&gt;=DATEVALUE("22/11/2019"),$C$298/365)*$F$298,IF(FALSE,-3,2)),"")</f>
        <v/>
      </c>
      <c r="I298" s="136" t="str">
        <f t="shared" si="606"/>
        <v/>
      </c>
      <c r="J298" s="136" t="str">
        <f t="shared" si="606"/>
        <v/>
      </c>
      <c r="K298" s="136" t="str">
        <f t="shared" si="606"/>
        <v/>
      </c>
      <c r="L298" s="136" t="str">
        <f t="shared" si="606"/>
        <v/>
      </c>
      <c r="M298" s="136" t="str">
        <f t="shared" si="606"/>
        <v/>
      </c>
      <c r="N298" s="136" t="str">
        <f t="shared" si="606"/>
        <v/>
      </c>
      <c r="O298" s="136" t="str">
        <f t="shared" si="606"/>
        <v/>
      </c>
      <c r="P298" s="136" t="str">
        <f t="shared" si="606"/>
        <v/>
      </c>
      <c r="Q298" s="136" t="str">
        <f t="shared" si="606"/>
        <v/>
      </c>
      <c r="R298" s="136" t="str">
        <f t="shared" si="606"/>
        <v/>
      </c>
      <c r="S298" s="136" t="str">
        <f t="shared" si="606"/>
        <v/>
      </c>
      <c r="T298" s="136" t="str">
        <f t="shared" si="606"/>
        <v/>
      </c>
      <c r="U298" s="136" t="str">
        <f t="shared" si="606"/>
        <v/>
      </c>
      <c r="V298" s="136" t="str">
        <f t="shared" si="606"/>
        <v/>
      </c>
      <c r="W298" s="136" t="str">
        <f t="shared" si="606"/>
        <v/>
      </c>
      <c r="X298" s="136" t="str">
        <f t="shared" si="606"/>
        <v/>
      </c>
      <c r="Y298" s="136" t="str">
        <f t="shared" si="606"/>
        <v/>
      </c>
      <c r="Z298" s="136" t="str">
        <f t="shared" si="606"/>
        <v/>
      </c>
      <c r="AA298" s="136" t="str">
        <f t="shared" si="606"/>
        <v/>
      </c>
      <c r="AB298" s="136" t="str">
        <f t="shared" si="606"/>
        <v/>
      </c>
      <c r="AC298" s="136" t="str">
        <f t="shared" si="606"/>
        <v/>
      </c>
      <c r="AD298" s="136" t="str">
        <f t="shared" si="606"/>
        <v/>
      </c>
      <c r="AE298" s="136" t="str">
        <f t="shared" si="606"/>
        <v/>
      </c>
      <c r="AF298" s="136" t="str">
        <f t="shared" si="606"/>
        <v/>
      </c>
      <c r="AG298" s="136" t="str">
        <f t="shared" si="606"/>
        <v/>
      </c>
      <c r="AH298" s="136" t="str">
        <f t="shared" si="606"/>
        <v/>
      </c>
      <c r="AI298" s="136" t="str">
        <f t="shared" si="606"/>
        <v/>
      </c>
      <c r="AJ298" s="136" t="str">
        <f t="shared" si="606"/>
        <v/>
      </c>
      <c r="AK298" s="136" t="str">
        <f t="shared" si="606"/>
        <v/>
      </c>
      <c r="AL298" s="136" t="str">
        <f t="shared" si="606"/>
        <v/>
      </c>
      <c r="AM298" s="136" t="str">
        <f t="shared" si="606"/>
        <v/>
      </c>
      <c r="AN298" s="136" t="str">
        <f t="shared" ref="AN298:BR298" si="607">IF(AJ298&lt;&gt;"",ROUND(AN4*IF($G$1&gt;=DATEVALUE("22/11/2019"),$C$298/365)*$F$298,IF(FALSE,-3,2)),"")</f>
        <v/>
      </c>
      <c r="AO298" s="136" t="str">
        <f t="shared" si="607"/>
        <v/>
      </c>
      <c r="AP298" s="136" t="str">
        <f t="shared" si="607"/>
        <v/>
      </c>
      <c r="AQ298" s="136" t="str">
        <f t="shared" si="607"/>
        <v/>
      </c>
      <c r="AR298" s="136" t="str">
        <f t="shared" si="607"/>
        <v/>
      </c>
      <c r="AS298" s="136" t="str">
        <f t="shared" si="607"/>
        <v/>
      </c>
      <c r="AT298" s="136" t="str">
        <f t="shared" si="607"/>
        <v/>
      </c>
      <c r="AU298" s="136" t="str">
        <f t="shared" si="607"/>
        <v/>
      </c>
      <c r="AV298" s="136" t="str">
        <f t="shared" si="607"/>
        <v/>
      </c>
      <c r="AW298" s="136" t="str">
        <f t="shared" si="607"/>
        <v/>
      </c>
      <c r="AX298" s="136" t="str">
        <f t="shared" si="607"/>
        <v/>
      </c>
      <c r="AY298" s="136" t="str">
        <f t="shared" si="607"/>
        <v/>
      </c>
      <c r="AZ298" s="136" t="str">
        <f t="shared" si="607"/>
        <v/>
      </c>
      <c r="BA298" s="136" t="str">
        <f t="shared" si="607"/>
        <v/>
      </c>
      <c r="BB298" s="136" t="str">
        <f t="shared" si="607"/>
        <v/>
      </c>
      <c r="BC298" s="136" t="str">
        <f t="shared" si="607"/>
        <v/>
      </c>
      <c r="BD298" s="136" t="str">
        <f t="shared" si="607"/>
        <v/>
      </c>
      <c r="BE298" s="136" t="str">
        <f t="shared" si="607"/>
        <v/>
      </c>
      <c r="BF298" s="136" t="str">
        <f t="shared" si="607"/>
        <v/>
      </c>
      <c r="BG298" s="136" t="str">
        <f t="shared" si="607"/>
        <v/>
      </c>
      <c r="BH298" s="136" t="str">
        <f t="shared" si="607"/>
        <v/>
      </c>
      <c r="BI298" s="136" t="str">
        <f t="shared" si="607"/>
        <v/>
      </c>
      <c r="BJ298" s="136" t="str">
        <f t="shared" si="607"/>
        <v/>
      </c>
      <c r="BK298" s="136" t="str">
        <f t="shared" si="607"/>
        <v/>
      </c>
      <c r="BL298" s="136" t="str">
        <f t="shared" si="607"/>
        <v/>
      </c>
      <c r="BM298" s="136" t="str">
        <f t="shared" si="607"/>
        <v/>
      </c>
      <c r="BN298" s="136" t="str">
        <f t="shared" si="607"/>
        <v/>
      </c>
      <c r="BO298" s="136" t="str">
        <f t="shared" si="607"/>
        <v/>
      </c>
      <c r="BP298" s="136" t="str">
        <f t="shared" si="607"/>
        <v/>
      </c>
      <c r="BQ298" s="136" t="str">
        <f t="shared" si="607"/>
        <v/>
      </c>
      <c r="BR298" s="136" t="str">
        <f t="shared" si="607"/>
        <v/>
      </c>
    </row>
  </sheetData>
  <mergeCells count="2">
    <mergeCell ref="A2:C2"/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F2EC-8271-4743-B988-09F31DA612BD}">
  <dimension ref="A1:XFC299"/>
  <sheetViews>
    <sheetView workbookViewId="0">
      <pane ySplit="6" topLeftCell="A7" activePane="bottomLeft" state="frozen"/>
      <selection pane="bottomLeft" activeCell="C4" sqref="C4:D4"/>
      <selection activeCell="H59" sqref="H59"/>
    </sheetView>
  </sheetViews>
  <sheetFormatPr defaultColWidth="4.85546875" defaultRowHeight="15" zeroHeight="1"/>
  <cols>
    <col min="1" max="1" width="20.28515625" style="149" customWidth="1"/>
    <col min="2" max="2" width="18.42578125" style="149" customWidth="1"/>
    <col min="3" max="3" width="14.42578125" style="149" customWidth="1"/>
    <col min="4" max="4" width="31.140625" style="149" customWidth="1"/>
    <col min="5" max="5" width="28.7109375" style="137" customWidth="1"/>
    <col min="6" max="1271" width="0" style="137" hidden="1" customWidth="1"/>
    <col min="1272" max="1272" width="4.85546875" style="137" hidden="1" customWidth="1"/>
    <col min="1273" max="1440" width="0" style="137" hidden="1" customWidth="1"/>
    <col min="1441" max="1441" width="4.85546875" style="137" hidden="1" customWidth="1"/>
    <col min="1442" max="16383" width="0" style="137" hidden="1" customWidth="1"/>
    <col min="16384" max="16384" width="1.42578125" style="137" hidden="1" customWidth="1"/>
  </cols>
  <sheetData>
    <row r="1" spans="1:5" ht="15" customHeight="1">
      <c r="A1" s="257" t="s">
        <v>175</v>
      </c>
      <c r="B1" s="258"/>
      <c r="C1" s="258"/>
      <c r="D1" s="258"/>
      <c r="E1" s="259"/>
    </row>
    <row r="2" spans="1:5" ht="27" customHeight="1">
      <c r="A2" s="260" t="s">
        <v>176</v>
      </c>
      <c r="B2" s="261"/>
      <c r="C2" s="261"/>
      <c r="D2" s="261"/>
      <c r="E2" s="262"/>
    </row>
    <row r="3" spans="1:5" ht="21.75" customHeight="1">
      <c r="A3" s="263" t="s">
        <v>177</v>
      </c>
      <c r="B3" s="263"/>
      <c r="C3" s="264" t="s">
        <v>178</v>
      </c>
      <c r="D3" s="265"/>
      <c r="E3" s="138" t="s">
        <v>179</v>
      </c>
    </row>
    <row r="4" spans="1:5" ht="18" customHeight="1">
      <c r="A4" s="263"/>
      <c r="B4" s="263"/>
      <c r="C4" s="266">
        <v>0.1971</v>
      </c>
      <c r="D4" s="267"/>
      <c r="E4" s="139">
        <f>(C4*1.5)-2%</f>
        <v>0.27564999999999995</v>
      </c>
    </row>
    <row r="5" spans="1:5" ht="18" customHeight="1">
      <c r="A5" s="268" t="s">
        <v>180</v>
      </c>
      <c r="B5" s="269"/>
      <c r="C5" s="269"/>
      <c r="D5" s="270"/>
      <c r="E5" s="140">
        <f ca="1">OFFSET(A1,COUNTA(A:A),0)</f>
        <v>44682</v>
      </c>
    </row>
    <row r="6" spans="1:5" ht="19.5" customHeight="1">
      <c r="A6" s="141" t="s">
        <v>170</v>
      </c>
      <c r="B6" s="141" t="s">
        <v>171</v>
      </c>
      <c r="C6" s="142" t="s">
        <v>181</v>
      </c>
      <c r="D6" s="142" t="s">
        <v>182</v>
      </c>
      <c r="E6" s="142" t="s">
        <v>183</v>
      </c>
    </row>
    <row r="7" spans="1:5">
      <c r="A7" s="143">
        <v>1</v>
      </c>
      <c r="B7" s="143">
        <v>38926</v>
      </c>
      <c r="C7" s="144">
        <f t="shared" ref="C7:C70" si="0">ROW(A7)-ROW($A$7:$E$116)+1</f>
        <v>1</v>
      </c>
      <c r="D7" s="145">
        <v>0.20630000000000001</v>
      </c>
      <c r="E7" s="251"/>
    </row>
    <row r="8" spans="1:5">
      <c r="A8" s="143">
        <v>38927</v>
      </c>
      <c r="B8" s="143">
        <v>38929</v>
      </c>
      <c r="C8" s="144">
        <f t="shared" si="0"/>
        <v>2</v>
      </c>
      <c r="D8" s="145">
        <v>0.22620000000000001</v>
      </c>
      <c r="E8" s="252"/>
    </row>
    <row r="9" spans="1:5">
      <c r="A9" s="143">
        <v>38930</v>
      </c>
      <c r="B9" s="143">
        <v>38960</v>
      </c>
      <c r="C9" s="144">
        <f t="shared" si="0"/>
        <v>3</v>
      </c>
      <c r="D9" s="145">
        <v>0.2253</v>
      </c>
      <c r="E9" s="252"/>
    </row>
    <row r="10" spans="1:5">
      <c r="A10" s="143">
        <v>38961</v>
      </c>
      <c r="B10" s="143">
        <v>38990</v>
      </c>
      <c r="C10" s="144">
        <f t="shared" si="0"/>
        <v>4</v>
      </c>
      <c r="D10" s="145">
        <v>0.2258</v>
      </c>
      <c r="E10" s="252"/>
    </row>
    <row r="11" spans="1:5">
      <c r="A11" s="143">
        <v>38991</v>
      </c>
      <c r="B11" s="143">
        <v>39082</v>
      </c>
      <c r="C11" s="144">
        <f t="shared" si="0"/>
        <v>5</v>
      </c>
      <c r="D11" s="145">
        <v>0.2261</v>
      </c>
      <c r="E11" s="252"/>
    </row>
    <row r="12" spans="1:5">
      <c r="A12" s="143">
        <v>39083</v>
      </c>
      <c r="B12" s="143">
        <v>39138</v>
      </c>
      <c r="C12" s="144">
        <f t="shared" si="0"/>
        <v>6</v>
      </c>
      <c r="D12" s="145">
        <v>0.32090000000000002</v>
      </c>
      <c r="E12" s="252"/>
    </row>
    <row r="13" spans="1:5">
      <c r="A13" s="143">
        <v>39139</v>
      </c>
      <c r="B13" s="143">
        <v>39172</v>
      </c>
      <c r="C13" s="144">
        <f t="shared" si="0"/>
        <v>7</v>
      </c>
      <c r="D13" s="145">
        <v>0.20749999999999999</v>
      </c>
      <c r="E13" s="252"/>
    </row>
    <row r="14" spans="1:5">
      <c r="A14" s="143">
        <v>39173</v>
      </c>
      <c r="B14" s="143">
        <v>39263</v>
      </c>
      <c r="C14" s="144">
        <f t="shared" si="0"/>
        <v>8</v>
      </c>
      <c r="D14" s="145">
        <v>0.25119999999999998</v>
      </c>
      <c r="E14" s="252"/>
    </row>
    <row r="15" spans="1:5">
      <c r="A15" s="143">
        <v>39264</v>
      </c>
      <c r="B15" s="143">
        <v>39355</v>
      </c>
      <c r="C15" s="144">
        <f t="shared" si="0"/>
        <v>9</v>
      </c>
      <c r="D15" s="145">
        <v>0.28510000000000002</v>
      </c>
      <c r="E15" s="252"/>
    </row>
    <row r="16" spans="1:5">
      <c r="A16" s="143">
        <v>39356</v>
      </c>
      <c r="B16" s="143">
        <v>39447</v>
      </c>
      <c r="C16" s="144">
        <f t="shared" si="0"/>
        <v>10</v>
      </c>
      <c r="D16" s="145">
        <v>0.31890000000000002</v>
      </c>
      <c r="E16" s="252"/>
    </row>
    <row r="17" spans="1:5">
      <c r="A17" s="143">
        <v>39448</v>
      </c>
      <c r="B17" s="143">
        <v>39538</v>
      </c>
      <c r="C17" s="144">
        <f t="shared" si="0"/>
        <v>11</v>
      </c>
      <c r="D17" s="145">
        <v>0.32750000000000001</v>
      </c>
      <c r="E17" s="252"/>
    </row>
    <row r="18" spans="1:5">
      <c r="A18" s="143">
        <v>39539</v>
      </c>
      <c r="B18" s="143">
        <v>39629</v>
      </c>
      <c r="C18" s="144">
        <f t="shared" si="0"/>
        <v>12</v>
      </c>
      <c r="D18" s="145">
        <v>0.32879999999999998</v>
      </c>
      <c r="E18" s="252"/>
    </row>
    <row r="19" spans="1:5">
      <c r="A19" s="143">
        <v>39630</v>
      </c>
      <c r="B19" s="143">
        <v>39721</v>
      </c>
      <c r="C19" s="144">
        <f t="shared" si="0"/>
        <v>13</v>
      </c>
      <c r="D19" s="145">
        <v>0.32269999999999999</v>
      </c>
      <c r="E19" s="252"/>
    </row>
    <row r="20" spans="1:5">
      <c r="A20" s="143">
        <v>39722</v>
      </c>
      <c r="B20" s="143">
        <v>39813</v>
      </c>
      <c r="C20" s="144">
        <f t="shared" si="0"/>
        <v>14</v>
      </c>
      <c r="D20" s="145">
        <v>0.31530000000000002</v>
      </c>
      <c r="E20" s="252"/>
    </row>
    <row r="21" spans="1:5">
      <c r="A21" s="143">
        <v>39814</v>
      </c>
      <c r="B21" s="143">
        <v>39903</v>
      </c>
      <c r="C21" s="144">
        <f t="shared" si="0"/>
        <v>15</v>
      </c>
      <c r="D21" s="145">
        <v>0.30709999999999998</v>
      </c>
      <c r="E21" s="252"/>
    </row>
    <row r="22" spans="1:5">
      <c r="A22" s="143">
        <v>39904</v>
      </c>
      <c r="B22" s="143">
        <v>39994</v>
      </c>
      <c r="C22" s="144">
        <f t="shared" si="0"/>
        <v>16</v>
      </c>
      <c r="D22" s="145">
        <v>0.30420000000000003</v>
      </c>
      <c r="E22" s="252"/>
    </row>
    <row r="23" spans="1:5">
      <c r="A23" s="143">
        <v>39995</v>
      </c>
      <c r="B23" s="143">
        <v>40086</v>
      </c>
      <c r="C23" s="144">
        <f t="shared" si="0"/>
        <v>17</v>
      </c>
      <c r="D23" s="145">
        <v>0.27979999999999999</v>
      </c>
      <c r="E23" s="252"/>
    </row>
    <row r="24" spans="1:5">
      <c r="A24" s="143">
        <v>40087</v>
      </c>
      <c r="B24" s="143">
        <v>40178</v>
      </c>
      <c r="C24" s="144">
        <f t="shared" si="0"/>
        <v>18</v>
      </c>
      <c r="D24" s="145">
        <v>0.25919999999999999</v>
      </c>
      <c r="E24" s="252"/>
    </row>
    <row r="25" spans="1:5">
      <c r="A25" s="143">
        <v>40179</v>
      </c>
      <c r="B25" s="143">
        <v>40268</v>
      </c>
      <c r="C25" s="144">
        <f t="shared" si="0"/>
        <v>19</v>
      </c>
      <c r="D25" s="145">
        <v>0.24210000000000001</v>
      </c>
      <c r="E25" s="252"/>
    </row>
    <row r="26" spans="1:5">
      <c r="A26" s="143">
        <v>40269</v>
      </c>
      <c r="B26" s="143">
        <v>40359</v>
      </c>
      <c r="C26" s="144">
        <f t="shared" si="0"/>
        <v>20</v>
      </c>
      <c r="D26" s="145">
        <v>0.22969999999999999</v>
      </c>
      <c r="E26" s="252"/>
    </row>
    <row r="27" spans="1:5">
      <c r="A27" s="143">
        <v>40360</v>
      </c>
      <c r="B27" s="143">
        <v>40451</v>
      </c>
      <c r="C27" s="144">
        <f t="shared" si="0"/>
        <v>21</v>
      </c>
      <c r="D27" s="145">
        <v>0.22409999999999999</v>
      </c>
      <c r="E27" s="252"/>
    </row>
    <row r="28" spans="1:5">
      <c r="A28" s="143">
        <v>40452</v>
      </c>
      <c r="B28" s="143">
        <v>40543</v>
      </c>
      <c r="C28" s="144">
        <f t="shared" si="0"/>
        <v>22</v>
      </c>
      <c r="D28" s="145">
        <v>0.2132</v>
      </c>
      <c r="E28" s="252"/>
    </row>
    <row r="29" spans="1:5">
      <c r="A29" s="143">
        <v>40544</v>
      </c>
      <c r="B29" s="143">
        <v>40633</v>
      </c>
      <c r="C29" s="144">
        <f t="shared" si="0"/>
        <v>23</v>
      </c>
      <c r="D29" s="145">
        <v>0.23419999999999999</v>
      </c>
      <c r="E29" s="252"/>
    </row>
    <row r="30" spans="1:5">
      <c r="A30" s="143">
        <v>40634</v>
      </c>
      <c r="B30" s="143">
        <v>40724</v>
      </c>
      <c r="C30" s="144">
        <f t="shared" si="0"/>
        <v>24</v>
      </c>
      <c r="D30" s="145">
        <v>0.26540000000000002</v>
      </c>
      <c r="E30" s="252"/>
    </row>
    <row r="31" spans="1:5">
      <c r="A31" s="143">
        <v>40725</v>
      </c>
      <c r="B31" s="143">
        <v>40816</v>
      </c>
      <c r="C31" s="144">
        <f t="shared" si="0"/>
        <v>25</v>
      </c>
      <c r="D31" s="145">
        <v>0.27950000000000003</v>
      </c>
      <c r="E31" s="252"/>
    </row>
    <row r="32" spans="1:5">
      <c r="A32" s="143">
        <v>40817</v>
      </c>
      <c r="B32" s="143">
        <v>40908</v>
      </c>
      <c r="C32" s="144">
        <f t="shared" si="0"/>
        <v>26</v>
      </c>
      <c r="D32" s="145">
        <v>0.29089999999999999</v>
      </c>
      <c r="E32" s="252"/>
    </row>
    <row r="33" spans="1:5">
      <c r="A33" s="143">
        <v>40909</v>
      </c>
      <c r="B33" s="143">
        <v>40999</v>
      </c>
      <c r="C33" s="144">
        <f t="shared" si="0"/>
        <v>27</v>
      </c>
      <c r="D33" s="145">
        <v>0.29880000000000001</v>
      </c>
      <c r="E33" s="252"/>
    </row>
    <row r="34" spans="1:5">
      <c r="A34" s="143">
        <v>41000</v>
      </c>
      <c r="B34" s="143">
        <v>41090</v>
      </c>
      <c r="C34" s="144">
        <f t="shared" si="0"/>
        <v>28</v>
      </c>
      <c r="D34" s="145">
        <v>0.30780000000000002</v>
      </c>
      <c r="E34" s="252"/>
    </row>
    <row r="35" spans="1:5">
      <c r="A35" s="143">
        <v>41091</v>
      </c>
      <c r="B35" s="143">
        <v>41182</v>
      </c>
      <c r="C35" s="144">
        <f t="shared" si="0"/>
        <v>29</v>
      </c>
      <c r="D35" s="145">
        <v>0.31290000000000001</v>
      </c>
      <c r="E35" s="252"/>
    </row>
    <row r="36" spans="1:5">
      <c r="A36" s="143">
        <v>41183</v>
      </c>
      <c r="B36" s="143">
        <v>41274</v>
      </c>
      <c r="C36" s="144">
        <f t="shared" si="0"/>
        <v>30</v>
      </c>
      <c r="D36" s="145">
        <v>0.31340000000000001</v>
      </c>
      <c r="E36" s="252"/>
    </row>
    <row r="37" spans="1:5">
      <c r="A37" s="143">
        <v>41275</v>
      </c>
      <c r="B37" s="143">
        <v>41364</v>
      </c>
      <c r="C37" s="144">
        <f t="shared" si="0"/>
        <v>31</v>
      </c>
      <c r="D37" s="145">
        <v>0.31130000000000002</v>
      </c>
      <c r="E37" s="252"/>
    </row>
    <row r="38" spans="1:5">
      <c r="A38" s="143">
        <v>41365</v>
      </c>
      <c r="B38" s="143">
        <v>41455</v>
      </c>
      <c r="C38" s="144">
        <f t="shared" si="0"/>
        <v>32</v>
      </c>
      <c r="D38" s="145">
        <v>0.3125</v>
      </c>
      <c r="E38" s="252"/>
    </row>
    <row r="39" spans="1:5">
      <c r="A39" s="143">
        <v>41456</v>
      </c>
      <c r="B39" s="143">
        <v>41547</v>
      </c>
      <c r="C39" s="144">
        <f t="shared" si="0"/>
        <v>33</v>
      </c>
      <c r="D39" s="145">
        <v>0.30509999999999998</v>
      </c>
      <c r="E39" s="252"/>
    </row>
    <row r="40" spans="1:5">
      <c r="A40" s="143">
        <v>41548</v>
      </c>
      <c r="B40" s="143">
        <v>41639</v>
      </c>
      <c r="C40" s="144">
        <f t="shared" si="0"/>
        <v>34</v>
      </c>
      <c r="D40" s="145">
        <v>0.29780000000000001</v>
      </c>
      <c r="E40" s="252"/>
    </row>
    <row r="41" spans="1:5">
      <c r="A41" s="143">
        <v>41640</v>
      </c>
      <c r="B41" s="143">
        <v>41729</v>
      </c>
      <c r="C41" s="144">
        <f t="shared" si="0"/>
        <v>35</v>
      </c>
      <c r="D41" s="145">
        <v>0.29480000000000001</v>
      </c>
      <c r="E41" s="252"/>
    </row>
    <row r="42" spans="1:5">
      <c r="A42" s="143">
        <v>41730</v>
      </c>
      <c r="B42" s="143">
        <v>41820</v>
      </c>
      <c r="C42" s="144">
        <f t="shared" si="0"/>
        <v>36</v>
      </c>
      <c r="D42" s="145">
        <v>0.29449999999999998</v>
      </c>
      <c r="E42" s="252"/>
    </row>
    <row r="43" spans="1:5">
      <c r="A43" s="143">
        <v>41821</v>
      </c>
      <c r="B43" s="143">
        <v>41912</v>
      </c>
      <c r="C43" s="144">
        <f t="shared" si="0"/>
        <v>37</v>
      </c>
      <c r="D43" s="145">
        <v>0.28999999999999998</v>
      </c>
      <c r="E43" s="252"/>
    </row>
    <row r="44" spans="1:5">
      <c r="A44" s="143">
        <v>41913</v>
      </c>
      <c r="B44" s="143">
        <v>42004</v>
      </c>
      <c r="C44" s="144">
        <f t="shared" si="0"/>
        <v>38</v>
      </c>
      <c r="D44" s="145">
        <v>0.28760000000000002</v>
      </c>
      <c r="E44" s="252"/>
    </row>
    <row r="45" spans="1:5">
      <c r="A45" s="143">
        <v>42005</v>
      </c>
      <c r="B45" s="143">
        <v>42094</v>
      </c>
      <c r="C45" s="144">
        <f t="shared" si="0"/>
        <v>39</v>
      </c>
      <c r="D45" s="145">
        <v>0.28820000000000001</v>
      </c>
      <c r="E45" s="252"/>
    </row>
    <row r="46" spans="1:5">
      <c r="A46" s="143">
        <v>42095</v>
      </c>
      <c r="B46" s="143">
        <v>42185</v>
      </c>
      <c r="C46" s="144">
        <f t="shared" si="0"/>
        <v>40</v>
      </c>
      <c r="D46" s="145">
        <v>0.29060000000000002</v>
      </c>
      <c r="E46" s="252"/>
    </row>
    <row r="47" spans="1:5">
      <c r="A47" s="143">
        <v>42186</v>
      </c>
      <c r="B47" s="143">
        <v>42277</v>
      </c>
      <c r="C47" s="144">
        <f t="shared" si="0"/>
        <v>41</v>
      </c>
      <c r="D47" s="145">
        <v>0.28889999999999999</v>
      </c>
      <c r="E47" s="252"/>
    </row>
    <row r="48" spans="1:5">
      <c r="A48" s="143">
        <v>42278</v>
      </c>
      <c r="B48" s="143">
        <v>42369</v>
      </c>
      <c r="C48" s="144">
        <f t="shared" si="0"/>
        <v>42</v>
      </c>
      <c r="D48" s="145">
        <v>0.28999999999999998</v>
      </c>
      <c r="E48" s="252"/>
    </row>
    <row r="49" spans="1:7">
      <c r="A49" s="143">
        <v>42370</v>
      </c>
      <c r="B49" s="143">
        <v>42460</v>
      </c>
      <c r="C49" s="144">
        <f t="shared" si="0"/>
        <v>43</v>
      </c>
      <c r="D49" s="145">
        <v>0.29520000000000002</v>
      </c>
      <c r="E49" s="252"/>
    </row>
    <row r="50" spans="1:7">
      <c r="A50" s="143">
        <v>42461</v>
      </c>
      <c r="B50" s="143">
        <v>42551</v>
      </c>
      <c r="C50" s="144">
        <f t="shared" si="0"/>
        <v>44</v>
      </c>
      <c r="D50" s="145">
        <v>0.30809999999999998</v>
      </c>
      <c r="E50" s="252"/>
    </row>
    <row r="51" spans="1:7">
      <c r="A51" s="143">
        <v>42552</v>
      </c>
      <c r="B51" s="143">
        <v>42643</v>
      </c>
      <c r="C51" s="144">
        <f t="shared" si="0"/>
        <v>45</v>
      </c>
      <c r="D51" s="145">
        <v>0.3201</v>
      </c>
      <c r="E51" s="252"/>
    </row>
    <row r="52" spans="1:7">
      <c r="A52" s="143">
        <v>42644</v>
      </c>
      <c r="B52" s="143">
        <v>42735</v>
      </c>
      <c r="C52" s="144">
        <f t="shared" si="0"/>
        <v>46</v>
      </c>
      <c r="D52" s="145">
        <v>0.32990000000000003</v>
      </c>
      <c r="E52" s="252"/>
    </row>
    <row r="53" spans="1:7">
      <c r="A53" s="143">
        <v>42736</v>
      </c>
      <c r="B53" s="143">
        <v>42825</v>
      </c>
      <c r="C53" s="144">
        <f t="shared" si="0"/>
        <v>47</v>
      </c>
      <c r="D53" s="145">
        <v>0.31509999999999994</v>
      </c>
      <c r="E53" s="252"/>
      <c r="G53" s="146"/>
    </row>
    <row r="54" spans="1:7">
      <c r="A54" s="143">
        <v>42826</v>
      </c>
      <c r="B54" s="143">
        <v>42916</v>
      </c>
      <c r="C54" s="144">
        <f t="shared" si="0"/>
        <v>48</v>
      </c>
      <c r="D54" s="145">
        <v>0.315</v>
      </c>
      <c r="E54" s="252"/>
      <c r="G54" s="146"/>
    </row>
    <row r="55" spans="1:7">
      <c r="A55" s="143">
        <v>42917</v>
      </c>
      <c r="B55" s="143">
        <v>42978</v>
      </c>
      <c r="C55" s="144">
        <f t="shared" si="0"/>
        <v>49</v>
      </c>
      <c r="D55" s="145">
        <v>0.30969999999999998</v>
      </c>
      <c r="E55" s="252"/>
      <c r="G55" s="146"/>
    </row>
    <row r="56" spans="1:7">
      <c r="A56" s="143">
        <v>42979</v>
      </c>
      <c r="B56" s="143">
        <v>43008</v>
      </c>
      <c r="C56" s="144">
        <f t="shared" si="0"/>
        <v>50</v>
      </c>
      <c r="D56" s="145">
        <v>0.30219999999999997</v>
      </c>
      <c r="E56" s="252"/>
      <c r="G56" s="146"/>
    </row>
    <row r="57" spans="1:7">
      <c r="A57" s="143">
        <v>43009</v>
      </c>
      <c r="B57" s="143">
        <v>43039</v>
      </c>
      <c r="C57" s="144">
        <f t="shared" si="0"/>
        <v>51</v>
      </c>
      <c r="D57" s="145">
        <v>0.29730000000000001</v>
      </c>
      <c r="E57" s="252"/>
      <c r="G57" s="146"/>
    </row>
    <row r="58" spans="1:7">
      <c r="A58" s="143">
        <v>43040</v>
      </c>
      <c r="B58" s="143">
        <v>43069</v>
      </c>
      <c r="C58" s="144">
        <f t="shared" si="0"/>
        <v>52</v>
      </c>
      <c r="D58" s="145">
        <v>0.2944</v>
      </c>
      <c r="E58" s="252"/>
      <c r="G58" s="146"/>
    </row>
    <row r="59" spans="1:7">
      <c r="A59" s="143">
        <v>43070</v>
      </c>
      <c r="B59" s="143">
        <v>43100</v>
      </c>
      <c r="C59" s="144">
        <f t="shared" si="0"/>
        <v>53</v>
      </c>
      <c r="D59" s="145">
        <v>0.29159999999999997</v>
      </c>
      <c r="E59" s="252"/>
      <c r="G59" s="146"/>
    </row>
    <row r="60" spans="1:7">
      <c r="A60" s="143">
        <v>43101</v>
      </c>
      <c r="B60" s="143">
        <v>43131</v>
      </c>
      <c r="C60" s="144">
        <f t="shared" si="0"/>
        <v>54</v>
      </c>
      <c r="D60" s="145">
        <v>0.29039999999999999</v>
      </c>
      <c r="E60" s="252"/>
      <c r="G60" s="146"/>
    </row>
    <row r="61" spans="1:7">
      <c r="A61" s="143">
        <v>43132</v>
      </c>
      <c r="B61" s="143">
        <v>43159</v>
      </c>
      <c r="C61" s="144">
        <f t="shared" si="0"/>
        <v>55</v>
      </c>
      <c r="D61" s="145">
        <v>0.29519999999999996</v>
      </c>
      <c r="E61" s="252"/>
      <c r="G61" s="146"/>
    </row>
    <row r="62" spans="1:7">
      <c r="A62" s="143">
        <v>43160</v>
      </c>
      <c r="B62" s="143">
        <v>43190</v>
      </c>
      <c r="C62" s="144">
        <f t="shared" si="0"/>
        <v>56</v>
      </c>
      <c r="D62" s="145">
        <v>0.29019999999999996</v>
      </c>
      <c r="E62" s="252"/>
      <c r="G62" s="146"/>
    </row>
    <row r="63" spans="1:7">
      <c r="A63" s="143">
        <v>43191</v>
      </c>
      <c r="B63" s="143">
        <v>43220</v>
      </c>
      <c r="C63" s="144">
        <f t="shared" si="0"/>
        <v>57</v>
      </c>
      <c r="D63" s="145">
        <v>0.28719999999999996</v>
      </c>
      <c r="E63" s="252"/>
      <c r="G63" s="146"/>
    </row>
    <row r="64" spans="1:7">
      <c r="A64" s="143">
        <v>43221</v>
      </c>
      <c r="B64" s="143">
        <v>43251</v>
      </c>
      <c r="C64" s="144">
        <f t="shared" si="0"/>
        <v>58</v>
      </c>
      <c r="D64" s="145">
        <v>0.28659999999999997</v>
      </c>
      <c r="E64" s="252"/>
      <c r="G64" s="146"/>
    </row>
    <row r="65" spans="1:7">
      <c r="A65" s="143">
        <v>43252</v>
      </c>
      <c r="B65" s="143">
        <v>43281</v>
      </c>
      <c r="C65" s="144">
        <f t="shared" si="0"/>
        <v>59</v>
      </c>
      <c r="D65" s="145">
        <v>0.28420000000000001</v>
      </c>
      <c r="E65" s="252"/>
      <c r="G65" s="146"/>
    </row>
    <row r="66" spans="1:7">
      <c r="A66" s="143">
        <v>43282</v>
      </c>
      <c r="B66" s="143">
        <v>43312</v>
      </c>
      <c r="C66" s="144">
        <f t="shared" si="0"/>
        <v>60</v>
      </c>
      <c r="D66" s="145">
        <v>0.28049999999999997</v>
      </c>
      <c r="E66" s="252"/>
      <c r="G66" s="146"/>
    </row>
    <row r="67" spans="1:7">
      <c r="A67" s="143">
        <v>43313</v>
      </c>
      <c r="B67" s="143">
        <v>43343</v>
      </c>
      <c r="C67" s="144">
        <f t="shared" si="0"/>
        <v>61</v>
      </c>
      <c r="D67" s="145">
        <v>0.27909999999999996</v>
      </c>
      <c r="E67" s="252"/>
      <c r="G67" s="146"/>
    </row>
    <row r="68" spans="1:7">
      <c r="A68" s="143">
        <v>43344</v>
      </c>
      <c r="B68" s="143">
        <v>43373</v>
      </c>
      <c r="C68" s="144">
        <f t="shared" si="0"/>
        <v>62</v>
      </c>
      <c r="D68" s="145">
        <v>0.27719999999999995</v>
      </c>
      <c r="E68" s="252"/>
      <c r="G68" s="146"/>
    </row>
    <row r="69" spans="1:7">
      <c r="A69" s="143">
        <v>43374</v>
      </c>
      <c r="B69" s="143">
        <v>43404</v>
      </c>
      <c r="C69" s="144">
        <f t="shared" si="0"/>
        <v>63</v>
      </c>
      <c r="D69" s="145">
        <v>0.27449999999999997</v>
      </c>
      <c r="E69" s="252"/>
      <c r="G69" s="146"/>
    </row>
    <row r="70" spans="1:7">
      <c r="A70" s="143">
        <v>43405</v>
      </c>
      <c r="B70" s="143">
        <v>43434</v>
      </c>
      <c r="C70" s="144">
        <f t="shared" si="0"/>
        <v>64</v>
      </c>
      <c r="D70" s="145">
        <v>0.27239999999999998</v>
      </c>
      <c r="E70" s="252"/>
      <c r="G70" s="146"/>
    </row>
    <row r="71" spans="1:7">
      <c r="A71" s="143">
        <v>43435</v>
      </c>
      <c r="B71" s="143">
        <v>43465</v>
      </c>
      <c r="C71" s="144">
        <f t="shared" ref="C71:C134" si="1">ROW(A71)-ROW($A$7:$E$116)+1</f>
        <v>65</v>
      </c>
      <c r="D71" s="145">
        <v>0.27100000000000002</v>
      </c>
      <c r="E71" s="252"/>
      <c r="G71" s="146"/>
    </row>
    <row r="72" spans="1:7">
      <c r="A72" s="143">
        <v>43466</v>
      </c>
      <c r="B72" s="143">
        <v>43496</v>
      </c>
      <c r="C72" s="144">
        <f t="shared" si="1"/>
        <v>66</v>
      </c>
      <c r="D72" s="145">
        <v>0.26739999999999997</v>
      </c>
      <c r="E72" s="252"/>
      <c r="G72" s="146"/>
    </row>
    <row r="73" spans="1:7">
      <c r="A73" s="143">
        <v>43497</v>
      </c>
      <c r="B73" s="143">
        <v>43524</v>
      </c>
      <c r="C73" s="144">
        <f t="shared" si="1"/>
        <v>67</v>
      </c>
      <c r="D73" s="145">
        <v>0.27549999999999997</v>
      </c>
      <c r="E73" s="252"/>
      <c r="G73" s="146"/>
    </row>
    <row r="74" spans="1:7">
      <c r="A74" s="143">
        <v>43525</v>
      </c>
      <c r="B74" s="143">
        <v>43555</v>
      </c>
      <c r="C74" s="144">
        <f t="shared" si="1"/>
        <v>68</v>
      </c>
      <c r="D74" s="145">
        <v>0.27059999999999995</v>
      </c>
      <c r="E74" s="252"/>
      <c r="G74" s="146"/>
    </row>
    <row r="75" spans="1:7">
      <c r="A75" s="143">
        <v>43556</v>
      </c>
      <c r="B75" s="143">
        <v>43585</v>
      </c>
      <c r="C75" s="144">
        <f t="shared" si="1"/>
        <v>69</v>
      </c>
      <c r="D75" s="145">
        <v>0.26979999999999998</v>
      </c>
      <c r="E75" s="252"/>
      <c r="G75" s="146"/>
    </row>
    <row r="76" spans="1:7">
      <c r="A76" s="143">
        <v>43586</v>
      </c>
      <c r="B76" s="143">
        <v>43616</v>
      </c>
      <c r="C76" s="144">
        <f t="shared" si="1"/>
        <v>70</v>
      </c>
      <c r="D76" s="145">
        <v>0.27010000000000001</v>
      </c>
      <c r="E76" s="252"/>
      <c r="G76" s="146"/>
    </row>
    <row r="77" spans="1:7">
      <c r="A77" s="143">
        <v>43617</v>
      </c>
      <c r="B77" s="143">
        <v>43646</v>
      </c>
      <c r="C77" s="144">
        <f t="shared" si="1"/>
        <v>71</v>
      </c>
      <c r="D77" s="145">
        <v>0.26949999999999996</v>
      </c>
      <c r="E77" s="252"/>
      <c r="G77" s="146"/>
    </row>
    <row r="78" spans="1:7">
      <c r="A78" s="143">
        <v>43647</v>
      </c>
      <c r="B78" s="143">
        <v>43677</v>
      </c>
      <c r="C78" s="144">
        <f t="shared" si="1"/>
        <v>72</v>
      </c>
      <c r="D78" s="145">
        <v>0.26919999999999999</v>
      </c>
      <c r="E78" s="252"/>
      <c r="G78" s="146"/>
    </row>
    <row r="79" spans="1:7">
      <c r="A79" s="143">
        <v>43678</v>
      </c>
      <c r="B79" s="143">
        <v>43708</v>
      </c>
      <c r="C79" s="144">
        <f t="shared" si="1"/>
        <v>73</v>
      </c>
      <c r="D79" s="145">
        <v>0.26979999999999998</v>
      </c>
      <c r="E79" s="252"/>
      <c r="G79" s="146"/>
    </row>
    <row r="80" spans="1:7">
      <c r="A80" s="143">
        <v>43709</v>
      </c>
      <c r="B80" s="143">
        <v>43738</v>
      </c>
      <c r="C80" s="144">
        <f t="shared" si="1"/>
        <v>74</v>
      </c>
      <c r="D80" s="145">
        <v>0.26979999999999998</v>
      </c>
      <c r="E80" s="252"/>
      <c r="G80" s="146"/>
    </row>
    <row r="81" spans="1:7">
      <c r="A81" s="143">
        <v>43739</v>
      </c>
      <c r="B81" s="143">
        <v>43769</v>
      </c>
      <c r="C81" s="144">
        <f t="shared" si="1"/>
        <v>75</v>
      </c>
      <c r="D81" s="145">
        <v>0.26649999999999996</v>
      </c>
      <c r="E81" s="252"/>
      <c r="G81" s="146"/>
    </row>
    <row r="82" spans="1:7">
      <c r="A82" s="143">
        <v>43770</v>
      </c>
      <c r="B82" s="143">
        <v>43799</v>
      </c>
      <c r="C82" s="144">
        <f t="shared" si="1"/>
        <v>76</v>
      </c>
      <c r="D82" s="145">
        <v>0.26550000000000001</v>
      </c>
      <c r="E82" s="252"/>
      <c r="G82" s="146"/>
    </row>
    <row r="83" spans="1:7">
      <c r="A83" s="143">
        <v>43800</v>
      </c>
      <c r="B83" s="143">
        <v>43830</v>
      </c>
      <c r="C83" s="144">
        <f t="shared" si="1"/>
        <v>77</v>
      </c>
      <c r="D83" s="145">
        <v>0.26369999999999999</v>
      </c>
      <c r="E83" s="252"/>
      <c r="G83" s="146"/>
    </row>
    <row r="84" spans="1:7">
      <c r="A84" s="143">
        <v>43831</v>
      </c>
      <c r="B84" s="143">
        <v>43861</v>
      </c>
      <c r="C84" s="144">
        <f t="shared" si="1"/>
        <v>78</v>
      </c>
      <c r="D84" s="145">
        <v>0.2616</v>
      </c>
      <c r="E84" s="252"/>
      <c r="G84" s="146"/>
    </row>
    <row r="85" spans="1:7">
      <c r="A85" s="143">
        <v>43862</v>
      </c>
      <c r="B85" s="143">
        <v>43890</v>
      </c>
      <c r="C85" s="144">
        <f t="shared" si="1"/>
        <v>79</v>
      </c>
      <c r="D85" s="145">
        <v>0.26589999999999997</v>
      </c>
      <c r="E85" s="252"/>
      <c r="G85" s="146"/>
    </row>
    <row r="86" spans="1:7">
      <c r="A86" s="143">
        <v>43891</v>
      </c>
      <c r="B86" s="143">
        <v>43921</v>
      </c>
      <c r="C86" s="144">
        <f t="shared" si="1"/>
        <v>80</v>
      </c>
      <c r="D86" s="145">
        <v>0.26429999999999998</v>
      </c>
      <c r="E86" s="252"/>
      <c r="G86" s="146"/>
    </row>
    <row r="87" spans="1:7">
      <c r="A87" s="143">
        <v>43922</v>
      </c>
      <c r="B87" s="143">
        <v>43951</v>
      </c>
      <c r="C87" s="144">
        <f t="shared" si="1"/>
        <v>81</v>
      </c>
      <c r="D87" s="145">
        <v>0.26039999999999996</v>
      </c>
      <c r="E87" s="253"/>
      <c r="G87" s="146"/>
    </row>
    <row r="88" spans="1:7">
      <c r="A88" s="143">
        <v>43952</v>
      </c>
      <c r="B88" s="143">
        <v>43982</v>
      </c>
      <c r="C88" s="144">
        <f t="shared" si="1"/>
        <v>82</v>
      </c>
      <c r="D88" s="145">
        <v>0.25289999999999996</v>
      </c>
      <c r="E88" s="147">
        <v>0.18190000000000001</v>
      </c>
      <c r="G88" s="146"/>
    </row>
    <row r="89" spans="1:7">
      <c r="A89" s="143">
        <v>43983</v>
      </c>
      <c r="B89" s="143">
        <v>44012</v>
      </c>
      <c r="C89" s="144">
        <f t="shared" si="1"/>
        <v>83</v>
      </c>
      <c r="D89" s="145">
        <v>0.25179999999999997</v>
      </c>
      <c r="E89" s="147">
        <v>0.1812</v>
      </c>
      <c r="G89" s="146"/>
    </row>
    <row r="90" spans="1:7">
      <c r="A90" s="143">
        <v>44013</v>
      </c>
      <c r="B90" s="143">
        <v>44043</v>
      </c>
      <c r="C90" s="144">
        <f t="shared" si="1"/>
        <v>84</v>
      </c>
      <c r="D90" s="145">
        <v>0.25179999999999997</v>
      </c>
      <c r="E90" s="147">
        <v>0.1812</v>
      </c>
      <c r="G90" s="146"/>
    </row>
    <row r="91" spans="1:7">
      <c r="A91" s="143">
        <v>44044</v>
      </c>
      <c r="B91" s="143">
        <v>44074</v>
      </c>
      <c r="C91" s="144">
        <f t="shared" si="1"/>
        <v>85</v>
      </c>
      <c r="D91" s="145">
        <v>0.25440000000000002</v>
      </c>
      <c r="E91" s="147">
        <v>0.28289999999999998</v>
      </c>
    </row>
    <row r="92" spans="1:7">
      <c r="A92" s="143">
        <v>44075</v>
      </c>
      <c r="B92" s="143">
        <v>44104</v>
      </c>
      <c r="C92" s="144">
        <f t="shared" si="1"/>
        <v>86</v>
      </c>
      <c r="D92" s="145">
        <v>0.25530000000000003</v>
      </c>
      <c r="E92" s="147">
        <v>0.1835</v>
      </c>
    </row>
    <row r="93" spans="1:7">
      <c r="A93" s="143">
        <v>44105</v>
      </c>
      <c r="B93" s="143">
        <v>44135</v>
      </c>
      <c r="C93" s="144">
        <f t="shared" si="1"/>
        <v>87</v>
      </c>
      <c r="D93" s="145">
        <v>0.25140000000000001</v>
      </c>
      <c r="E93" s="147">
        <v>0.18090000000000001</v>
      </c>
    </row>
    <row r="94" spans="1:7">
      <c r="A94" s="143">
        <v>44136</v>
      </c>
      <c r="B94" s="143">
        <v>44165</v>
      </c>
      <c r="C94" s="144">
        <f t="shared" si="1"/>
        <v>88</v>
      </c>
      <c r="D94" s="145">
        <v>0.24759999999999999</v>
      </c>
      <c r="E94" s="147">
        <v>0.1784</v>
      </c>
    </row>
    <row r="95" spans="1:7">
      <c r="A95" s="143">
        <v>44166</v>
      </c>
      <c r="B95" s="143">
        <v>44196</v>
      </c>
      <c r="C95" s="144">
        <f t="shared" si="1"/>
        <v>89</v>
      </c>
      <c r="D95" s="145">
        <v>0.2419</v>
      </c>
      <c r="E95" s="254"/>
    </row>
    <row r="96" spans="1:7">
      <c r="A96" s="143">
        <v>44197</v>
      </c>
      <c r="B96" s="143">
        <v>44227</v>
      </c>
      <c r="C96" s="144">
        <f t="shared" si="1"/>
        <v>90</v>
      </c>
      <c r="D96" s="145">
        <v>0.23980000000000001</v>
      </c>
      <c r="E96" s="255"/>
    </row>
    <row r="97" spans="1:5">
      <c r="A97" s="143">
        <v>44228</v>
      </c>
      <c r="B97" s="143">
        <v>44255</v>
      </c>
      <c r="C97" s="144">
        <f t="shared" si="1"/>
        <v>91</v>
      </c>
      <c r="D97" s="145">
        <v>0.24310000000000001</v>
      </c>
      <c r="E97" s="255"/>
    </row>
    <row r="98" spans="1:5">
      <c r="A98" s="143">
        <v>44256</v>
      </c>
      <c r="B98" s="143">
        <v>44286</v>
      </c>
      <c r="C98" s="144">
        <f t="shared" si="1"/>
        <v>92</v>
      </c>
      <c r="D98" s="145">
        <v>0.2412</v>
      </c>
      <c r="E98" s="255"/>
    </row>
    <row r="99" spans="1:5">
      <c r="A99" s="143">
        <v>44287</v>
      </c>
      <c r="B99" s="143">
        <v>44316</v>
      </c>
      <c r="C99" s="144">
        <f t="shared" si="1"/>
        <v>93</v>
      </c>
      <c r="D99" s="145">
        <v>0.2397</v>
      </c>
      <c r="E99" s="255"/>
    </row>
    <row r="100" spans="1:5">
      <c r="A100" s="143">
        <v>44317</v>
      </c>
      <c r="B100" s="143">
        <v>44347</v>
      </c>
      <c r="C100" s="144">
        <f t="shared" si="1"/>
        <v>94</v>
      </c>
      <c r="D100" s="145">
        <v>0.23830000000000001</v>
      </c>
      <c r="E100" s="255"/>
    </row>
    <row r="101" spans="1:5">
      <c r="A101" s="143">
        <v>44348</v>
      </c>
      <c r="B101" s="143">
        <v>44377</v>
      </c>
      <c r="C101" s="144">
        <f t="shared" si="1"/>
        <v>95</v>
      </c>
      <c r="D101" s="145">
        <v>0.2382</v>
      </c>
      <c r="E101" s="255"/>
    </row>
    <row r="102" spans="1:5">
      <c r="A102" s="143">
        <v>44378</v>
      </c>
      <c r="B102" s="143">
        <v>44408</v>
      </c>
      <c r="C102" s="144">
        <f t="shared" si="1"/>
        <v>96</v>
      </c>
      <c r="D102" s="145">
        <v>0.23769999999999999</v>
      </c>
      <c r="E102" s="255"/>
    </row>
    <row r="103" spans="1:5">
      <c r="A103" s="143">
        <v>44409</v>
      </c>
      <c r="B103" s="143">
        <v>44439</v>
      </c>
      <c r="C103" s="144">
        <f t="shared" si="1"/>
        <v>97</v>
      </c>
      <c r="D103" s="145">
        <v>0.23860000000000001</v>
      </c>
      <c r="E103" s="255"/>
    </row>
    <row r="104" spans="1:5">
      <c r="A104" s="143">
        <v>44440</v>
      </c>
      <c r="B104" s="143">
        <v>44469</v>
      </c>
      <c r="C104" s="144">
        <f t="shared" si="1"/>
        <v>98</v>
      </c>
      <c r="D104" s="145">
        <v>0.2379</v>
      </c>
      <c r="E104" s="255"/>
    </row>
    <row r="105" spans="1:5">
      <c r="A105" s="143">
        <v>44470</v>
      </c>
      <c r="B105" s="143">
        <v>44500</v>
      </c>
      <c r="C105" s="144">
        <f t="shared" si="1"/>
        <v>99</v>
      </c>
      <c r="D105" s="145">
        <v>0.23619999999999999</v>
      </c>
      <c r="E105" s="255"/>
    </row>
    <row r="106" spans="1:5">
      <c r="A106" s="143">
        <v>44501</v>
      </c>
      <c r="B106" s="143">
        <v>44530</v>
      </c>
      <c r="C106" s="144">
        <f t="shared" si="1"/>
        <v>100</v>
      </c>
      <c r="D106" s="145">
        <v>0.23910000000000001</v>
      </c>
      <c r="E106" s="255"/>
    </row>
    <row r="107" spans="1:5">
      <c r="A107" s="143">
        <v>44531</v>
      </c>
      <c r="B107" s="143">
        <v>44561</v>
      </c>
      <c r="C107" s="144">
        <f t="shared" si="1"/>
        <v>101</v>
      </c>
      <c r="D107" s="145">
        <v>0.2419</v>
      </c>
      <c r="E107" s="255"/>
    </row>
    <row r="108" spans="1:5">
      <c r="A108" s="143">
        <v>44562</v>
      </c>
      <c r="B108" s="143">
        <v>44592</v>
      </c>
      <c r="C108" s="144">
        <f t="shared" si="1"/>
        <v>102</v>
      </c>
      <c r="D108" s="145">
        <v>0.24490000000000001</v>
      </c>
      <c r="E108" s="255"/>
    </row>
    <row r="109" spans="1:5">
      <c r="A109" s="143">
        <v>44593</v>
      </c>
      <c r="B109" s="143">
        <v>44620</v>
      </c>
      <c r="C109" s="144">
        <f t="shared" si="1"/>
        <v>103</v>
      </c>
      <c r="D109" s="145">
        <v>0.2545</v>
      </c>
      <c r="E109" s="255"/>
    </row>
    <row r="110" spans="1:5">
      <c r="A110" s="143">
        <v>44621</v>
      </c>
      <c r="B110" s="143">
        <v>44651</v>
      </c>
      <c r="C110" s="144">
        <f t="shared" si="1"/>
        <v>104</v>
      </c>
      <c r="D110" s="145">
        <v>0.2571</v>
      </c>
      <c r="E110" s="255"/>
    </row>
    <row r="111" spans="1:5">
      <c r="A111" s="143">
        <v>44652</v>
      </c>
      <c r="B111" s="143">
        <v>44681</v>
      </c>
      <c r="C111" s="144">
        <f t="shared" si="1"/>
        <v>105</v>
      </c>
      <c r="D111" s="145">
        <v>0.26579999999999998</v>
      </c>
      <c r="E111" s="255"/>
    </row>
    <row r="112" spans="1:5">
      <c r="A112" s="143">
        <v>44682</v>
      </c>
      <c r="B112" s="143">
        <v>44712</v>
      </c>
      <c r="C112" s="144">
        <f t="shared" si="1"/>
        <v>106</v>
      </c>
      <c r="D112" s="145">
        <v>0.2757</v>
      </c>
      <c r="E112" s="255"/>
    </row>
    <row r="113" spans="1:5">
      <c r="A113" s="143"/>
      <c r="B113" s="143"/>
      <c r="C113" s="144">
        <f t="shared" si="1"/>
        <v>107</v>
      </c>
      <c r="D113" s="145"/>
      <c r="E113" s="255"/>
    </row>
    <row r="114" spans="1:5">
      <c r="A114" s="143"/>
      <c r="B114" s="143"/>
      <c r="C114" s="144">
        <f t="shared" si="1"/>
        <v>108</v>
      </c>
      <c r="D114" s="145"/>
      <c r="E114" s="255"/>
    </row>
    <row r="115" spans="1:5">
      <c r="A115" s="143"/>
      <c r="B115" s="143"/>
      <c r="C115" s="144">
        <f t="shared" si="1"/>
        <v>109</v>
      </c>
      <c r="D115" s="145"/>
      <c r="E115" s="255"/>
    </row>
    <row r="116" spans="1:5">
      <c r="A116" s="143"/>
      <c r="B116" s="143"/>
      <c r="C116" s="144">
        <f t="shared" si="1"/>
        <v>110</v>
      </c>
      <c r="D116" s="145"/>
      <c r="E116" s="255"/>
    </row>
    <row r="117" spans="1:5">
      <c r="A117" s="148"/>
      <c r="B117" s="148"/>
      <c r="C117" s="144">
        <f t="shared" si="1"/>
        <v>111</v>
      </c>
      <c r="D117" s="145"/>
      <c r="E117" s="255"/>
    </row>
    <row r="118" spans="1:5">
      <c r="A118" s="148"/>
      <c r="B118" s="148"/>
      <c r="C118" s="144">
        <f t="shared" si="1"/>
        <v>112</v>
      </c>
      <c r="D118" s="145"/>
      <c r="E118" s="255"/>
    </row>
    <row r="119" spans="1:5">
      <c r="A119" s="148"/>
      <c r="B119" s="148"/>
      <c r="C119" s="144">
        <f t="shared" si="1"/>
        <v>113</v>
      </c>
      <c r="D119" s="145"/>
      <c r="E119" s="255"/>
    </row>
    <row r="120" spans="1:5">
      <c r="A120" s="148"/>
      <c r="B120" s="148"/>
      <c r="C120" s="144">
        <f t="shared" si="1"/>
        <v>114</v>
      </c>
      <c r="D120" s="145"/>
      <c r="E120" s="255"/>
    </row>
    <row r="121" spans="1:5">
      <c r="A121" s="148"/>
      <c r="B121" s="148"/>
      <c r="C121" s="144">
        <f t="shared" si="1"/>
        <v>115</v>
      </c>
      <c r="D121" s="145"/>
      <c r="E121" s="255"/>
    </row>
    <row r="122" spans="1:5">
      <c r="A122" s="148"/>
      <c r="B122" s="148"/>
      <c r="C122" s="144">
        <f t="shared" si="1"/>
        <v>116</v>
      </c>
      <c r="D122" s="145"/>
      <c r="E122" s="255"/>
    </row>
    <row r="123" spans="1:5">
      <c r="A123" s="148"/>
      <c r="B123" s="148"/>
      <c r="C123" s="144">
        <f t="shared" si="1"/>
        <v>117</v>
      </c>
      <c r="D123" s="145"/>
      <c r="E123" s="255"/>
    </row>
    <row r="124" spans="1:5">
      <c r="A124" s="148"/>
      <c r="B124" s="148"/>
      <c r="C124" s="144">
        <f t="shared" si="1"/>
        <v>118</v>
      </c>
      <c r="D124" s="145"/>
      <c r="E124" s="255"/>
    </row>
    <row r="125" spans="1:5">
      <c r="A125" s="148"/>
      <c r="B125" s="148"/>
      <c r="C125" s="144">
        <f t="shared" si="1"/>
        <v>119</v>
      </c>
      <c r="D125" s="145"/>
      <c r="E125" s="255"/>
    </row>
    <row r="126" spans="1:5">
      <c r="A126" s="148"/>
      <c r="B126" s="148"/>
      <c r="C126" s="144">
        <f t="shared" si="1"/>
        <v>120</v>
      </c>
      <c r="D126" s="145"/>
      <c r="E126" s="255"/>
    </row>
    <row r="127" spans="1:5">
      <c r="A127" s="148"/>
      <c r="B127" s="148"/>
      <c r="C127" s="144">
        <f t="shared" si="1"/>
        <v>121</v>
      </c>
      <c r="D127" s="145"/>
      <c r="E127" s="255"/>
    </row>
    <row r="128" spans="1:5">
      <c r="A128" s="148"/>
      <c r="B128" s="148"/>
      <c r="C128" s="144">
        <f t="shared" si="1"/>
        <v>122</v>
      </c>
      <c r="D128" s="145"/>
      <c r="E128" s="255"/>
    </row>
    <row r="129" spans="1:5">
      <c r="A129" s="148"/>
      <c r="B129" s="148"/>
      <c r="C129" s="144">
        <f t="shared" si="1"/>
        <v>123</v>
      </c>
      <c r="D129" s="145"/>
      <c r="E129" s="255"/>
    </row>
    <row r="130" spans="1:5">
      <c r="A130" s="148"/>
      <c r="B130" s="148"/>
      <c r="C130" s="144">
        <f t="shared" si="1"/>
        <v>124</v>
      </c>
      <c r="D130" s="145"/>
      <c r="E130" s="255"/>
    </row>
    <row r="131" spans="1:5">
      <c r="A131" s="148"/>
      <c r="B131" s="148"/>
      <c r="C131" s="144">
        <f t="shared" si="1"/>
        <v>125</v>
      </c>
      <c r="D131" s="145"/>
      <c r="E131" s="255"/>
    </row>
    <row r="132" spans="1:5">
      <c r="A132" s="148"/>
      <c r="B132" s="148"/>
      <c r="C132" s="144">
        <f t="shared" si="1"/>
        <v>126</v>
      </c>
      <c r="D132" s="145"/>
      <c r="E132" s="255"/>
    </row>
    <row r="133" spans="1:5">
      <c r="A133" s="148"/>
      <c r="B133" s="148"/>
      <c r="C133" s="144">
        <f t="shared" si="1"/>
        <v>127</v>
      </c>
      <c r="D133" s="145"/>
      <c r="E133" s="255"/>
    </row>
    <row r="134" spans="1:5">
      <c r="A134" s="148"/>
      <c r="B134" s="148"/>
      <c r="C134" s="144">
        <f t="shared" si="1"/>
        <v>128</v>
      </c>
      <c r="D134" s="145"/>
      <c r="E134" s="255"/>
    </row>
    <row r="135" spans="1:5">
      <c r="A135" s="148"/>
      <c r="B135" s="148"/>
      <c r="C135" s="144">
        <f t="shared" ref="C135:C198" si="2">ROW(A135)-ROW($A$7:$E$116)+1</f>
        <v>129</v>
      </c>
      <c r="D135" s="145"/>
      <c r="E135" s="255"/>
    </row>
    <row r="136" spans="1:5">
      <c r="A136" s="148"/>
      <c r="B136" s="148"/>
      <c r="C136" s="144">
        <f t="shared" si="2"/>
        <v>130</v>
      </c>
      <c r="D136" s="145"/>
      <c r="E136" s="255"/>
    </row>
    <row r="137" spans="1:5">
      <c r="A137" s="148"/>
      <c r="B137" s="148"/>
      <c r="C137" s="144">
        <f t="shared" si="2"/>
        <v>131</v>
      </c>
      <c r="D137" s="145"/>
      <c r="E137" s="255"/>
    </row>
    <row r="138" spans="1:5">
      <c r="A138" s="148"/>
      <c r="B138" s="148"/>
      <c r="C138" s="144">
        <f t="shared" si="2"/>
        <v>132</v>
      </c>
      <c r="D138" s="145"/>
      <c r="E138" s="255"/>
    </row>
    <row r="139" spans="1:5">
      <c r="A139" s="148"/>
      <c r="B139" s="148"/>
      <c r="C139" s="144">
        <f t="shared" si="2"/>
        <v>133</v>
      </c>
      <c r="D139" s="145"/>
      <c r="E139" s="255"/>
    </row>
    <row r="140" spans="1:5">
      <c r="A140" s="148"/>
      <c r="B140" s="148"/>
      <c r="C140" s="144">
        <f t="shared" si="2"/>
        <v>134</v>
      </c>
      <c r="D140" s="145"/>
      <c r="E140" s="255"/>
    </row>
    <row r="141" spans="1:5">
      <c r="A141" s="148"/>
      <c r="B141" s="148"/>
      <c r="C141" s="144">
        <f t="shared" si="2"/>
        <v>135</v>
      </c>
      <c r="D141" s="145"/>
      <c r="E141" s="255"/>
    </row>
    <row r="142" spans="1:5">
      <c r="A142" s="148"/>
      <c r="B142" s="148"/>
      <c r="C142" s="144">
        <f t="shared" si="2"/>
        <v>136</v>
      </c>
      <c r="D142" s="145"/>
      <c r="E142" s="255"/>
    </row>
    <row r="143" spans="1:5">
      <c r="A143" s="148"/>
      <c r="B143" s="148"/>
      <c r="C143" s="144">
        <f t="shared" si="2"/>
        <v>137</v>
      </c>
      <c r="D143" s="145"/>
      <c r="E143" s="255"/>
    </row>
    <row r="144" spans="1:5">
      <c r="A144" s="148"/>
      <c r="B144" s="148"/>
      <c r="C144" s="144">
        <f t="shared" si="2"/>
        <v>138</v>
      </c>
      <c r="D144" s="145"/>
      <c r="E144" s="255"/>
    </row>
    <row r="145" spans="1:5">
      <c r="A145" s="148"/>
      <c r="B145" s="148"/>
      <c r="C145" s="144">
        <f t="shared" si="2"/>
        <v>139</v>
      </c>
      <c r="D145" s="145"/>
      <c r="E145" s="255"/>
    </row>
    <row r="146" spans="1:5">
      <c r="A146" s="148"/>
      <c r="B146" s="148"/>
      <c r="C146" s="144">
        <f t="shared" si="2"/>
        <v>140</v>
      </c>
      <c r="D146" s="145"/>
      <c r="E146" s="255"/>
    </row>
    <row r="147" spans="1:5">
      <c r="A147" s="148"/>
      <c r="B147" s="148"/>
      <c r="C147" s="144">
        <f t="shared" si="2"/>
        <v>141</v>
      </c>
      <c r="D147" s="145"/>
      <c r="E147" s="255"/>
    </row>
    <row r="148" spans="1:5">
      <c r="A148" s="148"/>
      <c r="B148" s="148"/>
      <c r="C148" s="144">
        <f t="shared" si="2"/>
        <v>142</v>
      </c>
      <c r="D148" s="145"/>
      <c r="E148" s="255"/>
    </row>
    <row r="149" spans="1:5">
      <c r="A149" s="148"/>
      <c r="B149" s="148"/>
      <c r="C149" s="144">
        <f t="shared" si="2"/>
        <v>143</v>
      </c>
      <c r="D149" s="145"/>
      <c r="E149" s="255"/>
    </row>
    <row r="150" spans="1:5">
      <c r="A150" s="148"/>
      <c r="B150" s="148"/>
      <c r="C150" s="144">
        <f t="shared" si="2"/>
        <v>144</v>
      </c>
      <c r="D150" s="145"/>
      <c r="E150" s="255"/>
    </row>
    <row r="151" spans="1:5">
      <c r="A151" s="148"/>
      <c r="B151" s="148"/>
      <c r="C151" s="144">
        <f t="shared" si="2"/>
        <v>145</v>
      </c>
      <c r="D151" s="145"/>
      <c r="E151" s="255"/>
    </row>
    <row r="152" spans="1:5">
      <c r="A152" s="148"/>
      <c r="B152" s="148"/>
      <c r="C152" s="144">
        <f t="shared" si="2"/>
        <v>146</v>
      </c>
      <c r="D152" s="145"/>
      <c r="E152" s="255"/>
    </row>
    <row r="153" spans="1:5">
      <c r="A153" s="148"/>
      <c r="B153" s="148"/>
      <c r="C153" s="144">
        <f t="shared" si="2"/>
        <v>147</v>
      </c>
      <c r="D153" s="145"/>
      <c r="E153" s="255"/>
    </row>
    <row r="154" spans="1:5">
      <c r="A154" s="148"/>
      <c r="B154" s="148"/>
      <c r="C154" s="144">
        <f t="shared" si="2"/>
        <v>148</v>
      </c>
      <c r="D154" s="145"/>
      <c r="E154" s="255"/>
    </row>
    <row r="155" spans="1:5">
      <c r="A155" s="148"/>
      <c r="B155" s="148"/>
      <c r="C155" s="144">
        <f t="shared" si="2"/>
        <v>149</v>
      </c>
      <c r="D155" s="145"/>
      <c r="E155" s="255"/>
    </row>
    <row r="156" spans="1:5">
      <c r="A156" s="148"/>
      <c r="B156" s="148"/>
      <c r="C156" s="144">
        <f t="shared" si="2"/>
        <v>150</v>
      </c>
      <c r="D156" s="145"/>
      <c r="E156" s="255"/>
    </row>
    <row r="157" spans="1:5">
      <c r="A157" s="148"/>
      <c r="B157" s="148"/>
      <c r="C157" s="144">
        <f t="shared" si="2"/>
        <v>151</v>
      </c>
      <c r="D157" s="145"/>
      <c r="E157" s="255"/>
    </row>
    <row r="158" spans="1:5">
      <c r="A158" s="148"/>
      <c r="B158" s="148"/>
      <c r="C158" s="144">
        <f t="shared" si="2"/>
        <v>152</v>
      </c>
      <c r="D158" s="145"/>
      <c r="E158" s="255"/>
    </row>
    <row r="159" spans="1:5">
      <c r="A159" s="148"/>
      <c r="B159" s="148"/>
      <c r="C159" s="144">
        <f t="shared" si="2"/>
        <v>153</v>
      </c>
      <c r="D159" s="145"/>
      <c r="E159" s="255"/>
    </row>
    <row r="160" spans="1:5">
      <c r="A160" s="148"/>
      <c r="B160" s="148"/>
      <c r="C160" s="144">
        <f t="shared" si="2"/>
        <v>154</v>
      </c>
      <c r="D160" s="145"/>
      <c r="E160" s="255"/>
    </row>
    <row r="161" spans="1:5">
      <c r="A161" s="148"/>
      <c r="B161" s="148"/>
      <c r="C161" s="144">
        <f t="shared" si="2"/>
        <v>155</v>
      </c>
      <c r="D161" s="145"/>
      <c r="E161" s="255"/>
    </row>
    <row r="162" spans="1:5">
      <c r="A162" s="148"/>
      <c r="B162" s="148"/>
      <c r="C162" s="144">
        <f t="shared" si="2"/>
        <v>156</v>
      </c>
      <c r="D162" s="145"/>
      <c r="E162" s="255"/>
    </row>
    <row r="163" spans="1:5">
      <c r="A163" s="148"/>
      <c r="B163" s="148"/>
      <c r="C163" s="144">
        <f t="shared" si="2"/>
        <v>157</v>
      </c>
      <c r="D163" s="145"/>
      <c r="E163" s="255"/>
    </row>
    <row r="164" spans="1:5">
      <c r="A164" s="148"/>
      <c r="B164" s="148"/>
      <c r="C164" s="144">
        <f t="shared" si="2"/>
        <v>158</v>
      </c>
      <c r="D164" s="145"/>
      <c r="E164" s="255"/>
    </row>
    <row r="165" spans="1:5">
      <c r="A165" s="148"/>
      <c r="B165" s="148"/>
      <c r="C165" s="144">
        <f t="shared" si="2"/>
        <v>159</v>
      </c>
      <c r="D165" s="145"/>
      <c r="E165" s="255"/>
    </row>
    <row r="166" spans="1:5">
      <c r="A166" s="148"/>
      <c r="B166" s="148"/>
      <c r="C166" s="144">
        <f t="shared" si="2"/>
        <v>160</v>
      </c>
      <c r="D166" s="145"/>
      <c r="E166" s="255"/>
    </row>
    <row r="167" spans="1:5">
      <c r="A167" s="148"/>
      <c r="B167" s="148"/>
      <c r="C167" s="144">
        <f t="shared" si="2"/>
        <v>161</v>
      </c>
      <c r="D167" s="145"/>
      <c r="E167" s="255"/>
    </row>
    <row r="168" spans="1:5">
      <c r="A168" s="148"/>
      <c r="B168" s="148"/>
      <c r="C168" s="144">
        <f t="shared" si="2"/>
        <v>162</v>
      </c>
      <c r="D168" s="145"/>
      <c r="E168" s="255"/>
    </row>
    <row r="169" spans="1:5">
      <c r="A169" s="148"/>
      <c r="B169" s="148"/>
      <c r="C169" s="144">
        <f t="shared" si="2"/>
        <v>163</v>
      </c>
      <c r="D169" s="145"/>
      <c r="E169" s="255"/>
    </row>
    <row r="170" spans="1:5">
      <c r="A170" s="148"/>
      <c r="B170" s="148"/>
      <c r="C170" s="144">
        <f t="shared" si="2"/>
        <v>164</v>
      </c>
      <c r="D170" s="145"/>
      <c r="E170" s="255"/>
    </row>
    <row r="171" spans="1:5">
      <c r="A171" s="148"/>
      <c r="B171" s="148"/>
      <c r="C171" s="144">
        <f t="shared" si="2"/>
        <v>165</v>
      </c>
      <c r="D171" s="145"/>
      <c r="E171" s="255"/>
    </row>
    <row r="172" spans="1:5">
      <c r="A172" s="148"/>
      <c r="B172" s="148"/>
      <c r="C172" s="144">
        <f t="shared" si="2"/>
        <v>166</v>
      </c>
      <c r="D172" s="145"/>
      <c r="E172" s="255"/>
    </row>
    <row r="173" spans="1:5">
      <c r="A173" s="148"/>
      <c r="B173" s="148"/>
      <c r="C173" s="144">
        <f t="shared" si="2"/>
        <v>167</v>
      </c>
      <c r="D173" s="145"/>
      <c r="E173" s="255"/>
    </row>
    <row r="174" spans="1:5">
      <c r="A174" s="148"/>
      <c r="B174" s="148"/>
      <c r="C174" s="144">
        <f t="shared" si="2"/>
        <v>168</v>
      </c>
      <c r="D174" s="145"/>
      <c r="E174" s="255"/>
    </row>
    <row r="175" spans="1:5">
      <c r="A175" s="148"/>
      <c r="B175" s="148"/>
      <c r="C175" s="144">
        <f t="shared" si="2"/>
        <v>169</v>
      </c>
      <c r="D175" s="145"/>
      <c r="E175" s="255"/>
    </row>
    <row r="176" spans="1:5">
      <c r="A176" s="148"/>
      <c r="B176" s="148"/>
      <c r="C176" s="144">
        <f t="shared" si="2"/>
        <v>170</v>
      </c>
      <c r="D176" s="145"/>
      <c r="E176" s="255"/>
    </row>
    <row r="177" spans="1:5">
      <c r="A177" s="148"/>
      <c r="B177" s="148"/>
      <c r="C177" s="144">
        <f t="shared" si="2"/>
        <v>171</v>
      </c>
      <c r="D177" s="145"/>
      <c r="E177" s="255"/>
    </row>
    <row r="178" spans="1:5">
      <c r="A178" s="148"/>
      <c r="B178" s="148"/>
      <c r="C178" s="144">
        <f t="shared" si="2"/>
        <v>172</v>
      </c>
      <c r="D178" s="145"/>
      <c r="E178" s="255"/>
    </row>
    <row r="179" spans="1:5">
      <c r="A179" s="148"/>
      <c r="B179" s="148"/>
      <c r="C179" s="144">
        <f t="shared" si="2"/>
        <v>173</v>
      </c>
      <c r="D179" s="145"/>
      <c r="E179" s="255"/>
    </row>
    <row r="180" spans="1:5">
      <c r="A180" s="148"/>
      <c r="B180" s="148"/>
      <c r="C180" s="144">
        <f t="shared" si="2"/>
        <v>174</v>
      </c>
      <c r="D180" s="145"/>
      <c r="E180" s="255"/>
    </row>
    <row r="181" spans="1:5">
      <c r="A181" s="148"/>
      <c r="B181" s="148"/>
      <c r="C181" s="144">
        <f t="shared" si="2"/>
        <v>175</v>
      </c>
      <c r="D181" s="145"/>
      <c r="E181" s="255"/>
    </row>
    <row r="182" spans="1:5">
      <c r="A182" s="148"/>
      <c r="B182" s="148"/>
      <c r="C182" s="144">
        <f t="shared" si="2"/>
        <v>176</v>
      </c>
      <c r="D182" s="145"/>
      <c r="E182" s="255"/>
    </row>
    <row r="183" spans="1:5">
      <c r="A183" s="148"/>
      <c r="B183" s="148"/>
      <c r="C183" s="144">
        <f t="shared" si="2"/>
        <v>177</v>
      </c>
      <c r="D183" s="145"/>
      <c r="E183" s="255"/>
    </row>
    <row r="184" spans="1:5">
      <c r="A184" s="148"/>
      <c r="B184" s="148"/>
      <c r="C184" s="144">
        <f t="shared" si="2"/>
        <v>178</v>
      </c>
      <c r="D184" s="145"/>
      <c r="E184" s="255"/>
    </row>
    <row r="185" spans="1:5">
      <c r="A185" s="148"/>
      <c r="B185" s="148"/>
      <c r="C185" s="144">
        <f t="shared" si="2"/>
        <v>179</v>
      </c>
      <c r="D185" s="145"/>
      <c r="E185" s="255"/>
    </row>
    <row r="186" spans="1:5">
      <c r="A186" s="148"/>
      <c r="B186" s="148"/>
      <c r="C186" s="144">
        <f t="shared" si="2"/>
        <v>180</v>
      </c>
      <c r="D186" s="145"/>
      <c r="E186" s="255"/>
    </row>
    <row r="187" spans="1:5">
      <c r="A187" s="148"/>
      <c r="B187" s="148"/>
      <c r="C187" s="144">
        <f t="shared" si="2"/>
        <v>181</v>
      </c>
      <c r="D187" s="145"/>
      <c r="E187" s="255"/>
    </row>
    <row r="188" spans="1:5">
      <c r="A188" s="148"/>
      <c r="B188" s="148"/>
      <c r="C188" s="144">
        <f t="shared" si="2"/>
        <v>182</v>
      </c>
      <c r="D188" s="145"/>
      <c r="E188" s="255"/>
    </row>
    <row r="189" spans="1:5">
      <c r="A189" s="148"/>
      <c r="B189" s="148"/>
      <c r="C189" s="144">
        <f t="shared" si="2"/>
        <v>183</v>
      </c>
      <c r="D189" s="145"/>
      <c r="E189" s="255"/>
    </row>
    <row r="190" spans="1:5">
      <c r="A190" s="148"/>
      <c r="B190" s="148"/>
      <c r="C190" s="144">
        <f t="shared" si="2"/>
        <v>184</v>
      </c>
      <c r="D190" s="145"/>
      <c r="E190" s="255"/>
    </row>
    <row r="191" spans="1:5">
      <c r="A191" s="148"/>
      <c r="B191" s="148"/>
      <c r="C191" s="144">
        <f t="shared" si="2"/>
        <v>185</v>
      </c>
      <c r="D191" s="145"/>
      <c r="E191" s="255"/>
    </row>
    <row r="192" spans="1:5">
      <c r="A192" s="148"/>
      <c r="B192" s="148"/>
      <c r="C192" s="144">
        <f t="shared" si="2"/>
        <v>186</v>
      </c>
      <c r="D192" s="145"/>
      <c r="E192" s="255"/>
    </row>
    <row r="193" spans="1:5">
      <c r="A193" s="148"/>
      <c r="B193" s="148"/>
      <c r="C193" s="144">
        <f t="shared" si="2"/>
        <v>187</v>
      </c>
      <c r="D193" s="145"/>
      <c r="E193" s="255"/>
    </row>
    <row r="194" spans="1:5">
      <c r="A194" s="148"/>
      <c r="B194" s="148"/>
      <c r="C194" s="144">
        <f t="shared" si="2"/>
        <v>188</v>
      </c>
      <c r="D194" s="145"/>
      <c r="E194" s="255"/>
    </row>
    <row r="195" spans="1:5">
      <c r="A195" s="148"/>
      <c r="B195" s="148"/>
      <c r="C195" s="144">
        <f t="shared" si="2"/>
        <v>189</v>
      </c>
      <c r="D195" s="145"/>
      <c r="E195" s="255"/>
    </row>
    <row r="196" spans="1:5">
      <c r="A196" s="148"/>
      <c r="B196" s="148"/>
      <c r="C196" s="144">
        <f t="shared" si="2"/>
        <v>190</v>
      </c>
      <c r="D196" s="145"/>
      <c r="E196" s="255"/>
    </row>
    <row r="197" spans="1:5">
      <c r="A197" s="148"/>
      <c r="B197" s="148"/>
      <c r="C197" s="144">
        <f t="shared" si="2"/>
        <v>191</v>
      </c>
      <c r="D197" s="145"/>
      <c r="E197" s="255"/>
    </row>
    <row r="198" spans="1:5">
      <c r="A198" s="148"/>
      <c r="B198" s="148"/>
      <c r="C198" s="144">
        <f t="shared" si="2"/>
        <v>192</v>
      </c>
      <c r="D198" s="145"/>
      <c r="E198" s="255"/>
    </row>
    <row r="199" spans="1:5">
      <c r="A199" s="148"/>
      <c r="B199" s="148"/>
      <c r="C199" s="144">
        <f t="shared" ref="C199:C262" si="3">ROW(A199)-ROW($A$7:$E$116)+1</f>
        <v>193</v>
      </c>
      <c r="D199" s="145"/>
      <c r="E199" s="255"/>
    </row>
    <row r="200" spans="1:5">
      <c r="A200" s="148"/>
      <c r="B200" s="148"/>
      <c r="C200" s="144">
        <f t="shared" si="3"/>
        <v>194</v>
      </c>
      <c r="D200" s="145"/>
      <c r="E200" s="255"/>
    </row>
    <row r="201" spans="1:5">
      <c r="A201" s="148"/>
      <c r="B201" s="148"/>
      <c r="C201" s="144">
        <f t="shared" si="3"/>
        <v>195</v>
      </c>
      <c r="D201" s="145"/>
      <c r="E201" s="255"/>
    </row>
    <row r="202" spans="1:5">
      <c r="A202" s="148"/>
      <c r="B202" s="148"/>
      <c r="C202" s="144">
        <f t="shared" si="3"/>
        <v>196</v>
      </c>
      <c r="D202" s="145"/>
      <c r="E202" s="255"/>
    </row>
    <row r="203" spans="1:5">
      <c r="A203" s="148"/>
      <c r="B203" s="148"/>
      <c r="C203" s="144">
        <f t="shared" si="3"/>
        <v>197</v>
      </c>
      <c r="D203" s="145"/>
      <c r="E203" s="255"/>
    </row>
    <row r="204" spans="1:5">
      <c r="A204" s="148"/>
      <c r="B204" s="148"/>
      <c r="C204" s="144">
        <f t="shared" si="3"/>
        <v>198</v>
      </c>
      <c r="D204" s="145"/>
      <c r="E204" s="255"/>
    </row>
    <row r="205" spans="1:5">
      <c r="A205" s="148"/>
      <c r="B205" s="148"/>
      <c r="C205" s="144">
        <f t="shared" si="3"/>
        <v>199</v>
      </c>
      <c r="D205" s="145"/>
      <c r="E205" s="255"/>
    </row>
    <row r="206" spans="1:5">
      <c r="A206" s="148"/>
      <c r="B206" s="148"/>
      <c r="C206" s="144">
        <f t="shared" si="3"/>
        <v>200</v>
      </c>
      <c r="D206" s="145"/>
      <c r="E206" s="255"/>
    </row>
    <row r="207" spans="1:5">
      <c r="A207" s="148"/>
      <c r="B207" s="148"/>
      <c r="C207" s="144">
        <f t="shared" si="3"/>
        <v>201</v>
      </c>
      <c r="D207" s="145"/>
      <c r="E207" s="255"/>
    </row>
    <row r="208" spans="1:5">
      <c r="A208" s="148"/>
      <c r="B208" s="148"/>
      <c r="C208" s="144">
        <f t="shared" si="3"/>
        <v>202</v>
      </c>
      <c r="D208" s="145"/>
      <c r="E208" s="255"/>
    </row>
    <row r="209" spans="1:5">
      <c r="A209" s="148"/>
      <c r="B209" s="148"/>
      <c r="C209" s="144">
        <f t="shared" si="3"/>
        <v>203</v>
      </c>
      <c r="D209" s="145"/>
      <c r="E209" s="255"/>
    </row>
    <row r="210" spans="1:5">
      <c r="A210" s="148"/>
      <c r="B210" s="148"/>
      <c r="C210" s="144">
        <f t="shared" si="3"/>
        <v>204</v>
      </c>
      <c r="D210" s="145"/>
      <c r="E210" s="255"/>
    </row>
    <row r="211" spans="1:5">
      <c r="A211" s="148"/>
      <c r="B211" s="148"/>
      <c r="C211" s="144">
        <f t="shared" si="3"/>
        <v>205</v>
      </c>
      <c r="D211" s="145"/>
      <c r="E211" s="255"/>
    </row>
    <row r="212" spans="1:5">
      <c r="A212" s="148"/>
      <c r="B212" s="148"/>
      <c r="C212" s="144">
        <f t="shared" si="3"/>
        <v>206</v>
      </c>
      <c r="D212" s="145"/>
      <c r="E212" s="255"/>
    </row>
    <row r="213" spans="1:5">
      <c r="A213" s="148"/>
      <c r="B213" s="148"/>
      <c r="C213" s="144">
        <f t="shared" si="3"/>
        <v>207</v>
      </c>
      <c r="D213" s="145"/>
      <c r="E213" s="255"/>
    </row>
    <row r="214" spans="1:5">
      <c r="A214" s="148"/>
      <c r="B214" s="148"/>
      <c r="C214" s="144">
        <f t="shared" si="3"/>
        <v>208</v>
      </c>
      <c r="D214" s="145"/>
      <c r="E214" s="255"/>
    </row>
    <row r="215" spans="1:5">
      <c r="A215" s="148"/>
      <c r="B215" s="148"/>
      <c r="C215" s="144">
        <f t="shared" si="3"/>
        <v>209</v>
      </c>
      <c r="D215" s="145"/>
      <c r="E215" s="255"/>
    </row>
    <row r="216" spans="1:5">
      <c r="A216" s="148"/>
      <c r="B216" s="148"/>
      <c r="C216" s="144">
        <f t="shared" si="3"/>
        <v>210</v>
      </c>
      <c r="D216" s="145"/>
      <c r="E216" s="255"/>
    </row>
    <row r="217" spans="1:5">
      <c r="A217" s="148"/>
      <c r="B217" s="148"/>
      <c r="C217" s="144">
        <f t="shared" si="3"/>
        <v>211</v>
      </c>
      <c r="D217" s="145"/>
      <c r="E217" s="255"/>
    </row>
    <row r="218" spans="1:5">
      <c r="A218" s="148"/>
      <c r="B218" s="148"/>
      <c r="C218" s="144">
        <f t="shared" si="3"/>
        <v>212</v>
      </c>
      <c r="D218" s="145"/>
      <c r="E218" s="255"/>
    </row>
    <row r="219" spans="1:5">
      <c r="A219" s="148"/>
      <c r="B219" s="148"/>
      <c r="C219" s="144">
        <f t="shared" si="3"/>
        <v>213</v>
      </c>
      <c r="D219" s="145"/>
      <c r="E219" s="255"/>
    </row>
    <row r="220" spans="1:5">
      <c r="A220" s="148"/>
      <c r="B220" s="148"/>
      <c r="C220" s="144">
        <f t="shared" si="3"/>
        <v>214</v>
      </c>
      <c r="D220" s="145"/>
      <c r="E220" s="255"/>
    </row>
    <row r="221" spans="1:5">
      <c r="A221" s="148"/>
      <c r="B221" s="148"/>
      <c r="C221" s="144">
        <f t="shared" si="3"/>
        <v>215</v>
      </c>
      <c r="D221" s="145"/>
      <c r="E221" s="255"/>
    </row>
    <row r="222" spans="1:5">
      <c r="A222" s="148"/>
      <c r="B222" s="148"/>
      <c r="C222" s="144">
        <f t="shared" si="3"/>
        <v>216</v>
      </c>
      <c r="D222" s="145"/>
      <c r="E222" s="255"/>
    </row>
    <row r="223" spans="1:5">
      <c r="A223" s="148"/>
      <c r="B223" s="148"/>
      <c r="C223" s="144">
        <f t="shared" si="3"/>
        <v>217</v>
      </c>
      <c r="D223" s="145"/>
      <c r="E223" s="255"/>
    </row>
    <row r="224" spans="1:5">
      <c r="A224" s="148"/>
      <c r="B224" s="148"/>
      <c r="C224" s="144">
        <f t="shared" si="3"/>
        <v>218</v>
      </c>
      <c r="D224" s="145"/>
      <c r="E224" s="255"/>
    </row>
    <row r="225" spans="1:5">
      <c r="A225" s="148"/>
      <c r="B225" s="148"/>
      <c r="C225" s="144">
        <f t="shared" si="3"/>
        <v>219</v>
      </c>
      <c r="D225" s="145"/>
      <c r="E225" s="255"/>
    </row>
    <row r="226" spans="1:5">
      <c r="A226" s="148"/>
      <c r="B226" s="148"/>
      <c r="C226" s="144">
        <f t="shared" si="3"/>
        <v>220</v>
      </c>
      <c r="D226" s="145"/>
      <c r="E226" s="255"/>
    </row>
    <row r="227" spans="1:5">
      <c r="A227" s="148"/>
      <c r="B227" s="148"/>
      <c r="C227" s="144">
        <f t="shared" si="3"/>
        <v>221</v>
      </c>
      <c r="D227" s="145"/>
      <c r="E227" s="255"/>
    </row>
    <row r="228" spans="1:5">
      <c r="A228" s="148"/>
      <c r="B228" s="148"/>
      <c r="C228" s="144">
        <f t="shared" si="3"/>
        <v>222</v>
      </c>
      <c r="D228" s="145"/>
      <c r="E228" s="255"/>
    </row>
    <row r="229" spans="1:5">
      <c r="A229" s="148"/>
      <c r="B229" s="148"/>
      <c r="C229" s="144">
        <f t="shared" si="3"/>
        <v>223</v>
      </c>
      <c r="D229" s="145"/>
      <c r="E229" s="255"/>
    </row>
    <row r="230" spans="1:5">
      <c r="A230" s="148"/>
      <c r="B230" s="148"/>
      <c r="C230" s="144">
        <f t="shared" si="3"/>
        <v>224</v>
      </c>
      <c r="D230" s="145"/>
      <c r="E230" s="255"/>
    </row>
    <row r="231" spans="1:5">
      <c r="A231" s="148"/>
      <c r="B231" s="148"/>
      <c r="C231" s="144">
        <f t="shared" si="3"/>
        <v>225</v>
      </c>
      <c r="D231" s="145"/>
      <c r="E231" s="255"/>
    </row>
    <row r="232" spans="1:5">
      <c r="A232" s="148"/>
      <c r="B232" s="148"/>
      <c r="C232" s="144">
        <f t="shared" si="3"/>
        <v>226</v>
      </c>
      <c r="D232" s="145"/>
      <c r="E232" s="255"/>
    </row>
    <row r="233" spans="1:5">
      <c r="A233" s="148"/>
      <c r="B233" s="148"/>
      <c r="C233" s="144">
        <f t="shared" si="3"/>
        <v>227</v>
      </c>
      <c r="D233" s="145"/>
      <c r="E233" s="255"/>
    </row>
    <row r="234" spans="1:5">
      <c r="A234" s="148"/>
      <c r="B234" s="148"/>
      <c r="C234" s="144">
        <f t="shared" si="3"/>
        <v>228</v>
      </c>
      <c r="D234" s="145"/>
      <c r="E234" s="255"/>
    </row>
    <row r="235" spans="1:5">
      <c r="A235" s="148"/>
      <c r="B235" s="148"/>
      <c r="C235" s="144">
        <f t="shared" si="3"/>
        <v>229</v>
      </c>
      <c r="D235" s="145"/>
      <c r="E235" s="255"/>
    </row>
    <row r="236" spans="1:5">
      <c r="A236" s="148"/>
      <c r="B236" s="148"/>
      <c r="C236" s="144">
        <f t="shared" si="3"/>
        <v>230</v>
      </c>
      <c r="D236" s="145"/>
      <c r="E236" s="255"/>
    </row>
    <row r="237" spans="1:5">
      <c r="A237" s="148"/>
      <c r="B237" s="148"/>
      <c r="C237" s="144">
        <f t="shared" si="3"/>
        <v>231</v>
      </c>
      <c r="D237" s="145"/>
      <c r="E237" s="255"/>
    </row>
    <row r="238" spans="1:5">
      <c r="A238" s="148"/>
      <c r="B238" s="148"/>
      <c r="C238" s="144">
        <f t="shared" si="3"/>
        <v>232</v>
      </c>
      <c r="D238" s="145"/>
      <c r="E238" s="255"/>
    </row>
    <row r="239" spans="1:5">
      <c r="A239" s="148"/>
      <c r="B239" s="148"/>
      <c r="C239" s="144">
        <f t="shared" si="3"/>
        <v>233</v>
      </c>
      <c r="D239" s="145"/>
      <c r="E239" s="255"/>
    </row>
    <row r="240" spans="1:5">
      <c r="A240" s="148"/>
      <c r="B240" s="148"/>
      <c r="C240" s="144">
        <f t="shared" si="3"/>
        <v>234</v>
      </c>
      <c r="D240" s="145"/>
      <c r="E240" s="255"/>
    </row>
    <row r="241" spans="1:5">
      <c r="A241" s="148"/>
      <c r="B241" s="148"/>
      <c r="C241" s="144">
        <f t="shared" si="3"/>
        <v>235</v>
      </c>
      <c r="D241" s="145"/>
      <c r="E241" s="255"/>
    </row>
    <row r="242" spans="1:5">
      <c r="A242" s="148"/>
      <c r="B242" s="148"/>
      <c r="C242" s="144">
        <f t="shared" si="3"/>
        <v>236</v>
      </c>
      <c r="D242" s="145"/>
      <c r="E242" s="255"/>
    </row>
    <row r="243" spans="1:5">
      <c r="A243" s="148"/>
      <c r="B243" s="148"/>
      <c r="C243" s="144">
        <f t="shared" si="3"/>
        <v>237</v>
      </c>
      <c r="D243" s="145"/>
      <c r="E243" s="255"/>
    </row>
    <row r="244" spans="1:5">
      <c r="A244" s="148"/>
      <c r="B244" s="148"/>
      <c r="C244" s="144">
        <f t="shared" si="3"/>
        <v>238</v>
      </c>
      <c r="D244" s="145"/>
      <c r="E244" s="255"/>
    </row>
    <row r="245" spans="1:5">
      <c r="A245" s="148"/>
      <c r="B245" s="148"/>
      <c r="C245" s="144">
        <f t="shared" si="3"/>
        <v>239</v>
      </c>
      <c r="D245" s="145"/>
      <c r="E245" s="255"/>
    </row>
    <row r="246" spans="1:5">
      <c r="A246" s="148"/>
      <c r="B246" s="148"/>
      <c r="C246" s="144">
        <f t="shared" si="3"/>
        <v>240</v>
      </c>
      <c r="D246" s="145"/>
      <c r="E246" s="255"/>
    </row>
    <row r="247" spans="1:5">
      <c r="A247" s="148"/>
      <c r="B247" s="148"/>
      <c r="C247" s="144">
        <f t="shared" si="3"/>
        <v>241</v>
      </c>
      <c r="D247" s="145"/>
      <c r="E247" s="255"/>
    </row>
    <row r="248" spans="1:5">
      <c r="A248" s="148"/>
      <c r="B248" s="148"/>
      <c r="C248" s="144">
        <f t="shared" si="3"/>
        <v>242</v>
      </c>
      <c r="D248" s="145"/>
      <c r="E248" s="255"/>
    </row>
    <row r="249" spans="1:5">
      <c r="A249" s="148"/>
      <c r="B249" s="148"/>
      <c r="C249" s="144">
        <f t="shared" si="3"/>
        <v>243</v>
      </c>
      <c r="D249" s="145"/>
      <c r="E249" s="255"/>
    </row>
    <row r="250" spans="1:5">
      <c r="A250" s="148"/>
      <c r="B250" s="148"/>
      <c r="C250" s="144">
        <f t="shared" si="3"/>
        <v>244</v>
      </c>
      <c r="D250" s="145"/>
      <c r="E250" s="255"/>
    </row>
    <row r="251" spans="1:5">
      <c r="A251" s="148"/>
      <c r="B251" s="148"/>
      <c r="C251" s="144">
        <f t="shared" si="3"/>
        <v>245</v>
      </c>
      <c r="D251" s="145"/>
      <c r="E251" s="255"/>
    </row>
    <row r="252" spans="1:5">
      <c r="A252" s="148"/>
      <c r="B252" s="148"/>
      <c r="C252" s="144">
        <f t="shared" si="3"/>
        <v>246</v>
      </c>
      <c r="D252" s="145"/>
      <c r="E252" s="255"/>
    </row>
    <row r="253" spans="1:5">
      <c r="A253" s="148"/>
      <c r="B253" s="148"/>
      <c r="C253" s="144">
        <f t="shared" si="3"/>
        <v>247</v>
      </c>
      <c r="D253" s="145"/>
      <c r="E253" s="255"/>
    </row>
    <row r="254" spans="1:5">
      <c r="A254" s="148"/>
      <c r="B254" s="148"/>
      <c r="C254" s="144">
        <f t="shared" si="3"/>
        <v>248</v>
      </c>
      <c r="D254" s="145"/>
      <c r="E254" s="255"/>
    </row>
    <row r="255" spans="1:5">
      <c r="A255" s="148"/>
      <c r="B255" s="148"/>
      <c r="C255" s="144">
        <f t="shared" si="3"/>
        <v>249</v>
      </c>
      <c r="D255" s="145"/>
      <c r="E255" s="255"/>
    </row>
    <row r="256" spans="1:5">
      <c r="A256" s="148"/>
      <c r="B256" s="148"/>
      <c r="C256" s="144">
        <f t="shared" si="3"/>
        <v>250</v>
      </c>
      <c r="D256" s="145"/>
      <c r="E256" s="255"/>
    </row>
    <row r="257" spans="1:5">
      <c r="A257" s="148"/>
      <c r="B257" s="148"/>
      <c r="C257" s="144">
        <f t="shared" si="3"/>
        <v>251</v>
      </c>
      <c r="D257" s="145"/>
      <c r="E257" s="255"/>
    </row>
    <row r="258" spans="1:5">
      <c r="A258" s="148"/>
      <c r="B258" s="148"/>
      <c r="C258" s="144">
        <f t="shared" si="3"/>
        <v>252</v>
      </c>
      <c r="D258" s="145"/>
      <c r="E258" s="255"/>
    </row>
    <row r="259" spans="1:5">
      <c r="A259" s="148"/>
      <c r="B259" s="148"/>
      <c r="C259" s="144">
        <f t="shared" si="3"/>
        <v>253</v>
      </c>
      <c r="D259" s="145"/>
      <c r="E259" s="255"/>
    </row>
    <row r="260" spans="1:5">
      <c r="A260" s="148"/>
      <c r="B260" s="148"/>
      <c r="C260" s="144">
        <f t="shared" si="3"/>
        <v>254</v>
      </c>
      <c r="D260" s="145"/>
      <c r="E260" s="255"/>
    </row>
    <row r="261" spans="1:5">
      <c r="A261" s="148"/>
      <c r="B261" s="148"/>
      <c r="C261" s="144">
        <f t="shared" si="3"/>
        <v>255</v>
      </c>
      <c r="D261" s="145"/>
      <c r="E261" s="255"/>
    </row>
    <row r="262" spans="1:5">
      <c r="A262" s="148"/>
      <c r="B262" s="148"/>
      <c r="C262" s="144">
        <f t="shared" si="3"/>
        <v>256</v>
      </c>
      <c r="D262" s="145"/>
      <c r="E262" s="255"/>
    </row>
    <row r="263" spans="1:5">
      <c r="A263" s="148"/>
      <c r="B263" s="148"/>
      <c r="C263" s="144">
        <f t="shared" ref="C263:C299" si="4">ROW(A263)-ROW($A$7:$E$116)+1</f>
        <v>257</v>
      </c>
      <c r="D263" s="145"/>
      <c r="E263" s="255"/>
    </row>
    <row r="264" spans="1:5">
      <c r="A264" s="148"/>
      <c r="B264" s="148"/>
      <c r="C264" s="144">
        <f t="shared" si="4"/>
        <v>258</v>
      </c>
      <c r="D264" s="145"/>
      <c r="E264" s="255"/>
    </row>
    <row r="265" spans="1:5">
      <c r="A265" s="148"/>
      <c r="B265" s="148"/>
      <c r="C265" s="144">
        <f t="shared" si="4"/>
        <v>259</v>
      </c>
      <c r="D265" s="145"/>
      <c r="E265" s="255"/>
    </row>
    <row r="266" spans="1:5">
      <c r="A266" s="148"/>
      <c r="B266" s="148"/>
      <c r="C266" s="144">
        <f t="shared" si="4"/>
        <v>260</v>
      </c>
      <c r="D266" s="145"/>
      <c r="E266" s="255"/>
    </row>
    <row r="267" spans="1:5">
      <c r="A267" s="148"/>
      <c r="B267" s="148"/>
      <c r="C267" s="144">
        <f t="shared" si="4"/>
        <v>261</v>
      </c>
      <c r="D267" s="145"/>
      <c r="E267" s="255"/>
    </row>
    <row r="268" spans="1:5">
      <c r="A268" s="148"/>
      <c r="B268" s="148"/>
      <c r="C268" s="144">
        <f t="shared" si="4"/>
        <v>262</v>
      </c>
      <c r="D268" s="145"/>
      <c r="E268" s="255"/>
    </row>
    <row r="269" spans="1:5">
      <c r="A269" s="148"/>
      <c r="B269" s="148"/>
      <c r="C269" s="144">
        <f t="shared" si="4"/>
        <v>263</v>
      </c>
      <c r="D269" s="145"/>
      <c r="E269" s="255"/>
    </row>
    <row r="270" spans="1:5">
      <c r="A270" s="148"/>
      <c r="B270" s="148"/>
      <c r="C270" s="144">
        <f t="shared" si="4"/>
        <v>264</v>
      </c>
      <c r="D270" s="145"/>
      <c r="E270" s="255"/>
    </row>
    <row r="271" spans="1:5">
      <c r="A271" s="148"/>
      <c r="B271" s="148"/>
      <c r="C271" s="144">
        <f t="shared" si="4"/>
        <v>265</v>
      </c>
      <c r="D271" s="145"/>
      <c r="E271" s="255"/>
    </row>
    <row r="272" spans="1:5">
      <c r="A272" s="148"/>
      <c r="B272" s="148"/>
      <c r="C272" s="144">
        <f t="shared" si="4"/>
        <v>266</v>
      </c>
      <c r="D272" s="145"/>
      <c r="E272" s="255"/>
    </row>
    <row r="273" spans="1:5">
      <c r="A273" s="148"/>
      <c r="B273" s="148"/>
      <c r="C273" s="144">
        <f t="shared" si="4"/>
        <v>267</v>
      </c>
      <c r="D273" s="145"/>
      <c r="E273" s="255"/>
    </row>
    <row r="274" spans="1:5">
      <c r="A274" s="148"/>
      <c r="B274" s="148"/>
      <c r="C274" s="144">
        <f t="shared" si="4"/>
        <v>268</v>
      </c>
      <c r="D274" s="145"/>
      <c r="E274" s="255"/>
    </row>
    <row r="275" spans="1:5">
      <c r="A275" s="148"/>
      <c r="B275" s="148"/>
      <c r="C275" s="144">
        <f t="shared" si="4"/>
        <v>269</v>
      </c>
      <c r="D275" s="145"/>
      <c r="E275" s="255"/>
    </row>
    <row r="276" spans="1:5">
      <c r="A276" s="148"/>
      <c r="B276" s="148"/>
      <c r="C276" s="144">
        <f t="shared" si="4"/>
        <v>270</v>
      </c>
      <c r="D276" s="145"/>
      <c r="E276" s="255"/>
    </row>
    <row r="277" spans="1:5">
      <c r="A277" s="148"/>
      <c r="B277" s="148"/>
      <c r="C277" s="144">
        <f t="shared" si="4"/>
        <v>271</v>
      </c>
      <c r="D277" s="145"/>
      <c r="E277" s="255"/>
    </row>
    <row r="278" spans="1:5">
      <c r="A278" s="148"/>
      <c r="B278" s="148"/>
      <c r="C278" s="144">
        <f t="shared" si="4"/>
        <v>272</v>
      </c>
      <c r="D278" s="145"/>
      <c r="E278" s="255"/>
    </row>
    <row r="279" spans="1:5">
      <c r="A279" s="148"/>
      <c r="B279" s="148"/>
      <c r="C279" s="144">
        <f t="shared" si="4"/>
        <v>273</v>
      </c>
      <c r="D279" s="145"/>
      <c r="E279" s="255"/>
    </row>
    <row r="280" spans="1:5">
      <c r="A280" s="148"/>
      <c r="B280" s="148"/>
      <c r="C280" s="144">
        <f t="shared" si="4"/>
        <v>274</v>
      </c>
      <c r="D280" s="145"/>
      <c r="E280" s="255"/>
    </row>
    <row r="281" spans="1:5">
      <c r="A281" s="148"/>
      <c r="B281" s="148"/>
      <c r="C281" s="144">
        <f t="shared" si="4"/>
        <v>275</v>
      </c>
      <c r="D281" s="145"/>
      <c r="E281" s="255"/>
    </row>
    <row r="282" spans="1:5">
      <c r="A282" s="148"/>
      <c r="B282" s="148"/>
      <c r="C282" s="144">
        <f t="shared" si="4"/>
        <v>276</v>
      </c>
      <c r="D282" s="145"/>
      <c r="E282" s="255"/>
    </row>
    <row r="283" spans="1:5">
      <c r="A283" s="148"/>
      <c r="B283" s="148"/>
      <c r="C283" s="144">
        <f t="shared" si="4"/>
        <v>277</v>
      </c>
      <c r="D283" s="145"/>
      <c r="E283" s="255"/>
    </row>
    <row r="284" spans="1:5">
      <c r="A284" s="148"/>
      <c r="B284" s="148"/>
      <c r="C284" s="144">
        <f t="shared" si="4"/>
        <v>278</v>
      </c>
      <c r="D284" s="145"/>
      <c r="E284" s="255"/>
    </row>
    <row r="285" spans="1:5">
      <c r="A285" s="148"/>
      <c r="B285" s="148"/>
      <c r="C285" s="144">
        <f t="shared" si="4"/>
        <v>279</v>
      </c>
      <c r="D285" s="145"/>
      <c r="E285" s="255"/>
    </row>
    <row r="286" spans="1:5">
      <c r="A286" s="148"/>
      <c r="B286" s="148"/>
      <c r="C286" s="144">
        <f t="shared" si="4"/>
        <v>280</v>
      </c>
      <c r="D286" s="145"/>
      <c r="E286" s="255"/>
    </row>
    <row r="287" spans="1:5">
      <c r="A287" s="148"/>
      <c r="B287" s="148"/>
      <c r="C287" s="144">
        <f t="shared" si="4"/>
        <v>281</v>
      </c>
      <c r="D287" s="145"/>
      <c r="E287" s="255"/>
    </row>
    <row r="288" spans="1:5">
      <c r="A288" s="148"/>
      <c r="B288" s="148"/>
      <c r="C288" s="144">
        <f t="shared" si="4"/>
        <v>282</v>
      </c>
      <c r="D288" s="145"/>
      <c r="E288" s="255"/>
    </row>
    <row r="289" spans="1:5">
      <c r="A289" s="148"/>
      <c r="B289" s="148"/>
      <c r="C289" s="144">
        <f t="shared" si="4"/>
        <v>283</v>
      </c>
      <c r="D289" s="145"/>
      <c r="E289" s="255"/>
    </row>
    <row r="290" spans="1:5">
      <c r="A290" s="148"/>
      <c r="B290" s="148"/>
      <c r="C290" s="144">
        <f t="shared" si="4"/>
        <v>284</v>
      </c>
      <c r="D290" s="145"/>
      <c r="E290" s="255"/>
    </row>
    <row r="291" spans="1:5">
      <c r="A291" s="148"/>
      <c r="B291" s="148"/>
      <c r="C291" s="144">
        <f t="shared" si="4"/>
        <v>285</v>
      </c>
      <c r="D291" s="145"/>
      <c r="E291" s="255"/>
    </row>
    <row r="292" spans="1:5">
      <c r="A292" s="148"/>
      <c r="B292" s="148"/>
      <c r="C292" s="144">
        <f t="shared" si="4"/>
        <v>286</v>
      </c>
      <c r="D292" s="145"/>
      <c r="E292" s="255"/>
    </row>
    <row r="293" spans="1:5">
      <c r="A293" s="148"/>
      <c r="B293" s="148"/>
      <c r="C293" s="144">
        <f t="shared" si="4"/>
        <v>287</v>
      </c>
      <c r="D293" s="145"/>
      <c r="E293" s="255"/>
    </row>
    <row r="294" spans="1:5">
      <c r="A294" s="148"/>
      <c r="B294" s="148"/>
      <c r="C294" s="144">
        <f t="shared" si="4"/>
        <v>288</v>
      </c>
      <c r="D294" s="145"/>
      <c r="E294" s="255"/>
    </row>
    <row r="295" spans="1:5">
      <c r="A295" s="148"/>
      <c r="B295" s="148"/>
      <c r="C295" s="144">
        <f t="shared" si="4"/>
        <v>289</v>
      </c>
      <c r="D295" s="145"/>
      <c r="E295" s="255"/>
    </row>
    <row r="296" spans="1:5">
      <c r="A296" s="148"/>
      <c r="B296" s="148"/>
      <c r="C296" s="144">
        <f t="shared" si="4"/>
        <v>290</v>
      </c>
      <c r="D296" s="145"/>
      <c r="E296" s="255"/>
    </row>
    <row r="297" spans="1:5">
      <c r="A297" s="148"/>
      <c r="B297" s="148"/>
      <c r="C297" s="144">
        <f t="shared" si="4"/>
        <v>291</v>
      </c>
      <c r="D297" s="145"/>
      <c r="E297" s="255"/>
    </row>
    <row r="298" spans="1:5">
      <c r="A298" s="148"/>
      <c r="B298" s="148"/>
      <c r="C298" s="144">
        <f t="shared" si="4"/>
        <v>292</v>
      </c>
      <c r="D298" s="145"/>
      <c r="E298" s="255"/>
    </row>
    <row r="299" spans="1:5">
      <c r="A299" s="148"/>
      <c r="B299" s="148"/>
      <c r="C299" s="144">
        <f t="shared" si="4"/>
        <v>293</v>
      </c>
      <c r="D299" s="145"/>
      <c r="E299" s="256"/>
    </row>
  </sheetData>
  <sheetProtection sheet="1" objects="1" scenarios="1"/>
  <mergeCells count="8">
    <mergeCell ref="E7:E87"/>
    <mergeCell ref="E95:E299"/>
    <mergeCell ref="A1:E1"/>
    <mergeCell ref="A2:E2"/>
    <mergeCell ref="A3:B4"/>
    <mergeCell ref="C3:D3"/>
    <mergeCell ref="C4:D4"/>
    <mergeCell ref="A5:D5"/>
  </mergeCells>
  <hyperlinks>
    <hyperlink ref="A2:B2" r:id="rId1" display="Actualizar con archivo Super-Financiera" xr:uid="{6F7FA7F0-E4C4-42A6-8B27-2F55B5ED74F0}"/>
    <hyperlink ref="A2:E2" r:id="rId2" display="Actualizar tasas con información de la Superintendencia financiera" xr:uid="{DC78F3C1-DEA8-4E35-9583-3FFC621CE37B}"/>
  </hyperlinks>
  <pageMargins left="0.7" right="0.7" top="0.75" bottom="0.75" header="0.3" footer="0.3"/>
  <pageSetup paperSize="9" orientation="portrait" horizontalDpi="360" verticalDpi="360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45f4ef-a5bd-4dbd-ab8f-e69291a39b0c" xsi:nil="true"/>
    <lcf76f155ced4ddcb4097134ff3c332f xmlns="930c81f1-e9ca-4bc6-a442-7e43bfe258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D3CA8A8F104B46A609B35E2806C01D" ma:contentTypeVersion="15" ma:contentTypeDescription="Crear nuevo documento." ma:contentTypeScope="" ma:versionID="0f4206f05b8f6fa545b95579e4c43076">
  <xsd:schema xmlns:xsd="http://www.w3.org/2001/XMLSchema" xmlns:xs="http://www.w3.org/2001/XMLSchema" xmlns:p="http://schemas.microsoft.com/office/2006/metadata/properties" xmlns:ns2="9845f4ef-a5bd-4dbd-ab8f-e69291a39b0c" xmlns:ns3="930c81f1-e9ca-4bc6-a442-7e43bfe25841" targetNamespace="http://schemas.microsoft.com/office/2006/metadata/properties" ma:root="true" ma:fieldsID="8c31e30bbf111dc72691d5a886eb58df" ns2:_="" ns3:_="">
    <xsd:import namespace="9845f4ef-a5bd-4dbd-ab8f-e69291a39b0c"/>
    <xsd:import namespace="930c81f1-e9ca-4bc6-a442-7e43bfe25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5f4ef-a5bd-4dbd-ab8f-e69291a39b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93e0fd-83ac-457b-9db2-7f1cdc1773cd}" ma:internalName="TaxCatchAll" ma:showField="CatchAllData" ma:web="9845f4ef-a5bd-4dbd-ab8f-e69291a39b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c81f1-e9ca-4bc6-a442-7e43bfe25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D9C450-4664-4FAA-B334-821FC4D5F0C4}"/>
</file>

<file path=customXml/itemProps2.xml><?xml version="1.0" encoding="utf-8"?>
<ds:datastoreItem xmlns:ds="http://schemas.openxmlformats.org/officeDocument/2006/customXml" ds:itemID="{17751BC7-9496-49A3-8C9F-47AF84BA066F}"/>
</file>

<file path=customXml/itemProps3.xml><?xml version="1.0" encoding="utf-8"?>
<ds:datastoreItem xmlns:ds="http://schemas.openxmlformats.org/officeDocument/2006/customXml" ds:itemID="{4ABBF2FD-9D06-4725-8A92-F46E0F3E1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Juzgado 02 Civil Circuito - Cundinamarca - Girardot</cp:lastModifiedBy>
  <cp:revision/>
  <dcterms:created xsi:type="dcterms:W3CDTF">2022-05-10T19:14:56Z</dcterms:created>
  <dcterms:modified xsi:type="dcterms:W3CDTF">2023-04-18T14:16:26Z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0x01010050D3CA8A8F104B46A609B35E2806C01D</vt:lpwstr>
  </property>
  <property fmtid="{D5CDD505-2E9C-101B-9397-08002B2CF9AE}" pid="3" name="MediaServiceImageTags">
    <vt:lpwstr/>
  </property>
</Properties>
</file>