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ROCESO DEL EMBARGO  68001400302320210037500\"/>
    </mc:Choice>
  </mc:AlternateContent>
  <xr:revisionPtr revIDLastSave="0" documentId="13_ncr:1_{27F788C8-0D18-42A1-8C98-3F15E79DB4FA}" xr6:coauthVersionLast="47" xr6:coauthVersionMax="47" xr10:uidLastSave="{00000000-0000-0000-0000-000000000000}"/>
  <bookViews>
    <workbookView xWindow="-120" yWindow="-120" windowWidth="20640" windowHeight="11160" firstSheet="1" activeTab="1" xr2:uid="{D1E93CD4-257B-4354-9CD6-F2EED44DA41E}"/>
  </bookViews>
  <sheets>
    <sheet name="VALORES MANDAMIENTO DE PAGO" sheetId="1" r:id="rId1"/>
    <sheet name="LIQUIDACIÓN CREDITO" sheetId="3" r:id="rId2"/>
    <sheet name="ABONOS JUAN G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4" l="1"/>
  <c r="E4" i="4"/>
  <c r="E12" i="4" s="1"/>
  <c r="G4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B33" i="1"/>
  <c r="L4" i="3" s="1"/>
  <c r="H5" i="3" l="1"/>
  <c r="I5" i="3" s="1"/>
  <c r="H17" i="3"/>
  <c r="I17" i="3" s="1"/>
  <c r="H18" i="3"/>
  <c r="H15" i="3"/>
  <c r="I15" i="3" s="1"/>
  <c r="H11" i="3"/>
  <c r="I11" i="3" s="1"/>
  <c r="H7" i="3"/>
  <c r="I7" i="3" s="1"/>
  <c r="H16" i="3"/>
  <c r="I16" i="3" s="1"/>
  <c r="H12" i="3"/>
  <c r="I12" i="3" s="1"/>
  <c r="H4" i="3"/>
  <c r="H14" i="3"/>
  <c r="I14" i="3" s="1"/>
  <c r="H10" i="3"/>
  <c r="I10" i="3" s="1"/>
  <c r="H6" i="3"/>
  <c r="I6" i="3" s="1"/>
  <c r="H8" i="3"/>
  <c r="I8" i="3" s="1"/>
  <c r="H13" i="3"/>
  <c r="I13" i="3" s="1"/>
  <c r="H9" i="3"/>
  <c r="I9" i="3" s="1"/>
  <c r="I4" i="3"/>
  <c r="J4" i="3" l="1"/>
  <c r="J5" i="3" s="1"/>
  <c r="J6" i="3" s="1"/>
  <c r="J7" i="3" s="1"/>
  <c r="J8" i="3" s="1"/>
  <c r="J9" i="3" s="1"/>
  <c r="I18" i="3"/>
  <c r="I19" i="3" s="1"/>
  <c r="J19" i="3"/>
  <c r="J18" i="3"/>
  <c r="J10" i="3"/>
  <c r="J11" i="3" s="1"/>
  <c r="J12" i="3" s="1"/>
  <c r="J13" i="3" s="1"/>
  <c r="J14" i="3" s="1"/>
  <c r="J15" i="3" s="1"/>
  <c r="J16" i="3" s="1"/>
  <c r="J17" i="3" s="1"/>
</calcChain>
</file>

<file path=xl/sharedStrings.xml><?xml version="1.0" encoding="utf-8"?>
<sst xmlns="http://schemas.openxmlformats.org/spreadsheetml/2006/main" count="40" uniqueCount="32">
  <si>
    <t>VALOR $</t>
  </si>
  <si>
    <t>FECHA</t>
  </si>
  <si>
    <t>% CTE ANUAL</t>
  </si>
  <si>
    <t>MES</t>
  </si>
  <si>
    <t>AÑO</t>
  </si>
  <si>
    <t>FRACCIÓN</t>
  </si>
  <si>
    <t>TASA</t>
  </si>
  <si>
    <t>CAPITAL</t>
  </si>
  <si>
    <t>INTERES POR MES</t>
  </si>
  <si>
    <t>ACUMULADO</t>
  </si>
  <si>
    <t>CAPITAL MANDAMIENTO DE PAGO</t>
  </si>
  <si>
    <t>Abril</t>
  </si>
  <si>
    <t>Mayo</t>
  </si>
  <si>
    <t>Junio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</si>
  <si>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</si>
  <si>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</si>
  <si>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</si>
  <si>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</si>
  <si>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</si>
  <si>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</si>
  <si>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</si>
  <si>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</si>
  <si>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TOTALES</t>
  </si>
  <si>
    <t>TOTALES MENOS ABONOS</t>
  </si>
  <si>
    <t>TASA NOMINAL ANUAL=[(1+TASA EFECTIVA ANUAL)Elevada a la(1/12)- 1) x 12]</t>
  </si>
  <si>
    <t>28 de Junio</t>
  </si>
  <si>
    <t>ABONOS</t>
  </si>
  <si>
    <t>29 de Julio</t>
  </si>
  <si>
    <t>24 de Agosto</t>
  </si>
  <si>
    <t>27 de septiembre</t>
  </si>
  <si>
    <t>TOTAL ABONOS</t>
  </si>
  <si>
    <t>PAGOS TOTALES REALIZADOS POR EL SEÑOR JUAN GUILLERMO DIAZ ANDRADE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</si>
</sst>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.00"/>
    <numFmt numFmtId="165" formatCode="&quot;$&quot;\ #,##0"/>
  </numFmts>
  <fonts count="5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/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/>
    <xf numFmtId="0" fontId="2" fillId="2" borderId="1" xfId="0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165" fontId="3" fillId="0" borderId="0" xfId="0" applyNumberFormat="1" applyFont="1"/>
    <xf numFmtId="17" fontId="3" fillId="0" borderId="0" xfId="0" applyNumberFormat="1" applyFont="1"/>
    <xf numFmtId="165" fontId="4" fillId="0" borderId="0" xfId="0" applyNumberFormat="1" applyFont="1"/>
    <xf numFmtId="164" fontId="3" fillId="0" borderId="1" xfId="0" applyNumberFormat="1" applyFont="1" applyBorder="1"/>
    <xf numFmtId="0" fontId="1" fillId="0" borderId="3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3941C-EEEF-4E55-AAE1-EE20A674499C}">
  <dimension ref="B2:C33"/>
  <sheetViews>
    <sheetView showGridLines="0" workbookViewId="0"/>
  </sheetViews>
  <sheetFormatPr defaultColWidth="11.42578125" defaultRowHeight="15"/>
  <cols>
    <col min="2" max="2" width="14.5703125" bestFit="1" customWidth="1"/>
  </cols>
  <sheetData>
    <row r="2" spans="2:3" ht="15.75">
      <c r="B2" s="20" t="s">
        <v>0</v>
      </c>
      <c r="C2" s="20" t="s">
        <v>1</v>
      </c>
    </row>
    <row r="3" spans="2:3" ht="15.75">
      <c r="B3" s="13">
        <v>1455175</v>
      </c>
      <c r="C3" s="14">
        <v>43922</v>
      </c>
    </row>
    <row r="4" spans="2:3" ht="15.75">
      <c r="B4" s="13">
        <v>1455175</v>
      </c>
      <c r="C4" s="14">
        <v>43952</v>
      </c>
    </row>
    <row r="5" spans="2:3" ht="15.75">
      <c r="B5" s="13">
        <v>1455175</v>
      </c>
      <c r="C5" s="14">
        <v>43983</v>
      </c>
    </row>
    <row r="6" spans="2:3" ht="15.75">
      <c r="B6" s="13">
        <v>1455175</v>
      </c>
      <c r="C6" s="14">
        <v>44044</v>
      </c>
    </row>
    <row r="7" spans="2:3" ht="15.75">
      <c r="B7" s="13">
        <v>73729</v>
      </c>
      <c r="C7" s="14">
        <v>44075</v>
      </c>
    </row>
    <row r="8" spans="2:3" ht="15.75">
      <c r="B8" s="13">
        <v>1528904</v>
      </c>
      <c r="C8" s="14">
        <v>44105</v>
      </c>
    </row>
    <row r="9" spans="2:3" ht="15.75">
      <c r="B9" s="13">
        <v>1528904</v>
      </c>
      <c r="C9" s="14">
        <v>44136</v>
      </c>
    </row>
    <row r="10" spans="2:3" ht="15.75">
      <c r="B10" s="13">
        <v>1528904</v>
      </c>
      <c r="C10" s="14">
        <v>44166</v>
      </c>
    </row>
    <row r="11" spans="2:3" ht="15.75">
      <c r="B11" s="13">
        <v>1528904</v>
      </c>
      <c r="C11" s="14">
        <v>44197</v>
      </c>
    </row>
    <row r="12" spans="2:3" ht="15.75">
      <c r="B12" s="13">
        <v>1528904</v>
      </c>
      <c r="C12" s="14">
        <v>44228</v>
      </c>
    </row>
    <row r="13" spans="2:3" ht="15.75">
      <c r="B13" s="13">
        <v>1528904</v>
      </c>
      <c r="C13" s="14">
        <v>44256</v>
      </c>
    </row>
    <row r="14" spans="2:3" ht="15.75">
      <c r="B14" s="13">
        <v>1528904</v>
      </c>
      <c r="C14" s="14">
        <v>44287</v>
      </c>
    </row>
    <row r="15" spans="2:3" ht="15.75">
      <c r="B15" s="13">
        <v>1528904</v>
      </c>
      <c r="C15" s="14">
        <v>44317</v>
      </c>
    </row>
    <row r="16" spans="2:3" ht="15.75">
      <c r="B16" s="13">
        <v>1528904</v>
      </c>
      <c r="C16" s="14">
        <v>44348</v>
      </c>
    </row>
    <row r="17" spans="2:3" ht="15.75">
      <c r="B17" s="13">
        <v>23000</v>
      </c>
      <c r="C17" s="14">
        <v>43831</v>
      </c>
    </row>
    <row r="18" spans="2:3" ht="15.75">
      <c r="B18" s="13">
        <v>23000</v>
      </c>
      <c r="C18" s="14">
        <v>43862</v>
      </c>
    </row>
    <row r="19" spans="2:3" ht="15.75">
      <c r="B19" s="13">
        <v>23000</v>
      </c>
      <c r="C19" s="14">
        <v>43891</v>
      </c>
    </row>
    <row r="20" spans="2:3" ht="15.75">
      <c r="B20" s="13">
        <v>23000</v>
      </c>
      <c r="C20" s="14">
        <v>43922</v>
      </c>
    </row>
    <row r="21" spans="2:3" ht="15.75">
      <c r="B21" s="13">
        <v>23000</v>
      </c>
      <c r="C21" s="14">
        <v>43952</v>
      </c>
    </row>
    <row r="22" spans="2:3" ht="15.75">
      <c r="B22" s="13">
        <v>23000</v>
      </c>
      <c r="C22" s="14">
        <v>43983</v>
      </c>
    </row>
    <row r="23" spans="2:3" ht="15.75">
      <c r="B23" s="13">
        <v>409000</v>
      </c>
      <c r="C23" s="14">
        <v>44105</v>
      </c>
    </row>
    <row r="24" spans="2:3" ht="15.75">
      <c r="B24" s="13">
        <v>409000</v>
      </c>
      <c r="C24" s="14">
        <v>44136</v>
      </c>
    </row>
    <row r="25" spans="2:3" ht="15.75">
      <c r="B25" s="13">
        <v>409000</v>
      </c>
      <c r="C25" s="14">
        <v>44166</v>
      </c>
    </row>
    <row r="26" spans="2:3" ht="15.75">
      <c r="B26" s="13">
        <v>423000</v>
      </c>
      <c r="C26" s="14">
        <v>44197</v>
      </c>
    </row>
    <row r="27" spans="2:3" ht="15.75">
      <c r="B27" s="13">
        <v>423000</v>
      </c>
      <c r="C27" s="14">
        <v>44228</v>
      </c>
    </row>
    <row r="28" spans="2:3" ht="15.75">
      <c r="B28" s="13">
        <v>423000</v>
      </c>
      <c r="C28" s="14">
        <v>44256</v>
      </c>
    </row>
    <row r="29" spans="2:3" ht="15.75">
      <c r="B29" s="13">
        <v>423000</v>
      </c>
      <c r="C29" s="14">
        <v>44287</v>
      </c>
    </row>
    <row r="30" spans="2:3" ht="15.75">
      <c r="B30" s="13">
        <v>423000</v>
      </c>
      <c r="C30" s="14">
        <v>44317</v>
      </c>
    </row>
    <row r="31" spans="2:3" ht="15.75">
      <c r="B31" s="13">
        <v>423000</v>
      </c>
      <c r="C31" s="14">
        <v>44348</v>
      </c>
    </row>
    <row r="33" spans="2:2" ht="15.75">
      <c r="B33" s="15">
        <f>SUM(B3:B31)</f>
        <v>23557565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B2448-340B-4E0E-9522-44EEED377D59}">
  <dimension ref="C3:M25"/>
  <sheetViews>
    <sheetView showGridLines="0" tabSelected="1" topLeftCell="A2" workbookViewId="0">
      <selection activeCell="A2" sqref="A2"/>
    </sheetView>
  </sheetViews>
  <sheetFormatPr defaultColWidth="11.42578125" defaultRowHeight="15"/>
  <cols>
    <col min="2" max="2" width="5.140625" customWidth="1"/>
    <col min="4" max="4" width="14.42578125" customWidth="1"/>
    <col min="6" max="6" width="16" customWidth="1"/>
    <col min="8" max="8" width="20" customWidth="1"/>
    <col min="9" max="9" width="18.85546875" customWidth="1"/>
    <col min="10" max="10" width="16.7109375" customWidth="1"/>
    <col min="12" max="12" width="17.85546875" bestFit="1" customWidth="1"/>
    <col min="13" max="13" width="17.28515625" customWidth="1"/>
  </cols>
  <sheetData>
    <row r="3" spans="3:13" ht="45"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L3" s="11" t="s">
        <v>10</v>
      </c>
    </row>
    <row r="4" spans="3:13" ht="15.75">
      <c r="C4" s="5">
        <v>0.18690000000000001</v>
      </c>
      <c r="D4" s="6" t="s">
        <v>11</v>
      </c>
      <c r="E4" s="6">
        <v>2020</v>
      </c>
      <c r="F4" s="6">
        <v>30</v>
      </c>
      <c r="G4" s="5">
        <f>(C4/12)*1.5</f>
        <v>2.3362500000000001E-2</v>
      </c>
      <c r="H4" s="7">
        <f>$L$4</f>
        <v>23557565</v>
      </c>
      <c r="I4" s="7">
        <f>H4*G4</f>
        <v>550363.61231250002</v>
      </c>
      <c r="J4" s="8">
        <f>H4+I4</f>
        <v>24107928.612312499</v>
      </c>
      <c r="L4" s="16">
        <f>+'VALORES MANDAMIENTO DE PAGO'!B33</f>
        <v>23557565</v>
      </c>
      <c r="M4" s="4"/>
    </row>
    <row r="5" spans="3:13">
      <c r="C5" s="5">
        <v>0.18190000000000001</v>
      </c>
      <c r="D5" s="6" t="s">
        <v>12</v>
      </c>
      <c r="E5" s="6">
        <v>2020</v>
      </c>
      <c r="F5" s="6">
        <v>31</v>
      </c>
      <c r="G5" s="5">
        <f t="shared" ref="G5:G17" si="0">(C5/12)*1.5</f>
        <v>2.2737500000000001E-2</v>
      </c>
      <c r="H5" s="7">
        <f>$L$4</f>
        <v>23557565</v>
      </c>
      <c r="I5" s="7">
        <f t="shared" ref="I5:I17" si="1">H5*G5</f>
        <v>535640.13418749999</v>
      </c>
      <c r="J5" s="8">
        <f>J4+I5</f>
        <v>24643568.7465</v>
      </c>
    </row>
    <row r="6" spans="3:13">
      <c r="C6" s="5">
        <v>0.1812</v>
      </c>
      <c r="D6" s="6" t="s">
        <v>13</v>
      </c>
      <c r="E6" s="6">
        <v>2020</v>
      </c>
      <c r="F6" s="6">
        <v>30</v>
      </c>
      <c r="G6" s="5">
        <f t="shared" si="0"/>
        <v>2.265E-2</v>
      </c>
      <c r="H6" s="7">
        <f>$L$4</f>
        <v>23557565</v>
      </c>
      <c r="I6" s="7">
        <f t="shared" si="1"/>
        <v>533578.84724999999</v>
      </c>
      <c r="J6" s="8">
        <f>J5+I6</f>
        <v>25177147.59375</v>
      </c>
    </row>
    <row r="7" spans="3:13">
      <c r="C7" s="5">
        <v>0.18290000000000001</v>
      </c>
      <c r="D7" s="6" t="s">
        <v>14</v>
      </c>
      <c r="E7" s="6">
        <v>2020</v>
      </c>
      <c r="F7" s="6">
        <v>31</v>
      </c>
      <c r="G7" s="5">
        <f t="shared" si="0"/>
        <v>2.2862500000000001E-2</v>
      </c>
      <c r="H7" s="7">
        <f>$L$4</f>
        <v>23557565</v>
      </c>
      <c r="I7" s="7">
        <f t="shared" si="1"/>
        <v>538584.82981250004</v>
      </c>
      <c r="J7" s="8">
        <f t="shared" ref="J7:J17" si="2">J6+I7</f>
        <v>25715732.423562501</v>
      </c>
      <c r="L7" s="1"/>
    </row>
    <row r="8" spans="3:13" ht="15" customHeight="1">
      <c r="C8" s="5">
        <v>0.1835</v>
      </c>
      <c r="D8" s="6" t="s">
        <v>15</v>
      </c>
      <c r="E8" s="6">
        <v>2020</v>
      </c>
      <c r="F8" s="6">
        <v>30</v>
      </c>
      <c r="G8" s="5">
        <f t="shared" si="0"/>
        <v>2.29375E-2</v>
      </c>
      <c r="H8" s="7">
        <f>$L$4</f>
        <v>23557565</v>
      </c>
      <c r="I8" s="7">
        <f t="shared" si="1"/>
        <v>540351.64718750003</v>
      </c>
      <c r="J8" s="8">
        <f t="shared" si="2"/>
        <v>26256084.070750002</v>
      </c>
      <c r="M8" s="1"/>
    </row>
    <row r="9" spans="3:13">
      <c r="C9" s="5">
        <v>0.18090000000000001</v>
      </c>
      <c r="D9" s="6" t="s">
        <v>16</v>
      </c>
      <c r="E9" s="6">
        <v>2020</v>
      </c>
      <c r="F9" s="6">
        <v>31</v>
      </c>
      <c r="G9" s="5">
        <f t="shared" si="0"/>
        <v>2.2612500000000001E-2</v>
      </c>
      <c r="H9" s="7">
        <f>$L$4</f>
        <v>23557565</v>
      </c>
      <c r="I9" s="7">
        <f t="shared" si="1"/>
        <v>532695.43856250006</v>
      </c>
      <c r="J9" s="8">
        <f t="shared" si="2"/>
        <v>26788779.509312503</v>
      </c>
    </row>
    <row r="10" spans="3:13">
      <c r="C10" s="5">
        <v>0.1784</v>
      </c>
      <c r="D10" s="6" t="s">
        <v>17</v>
      </c>
      <c r="E10" s="6">
        <v>2020</v>
      </c>
      <c r="F10" s="6">
        <v>30</v>
      </c>
      <c r="G10" s="5">
        <f t="shared" si="0"/>
        <v>2.23E-2</v>
      </c>
      <c r="H10" s="7">
        <f>$L$4</f>
        <v>23557565</v>
      </c>
      <c r="I10" s="7">
        <f t="shared" si="1"/>
        <v>525333.69949999999</v>
      </c>
      <c r="J10" s="8">
        <f t="shared" si="2"/>
        <v>27314113.208812501</v>
      </c>
    </row>
    <row r="11" spans="3:13">
      <c r="C11" s="5">
        <v>0.17460000000000001</v>
      </c>
      <c r="D11" s="6" t="s">
        <v>18</v>
      </c>
      <c r="E11" s="6">
        <v>2020</v>
      </c>
      <c r="F11" s="6">
        <v>31</v>
      </c>
      <c r="G11" s="5">
        <f t="shared" si="0"/>
        <v>2.1825000000000001E-2</v>
      </c>
      <c r="H11" s="7">
        <f>$L$4</f>
        <v>23557565</v>
      </c>
      <c r="I11" s="7">
        <f t="shared" si="1"/>
        <v>514143.85612499999</v>
      </c>
      <c r="J11" s="8">
        <f t="shared" si="2"/>
        <v>27828257.064937502</v>
      </c>
    </row>
    <row r="12" spans="3:13">
      <c r="C12" s="5">
        <v>0.17319999999999999</v>
      </c>
      <c r="D12" s="6" t="s">
        <v>19</v>
      </c>
      <c r="E12" s="6">
        <v>2021</v>
      </c>
      <c r="F12" s="6">
        <v>31</v>
      </c>
      <c r="G12" s="5">
        <f t="shared" si="0"/>
        <v>2.1649999999999999E-2</v>
      </c>
      <c r="H12" s="7">
        <f>$L$4</f>
        <v>23557565</v>
      </c>
      <c r="I12" s="7">
        <f t="shared" si="1"/>
        <v>510021.28224999999</v>
      </c>
      <c r="J12" s="8">
        <f t="shared" si="2"/>
        <v>28338278.3471875</v>
      </c>
    </row>
    <row r="13" spans="3:13">
      <c r="C13" s="5">
        <v>0.1754</v>
      </c>
      <c r="D13" s="6" t="s">
        <v>20</v>
      </c>
      <c r="E13" s="6">
        <v>2021</v>
      </c>
      <c r="F13" s="6">
        <v>28</v>
      </c>
      <c r="G13" s="5">
        <f t="shared" si="0"/>
        <v>2.1925E-2</v>
      </c>
      <c r="H13" s="7">
        <f>$L$4</f>
        <v>23557565</v>
      </c>
      <c r="I13" s="7">
        <f t="shared" si="1"/>
        <v>516499.61262500001</v>
      </c>
      <c r="J13" s="8">
        <f t="shared" si="2"/>
        <v>28854777.9598125</v>
      </c>
    </row>
    <row r="14" spans="3:13">
      <c r="C14" s="5">
        <v>0.1741</v>
      </c>
      <c r="D14" s="6" t="s">
        <v>21</v>
      </c>
      <c r="E14" s="6">
        <v>2021</v>
      </c>
      <c r="F14" s="6">
        <v>31</v>
      </c>
      <c r="G14" s="5">
        <f t="shared" si="0"/>
        <v>2.1762500000000001E-2</v>
      </c>
      <c r="H14" s="7">
        <f>$L$4</f>
        <v>23557565</v>
      </c>
      <c r="I14" s="7">
        <f t="shared" si="1"/>
        <v>512671.50831250002</v>
      </c>
      <c r="J14" s="8">
        <f t="shared" si="2"/>
        <v>29367449.468125001</v>
      </c>
    </row>
    <row r="15" spans="3:13">
      <c r="C15" s="5">
        <v>0.1731</v>
      </c>
      <c r="D15" s="6" t="s">
        <v>11</v>
      </c>
      <c r="E15" s="6">
        <v>2021</v>
      </c>
      <c r="F15" s="6">
        <v>30</v>
      </c>
      <c r="G15" s="5">
        <f t="shared" si="0"/>
        <v>2.16375E-2</v>
      </c>
      <c r="H15" s="7">
        <f>$L$4</f>
        <v>23557565</v>
      </c>
      <c r="I15" s="7">
        <f t="shared" si="1"/>
        <v>509726.81268750003</v>
      </c>
      <c r="J15" s="8">
        <f t="shared" si="2"/>
        <v>29877176.280812502</v>
      </c>
    </row>
    <row r="16" spans="3:13">
      <c r="C16" s="5">
        <v>0.17219999999999999</v>
      </c>
      <c r="D16" s="6" t="s">
        <v>12</v>
      </c>
      <c r="E16" s="6">
        <v>2021</v>
      </c>
      <c r="F16" s="6">
        <v>31</v>
      </c>
      <c r="G16" s="5">
        <f t="shared" si="0"/>
        <v>2.1524999999999999E-2</v>
      </c>
      <c r="H16" s="7">
        <f>$L$4</f>
        <v>23557565</v>
      </c>
      <c r="I16" s="7">
        <f t="shared" si="1"/>
        <v>507076.586625</v>
      </c>
      <c r="J16" s="8">
        <f t="shared" si="2"/>
        <v>30384252.867437501</v>
      </c>
    </row>
    <row r="17" spans="3:12">
      <c r="C17" s="5">
        <v>0.1721</v>
      </c>
      <c r="D17" s="6" t="s">
        <v>13</v>
      </c>
      <c r="E17" s="6">
        <v>2021</v>
      </c>
      <c r="F17" s="6">
        <v>30</v>
      </c>
      <c r="G17" s="5">
        <f t="shared" si="0"/>
        <v>2.15125E-2</v>
      </c>
      <c r="H17" s="7">
        <f>$L$4</f>
        <v>23557565</v>
      </c>
      <c r="I17" s="7">
        <f>H17*G17</f>
        <v>506782.11706250004</v>
      </c>
      <c r="J17" s="8">
        <f>J16+I17</f>
        <v>30891034.984500002</v>
      </c>
    </row>
    <row r="18" spans="3:12">
      <c r="C18" s="21" t="s">
        <v>22</v>
      </c>
      <c r="D18" s="21"/>
      <c r="E18" s="21"/>
      <c r="F18" s="21"/>
      <c r="G18" s="21"/>
      <c r="H18" s="12">
        <f>L4</f>
        <v>23557565</v>
      </c>
      <c r="I18" s="9">
        <f>SUM(I4:I17)</f>
        <v>7333469.9845000003</v>
      </c>
      <c r="J18" s="10">
        <f>H18+I18</f>
        <v>30891034.984499998</v>
      </c>
      <c r="L18" s="1"/>
    </row>
    <row r="19" spans="3:12" ht="15.75">
      <c r="C19" s="22" t="s">
        <v>23</v>
      </c>
      <c r="D19" s="22"/>
      <c r="E19" s="22"/>
      <c r="F19" s="22"/>
      <c r="G19" s="22"/>
      <c r="H19" s="22"/>
      <c r="I19" s="9">
        <f>I18-'ABONOS JUAN G'!E10</f>
        <v>1720944.9845000003</v>
      </c>
      <c r="J19" s="10">
        <f>H18+I19</f>
        <v>25278509.984499998</v>
      </c>
      <c r="L19" s="1"/>
    </row>
    <row r="20" spans="3:12">
      <c r="C20" s="2" t="s">
        <v>24</v>
      </c>
      <c r="D20" s="3"/>
      <c r="E20" s="3"/>
      <c r="F20" s="3"/>
      <c r="G20" s="3"/>
      <c r="H20" s="3"/>
      <c r="I20" s="3"/>
    </row>
    <row r="21" spans="3:12">
      <c r="D21" s="3"/>
      <c r="E21" s="3"/>
      <c r="F21" s="3"/>
      <c r="G21" s="3"/>
      <c r="H21" s="3"/>
      <c r="I21" s="3"/>
    </row>
    <row r="22" spans="3:12">
      <c r="D22" s="3"/>
      <c r="E22" s="3"/>
      <c r="F22" s="3"/>
      <c r="G22" s="3"/>
      <c r="H22" s="3"/>
      <c r="I22" s="3"/>
    </row>
    <row r="23" spans="3:12">
      <c r="D23" s="3"/>
      <c r="E23" s="3"/>
      <c r="F23" s="3"/>
      <c r="G23" s="3"/>
      <c r="H23" s="3"/>
      <c r="I23" s="3"/>
    </row>
    <row r="24" spans="3:12">
      <c r="D24" s="3"/>
      <c r="E24" s="3"/>
      <c r="F24" s="3"/>
      <c r="G24" s="3"/>
      <c r="H24" s="3"/>
      <c r="I24" s="3"/>
    </row>
    <row r="25" spans="3:12">
      <c r="D25" s="3"/>
      <c r="E25" s="3"/>
      <c r="F25" s="3"/>
      <c r="G25" s="3"/>
      <c r="H25" s="3"/>
      <c r="I25" s="3"/>
    </row>
  </sheetData>
  <mergeCells count="2">
    <mergeCell ref="C18:G18"/>
    <mergeCell ref="C19:H19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9437D-2481-4CCB-AF6C-98ED0EDD44F9}">
  <dimension ref="C3:H14"/>
  <sheetViews>
    <sheetView showGridLines="0" workbookViewId="0">
      <selection activeCell="D17" sqref="D17"/>
    </sheetView>
  </sheetViews>
  <sheetFormatPr defaultColWidth="11.42578125" defaultRowHeight="15"/>
  <cols>
    <col min="2" max="2" width="5.140625" customWidth="1"/>
    <col min="3" max="3" width="20.7109375" customWidth="1"/>
    <col min="5" max="5" width="20" customWidth="1"/>
    <col min="8" max="8" width="17.28515625" customWidth="1"/>
  </cols>
  <sheetData>
    <row r="3" spans="3:8">
      <c r="C3" s="11" t="s">
        <v>3</v>
      </c>
      <c r="D3" s="11" t="s">
        <v>4</v>
      </c>
      <c r="E3" s="11" t="s">
        <v>7</v>
      </c>
    </row>
    <row r="4" spans="3:8">
      <c r="C4" s="6" t="s">
        <v>25</v>
      </c>
      <c r="D4" s="6">
        <v>2021</v>
      </c>
      <c r="E4" s="9">
        <f>22170135</f>
        <v>22170135</v>
      </c>
      <c r="H4" s="4"/>
    </row>
    <row r="5" spans="3:8">
      <c r="C5" s="3"/>
      <c r="D5" s="3"/>
      <c r="E5" s="19"/>
      <c r="H5" s="4"/>
    </row>
    <row r="6" spans="3:8">
      <c r="C6" s="11" t="s">
        <v>3</v>
      </c>
      <c r="D6" s="11" t="s">
        <v>4</v>
      </c>
      <c r="E6" s="11" t="s">
        <v>26</v>
      </c>
      <c r="H6" s="4"/>
    </row>
    <row r="7" spans="3:8">
      <c r="C7" s="17" t="s">
        <v>27</v>
      </c>
      <c r="D7" s="17">
        <v>2021</v>
      </c>
      <c r="E7" s="18">
        <v>1864175</v>
      </c>
      <c r="H7" s="4"/>
    </row>
    <row r="8" spans="3:8">
      <c r="C8" s="6" t="s">
        <v>28</v>
      </c>
      <c r="D8" s="6">
        <v>2021</v>
      </c>
      <c r="E8" s="7">
        <v>1874175</v>
      </c>
    </row>
    <row r="9" spans="3:8" ht="15" customHeight="1">
      <c r="C9" s="6" t="s">
        <v>29</v>
      </c>
      <c r="D9" s="6">
        <v>2021</v>
      </c>
      <c r="E9" s="7">
        <v>1874175</v>
      </c>
    </row>
    <row r="10" spans="3:8">
      <c r="C10" s="23" t="s">
        <v>30</v>
      </c>
      <c r="D10" s="23"/>
      <c r="E10" s="9">
        <f>SUM(E7:E9)</f>
        <v>5612525</v>
      </c>
    </row>
    <row r="11" spans="3:8">
      <c r="C11" s="3"/>
      <c r="D11" s="3"/>
      <c r="E11" s="3"/>
    </row>
    <row r="12" spans="3:8" ht="44.25" customHeight="1">
      <c r="C12" s="23" t="s">
        <v>31</v>
      </c>
      <c r="D12" s="23"/>
      <c r="E12" s="9">
        <f>E4+E10</f>
        <v>27782660</v>
      </c>
    </row>
    <row r="13" spans="3:8">
      <c r="C13" s="3"/>
      <c r="D13" s="3"/>
      <c r="E13" s="3"/>
    </row>
    <row r="14" spans="3:8">
      <c r="C14" s="3"/>
      <c r="D14" s="3"/>
      <c r="E14" s="3"/>
    </row>
  </sheetData>
  <mergeCells count="2">
    <mergeCell ref="C10:D10"/>
    <mergeCell ref="C12:D12"/>
  </mergeCell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679491DA058704685E8939959DDA928" ma:contentTypeVersion="18" ma:contentTypeDescription="Crear nuevo documento." ma:contentTypeScope="" ma:versionID="813368dc47c7bfc86acae26c86c0bc46">
  <xsd:schema xmlns:xsd="http://www.w3.org/2001/XMLSchema" xmlns:xs="http://www.w3.org/2001/XMLSchema" xmlns:p="http://schemas.microsoft.com/office/2006/metadata/properties" xmlns:ns2="52117944-8b15-4cdc-abda-4031091c932a" xmlns:ns3="6b0db069-6e34-416c-a1fc-81cd08ca7412" targetNamespace="http://schemas.microsoft.com/office/2006/metadata/properties" ma:root="true" ma:fieldsID="ec94ffeef3f9b7fb0fe56d4b8a5c3e73" ns2:_="" ns3:_="">
    <xsd:import namespace="52117944-8b15-4cdc-abda-4031091c932a"/>
    <xsd:import namespace="6b0db069-6e34-416c-a1fc-81cd08ca74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Fecharecibidomemorial" minOccurs="0"/>
                <xsd:element ref="ns2:MediaLengthInSeconds" minOccurs="0"/>
                <xsd:element ref="ns2:NUMERO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117944-8b15-4cdc-abda-4031091c93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Fecharecibidomemorial" ma:index="17" nillable="true" ma:displayName="Fecha recibido memorial" ma:format="Dropdown" ma:internalName="Fecharecibidomemorial">
      <xsd:simpleType>
        <xsd:restriction base="dms:Text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NUMERO" ma:index="19" nillable="true" ma:displayName="NUMERO" ma:format="Dropdown" ma:internalName="NUMERO" ma:percentage="FALSE">
      <xsd:simpleType>
        <xsd:restriction base="dms:Number">
          <xsd:maxInclusive value="100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e31b1466-370e-4680-8e95-6fcae1d3fa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0db069-6e34-416c-a1fc-81cd08ca741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d8e146d-32e4-426c-9309-6d8f0b2d56f2}" ma:internalName="TaxCatchAll" ma:showField="CatchAllData" ma:web="6b0db069-6e34-416c-a1fc-81cd08ca74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52117944-8b15-4cdc-abda-4031091c932a" xsi:nil="true"/>
    <Fecharecibidomemorial xmlns="52117944-8b15-4cdc-abda-4031091c932a" xsi:nil="true"/>
    <TaxCatchAll xmlns="6b0db069-6e34-416c-a1fc-81cd08ca7412" xsi:nil="true"/>
    <lcf76f155ced4ddcb4097134ff3c332f xmlns="52117944-8b15-4cdc-abda-4031091c932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69E6A92-9E8A-4E4A-9D3B-42F490AB3F4B}"/>
</file>

<file path=customXml/itemProps2.xml><?xml version="1.0" encoding="utf-8"?>
<ds:datastoreItem xmlns:ds="http://schemas.openxmlformats.org/officeDocument/2006/customXml" ds:itemID="{7B9585DE-D170-430A-A2BA-A3AD10C71502}"/>
</file>

<file path=customXml/itemProps3.xml><?xml version="1.0" encoding="utf-8"?>
<ds:datastoreItem xmlns:ds="http://schemas.openxmlformats.org/officeDocument/2006/customXml" ds:itemID="{6C0B0F03-C9D5-456A-9D20-9DC0626519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Cindy Mayerly Perez Celis</cp:lastModifiedBy>
  <cp:revision/>
  <dcterms:created xsi:type="dcterms:W3CDTF">2022-08-25T16:23:04Z</dcterms:created>
  <dcterms:modified xsi:type="dcterms:W3CDTF">2022-10-25T20:38:23Z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0x010100D679491DA058704685E8939959DDA928</vt:lpwstr>
  </property>
  <property fmtid="{D5CDD505-2E9C-101B-9397-08002B2CF9AE}" pid="3" name="MediaServiceImageTags">
    <vt:lpwstr/>
  </property>
</Properties>
</file>