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Microsoft\Windows\Burn\Burn\"/>
    </mc:Choice>
  </mc:AlternateContent>
  <xr:revisionPtr revIDLastSave="0" documentId="8_{5AFE288C-5366-4AB1-869A-EF6B561D80B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ALEXANDRA CORREA" sheetId="2" r:id="rId1"/>
  </sheets>
  <definedNames>
    <definedName name="_xlnm.Print_Area" localSheetId="0">'ALEXANDRA CORREA'!$A$1:$Q$80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5" i="2" l="1"/>
  <c r="E76" i="2"/>
  <c r="E77" i="2"/>
  <c r="N36" i="2" l="1"/>
  <c r="E79" i="2" s="1"/>
  <c r="G79" i="2" s="1"/>
  <c r="N35" i="2"/>
  <c r="E78" i="2" l="1"/>
  <c r="G78" i="2" s="1"/>
  <c r="I79" i="2"/>
  <c r="K79" i="2"/>
  <c r="G76" i="2"/>
  <c r="G77" i="2"/>
  <c r="I78" i="2" l="1"/>
  <c r="K78" i="2" s="1"/>
  <c r="G75" i="2"/>
  <c r="I77" i="2"/>
  <c r="K77" i="2" s="1"/>
  <c r="I76" i="2"/>
  <c r="K76" i="2" s="1"/>
  <c r="O31" i="2"/>
  <c r="E74" i="2" s="1"/>
  <c r="I75" i="2" l="1"/>
  <c r="E71" i="2"/>
  <c r="G71" i="2" s="1"/>
  <c r="I71" i="2" s="1"/>
  <c r="K75" i="2" l="1"/>
  <c r="G74" i="2"/>
  <c r="I74" i="2" l="1"/>
  <c r="K74" i="2" s="1"/>
  <c r="Q30" i="2"/>
  <c r="F60" i="2" l="1"/>
  <c r="F80" i="2" s="1"/>
  <c r="O30" i="2" l="1"/>
  <c r="E73" i="2" s="1"/>
  <c r="G73" i="2" s="1"/>
  <c r="O29" i="2"/>
  <c r="Q19" i="2"/>
  <c r="E67" i="2"/>
  <c r="G67" i="2" s="1"/>
  <c r="E68" i="2"/>
  <c r="G68" i="2" s="1"/>
  <c r="E69" i="2"/>
  <c r="G69" i="2" s="1"/>
  <c r="E70" i="2"/>
  <c r="G70" i="2" s="1"/>
  <c r="E72" i="2" l="1"/>
  <c r="G72" i="2" s="1"/>
  <c r="I67" i="2"/>
  <c r="K67" i="2" s="1"/>
  <c r="I73" i="2"/>
  <c r="K73" i="2" s="1"/>
  <c r="K71" i="2"/>
  <c r="K70" i="2"/>
  <c r="I69" i="2"/>
  <c r="K69" i="2" s="1"/>
  <c r="I68" i="2"/>
  <c r="K68" i="2" s="1"/>
  <c r="I72" i="2" l="1"/>
  <c r="E61" i="2"/>
  <c r="E62" i="2"/>
  <c r="E63" i="2"/>
  <c r="E66" i="2"/>
  <c r="E51" i="2"/>
  <c r="E52" i="2"/>
  <c r="E53" i="2"/>
  <c r="E54" i="2"/>
  <c r="E55" i="2"/>
  <c r="E56" i="2"/>
  <c r="E57" i="2"/>
  <c r="E58" i="2"/>
  <c r="E59" i="2"/>
  <c r="E60" i="2"/>
  <c r="E50" i="2"/>
  <c r="E40" i="2"/>
  <c r="E41" i="2"/>
  <c r="E42" i="2"/>
  <c r="E43" i="2"/>
  <c r="E44" i="2"/>
  <c r="E45" i="2"/>
  <c r="E46" i="2"/>
  <c r="E47" i="2"/>
  <c r="E48" i="2"/>
  <c r="E49" i="2"/>
  <c r="E39" i="2"/>
  <c r="K72" i="2" l="1"/>
  <c r="O22" i="2"/>
  <c r="E65" i="2" s="1"/>
  <c r="G66" i="2"/>
  <c r="G62" i="2"/>
  <c r="I62" i="2" s="1"/>
  <c r="G61" i="2"/>
  <c r="I61" i="2" s="1"/>
  <c r="K61" i="2" s="1"/>
  <c r="G63" i="2"/>
  <c r="O21" i="2"/>
  <c r="K62" i="2" l="1"/>
  <c r="E64" i="2"/>
  <c r="E80" i="2" s="1"/>
  <c r="I63" i="2"/>
  <c r="K63" i="2" s="1"/>
  <c r="I66" i="2"/>
  <c r="K66" i="2" s="1"/>
  <c r="G65" i="2"/>
  <c r="I65" i="2" s="1"/>
  <c r="K65" i="2" s="1"/>
  <c r="G64" i="2" l="1"/>
  <c r="I64" i="2" s="1"/>
  <c r="K64" i="2" s="1"/>
  <c r="G39" i="2"/>
  <c r="I39" i="2" l="1"/>
  <c r="G60" i="2"/>
  <c r="G59" i="2"/>
  <c r="G58" i="2"/>
  <c r="K39" i="2" l="1"/>
  <c r="I58" i="2"/>
  <c r="K58" i="2" s="1"/>
  <c r="I59" i="2"/>
  <c r="K59" i="2" s="1"/>
  <c r="K60" i="2"/>
  <c r="G57" i="2"/>
  <c r="G56" i="2"/>
  <c r="G55" i="2"/>
  <c r="I55" i="2" s="1"/>
  <c r="G54" i="2"/>
  <c r="I54" i="2" s="1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I40" i="2" l="1"/>
  <c r="G80" i="2"/>
  <c r="I41" i="2"/>
  <c r="K41" i="2" s="1"/>
  <c r="I45" i="2"/>
  <c r="K45" i="2" s="1"/>
  <c r="K53" i="2"/>
  <c r="I57" i="2"/>
  <c r="K57" i="2" s="1"/>
  <c r="I43" i="2"/>
  <c r="K43" i="2" s="1"/>
  <c r="I47" i="2"/>
  <c r="K47" i="2" s="1"/>
  <c r="I51" i="2"/>
  <c r="K51" i="2" s="1"/>
  <c r="K55" i="2"/>
  <c r="I44" i="2"/>
  <c r="K44" i="2" s="1"/>
  <c r="I48" i="2"/>
  <c r="K48" i="2" s="1"/>
  <c r="I52" i="2"/>
  <c r="K52" i="2" s="1"/>
  <c r="I56" i="2"/>
  <c r="K56" i="2" s="1"/>
  <c r="I49" i="2"/>
  <c r="K49" i="2" s="1"/>
  <c r="I42" i="2"/>
  <c r="I46" i="2"/>
  <c r="K46" i="2" s="1"/>
  <c r="K54" i="2"/>
  <c r="I50" i="2"/>
  <c r="K50" i="2" s="1"/>
  <c r="I80" i="2" l="1"/>
  <c r="K40" i="2"/>
  <c r="K80" i="2" s="1"/>
  <c r="K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Gonzalo Zapata</author>
    <author>Windows User</author>
    <author>usuario</author>
    <author>DELL</author>
    <author>LENOVO</author>
    <author>JOAN SILVA</author>
  </authors>
  <commentList>
    <comment ref="Q7" authorId="0" shapeId="0" xr:uid="{00000000-0006-0000-0000-000001000000}">
      <text>
        <r>
          <rPr>
            <sz val="9"/>
            <color indexed="81"/>
            <rFont val="Tahoma"/>
            <family val="2"/>
          </rPr>
          <t>ÚTILES ESCOLARES:
GUITARRA, ENCORDADO, AFINADOR, CAPODASTRO, APOYA PIE: $ 205.000/2= 
$ 102.500
VER ANEXO# 2</t>
        </r>
      </text>
    </comment>
    <comment ref="O8" authorId="1" shapeId="0" xr:uid="{00000000-0006-0000-0000-000002000000}">
      <text>
        <r>
          <rPr>
            <sz val="9"/>
            <color indexed="81"/>
            <rFont val="Tahoma"/>
            <family val="2"/>
          </rPr>
          <t>VESTIDO:
4 PANTALONES $ 349.600
1 PAR ZAPATOS $ 159.900
2 CAMISAS $ 45.800
1 CHAQUETA $ 179.900
VER ANEXOS # 16 - 17</t>
        </r>
      </text>
    </comment>
    <comment ref="F13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VESTIDO:
4 PANTALONES $ 129.600
5 CAMISAS $ 99.500
VER ANEXOS # 14 - 15 </t>
        </r>
      </text>
    </comment>
    <comment ref="O14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VESTIDO:
4 PANTALONES $ 131.780
1 PIJAMA $ 29.900
1 CAMISA Y PANTALON $ 90.000
1 CAMISETA $ 45.900
1 BOLSA DE MEDIAS $ 51.900
2 PANTALONES $ 83.986
1 PAR DE ZAPATOS $ 85.000
VER  ANEXOS # 18, 19, 20, 21, 22, 23, 24 Y 25</t>
        </r>
      </text>
    </comment>
    <comment ref="H17" authorId="0" shapeId="0" xr:uid="{00000000-0006-0000-0000-000005000000}">
      <text>
        <r>
          <rPr>
            <sz val="9"/>
            <color indexed="81"/>
            <rFont val="Tahoma"/>
            <family val="2"/>
          </rPr>
          <t>ÚTILES ESCOLARES:
MORRAL, BILLETERA, MULIUSO EAF, LONCHERA, BOTELLON: $252.620/2= $ 126.310 
VER ANEXO # 1</t>
        </r>
      </text>
    </comment>
    <comment ref="P17" authorId="0" shapeId="0" xr:uid="{00000000-0006-0000-0000-000006000000}">
      <text>
        <r>
          <rPr>
            <sz val="9"/>
            <color indexed="81"/>
            <rFont val="Tahoma"/>
            <family val="2"/>
          </rPr>
          <t>MATRICULA:
$ 1.208.000
VER ANEXO # 26</t>
        </r>
      </text>
    </comment>
    <comment ref="O18" authorId="2" shapeId="0" xr:uid="{00000000-0006-0000-0000-000007000000}">
      <text>
        <r>
          <rPr>
            <sz val="9"/>
            <color indexed="81"/>
            <rFont val="Tahoma"/>
            <family val="2"/>
          </rPr>
          <t>ROPA:
CAMISETAS $618.100
3 PANTALONES $161.700
6 BOXER $81.800
Anexo: 27</t>
        </r>
      </text>
    </comment>
    <comment ref="M19" authorId="3" shapeId="0" xr:uid="{CEFBF581-A183-4EEC-9A8B-5395A1038E13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41
</t>
        </r>
      </text>
    </comment>
    <comment ref="N19" authorId="3" shapeId="0" xr:uid="{99B12D52-BFF1-42E1-95E6-4662F4191377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62</t>
        </r>
      </text>
    </comment>
    <comment ref="O19" authorId="4" shapeId="0" xr:uid="{00000000-0006-0000-0000-000008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2 zapatos deportivos ZARA 
Anexo 27-A
</t>
        </r>
      </text>
    </comment>
    <comment ref="Q19" authorId="5" shapeId="0" xr:uid="{00000000-0006-0000-0000-000009000000}">
      <text>
        <r>
          <rPr>
            <b/>
            <sz val="9"/>
            <color indexed="81"/>
            <rFont val="Tahoma"/>
            <family val="2"/>
          </rPr>
          <t>UTILES ESCOLARES:</t>
        </r>
        <r>
          <rPr>
            <sz val="9"/>
            <color indexed="81"/>
            <rFont val="Tahoma"/>
            <family val="2"/>
          </rPr>
          <t xml:space="preserve">
LAPICES, TRANSPORTADOR ESCUADRA ETC 
$ 85250/2= $ 42.625
Anexo 27-B
</t>
        </r>
      </text>
    </comment>
    <comment ref="M20" authorId="3" shapeId="0" xr:uid="{66D24057-3FB4-465A-BFC1-4684AA4A1D73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42</t>
        </r>
      </text>
    </comment>
    <comment ref="N20" authorId="3" shapeId="0" xr:uid="{84259C39-D670-40AF-9E36-972FB53304D9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61</t>
        </r>
      </text>
    </comment>
    <comment ref="O20" authorId="5" shapeId="0" xr:uid="{00000000-0006-0000-0000-00000A000000}">
      <text>
        <r>
          <rPr>
            <b/>
            <sz val="9"/>
            <color indexed="81"/>
            <rFont val="Tahoma"/>
            <family val="2"/>
          </rPr>
          <t>ROPA:</t>
        </r>
        <r>
          <rPr>
            <sz val="9"/>
            <color indexed="81"/>
            <rFont val="Tahoma"/>
            <family val="2"/>
          </rPr>
          <t xml:space="preserve">
VESTUARIO
1 BERMUDA 69.900
1 BERMUDA 79.900
ANEXO 27- C</t>
        </r>
      </text>
    </comment>
    <comment ref="M21" authorId="3" shapeId="0" xr:uid="{D1EACCCB-CBE6-4139-A2D7-6399877C4F03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43</t>
        </r>
      </text>
    </comment>
    <comment ref="N21" authorId="3" shapeId="0" xr:uid="{0DF28CA9-0355-4781-BFC0-07A474E0373B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63</t>
        </r>
      </text>
    </comment>
    <comment ref="O21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ROPA:</t>
        </r>
        <r>
          <rPr>
            <sz val="9"/>
            <color indexed="81"/>
            <rFont val="Tahoma"/>
            <family val="2"/>
          </rPr>
          <t xml:space="preserve">
4 CAMISETAS $183.260
1 BOTAS $21.900
ANEXOS 28-29-30-31-32</t>
        </r>
      </text>
    </comment>
    <comment ref="M22" authorId="3" shapeId="0" xr:uid="{69D655A7-18E2-4B38-BA8A-8C75D60C9B66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44</t>
        </r>
      </text>
    </comment>
    <comment ref="O22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ROPA:</t>
        </r>
        <r>
          <rPr>
            <sz val="9"/>
            <color indexed="81"/>
            <rFont val="Tahoma"/>
            <family val="2"/>
          </rPr>
          <t xml:space="preserve">
4 CAMISETAS $261.700
5 PANTALONES $244.079
2 TENNIS $298.000
ANEXOS 33-34-35</t>
        </r>
      </text>
    </comment>
    <comment ref="M23" authorId="3" shapeId="0" xr:uid="{C5D1C26D-762F-42E3-B22A-9868D9201746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45</t>
        </r>
      </text>
    </comment>
    <comment ref="O23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ROPA:</t>
        </r>
        <r>
          <rPr>
            <sz val="9"/>
            <color indexed="81"/>
            <rFont val="Tahoma"/>
            <family val="2"/>
          </rPr>
          <t xml:space="preserve">
2 PANTALONES $39.990
3 BOXER $89.970
ANEXO 37</t>
        </r>
      </text>
    </comment>
    <comment ref="Q23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Medicamento:</t>
        </r>
        <r>
          <rPr>
            <sz val="9"/>
            <color indexed="81"/>
            <rFont val="Tahoma"/>
            <family val="2"/>
          </rPr>
          <t xml:space="preserve">
Plitican / ($98.600/2)
ANEXO 36</t>
        </r>
      </text>
    </comment>
    <comment ref="M24" authorId="3" shapeId="0" xr:uid="{335A5D54-A4A4-47EE-AAFE-BA6A25F4EE70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45</t>
        </r>
      </text>
    </comment>
    <comment ref="N24" authorId="3" shapeId="0" xr:uid="{9BE76013-964E-497F-896D-90FC80DED91F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45</t>
        </r>
      </text>
    </comment>
    <comment ref="M25" authorId="3" shapeId="0" xr:uid="{B4BBB6F6-49D9-4786-AC46-6734E10E3CF8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56</t>
        </r>
      </text>
    </comment>
    <comment ref="M26" authorId="3" shapeId="0" xr:uid="{6E8A489E-F4F7-461E-ACA8-361C9DD06CB8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56</t>
        </r>
      </text>
    </comment>
    <comment ref="N26" authorId="3" shapeId="0" xr:uid="{9FAB3218-9928-460B-842F-C16529ACC7E7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64</t>
        </r>
      </text>
    </comment>
    <comment ref="M27" authorId="3" shapeId="0" xr:uid="{2E86D3E9-1A91-4A26-B1E9-633F6EF15BE3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56</t>
        </r>
      </text>
    </comment>
    <comment ref="M28" authorId="3" shapeId="0" xr:uid="{75E7D31E-882A-4AB9-93BE-6AA4B6BFD89F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56</t>
        </r>
      </text>
    </comment>
    <comment ref="O29" authorId="5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ROPA: </t>
        </r>
        <r>
          <rPr>
            <sz val="9"/>
            <color indexed="81"/>
            <rFont val="Tahoma"/>
            <family val="2"/>
          </rPr>
          <t xml:space="preserve">
1 PANTALON $ 55.900
1 ZAPATOS $ 149.950
1 SUDADERA $ 79.950
ANEXO 39 - 40</t>
        </r>
      </text>
    </comment>
    <comment ref="P29" authorId="5" shapeId="0" xr:uid="{00000000-0006-0000-0000-000010000000}">
      <text>
        <r>
          <rPr>
            <b/>
            <sz val="9"/>
            <color indexed="81"/>
            <rFont val="Tahoma"/>
            <family val="2"/>
          </rPr>
          <t>MATRICULA:
$ 1.208.000
VER ANEXO # 38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5" shapeId="0" xr:uid="{00000000-0006-0000-0000-000012000000}">
      <text>
        <r>
          <rPr>
            <b/>
            <sz val="9"/>
            <color indexed="81"/>
            <rFont val="Tahoma"/>
            <family val="2"/>
          </rPr>
          <t>VESTUARIO</t>
        </r>
        <r>
          <rPr>
            <sz val="9"/>
            <color indexed="81"/>
            <rFont val="Tahoma"/>
            <family val="2"/>
          </rPr>
          <t xml:space="preserve">
8 CAMISETAS
13 PANTALONES
ANEXOS 46 - 47- 48 - 49</t>
        </r>
      </text>
    </comment>
    <comment ref="Q30" authorId="5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UTILES ESCOLAR: </t>
        </r>
        <r>
          <rPr>
            <sz val="9"/>
            <color indexed="81"/>
            <rFont val="Tahoma"/>
            <family val="2"/>
          </rPr>
          <t xml:space="preserve">
Maleta, lonchera, cartuchera
$302.600/2 = $ 151.300 </t>
        </r>
        <r>
          <rPr>
            <b/>
            <sz val="9"/>
            <color indexed="81"/>
            <rFont val="Tahoma"/>
            <family val="2"/>
          </rPr>
          <t>ANEXO 51</t>
        </r>
        <r>
          <rPr>
            <sz val="9"/>
            <color indexed="81"/>
            <rFont val="Tahoma"/>
            <family val="2"/>
          </rPr>
          <t xml:space="preserve">
Lapiz, tijeras, borrador, zacapunto, compas etc.
$112.940/2 = $ 56.470</t>
        </r>
        <r>
          <rPr>
            <b/>
            <sz val="9"/>
            <color indexed="81"/>
            <rFont val="Tahoma"/>
            <family val="2"/>
          </rPr>
          <t xml:space="preserve"> ANEXO 50</t>
        </r>
      </text>
    </comment>
    <comment ref="M31" authorId="3" shapeId="0" xr:uid="{3320BF98-5682-4C86-AB8C-F36008791D23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57</t>
        </r>
      </text>
    </comment>
    <comment ref="N31" authorId="3" shapeId="0" xr:uid="{BD687365-5723-423F-8B53-6456321E21C0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57</t>
        </r>
      </text>
    </comment>
    <comment ref="O31" authorId="5" shapeId="0" xr:uid="{00000000-0006-0000-0000-000014000000}">
      <text>
        <r>
          <rPr>
            <b/>
            <sz val="9"/>
            <color indexed="81"/>
            <rFont val="Tahoma"/>
            <family val="2"/>
          </rPr>
          <t>ROPA: 
2 PANTALON
1 CAMISA 
ANEXO 52 - 53</t>
        </r>
      </text>
    </comment>
    <comment ref="Q31" authorId="5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UTILES ESCOLAR: 
</t>
        </r>
        <r>
          <rPr>
            <sz val="9"/>
            <color indexed="81"/>
            <rFont val="Tahoma"/>
            <family val="2"/>
          </rPr>
          <t xml:space="preserve">Colores, resma de papel, marcadores
$ 67.700/2 = $ 33.850 ANEXO 54
</t>
        </r>
        <r>
          <rPr>
            <b/>
            <sz val="9"/>
            <color indexed="81"/>
            <rFont val="Tahoma"/>
            <family val="2"/>
          </rPr>
          <t xml:space="preserve">MEDICAMENTO: </t>
        </r>
        <r>
          <rPr>
            <sz val="9"/>
            <color indexed="81"/>
            <rFont val="Tahoma"/>
            <family val="2"/>
          </rPr>
          <t xml:space="preserve">
Dolex - Panotil
$ 33.250/2 = $ 16.625  ANEXO 55</t>
        </r>
      </text>
    </comment>
    <comment ref="M32" authorId="3" shapeId="0" xr:uid="{7B4AA48A-4FA1-444F-AC8C-EE67130ACA3D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58</t>
        </r>
      </text>
    </comment>
    <comment ref="N32" authorId="3" shapeId="0" xr:uid="{4F103A2F-CC5C-4C3D-84F4-5E40AFE49D29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58</t>
        </r>
      </text>
    </comment>
    <comment ref="M33" authorId="3" shapeId="0" xr:uid="{C1411A9F-5E24-4928-A8DC-1FDA034FD02E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59</t>
        </r>
      </text>
    </comment>
    <comment ref="M34" authorId="3" shapeId="0" xr:uid="{7D90805E-B8DA-43B4-AF14-58AC5710540E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59</t>
        </r>
      </text>
    </comment>
    <comment ref="N34" authorId="3" shapeId="0" xr:uid="{5B027EE8-B70B-4686-8F5A-588E6C453BD8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59</t>
        </r>
      </text>
    </comment>
    <comment ref="M35" authorId="3" shapeId="0" xr:uid="{6A682575-C2C7-4549-9E9D-04304B0BBED0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60</t>
        </r>
      </text>
    </comment>
    <comment ref="N35" authorId="3" shapeId="0" xr:uid="{329456D5-09EF-4324-B4F7-BB46CA09496F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65 - 66</t>
        </r>
      </text>
    </comment>
    <comment ref="M36" authorId="3" shapeId="0" xr:uid="{2EB5A7C0-44B2-4AEC-9AD4-433CBA461B92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60</t>
        </r>
      </text>
    </comment>
    <comment ref="N36" authorId="3" shapeId="0" xr:uid="{6627FC62-CFD0-4936-956E-DB30947C482D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ANEXO 67-68</t>
        </r>
      </text>
    </comment>
  </commentList>
</comments>
</file>

<file path=xl/sharedStrings.xml><?xml version="1.0" encoding="utf-8"?>
<sst xmlns="http://schemas.openxmlformats.org/spreadsheetml/2006/main" count="108" uniqueCount="34">
  <si>
    <t xml:space="preserve">MES </t>
  </si>
  <si>
    <t>AÑO</t>
  </si>
  <si>
    <t>TOTAL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</si>
  <si>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</si>
  <si>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</si>
  <si>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</si>
  <si>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</si>
  <si>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</si>
  <si>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</si>
  <si>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</si>
  <si>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</si>
  <si>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</si>
  <si>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</si>
  <si>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</si>
  <si>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</si>
  <si>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MES</t>
  </si>
  <si>
    <t>SUBTOTAL</t>
  </si>
  <si>
    <t>TASA %</t>
  </si>
  <si>
    <t>TOTALES</t>
  </si>
  <si>
    <t>No. CUOTA</t>
  </si>
  <si>
    <t>LIQUIDACIÓN CRÉDITO ALIMENTARIO A CARGO DEL SEÑOR  LUIS CARLOS JARAMILLO CRUZ</t>
  </si>
  <si>
    <t xml:space="preserve">DICIEMBRE </t>
  </si>
  <si>
    <t xml:space="preserve">OCTUBRE </t>
  </si>
  <si>
    <t xml:space="preserve">ENERO </t>
  </si>
  <si>
    <t>MENSULIDAD COLEGIO</t>
  </si>
  <si>
    <t>ALMUERZO  COLEGIO</t>
  </si>
  <si>
    <t>ROPA</t>
  </si>
  <si>
    <t>MATRÍCULA</t>
  </si>
  <si>
    <t>ÚTILES ESCOLARES</t>
  </si>
  <si>
    <t>VR. INTERESES</t>
  </si>
  <si>
    <t>VR. ABONOS</t>
  </si>
  <si>
    <t>VR. CUOTA</t>
  </si>
  <si>
    <t>CUOTA  ALIMENTARIA MENSUAL 2016 Y 2017</t>
  </si>
  <si>
    <t>CUOTA ALIMENTARIA MENSUAL 2017 - 2018 - 2019 - 2020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</si>
</sst>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164" formatCode="&quot;$&quot;#,##0"/>
    <numFmt numFmtId="165" formatCode="&quot;$&quot;#,##0.00"/>
    <numFmt numFmtId="166" formatCode="_-&quot;$&quot;\ * #,##0.000_-;\-&quot;$&quot;\ * #,##0.000_-;_-&quot;$&quot;\ * &quot;-&quot;_-;_-@_-"/>
    <numFmt numFmtId="167" formatCode="0.0000"/>
    <numFmt numFmtId="168" formatCode="&quot;$&quot;\ 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67">
    <xf numFmtId="0" fontId="0" fillId="0" borderId="0" xfId="0"/>
    <xf numFmtId="165" fontId="0" fillId="0" borderId="0" xfId="0" applyNumberFormat="1"/>
    <xf numFmtId="0" fontId="6" fillId="0" borderId="0" xfId="0" applyFont="1"/>
    <xf numFmtId="0" fontId="7" fillId="0" borderId="0" xfId="0" applyFont="1" applyAlignment="1"/>
    <xf numFmtId="0" fontId="5" fillId="0" borderId="0" xfId="0" applyFont="1"/>
    <xf numFmtId="0" fontId="8" fillId="2" borderId="3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165" fontId="10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0" fontId="10" fillId="0" borderId="1" xfId="0" applyNumberFormat="1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65" fontId="10" fillId="4" borderId="1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right"/>
    </xf>
    <xf numFmtId="42" fontId="0" fillId="0" borderId="0" xfId="0" applyNumberFormat="1"/>
    <xf numFmtId="165" fontId="10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7" fillId="0" borderId="0" xfId="0" applyFont="1" applyFill="1" applyAlignment="1"/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2" fontId="11" fillId="0" borderId="1" xfId="1" applyFont="1" applyFill="1" applyBorder="1" applyAlignment="1">
      <alignment horizontal="center" vertical="center" wrapText="1"/>
    </xf>
    <xf numFmtId="42" fontId="11" fillId="0" borderId="0" xfId="1" applyFont="1" applyFill="1" applyBorder="1" applyAlignment="1">
      <alignment horizontal="center" vertical="center" wrapText="1"/>
    </xf>
    <xf numFmtId="42" fontId="11" fillId="0" borderId="1" xfId="0" applyNumberFormat="1" applyFont="1" applyFill="1" applyBorder="1" applyAlignment="1">
      <alignment horizontal="center" vertical="center" wrapText="1"/>
    </xf>
    <xf numFmtId="42" fontId="11" fillId="0" borderId="0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left" vertical="center" wrapText="1"/>
    </xf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11" fillId="3" borderId="1" xfId="0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right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5" fontId="11" fillId="3" borderId="4" xfId="0" applyNumberFormat="1" applyFont="1" applyFill="1" applyBorder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3"/>
  <sheetViews>
    <sheetView showGridLines="0" tabSelected="1" view="pageBreakPreview" zoomScaleNormal="100" zoomScaleSheetLayoutView="100" workbookViewId="0">
      <selection activeCell="O32" sqref="O32"/>
    </sheetView>
  </sheetViews>
  <sheetFormatPr baseColWidth="10" defaultColWidth="11.42578125" defaultRowHeight="14.25" x14ac:dyDescent="0.2"/>
  <cols>
    <col min="1" max="1" width="7.28515625" customWidth="1"/>
    <col min="2" max="2" width="5.5703125" bestFit="1" customWidth="1"/>
    <col min="3" max="3" width="10.7109375" bestFit="1" customWidth="1"/>
    <col min="4" max="4" width="16.28515625" style="4" customWidth="1"/>
    <col min="5" max="7" width="13.28515625" bestFit="1" customWidth="1"/>
    <col min="8" max="8" width="12.28515625" customWidth="1"/>
    <col min="9" max="9" width="5" customWidth="1"/>
    <col min="10" max="10" width="9.140625" customWidth="1"/>
    <col min="11" max="11" width="13.28515625" bestFit="1" customWidth="1"/>
    <col min="12" max="12" width="9.42578125" customWidth="1"/>
    <col min="13" max="13" width="16.28515625" customWidth="1"/>
    <col min="14" max="14" width="13.7109375" bestFit="1" customWidth="1"/>
    <col min="15" max="16" width="13.28515625" bestFit="1" customWidth="1"/>
    <col min="17" max="17" width="12.28515625" customWidth="1"/>
  </cols>
  <sheetData>
    <row r="1" spans="1:18" ht="20.25" customHeight="1" x14ac:dyDescent="0.2">
      <c r="A1" s="61" t="s">
        <v>20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ht="15" customHeight="1" x14ac:dyDescent="0.25">
      <c r="B2" s="9"/>
      <c r="C2" s="9"/>
      <c r="D2" s="9"/>
      <c r="E2" s="9"/>
      <c r="F2" s="9"/>
      <c r="G2" s="9"/>
      <c r="H2" s="9"/>
      <c r="I2" s="9"/>
      <c r="J2" s="9"/>
      <c r="K2" s="3"/>
      <c r="L2" s="3"/>
    </row>
    <row r="3" spans="1:18" ht="8.25" customHeight="1" x14ac:dyDescent="0.25">
      <c r="B3" s="9"/>
      <c r="C3" s="9"/>
      <c r="D3" s="9"/>
      <c r="E3" s="9"/>
      <c r="F3" s="9"/>
      <c r="G3" s="9"/>
      <c r="H3" s="9"/>
      <c r="I3" s="9"/>
      <c r="J3" s="9"/>
      <c r="K3" s="3"/>
      <c r="L3" s="3"/>
    </row>
    <row r="4" spans="1:18" ht="15.75" x14ac:dyDescent="0.2">
      <c r="A4" s="29"/>
      <c r="B4" s="63" t="s">
        <v>32</v>
      </c>
      <c r="C4" s="64"/>
      <c r="D4" s="64"/>
      <c r="E4" s="64"/>
      <c r="F4" s="64"/>
      <c r="G4" s="64"/>
      <c r="H4" s="65"/>
      <c r="I4" s="14"/>
      <c r="J4" s="10"/>
      <c r="K4" s="66" t="s">
        <v>33</v>
      </c>
      <c r="L4" s="66"/>
      <c r="M4" s="66"/>
      <c r="N4" s="66"/>
      <c r="O4" s="66"/>
      <c r="P4" s="66"/>
      <c r="Q4" s="66"/>
    </row>
    <row r="5" spans="1:18" ht="12.95" customHeight="1" x14ac:dyDescent="0.25">
      <c r="A5" s="30"/>
      <c r="B5" s="11"/>
      <c r="C5" s="11"/>
      <c r="D5" s="11"/>
      <c r="E5" s="11"/>
      <c r="F5" s="11"/>
      <c r="G5" s="11"/>
      <c r="H5" s="11"/>
      <c r="I5" s="11"/>
      <c r="J5" s="10"/>
      <c r="K5" s="11"/>
      <c r="L5" s="11"/>
      <c r="M5" s="29"/>
      <c r="N5" s="11"/>
      <c r="O5" s="10"/>
      <c r="P5" s="31"/>
      <c r="Q5" s="31"/>
    </row>
    <row r="6" spans="1:18" ht="26.25" customHeight="1" x14ac:dyDescent="0.25">
      <c r="A6" s="29"/>
      <c r="B6" s="58" t="s">
        <v>0</v>
      </c>
      <c r="C6" s="59"/>
      <c r="D6" s="32" t="s">
        <v>24</v>
      </c>
      <c r="E6" s="33" t="s">
        <v>25</v>
      </c>
      <c r="F6" s="33" t="s">
        <v>26</v>
      </c>
      <c r="G6" s="33" t="s">
        <v>27</v>
      </c>
      <c r="H6" s="33" t="s">
        <v>28</v>
      </c>
      <c r="I6" s="12"/>
      <c r="J6" s="12"/>
      <c r="K6" s="58" t="s">
        <v>0</v>
      </c>
      <c r="L6" s="59"/>
      <c r="M6" s="32" t="s">
        <v>24</v>
      </c>
      <c r="N6" s="33" t="s">
        <v>25</v>
      </c>
      <c r="O6" s="33" t="s">
        <v>26</v>
      </c>
      <c r="P6" s="33" t="s">
        <v>27</v>
      </c>
      <c r="Q6" s="33" t="s">
        <v>28</v>
      </c>
      <c r="R6" s="3"/>
    </row>
    <row r="7" spans="1:18" ht="15" customHeight="1" x14ac:dyDescent="0.2">
      <c r="A7" s="62">
        <v>2016</v>
      </c>
      <c r="B7" s="51" t="s">
        <v>8</v>
      </c>
      <c r="C7" s="51"/>
      <c r="D7" s="34">
        <v>451000</v>
      </c>
      <c r="E7" s="34">
        <v>120000</v>
      </c>
      <c r="F7" s="34">
        <v>0</v>
      </c>
      <c r="G7" s="34">
        <v>0</v>
      </c>
      <c r="H7" s="34">
        <v>0</v>
      </c>
      <c r="I7" s="35"/>
      <c r="J7" s="55">
        <v>2017</v>
      </c>
      <c r="K7" s="60" t="s">
        <v>7</v>
      </c>
      <c r="L7" s="60"/>
      <c r="M7" s="34">
        <v>921000</v>
      </c>
      <c r="N7" s="34"/>
      <c r="O7" s="34">
        <v>0</v>
      </c>
      <c r="P7" s="34">
        <v>0</v>
      </c>
      <c r="Q7" s="34">
        <v>102500</v>
      </c>
    </row>
    <row r="8" spans="1:18" ht="15" customHeight="1" x14ac:dyDescent="0.2">
      <c r="A8" s="62"/>
      <c r="B8" s="51" t="s">
        <v>9</v>
      </c>
      <c r="C8" s="51"/>
      <c r="D8" s="36">
        <v>451000</v>
      </c>
      <c r="E8" s="34">
        <v>120000</v>
      </c>
      <c r="F8" s="34">
        <v>0</v>
      </c>
      <c r="G8" s="34">
        <v>0</v>
      </c>
      <c r="H8" s="34">
        <v>0</v>
      </c>
      <c r="I8" s="35"/>
      <c r="J8" s="55"/>
      <c r="K8" s="51" t="s">
        <v>8</v>
      </c>
      <c r="L8" s="51"/>
      <c r="M8" s="34">
        <v>921000</v>
      </c>
      <c r="N8" s="34">
        <v>0</v>
      </c>
      <c r="O8" s="34">
        <v>735200</v>
      </c>
      <c r="P8" s="34">
        <v>0</v>
      </c>
      <c r="Q8" s="34">
        <v>0</v>
      </c>
    </row>
    <row r="9" spans="1:18" ht="15" customHeight="1" x14ac:dyDescent="0.2">
      <c r="A9" s="62"/>
      <c r="B9" s="51" t="s">
        <v>10</v>
      </c>
      <c r="C9" s="51"/>
      <c r="D9" s="34">
        <v>451000</v>
      </c>
      <c r="E9" s="34">
        <v>120000</v>
      </c>
      <c r="F9" s="34">
        <v>0</v>
      </c>
      <c r="G9" s="34">
        <v>0</v>
      </c>
      <c r="H9" s="34">
        <v>0</v>
      </c>
      <c r="I9" s="35"/>
      <c r="J9" s="55"/>
      <c r="K9" s="51" t="s">
        <v>9</v>
      </c>
      <c r="L9" s="51"/>
      <c r="M9" s="34">
        <v>921000</v>
      </c>
      <c r="N9" s="34">
        <v>0</v>
      </c>
      <c r="O9" s="34">
        <v>0</v>
      </c>
      <c r="P9" s="34">
        <v>0</v>
      </c>
      <c r="Q9" s="34">
        <v>0</v>
      </c>
    </row>
    <row r="10" spans="1:18" ht="15" customHeight="1" x14ac:dyDescent="0.2">
      <c r="A10" s="62">
        <v>2017</v>
      </c>
      <c r="B10" s="51" t="s">
        <v>11</v>
      </c>
      <c r="C10" s="51"/>
      <c r="D10" s="34">
        <v>451000</v>
      </c>
      <c r="E10" s="34">
        <v>120000</v>
      </c>
      <c r="F10" s="34">
        <v>0</v>
      </c>
      <c r="G10" s="34">
        <v>0</v>
      </c>
      <c r="H10" s="34">
        <v>0</v>
      </c>
      <c r="I10" s="35"/>
      <c r="J10" s="55"/>
      <c r="K10" s="51" t="s">
        <v>10</v>
      </c>
      <c r="L10" s="51"/>
      <c r="M10" s="34">
        <v>921000</v>
      </c>
      <c r="N10" s="34">
        <v>0</v>
      </c>
      <c r="O10" s="34">
        <v>0</v>
      </c>
      <c r="P10" s="34">
        <v>0</v>
      </c>
      <c r="Q10" s="34">
        <v>0</v>
      </c>
    </row>
    <row r="11" spans="1:18" ht="15" customHeight="1" x14ac:dyDescent="0.2">
      <c r="A11" s="62"/>
      <c r="B11" s="51" t="s">
        <v>12</v>
      </c>
      <c r="C11" s="51"/>
      <c r="D11" s="34">
        <v>451000</v>
      </c>
      <c r="E11" s="34">
        <v>120000</v>
      </c>
      <c r="F11" s="34">
        <v>0</v>
      </c>
      <c r="G11" s="34">
        <v>0</v>
      </c>
      <c r="H11" s="34">
        <v>0</v>
      </c>
      <c r="I11" s="35"/>
      <c r="J11" s="55">
        <v>2018</v>
      </c>
      <c r="K11" s="51" t="s">
        <v>11</v>
      </c>
      <c r="L11" s="51"/>
      <c r="M11" s="34">
        <v>921000</v>
      </c>
      <c r="N11" s="34">
        <v>84500</v>
      </c>
      <c r="O11" s="34">
        <v>0</v>
      </c>
      <c r="P11" s="34">
        <v>0</v>
      </c>
      <c r="Q11" s="34">
        <v>0</v>
      </c>
    </row>
    <row r="12" spans="1:18" ht="15" customHeight="1" x14ac:dyDescent="0.2">
      <c r="A12" s="62"/>
      <c r="B12" s="51" t="s">
        <v>13</v>
      </c>
      <c r="C12" s="51"/>
      <c r="D12" s="34">
        <v>451000</v>
      </c>
      <c r="E12" s="34">
        <v>120000</v>
      </c>
      <c r="F12" s="34">
        <v>0</v>
      </c>
      <c r="G12" s="34">
        <v>0</v>
      </c>
      <c r="H12" s="34">
        <v>0</v>
      </c>
      <c r="I12" s="35"/>
      <c r="J12" s="55"/>
      <c r="K12" s="51" t="s">
        <v>12</v>
      </c>
      <c r="L12" s="51"/>
      <c r="M12" s="34">
        <v>921000</v>
      </c>
      <c r="N12" s="34">
        <v>130000</v>
      </c>
      <c r="O12" s="34">
        <v>0</v>
      </c>
      <c r="P12" s="34">
        <v>0</v>
      </c>
      <c r="Q12" s="34">
        <v>0</v>
      </c>
    </row>
    <row r="13" spans="1:18" ht="15" customHeight="1" x14ac:dyDescent="0.2">
      <c r="A13" s="62"/>
      <c r="B13" s="51" t="s">
        <v>14</v>
      </c>
      <c r="C13" s="51"/>
      <c r="D13" s="34">
        <v>451000</v>
      </c>
      <c r="E13" s="34">
        <v>120000</v>
      </c>
      <c r="F13" s="34">
        <v>229100</v>
      </c>
      <c r="G13" s="34">
        <v>0</v>
      </c>
      <c r="H13" s="34">
        <v>0</v>
      </c>
      <c r="I13" s="35"/>
      <c r="J13" s="55"/>
      <c r="K13" s="51" t="s">
        <v>13</v>
      </c>
      <c r="L13" s="51"/>
      <c r="M13" s="34">
        <v>921000</v>
      </c>
      <c r="N13" s="34">
        <v>104000</v>
      </c>
      <c r="O13" s="34">
        <v>0</v>
      </c>
      <c r="P13" s="34">
        <v>0</v>
      </c>
      <c r="Q13" s="34">
        <v>0</v>
      </c>
    </row>
    <row r="14" spans="1:18" ht="15" customHeight="1" x14ac:dyDescent="0.2">
      <c r="A14" s="62"/>
      <c r="B14" s="51" t="s">
        <v>3</v>
      </c>
      <c r="C14" s="51"/>
      <c r="D14" s="34">
        <v>451000</v>
      </c>
      <c r="E14" s="34">
        <v>120000</v>
      </c>
      <c r="F14" s="34">
        <v>0</v>
      </c>
      <c r="G14" s="34">
        <v>0</v>
      </c>
      <c r="H14" s="34">
        <v>0</v>
      </c>
      <c r="I14" s="35"/>
      <c r="J14" s="55"/>
      <c r="K14" s="51" t="s">
        <v>14</v>
      </c>
      <c r="L14" s="51"/>
      <c r="M14" s="34">
        <v>921000</v>
      </c>
      <c r="N14" s="34">
        <v>136500</v>
      </c>
      <c r="O14" s="34">
        <v>518466</v>
      </c>
      <c r="P14" s="34">
        <v>0</v>
      </c>
      <c r="Q14" s="34">
        <v>0</v>
      </c>
    </row>
    <row r="15" spans="1:18" ht="15" customHeight="1" x14ac:dyDescent="0.2">
      <c r="A15" s="62"/>
      <c r="B15" s="51" t="s">
        <v>4</v>
      </c>
      <c r="C15" s="51"/>
      <c r="D15" s="34">
        <v>451000</v>
      </c>
      <c r="E15" s="34">
        <v>120000</v>
      </c>
      <c r="F15" s="34">
        <v>0</v>
      </c>
      <c r="G15" s="34">
        <v>0</v>
      </c>
      <c r="H15" s="34">
        <v>0</v>
      </c>
      <c r="I15" s="35"/>
      <c r="J15" s="55"/>
      <c r="K15" s="51" t="s">
        <v>3</v>
      </c>
      <c r="L15" s="51"/>
      <c r="M15" s="34">
        <v>921000</v>
      </c>
      <c r="N15" s="34">
        <v>136500</v>
      </c>
      <c r="O15" s="34">
        <v>0</v>
      </c>
      <c r="P15" s="34">
        <v>0</v>
      </c>
      <c r="Q15" s="34">
        <v>0</v>
      </c>
    </row>
    <row r="16" spans="1:18" ht="15" customHeight="1" x14ac:dyDescent="0.2">
      <c r="A16" s="62"/>
      <c r="B16" s="60" t="s">
        <v>5</v>
      </c>
      <c r="C16" s="60"/>
      <c r="D16" s="34">
        <v>0</v>
      </c>
      <c r="E16" s="34">
        <v>0</v>
      </c>
      <c r="F16" s="34">
        <v>0</v>
      </c>
      <c r="G16" s="34">
        <v>1141000</v>
      </c>
      <c r="H16" s="34">
        <v>0</v>
      </c>
      <c r="I16" s="35"/>
      <c r="J16" s="55"/>
      <c r="K16" s="51" t="s">
        <v>4</v>
      </c>
      <c r="L16" s="51"/>
      <c r="M16" s="34">
        <v>921000</v>
      </c>
      <c r="N16" s="34">
        <v>91000</v>
      </c>
      <c r="O16" s="34">
        <v>0</v>
      </c>
      <c r="P16" s="34">
        <v>0</v>
      </c>
      <c r="Q16" s="34">
        <v>0</v>
      </c>
    </row>
    <row r="17" spans="1:17" ht="15" customHeight="1" x14ac:dyDescent="0.2">
      <c r="A17" s="62"/>
      <c r="B17" s="60" t="s">
        <v>6</v>
      </c>
      <c r="C17" s="60"/>
      <c r="D17" s="34">
        <v>0</v>
      </c>
      <c r="E17" s="34">
        <v>0</v>
      </c>
      <c r="F17" s="34">
        <v>0</v>
      </c>
      <c r="G17" s="34">
        <v>0</v>
      </c>
      <c r="H17" s="34">
        <v>126310</v>
      </c>
      <c r="I17" s="35"/>
      <c r="J17" s="55"/>
      <c r="K17" s="51" t="s">
        <v>5</v>
      </c>
      <c r="L17" s="51"/>
      <c r="M17" s="34">
        <v>0</v>
      </c>
      <c r="N17" s="34">
        <v>0</v>
      </c>
      <c r="O17" s="34">
        <v>0</v>
      </c>
      <c r="P17" s="34">
        <v>1208000</v>
      </c>
      <c r="Q17" s="34">
        <v>0</v>
      </c>
    </row>
    <row r="18" spans="1:17" ht="15" customHeight="1" x14ac:dyDescent="0.2">
      <c r="A18" s="29"/>
      <c r="B18" s="57"/>
      <c r="C18" s="57"/>
      <c r="D18" s="37"/>
      <c r="E18" s="35"/>
      <c r="F18" s="35"/>
      <c r="G18" s="35"/>
      <c r="H18" s="35"/>
      <c r="I18" s="35"/>
      <c r="J18" s="55"/>
      <c r="K18" s="51" t="s">
        <v>6</v>
      </c>
      <c r="L18" s="51"/>
      <c r="M18" s="34">
        <v>0</v>
      </c>
      <c r="N18" s="34">
        <v>0</v>
      </c>
      <c r="O18" s="34">
        <v>871600</v>
      </c>
      <c r="P18" s="34">
        <v>0</v>
      </c>
      <c r="Q18" s="34">
        <v>0</v>
      </c>
    </row>
    <row r="19" spans="1:17" ht="15" customHeight="1" x14ac:dyDescent="0.2">
      <c r="A19" s="29"/>
      <c r="B19" s="38"/>
      <c r="C19" s="38"/>
      <c r="D19" s="37"/>
      <c r="E19" s="35"/>
      <c r="F19" s="35"/>
      <c r="G19" s="35"/>
      <c r="H19" s="35"/>
      <c r="I19" s="35"/>
      <c r="J19" s="55"/>
      <c r="K19" s="51" t="s">
        <v>7</v>
      </c>
      <c r="L19" s="51"/>
      <c r="M19" s="34">
        <v>977000</v>
      </c>
      <c r="N19" s="34">
        <v>108800</v>
      </c>
      <c r="O19" s="34">
        <v>328900</v>
      </c>
      <c r="P19" s="34">
        <v>0</v>
      </c>
      <c r="Q19" s="34">
        <f>85250/2</f>
        <v>42625</v>
      </c>
    </row>
    <row r="20" spans="1:17" ht="15" customHeight="1" x14ac:dyDescent="0.2">
      <c r="A20" s="29"/>
      <c r="B20" s="38"/>
      <c r="C20" s="38"/>
      <c r="D20" s="37"/>
      <c r="E20" s="35"/>
      <c r="F20" s="35"/>
      <c r="G20" s="35"/>
      <c r="H20" s="35"/>
      <c r="I20" s="35"/>
      <c r="J20" s="55"/>
      <c r="K20" s="51" t="s">
        <v>8</v>
      </c>
      <c r="L20" s="51"/>
      <c r="M20" s="34">
        <v>977000</v>
      </c>
      <c r="N20" s="34">
        <v>108800</v>
      </c>
      <c r="O20" s="34">
        <v>149800</v>
      </c>
      <c r="P20" s="34">
        <v>0</v>
      </c>
      <c r="Q20" s="34">
        <v>0</v>
      </c>
    </row>
    <row r="21" spans="1:17" ht="15" customHeight="1" x14ac:dyDescent="0.2">
      <c r="A21" s="29"/>
      <c r="B21" s="38"/>
      <c r="C21" s="38"/>
      <c r="D21" s="37"/>
      <c r="E21" s="35"/>
      <c r="F21" s="35"/>
      <c r="G21" s="35"/>
      <c r="H21" s="35"/>
      <c r="I21" s="35"/>
      <c r="J21" s="55"/>
      <c r="K21" s="51" t="s">
        <v>9</v>
      </c>
      <c r="L21" s="51"/>
      <c r="M21" s="34">
        <v>977000</v>
      </c>
      <c r="N21" s="34">
        <v>104000</v>
      </c>
      <c r="O21" s="34">
        <f>39930+69900+21900+45900+27530</f>
        <v>205160</v>
      </c>
      <c r="P21" s="34">
        <v>0</v>
      </c>
      <c r="Q21" s="34">
        <v>0</v>
      </c>
    </row>
    <row r="22" spans="1:17" ht="15" customHeight="1" x14ac:dyDescent="0.2">
      <c r="A22" s="29"/>
      <c r="B22" s="38"/>
      <c r="C22" s="38"/>
      <c r="D22" s="37"/>
      <c r="E22" s="35"/>
      <c r="F22" s="35"/>
      <c r="G22" s="35"/>
      <c r="H22" s="35"/>
      <c r="I22" s="35"/>
      <c r="J22" s="55"/>
      <c r="K22" s="51" t="s">
        <v>10</v>
      </c>
      <c r="L22" s="51"/>
      <c r="M22" s="34">
        <v>977000</v>
      </c>
      <c r="N22" s="34">
        <v>0</v>
      </c>
      <c r="O22" s="34">
        <f>74300+609500+169900-49900</f>
        <v>803800</v>
      </c>
      <c r="P22" s="34">
        <v>0</v>
      </c>
      <c r="Q22" s="34">
        <v>0</v>
      </c>
    </row>
    <row r="23" spans="1:17" ht="15" customHeight="1" x14ac:dyDescent="0.2">
      <c r="A23" s="29"/>
      <c r="B23" s="38"/>
      <c r="C23" s="38"/>
      <c r="D23" s="37"/>
      <c r="E23" s="35"/>
      <c r="F23" s="35"/>
      <c r="G23" s="35"/>
      <c r="H23" s="35"/>
      <c r="I23" s="35"/>
      <c r="J23" s="55">
        <v>2019</v>
      </c>
      <c r="K23" s="51" t="s">
        <v>11</v>
      </c>
      <c r="L23" s="51"/>
      <c r="M23" s="34">
        <v>977000</v>
      </c>
      <c r="N23" s="34">
        <v>0</v>
      </c>
      <c r="O23" s="34">
        <v>129990</v>
      </c>
      <c r="P23" s="34">
        <v>0</v>
      </c>
      <c r="Q23" s="34">
        <v>49300</v>
      </c>
    </row>
    <row r="24" spans="1:17" ht="15" customHeight="1" x14ac:dyDescent="0.2">
      <c r="A24" s="29"/>
      <c r="B24" s="38"/>
      <c r="C24" s="38"/>
      <c r="D24" s="37"/>
      <c r="E24" s="35"/>
      <c r="F24" s="35"/>
      <c r="G24" s="35"/>
      <c r="H24" s="35"/>
      <c r="I24" s="35"/>
      <c r="J24" s="55"/>
      <c r="K24" s="51" t="s">
        <v>12</v>
      </c>
      <c r="L24" s="51"/>
      <c r="M24" s="34">
        <v>977000</v>
      </c>
      <c r="N24" s="34">
        <v>108800</v>
      </c>
      <c r="O24" s="34">
        <v>0</v>
      </c>
      <c r="P24" s="34">
        <v>0</v>
      </c>
      <c r="Q24" s="34">
        <v>0</v>
      </c>
    </row>
    <row r="25" spans="1:17" ht="15" customHeight="1" x14ac:dyDescent="0.2">
      <c r="A25" s="29"/>
      <c r="B25" s="38"/>
      <c r="C25" s="38"/>
      <c r="D25" s="37"/>
      <c r="E25" s="35"/>
      <c r="F25" s="35"/>
      <c r="G25" s="35"/>
      <c r="H25" s="35"/>
      <c r="I25" s="35"/>
      <c r="J25" s="55"/>
      <c r="K25" s="51" t="s">
        <v>13</v>
      </c>
      <c r="L25" s="51"/>
      <c r="M25" s="34">
        <v>977000</v>
      </c>
      <c r="N25" s="34">
        <v>0</v>
      </c>
      <c r="O25" s="34">
        <v>0</v>
      </c>
      <c r="P25" s="34">
        <v>0</v>
      </c>
      <c r="Q25" s="34">
        <v>0</v>
      </c>
    </row>
    <row r="26" spans="1:17" ht="15" customHeight="1" x14ac:dyDescent="0.2">
      <c r="A26" s="29"/>
      <c r="B26" s="38"/>
      <c r="C26" s="38"/>
      <c r="D26" s="37"/>
      <c r="E26" s="35"/>
      <c r="F26" s="35"/>
      <c r="G26" s="35"/>
      <c r="H26" s="35"/>
      <c r="I26" s="35"/>
      <c r="J26" s="55"/>
      <c r="K26" s="51" t="s">
        <v>14</v>
      </c>
      <c r="L26" s="51"/>
      <c r="M26" s="34">
        <v>977000</v>
      </c>
      <c r="N26" s="34">
        <v>217600</v>
      </c>
      <c r="O26" s="34">
        <v>0</v>
      </c>
      <c r="P26" s="34">
        <v>0</v>
      </c>
      <c r="Q26" s="34">
        <v>0</v>
      </c>
    </row>
    <row r="27" spans="1:17" ht="15" customHeight="1" x14ac:dyDescent="0.2">
      <c r="A27" s="29"/>
      <c r="B27" s="38"/>
      <c r="C27" s="38"/>
      <c r="D27" s="37"/>
      <c r="E27" s="35"/>
      <c r="F27" s="35"/>
      <c r="G27" s="35"/>
      <c r="H27" s="35"/>
      <c r="I27" s="35"/>
      <c r="J27" s="55"/>
      <c r="K27" s="51" t="s">
        <v>3</v>
      </c>
      <c r="L27" s="51"/>
      <c r="M27" s="34">
        <v>977000</v>
      </c>
      <c r="N27" s="34">
        <v>0</v>
      </c>
      <c r="O27" s="34">
        <v>0</v>
      </c>
      <c r="P27" s="34">
        <v>0</v>
      </c>
      <c r="Q27" s="34">
        <v>0</v>
      </c>
    </row>
    <row r="28" spans="1:17" ht="15" customHeight="1" x14ac:dyDescent="0.2">
      <c r="A28" s="29"/>
      <c r="B28" s="38"/>
      <c r="C28" s="38"/>
      <c r="D28" s="37"/>
      <c r="E28" s="35"/>
      <c r="F28" s="35"/>
      <c r="G28" s="35"/>
      <c r="H28" s="35"/>
      <c r="I28" s="35"/>
      <c r="J28" s="55"/>
      <c r="K28" s="51" t="s">
        <v>4</v>
      </c>
      <c r="L28" s="51"/>
      <c r="M28" s="34">
        <v>977000</v>
      </c>
      <c r="N28" s="34">
        <v>0</v>
      </c>
      <c r="O28" s="34">
        <v>0</v>
      </c>
      <c r="P28" s="34">
        <v>0</v>
      </c>
      <c r="Q28" s="34">
        <v>0</v>
      </c>
    </row>
    <row r="29" spans="1:17" ht="15" customHeight="1" x14ac:dyDescent="0.2">
      <c r="A29" s="29"/>
      <c r="B29" s="38"/>
      <c r="C29" s="38"/>
      <c r="D29" s="37"/>
      <c r="E29" s="35"/>
      <c r="F29" s="35"/>
      <c r="G29" s="35"/>
      <c r="H29" s="35"/>
      <c r="I29" s="35"/>
      <c r="J29" s="55"/>
      <c r="K29" s="51" t="s">
        <v>5</v>
      </c>
      <c r="L29" s="51"/>
      <c r="M29" s="34">
        <v>0</v>
      </c>
      <c r="N29" s="34">
        <v>0</v>
      </c>
      <c r="O29" s="34">
        <f>55900+79950+149950</f>
        <v>285800</v>
      </c>
      <c r="P29" s="34">
        <v>1320000</v>
      </c>
      <c r="Q29" s="34">
        <v>0</v>
      </c>
    </row>
    <row r="30" spans="1:17" ht="15" customHeight="1" x14ac:dyDescent="0.2">
      <c r="A30" s="29"/>
      <c r="B30" s="38"/>
      <c r="C30" s="38"/>
      <c r="D30" s="37"/>
      <c r="E30" s="35"/>
      <c r="F30" s="35"/>
      <c r="G30" s="35"/>
      <c r="H30" s="35"/>
      <c r="I30" s="35"/>
      <c r="J30" s="55"/>
      <c r="K30" s="51" t="s">
        <v>6</v>
      </c>
      <c r="L30" s="51"/>
      <c r="M30" s="34">
        <v>0</v>
      </c>
      <c r="N30" s="34">
        <v>0</v>
      </c>
      <c r="O30" s="34">
        <f>339700+125980+89800+869850</f>
        <v>1425330</v>
      </c>
      <c r="P30" s="34">
        <v>0</v>
      </c>
      <c r="Q30" s="34">
        <f>(302600/2)+(112940/2)</f>
        <v>207770</v>
      </c>
    </row>
    <row r="31" spans="1:17" ht="15" customHeight="1" x14ac:dyDescent="0.2">
      <c r="A31" s="29"/>
      <c r="B31" s="38"/>
      <c r="C31" s="38"/>
      <c r="D31" s="37"/>
      <c r="E31" s="35"/>
      <c r="F31" s="35"/>
      <c r="G31" s="35"/>
      <c r="H31" s="35"/>
      <c r="I31" s="35"/>
      <c r="J31" s="55"/>
      <c r="K31" s="51" t="s">
        <v>7</v>
      </c>
      <c r="L31" s="51"/>
      <c r="M31" s="34">
        <v>1067000</v>
      </c>
      <c r="N31" s="34">
        <v>108800</v>
      </c>
      <c r="O31" s="34">
        <f>110020+69990</f>
        <v>180010</v>
      </c>
      <c r="P31" s="34"/>
      <c r="Q31" s="34">
        <v>50475</v>
      </c>
    </row>
    <row r="32" spans="1:17" ht="15" customHeight="1" x14ac:dyDescent="0.2">
      <c r="A32" s="29"/>
      <c r="B32" s="38"/>
      <c r="C32" s="38"/>
      <c r="D32" s="37"/>
      <c r="E32" s="35"/>
      <c r="F32" s="35"/>
      <c r="G32" s="35"/>
      <c r="H32" s="35"/>
      <c r="I32" s="35"/>
      <c r="J32" s="55"/>
      <c r="K32" s="51" t="s">
        <v>8</v>
      </c>
      <c r="L32" s="51"/>
      <c r="M32" s="34">
        <v>1067000</v>
      </c>
      <c r="N32" s="34">
        <v>195000</v>
      </c>
      <c r="O32" s="34"/>
      <c r="P32" s="34"/>
      <c r="Q32" s="34"/>
    </row>
    <row r="33" spans="1:17" ht="15" customHeight="1" x14ac:dyDescent="0.2">
      <c r="A33" s="29"/>
      <c r="B33" s="38"/>
      <c r="C33" s="38"/>
      <c r="D33" s="37"/>
      <c r="E33" s="35"/>
      <c r="F33" s="35"/>
      <c r="G33" s="35"/>
      <c r="H33" s="35"/>
      <c r="I33" s="35"/>
      <c r="J33" s="55"/>
      <c r="K33" s="51" t="s">
        <v>9</v>
      </c>
      <c r="L33" s="51"/>
      <c r="M33" s="34">
        <v>1067000</v>
      </c>
      <c r="N33" s="34">
        <v>0</v>
      </c>
      <c r="O33" s="34"/>
      <c r="P33" s="34"/>
      <c r="Q33" s="34"/>
    </row>
    <row r="34" spans="1:17" ht="15" customHeight="1" x14ac:dyDescent="0.2">
      <c r="A34" s="29"/>
      <c r="B34" s="38"/>
      <c r="C34" s="38"/>
      <c r="D34" s="37"/>
      <c r="E34" s="35"/>
      <c r="F34" s="35"/>
      <c r="G34" s="35"/>
      <c r="H34" s="35"/>
      <c r="I34" s="35"/>
      <c r="J34" s="55"/>
      <c r="K34" s="51" t="s">
        <v>10</v>
      </c>
      <c r="L34" s="51"/>
      <c r="M34" s="34">
        <v>1067000</v>
      </c>
      <c r="N34" s="34">
        <v>78000</v>
      </c>
      <c r="O34" s="34"/>
      <c r="P34" s="34"/>
      <c r="Q34" s="34"/>
    </row>
    <row r="35" spans="1:17" ht="15" customHeight="1" x14ac:dyDescent="0.2">
      <c r="A35" s="29"/>
      <c r="B35" s="40"/>
      <c r="C35" s="40"/>
      <c r="D35" s="37"/>
      <c r="E35" s="35"/>
      <c r="F35" s="35"/>
      <c r="G35" s="35"/>
      <c r="H35" s="35"/>
      <c r="I35" s="35"/>
      <c r="J35" s="55">
        <v>2020</v>
      </c>
      <c r="K35" s="51" t="s">
        <v>11</v>
      </c>
      <c r="L35" s="51"/>
      <c r="M35" s="34">
        <v>1067000</v>
      </c>
      <c r="N35" s="34">
        <f>8000*20</f>
        <v>160000</v>
      </c>
      <c r="O35" s="34"/>
      <c r="P35" s="34"/>
      <c r="Q35" s="34"/>
    </row>
    <row r="36" spans="1:17" ht="15" customHeight="1" x14ac:dyDescent="0.2">
      <c r="A36" s="29"/>
      <c r="B36" s="40"/>
      <c r="C36" s="40"/>
      <c r="D36" s="37"/>
      <c r="E36" s="35"/>
      <c r="F36" s="35"/>
      <c r="G36" s="35"/>
      <c r="H36" s="35"/>
      <c r="I36" s="35"/>
      <c r="J36" s="55"/>
      <c r="K36" s="51" t="s">
        <v>12</v>
      </c>
      <c r="L36" s="51"/>
      <c r="M36" s="34">
        <v>1067000</v>
      </c>
      <c r="N36" s="34">
        <f>8000*20</f>
        <v>160000</v>
      </c>
      <c r="O36" s="34"/>
      <c r="P36" s="34"/>
      <c r="Q36" s="34"/>
    </row>
    <row r="37" spans="1:17" ht="12.75" x14ac:dyDescent="0.2">
      <c r="B37" s="6"/>
      <c r="C37" s="7"/>
      <c r="D37" s="7"/>
      <c r="E37" s="7"/>
      <c r="F37" s="7"/>
      <c r="G37" s="7"/>
      <c r="H37" s="7"/>
      <c r="I37" s="7"/>
      <c r="J37" s="7"/>
    </row>
    <row r="38" spans="1:17" ht="12.75" x14ac:dyDescent="0.2">
      <c r="B38" s="22" t="s">
        <v>1</v>
      </c>
      <c r="C38" s="22" t="s">
        <v>19</v>
      </c>
      <c r="D38" s="13" t="s">
        <v>15</v>
      </c>
      <c r="E38" s="13" t="s">
        <v>31</v>
      </c>
      <c r="F38" s="13" t="s">
        <v>30</v>
      </c>
      <c r="G38" s="13" t="s">
        <v>16</v>
      </c>
      <c r="H38" s="13" t="s">
        <v>17</v>
      </c>
      <c r="I38" s="52" t="s">
        <v>29</v>
      </c>
      <c r="J38" s="52"/>
      <c r="K38" s="13" t="s">
        <v>2</v>
      </c>
      <c r="N38" s="42"/>
    </row>
    <row r="39" spans="1:17" ht="12.75" x14ac:dyDescent="0.2">
      <c r="B39" s="56">
        <v>2016</v>
      </c>
      <c r="C39" s="19">
        <v>41</v>
      </c>
      <c r="D39" s="15" t="s">
        <v>8</v>
      </c>
      <c r="E39" s="16">
        <f t="shared" ref="E39:E49" si="0">D7+E7+F7+G7+H7</f>
        <v>571000</v>
      </c>
      <c r="F39" s="17">
        <v>451000</v>
      </c>
      <c r="G39" s="16">
        <f t="shared" ref="G39:G78" si="1">E39-F39</f>
        <v>120000</v>
      </c>
      <c r="H39" s="18">
        <v>5.0000000000000001E-3</v>
      </c>
      <c r="I39" s="45">
        <f>G39*H39*C39</f>
        <v>24600</v>
      </c>
      <c r="J39" s="45"/>
      <c r="K39" s="16">
        <f>G39+I39</f>
        <v>144600</v>
      </c>
      <c r="N39" s="41"/>
    </row>
    <row r="40" spans="1:17" ht="12.75" x14ac:dyDescent="0.2">
      <c r="B40" s="56"/>
      <c r="C40" s="19">
        <v>40</v>
      </c>
      <c r="D40" s="15" t="s">
        <v>9</v>
      </c>
      <c r="E40" s="26">
        <f t="shared" si="0"/>
        <v>571000</v>
      </c>
      <c r="F40" s="17">
        <v>451000</v>
      </c>
      <c r="G40" s="16">
        <f t="shared" si="1"/>
        <v>120000</v>
      </c>
      <c r="H40" s="18">
        <v>5.0000000000000001E-3</v>
      </c>
      <c r="I40" s="45">
        <f>G40*H40*C40</f>
        <v>24000</v>
      </c>
      <c r="J40" s="45"/>
      <c r="K40" s="26">
        <f t="shared" ref="K40:K65" si="2">G40+I40</f>
        <v>144000</v>
      </c>
      <c r="N40" s="25"/>
    </row>
    <row r="41" spans="1:17" ht="12.75" x14ac:dyDescent="0.2">
      <c r="B41" s="56"/>
      <c r="C41" s="19">
        <v>39</v>
      </c>
      <c r="D41" s="15" t="s">
        <v>21</v>
      </c>
      <c r="E41" s="26">
        <f t="shared" si="0"/>
        <v>571000</v>
      </c>
      <c r="F41" s="17">
        <v>451000</v>
      </c>
      <c r="G41" s="16">
        <f t="shared" si="1"/>
        <v>120000</v>
      </c>
      <c r="H41" s="18">
        <v>5.0000000000000001E-3</v>
      </c>
      <c r="I41" s="45">
        <f t="shared" ref="I41" si="3">G41*H41*C41</f>
        <v>23400</v>
      </c>
      <c r="J41" s="45"/>
      <c r="K41" s="26">
        <f t="shared" si="2"/>
        <v>143400</v>
      </c>
      <c r="N41" s="25"/>
    </row>
    <row r="42" spans="1:17" ht="12.75" x14ac:dyDescent="0.2">
      <c r="B42" s="56">
        <v>2017</v>
      </c>
      <c r="C42" s="19">
        <v>38</v>
      </c>
      <c r="D42" s="15" t="s">
        <v>11</v>
      </c>
      <c r="E42" s="26">
        <f t="shared" si="0"/>
        <v>571000</v>
      </c>
      <c r="F42" s="17">
        <v>571000</v>
      </c>
      <c r="G42" s="16">
        <f t="shared" si="1"/>
        <v>0</v>
      </c>
      <c r="H42" s="18">
        <v>5.0000000000000001E-3</v>
      </c>
      <c r="I42" s="45">
        <f t="shared" ref="I42:I59" si="4">G42*H42*C42</f>
        <v>0</v>
      </c>
      <c r="J42" s="45"/>
      <c r="K42" s="26">
        <f t="shared" si="2"/>
        <v>0</v>
      </c>
      <c r="N42" s="25"/>
    </row>
    <row r="43" spans="1:17" ht="12.75" x14ac:dyDescent="0.2">
      <c r="B43" s="56"/>
      <c r="C43" s="19">
        <v>37</v>
      </c>
      <c r="D43" s="15" t="s">
        <v>12</v>
      </c>
      <c r="E43" s="26">
        <f t="shared" si="0"/>
        <v>571000</v>
      </c>
      <c r="F43" s="17">
        <v>571000</v>
      </c>
      <c r="G43" s="16">
        <f t="shared" si="1"/>
        <v>0</v>
      </c>
      <c r="H43" s="18">
        <v>5.0000000000000001E-3</v>
      </c>
      <c r="I43" s="45">
        <f t="shared" si="4"/>
        <v>0</v>
      </c>
      <c r="J43" s="45"/>
      <c r="K43" s="26">
        <f t="shared" si="2"/>
        <v>0</v>
      </c>
      <c r="N43" s="25"/>
    </row>
    <row r="44" spans="1:17" ht="12.75" x14ac:dyDescent="0.2">
      <c r="B44" s="56"/>
      <c r="C44" s="19">
        <v>36</v>
      </c>
      <c r="D44" s="15" t="s">
        <v>13</v>
      </c>
      <c r="E44" s="26">
        <f t="shared" si="0"/>
        <v>571000</v>
      </c>
      <c r="F44" s="17">
        <v>571000</v>
      </c>
      <c r="G44" s="16">
        <f t="shared" si="1"/>
        <v>0</v>
      </c>
      <c r="H44" s="18">
        <v>5.0000000000000001E-3</v>
      </c>
      <c r="I44" s="45">
        <f t="shared" si="4"/>
        <v>0</v>
      </c>
      <c r="J44" s="45"/>
      <c r="K44" s="26">
        <f t="shared" si="2"/>
        <v>0</v>
      </c>
      <c r="N44" s="25"/>
    </row>
    <row r="45" spans="1:17" ht="12.75" x14ac:dyDescent="0.2">
      <c r="B45" s="56"/>
      <c r="C45" s="19">
        <v>35</v>
      </c>
      <c r="D45" s="20" t="s">
        <v>14</v>
      </c>
      <c r="E45" s="26">
        <f t="shared" si="0"/>
        <v>800100</v>
      </c>
      <c r="F45" s="17">
        <v>451000</v>
      </c>
      <c r="G45" s="16">
        <f t="shared" si="1"/>
        <v>349100</v>
      </c>
      <c r="H45" s="18">
        <v>5.0000000000000001E-3</v>
      </c>
      <c r="I45" s="45">
        <f t="shared" si="4"/>
        <v>61092.5</v>
      </c>
      <c r="J45" s="45"/>
      <c r="K45" s="26">
        <f t="shared" si="2"/>
        <v>410192.5</v>
      </c>
      <c r="N45" s="25"/>
    </row>
    <row r="46" spans="1:17" ht="12.75" x14ac:dyDescent="0.2">
      <c r="B46" s="56"/>
      <c r="C46" s="19">
        <v>34</v>
      </c>
      <c r="D46" s="15" t="s">
        <v>3</v>
      </c>
      <c r="E46" s="26">
        <f t="shared" si="0"/>
        <v>571000</v>
      </c>
      <c r="F46" s="17">
        <v>571000</v>
      </c>
      <c r="G46" s="16">
        <f t="shared" si="1"/>
        <v>0</v>
      </c>
      <c r="H46" s="18">
        <v>5.0000000000000001E-3</v>
      </c>
      <c r="I46" s="45">
        <f t="shared" si="4"/>
        <v>0</v>
      </c>
      <c r="J46" s="45"/>
      <c r="K46" s="26">
        <f t="shared" si="2"/>
        <v>0</v>
      </c>
      <c r="N46" s="25"/>
    </row>
    <row r="47" spans="1:17" ht="12.75" x14ac:dyDescent="0.2">
      <c r="B47" s="56"/>
      <c r="C47" s="19">
        <v>33</v>
      </c>
      <c r="D47" s="15" t="s">
        <v>4</v>
      </c>
      <c r="E47" s="26">
        <f t="shared" si="0"/>
        <v>571000</v>
      </c>
      <c r="F47" s="17">
        <v>571000</v>
      </c>
      <c r="G47" s="16">
        <f t="shared" si="1"/>
        <v>0</v>
      </c>
      <c r="H47" s="18">
        <v>5.0000000000000001E-3</v>
      </c>
      <c r="I47" s="45">
        <f t="shared" si="4"/>
        <v>0</v>
      </c>
      <c r="J47" s="45"/>
      <c r="K47" s="26">
        <f t="shared" si="2"/>
        <v>0</v>
      </c>
      <c r="N47" s="25"/>
    </row>
    <row r="48" spans="1:17" ht="12.75" x14ac:dyDescent="0.2">
      <c r="B48" s="56"/>
      <c r="C48" s="19">
        <v>32</v>
      </c>
      <c r="D48" s="20" t="s">
        <v>5</v>
      </c>
      <c r="E48" s="26">
        <f t="shared" si="0"/>
        <v>1141000</v>
      </c>
      <c r="F48" s="24">
        <v>1141000</v>
      </c>
      <c r="G48" s="16">
        <f t="shared" si="1"/>
        <v>0</v>
      </c>
      <c r="H48" s="18">
        <v>5.0000000000000001E-3</v>
      </c>
      <c r="I48" s="45">
        <f t="shared" si="4"/>
        <v>0</v>
      </c>
      <c r="J48" s="45"/>
      <c r="K48" s="26">
        <f t="shared" si="2"/>
        <v>0</v>
      </c>
      <c r="N48" s="25"/>
    </row>
    <row r="49" spans="2:14" ht="12.75" x14ac:dyDescent="0.2">
      <c r="B49" s="56"/>
      <c r="C49" s="19">
        <v>31</v>
      </c>
      <c r="D49" s="20" t="s">
        <v>6</v>
      </c>
      <c r="E49" s="26">
        <f t="shared" si="0"/>
        <v>126310</v>
      </c>
      <c r="F49" s="17">
        <v>0</v>
      </c>
      <c r="G49" s="16">
        <f t="shared" si="1"/>
        <v>126310</v>
      </c>
      <c r="H49" s="18">
        <v>5.0000000000000001E-3</v>
      </c>
      <c r="I49" s="45">
        <f t="shared" si="4"/>
        <v>19578.050000000003</v>
      </c>
      <c r="J49" s="45"/>
      <c r="K49" s="26">
        <f t="shared" si="2"/>
        <v>145888.04999999999</v>
      </c>
      <c r="N49" s="25"/>
    </row>
    <row r="50" spans="2:14" ht="12.75" x14ac:dyDescent="0.2">
      <c r="B50" s="56"/>
      <c r="C50" s="19">
        <v>30</v>
      </c>
      <c r="D50" s="20" t="s">
        <v>7</v>
      </c>
      <c r="E50" s="21">
        <f t="shared" ref="E50:E74" si="5">M7+N7+O7+P7+Q7</f>
        <v>1023500</v>
      </c>
      <c r="F50" s="17">
        <v>620000</v>
      </c>
      <c r="G50" s="16">
        <f t="shared" si="1"/>
        <v>403500</v>
      </c>
      <c r="H50" s="18">
        <v>5.0000000000000001E-3</v>
      </c>
      <c r="I50" s="45">
        <f t="shared" si="4"/>
        <v>60525</v>
      </c>
      <c r="J50" s="45"/>
      <c r="K50" s="26">
        <f t="shared" si="2"/>
        <v>464025</v>
      </c>
      <c r="N50" s="25"/>
    </row>
    <row r="51" spans="2:14" ht="12.75" x14ac:dyDescent="0.2">
      <c r="B51" s="56"/>
      <c r="C51" s="19">
        <v>29</v>
      </c>
      <c r="D51" s="20" t="s">
        <v>22</v>
      </c>
      <c r="E51" s="21">
        <f t="shared" si="5"/>
        <v>1656200</v>
      </c>
      <c r="F51" s="17">
        <v>620000</v>
      </c>
      <c r="G51" s="16">
        <f t="shared" si="1"/>
        <v>1036200</v>
      </c>
      <c r="H51" s="18">
        <v>5.0000000000000001E-3</v>
      </c>
      <c r="I51" s="45">
        <f t="shared" si="4"/>
        <v>150249</v>
      </c>
      <c r="J51" s="45"/>
      <c r="K51" s="26">
        <f t="shared" si="2"/>
        <v>1186449</v>
      </c>
      <c r="N51" s="25"/>
    </row>
    <row r="52" spans="2:14" ht="12.75" x14ac:dyDescent="0.2">
      <c r="B52" s="56"/>
      <c r="C52" s="19">
        <v>28</v>
      </c>
      <c r="D52" s="15" t="s">
        <v>9</v>
      </c>
      <c r="E52" s="21">
        <f t="shared" si="5"/>
        <v>921000</v>
      </c>
      <c r="F52" s="17">
        <v>0</v>
      </c>
      <c r="G52" s="16">
        <f t="shared" si="1"/>
        <v>921000</v>
      </c>
      <c r="H52" s="18">
        <v>5.0000000000000001E-3</v>
      </c>
      <c r="I52" s="45">
        <f t="shared" si="4"/>
        <v>128940</v>
      </c>
      <c r="J52" s="45"/>
      <c r="K52" s="26">
        <f t="shared" si="2"/>
        <v>1049940</v>
      </c>
      <c r="N52" s="25"/>
    </row>
    <row r="53" spans="2:14" ht="12.75" x14ac:dyDescent="0.2">
      <c r="B53" s="56"/>
      <c r="C53" s="19">
        <v>27</v>
      </c>
      <c r="D53" s="15" t="s">
        <v>10</v>
      </c>
      <c r="E53" s="21">
        <f t="shared" si="5"/>
        <v>921000</v>
      </c>
      <c r="F53" s="17">
        <v>1240000</v>
      </c>
      <c r="G53" s="16">
        <f t="shared" si="1"/>
        <v>-319000</v>
      </c>
      <c r="H53" s="18">
        <v>5.0000000000000001E-3</v>
      </c>
      <c r="I53" s="45">
        <v>0</v>
      </c>
      <c r="J53" s="45"/>
      <c r="K53" s="26">
        <f t="shared" si="2"/>
        <v>-319000</v>
      </c>
      <c r="N53" s="25"/>
    </row>
    <row r="54" spans="2:14" ht="12.75" x14ac:dyDescent="0.2">
      <c r="B54" s="46">
        <v>2018</v>
      </c>
      <c r="C54" s="19">
        <v>26</v>
      </c>
      <c r="D54" s="15" t="s">
        <v>23</v>
      </c>
      <c r="E54" s="21">
        <f t="shared" si="5"/>
        <v>1005500</v>
      </c>
      <c r="F54" s="17">
        <v>620000</v>
      </c>
      <c r="G54" s="16">
        <f t="shared" si="1"/>
        <v>385500</v>
      </c>
      <c r="H54" s="18">
        <v>5.0000000000000001E-3</v>
      </c>
      <c r="I54" s="45">
        <f t="shared" ref="I54:I55" si="6">G54*H54*C54</f>
        <v>50115</v>
      </c>
      <c r="J54" s="45"/>
      <c r="K54" s="26">
        <f t="shared" si="2"/>
        <v>435615</v>
      </c>
      <c r="N54" s="25"/>
    </row>
    <row r="55" spans="2:14" ht="12.75" x14ac:dyDescent="0.2">
      <c r="B55" s="47"/>
      <c r="C55" s="19">
        <v>25</v>
      </c>
      <c r="D55" s="15" t="s">
        <v>12</v>
      </c>
      <c r="E55" s="21">
        <f t="shared" si="5"/>
        <v>1051000</v>
      </c>
      <c r="F55" s="17">
        <v>620000</v>
      </c>
      <c r="G55" s="16">
        <f t="shared" si="1"/>
        <v>431000</v>
      </c>
      <c r="H55" s="18">
        <v>5.0000000000000001E-3</v>
      </c>
      <c r="I55" s="45">
        <f t="shared" si="6"/>
        <v>53875</v>
      </c>
      <c r="J55" s="45"/>
      <c r="K55" s="26">
        <f t="shared" si="2"/>
        <v>484875</v>
      </c>
      <c r="N55" s="25"/>
    </row>
    <row r="56" spans="2:14" ht="12.75" x14ac:dyDescent="0.2">
      <c r="B56" s="47"/>
      <c r="C56" s="19">
        <v>24</v>
      </c>
      <c r="D56" s="15" t="s">
        <v>13</v>
      </c>
      <c r="E56" s="21">
        <f t="shared" si="5"/>
        <v>1025000</v>
      </c>
      <c r="F56" s="17">
        <v>620000</v>
      </c>
      <c r="G56" s="16">
        <f t="shared" si="1"/>
        <v>405000</v>
      </c>
      <c r="H56" s="18">
        <v>5.0000000000000001E-3</v>
      </c>
      <c r="I56" s="45">
        <f t="shared" si="4"/>
        <v>48600</v>
      </c>
      <c r="J56" s="45"/>
      <c r="K56" s="26">
        <f t="shared" si="2"/>
        <v>453600</v>
      </c>
      <c r="L56" s="1"/>
      <c r="N56" s="25"/>
    </row>
    <row r="57" spans="2:14" ht="12.75" x14ac:dyDescent="0.2">
      <c r="B57" s="47"/>
      <c r="C57" s="19">
        <v>23</v>
      </c>
      <c r="D57" s="20" t="s">
        <v>14</v>
      </c>
      <c r="E57" s="21">
        <f t="shared" si="5"/>
        <v>1575966</v>
      </c>
      <c r="F57" s="17">
        <v>620000</v>
      </c>
      <c r="G57" s="16">
        <f t="shared" si="1"/>
        <v>955966</v>
      </c>
      <c r="H57" s="18">
        <v>5.0000000000000001E-3</v>
      </c>
      <c r="I57" s="45">
        <f t="shared" si="4"/>
        <v>109936.09</v>
      </c>
      <c r="J57" s="45"/>
      <c r="K57" s="26">
        <f t="shared" si="2"/>
        <v>1065902.0900000001</v>
      </c>
      <c r="L57" s="1"/>
      <c r="N57" s="25"/>
    </row>
    <row r="58" spans="2:14" ht="12.75" x14ac:dyDescent="0.2">
      <c r="B58" s="47"/>
      <c r="C58" s="19">
        <v>22</v>
      </c>
      <c r="D58" s="15" t="s">
        <v>3</v>
      </c>
      <c r="E58" s="21">
        <f t="shared" si="5"/>
        <v>1057500</v>
      </c>
      <c r="F58" s="17">
        <v>620000</v>
      </c>
      <c r="G58" s="16">
        <f t="shared" si="1"/>
        <v>437500</v>
      </c>
      <c r="H58" s="18">
        <v>5.0000000000000001E-3</v>
      </c>
      <c r="I58" s="45">
        <f t="shared" si="4"/>
        <v>48125</v>
      </c>
      <c r="J58" s="45"/>
      <c r="K58" s="26">
        <f t="shared" si="2"/>
        <v>485625</v>
      </c>
      <c r="L58" s="1"/>
      <c r="N58" s="25"/>
    </row>
    <row r="59" spans="2:14" ht="12.75" x14ac:dyDescent="0.2">
      <c r="B59" s="47"/>
      <c r="C59" s="19">
        <v>21</v>
      </c>
      <c r="D59" s="15" t="s">
        <v>4</v>
      </c>
      <c r="E59" s="21">
        <f t="shared" si="5"/>
        <v>1012000</v>
      </c>
      <c r="F59" s="17">
        <v>620000</v>
      </c>
      <c r="G59" s="16">
        <f t="shared" si="1"/>
        <v>392000</v>
      </c>
      <c r="H59" s="18">
        <v>5.0000000000000001E-3</v>
      </c>
      <c r="I59" s="45">
        <f t="shared" si="4"/>
        <v>41160</v>
      </c>
      <c r="J59" s="45"/>
      <c r="K59" s="26">
        <f t="shared" si="2"/>
        <v>433160</v>
      </c>
      <c r="L59" s="1"/>
      <c r="N59" s="25"/>
    </row>
    <row r="60" spans="2:14" ht="12.75" x14ac:dyDescent="0.2">
      <c r="B60" s="47"/>
      <c r="C60" s="19">
        <v>20</v>
      </c>
      <c r="D60" s="15" t="s">
        <v>5</v>
      </c>
      <c r="E60" s="21">
        <f t="shared" si="5"/>
        <v>1208000</v>
      </c>
      <c r="F60" s="24">
        <f>620000+1208000</f>
        <v>1828000</v>
      </c>
      <c r="G60" s="26">
        <f t="shared" si="1"/>
        <v>-620000</v>
      </c>
      <c r="H60" s="18">
        <v>5.0000000000000001E-3</v>
      </c>
      <c r="I60" s="53">
        <v>0</v>
      </c>
      <c r="J60" s="54"/>
      <c r="K60" s="26">
        <f t="shared" si="2"/>
        <v>-620000</v>
      </c>
      <c r="L60" s="1"/>
      <c r="N60" s="25"/>
    </row>
    <row r="61" spans="2:14" ht="12.75" x14ac:dyDescent="0.2">
      <c r="B61" s="47"/>
      <c r="C61" s="19">
        <v>19</v>
      </c>
      <c r="D61" s="15" t="s">
        <v>6</v>
      </c>
      <c r="E61" s="21">
        <f t="shared" si="5"/>
        <v>871600</v>
      </c>
      <c r="F61" s="17">
        <v>620000</v>
      </c>
      <c r="G61" s="26">
        <f t="shared" si="1"/>
        <v>251600</v>
      </c>
      <c r="H61" s="18">
        <v>5.0000000000000001E-3</v>
      </c>
      <c r="I61" s="45">
        <f t="shared" ref="I61:I66" si="7">G61*H61*C61</f>
        <v>23902</v>
      </c>
      <c r="J61" s="45"/>
      <c r="K61" s="26">
        <f t="shared" si="2"/>
        <v>275502</v>
      </c>
      <c r="L61" s="1"/>
      <c r="N61" s="25"/>
    </row>
    <row r="62" spans="2:14" ht="12.75" x14ac:dyDescent="0.2">
      <c r="B62" s="47"/>
      <c r="C62" s="19">
        <v>18</v>
      </c>
      <c r="D62" s="15" t="s">
        <v>7</v>
      </c>
      <c r="E62" s="21">
        <f t="shared" si="5"/>
        <v>1457325</v>
      </c>
      <c r="F62" s="17">
        <v>620000</v>
      </c>
      <c r="G62" s="26">
        <f t="shared" si="1"/>
        <v>837325</v>
      </c>
      <c r="H62" s="18">
        <v>5.0000000000000001E-3</v>
      </c>
      <c r="I62" s="45">
        <f>G62*H62*C62</f>
        <v>75359.25</v>
      </c>
      <c r="J62" s="45"/>
      <c r="K62" s="26">
        <f t="shared" si="2"/>
        <v>912684.25</v>
      </c>
      <c r="L62" s="1"/>
      <c r="N62" s="25"/>
    </row>
    <row r="63" spans="2:14" ht="12.75" x14ac:dyDescent="0.2">
      <c r="B63" s="47"/>
      <c r="C63" s="19">
        <v>17</v>
      </c>
      <c r="D63" s="15" t="s">
        <v>8</v>
      </c>
      <c r="E63" s="21">
        <f t="shared" si="5"/>
        <v>1235600</v>
      </c>
      <c r="F63" s="17">
        <v>620000</v>
      </c>
      <c r="G63" s="26">
        <f t="shared" si="1"/>
        <v>615600</v>
      </c>
      <c r="H63" s="18">
        <v>5.0000000000000001E-3</v>
      </c>
      <c r="I63" s="45">
        <f t="shared" si="7"/>
        <v>52326</v>
      </c>
      <c r="J63" s="45"/>
      <c r="K63" s="26">
        <f t="shared" si="2"/>
        <v>667926</v>
      </c>
      <c r="L63" s="1"/>
      <c r="N63" s="25"/>
    </row>
    <row r="64" spans="2:14" ht="12.75" x14ac:dyDescent="0.2">
      <c r="B64" s="47"/>
      <c r="C64" s="19">
        <v>16</v>
      </c>
      <c r="D64" s="15" t="s">
        <v>9</v>
      </c>
      <c r="E64" s="21">
        <f t="shared" si="5"/>
        <v>1286160</v>
      </c>
      <c r="F64" s="17">
        <v>620000</v>
      </c>
      <c r="G64" s="26">
        <f t="shared" si="1"/>
        <v>666160</v>
      </c>
      <c r="H64" s="18">
        <v>5.0000000000000001E-3</v>
      </c>
      <c r="I64" s="45">
        <f t="shared" si="7"/>
        <v>53292.800000000003</v>
      </c>
      <c r="J64" s="45"/>
      <c r="K64" s="26">
        <f t="shared" si="2"/>
        <v>719452.8</v>
      </c>
      <c r="L64" s="1"/>
      <c r="N64" s="25"/>
    </row>
    <row r="65" spans="2:14" ht="12.75" x14ac:dyDescent="0.2">
      <c r="B65" s="48"/>
      <c r="C65" s="19">
        <v>15</v>
      </c>
      <c r="D65" s="15" t="s">
        <v>10</v>
      </c>
      <c r="E65" s="21">
        <f t="shared" si="5"/>
        <v>1780800</v>
      </c>
      <c r="F65" s="17">
        <v>0</v>
      </c>
      <c r="G65" s="26">
        <f t="shared" si="1"/>
        <v>1780800</v>
      </c>
      <c r="H65" s="18">
        <v>5.0000000000000001E-3</v>
      </c>
      <c r="I65" s="45">
        <f t="shared" si="7"/>
        <v>133560</v>
      </c>
      <c r="J65" s="45"/>
      <c r="K65" s="26">
        <f t="shared" si="2"/>
        <v>1914360</v>
      </c>
      <c r="L65" s="1"/>
      <c r="N65" s="25"/>
    </row>
    <row r="66" spans="2:14" ht="12.75" x14ac:dyDescent="0.2">
      <c r="B66" s="46">
        <v>2019</v>
      </c>
      <c r="C66" s="19">
        <v>14</v>
      </c>
      <c r="D66" s="15" t="s">
        <v>11</v>
      </c>
      <c r="E66" s="21">
        <f t="shared" si="5"/>
        <v>1156290</v>
      </c>
      <c r="F66" s="17">
        <v>620000</v>
      </c>
      <c r="G66" s="26">
        <f t="shared" si="1"/>
        <v>536290</v>
      </c>
      <c r="H66" s="18">
        <v>5.0000000000000001E-3</v>
      </c>
      <c r="I66" s="45">
        <f t="shared" si="7"/>
        <v>37540.300000000003</v>
      </c>
      <c r="J66" s="45"/>
      <c r="K66" s="26">
        <f>G66+I66</f>
        <v>573830.30000000005</v>
      </c>
      <c r="L66" s="1"/>
      <c r="N66" s="25"/>
    </row>
    <row r="67" spans="2:14" ht="12.75" x14ac:dyDescent="0.2">
      <c r="B67" s="47"/>
      <c r="C67" s="19">
        <v>13</v>
      </c>
      <c r="D67" s="15" t="s">
        <v>12</v>
      </c>
      <c r="E67" s="21">
        <f t="shared" si="5"/>
        <v>1085800</v>
      </c>
      <c r="F67" s="17">
        <v>0</v>
      </c>
      <c r="G67" s="26">
        <f t="shared" si="1"/>
        <v>1085800</v>
      </c>
      <c r="H67" s="18">
        <v>5.0000000000000001E-3</v>
      </c>
      <c r="I67" s="45">
        <f>G67*H67*C67</f>
        <v>70577</v>
      </c>
      <c r="J67" s="45"/>
      <c r="K67" s="26">
        <f>G67+I67</f>
        <v>1156377</v>
      </c>
      <c r="L67" s="1"/>
      <c r="N67" s="25"/>
    </row>
    <row r="68" spans="2:14" ht="12.75" x14ac:dyDescent="0.2">
      <c r="B68" s="47"/>
      <c r="C68" s="19">
        <v>12</v>
      </c>
      <c r="D68" s="15" t="s">
        <v>13</v>
      </c>
      <c r="E68" s="21">
        <f t="shared" si="5"/>
        <v>977000</v>
      </c>
      <c r="F68" s="17">
        <v>0</v>
      </c>
      <c r="G68" s="26">
        <f t="shared" si="1"/>
        <v>977000</v>
      </c>
      <c r="H68" s="18">
        <v>5.0000000000000001E-3</v>
      </c>
      <c r="I68" s="45">
        <f t="shared" ref="I68:I73" si="8">G68*H68*C68</f>
        <v>58620</v>
      </c>
      <c r="J68" s="45"/>
      <c r="K68" s="26">
        <f t="shared" ref="K68:K73" si="9">G68+I68</f>
        <v>1035620</v>
      </c>
      <c r="L68" s="1"/>
      <c r="N68" s="25"/>
    </row>
    <row r="69" spans="2:14" ht="12.75" x14ac:dyDescent="0.2">
      <c r="B69" s="47"/>
      <c r="C69" s="19">
        <v>11</v>
      </c>
      <c r="D69" s="15" t="s">
        <v>14</v>
      </c>
      <c r="E69" s="21">
        <f t="shared" si="5"/>
        <v>1194600</v>
      </c>
      <c r="F69" s="17">
        <v>0</v>
      </c>
      <c r="G69" s="26">
        <f t="shared" si="1"/>
        <v>1194600</v>
      </c>
      <c r="H69" s="18">
        <v>5.0000000000000001E-3</v>
      </c>
      <c r="I69" s="45">
        <f t="shared" si="8"/>
        <v>65703</v>
      </c>
      <c r="J69" s="45"/>
      <c r="K69" s="26">
        <f t="shared" si="9"/>
        <v>1260303</v>
      </c>
      <c r="L69" s="1"/>
      <c r="N69" s="25"/>
    </row>
    <row r="70" spans="2:14" ht="12.75" x14ac:dyDescent="0.2">
      <c r="B70" s="47"/>
      <c r="C70" s="19">
        <v>10</v>
      </c>
      <c r="D70" s="15" t="s">
        <v>3</v>
      </c>
      <c r="E70" s="21">
        <f t="shared" si="5"/>
        <v>977000</v>
      </c>
      <c r="F70" s="17">
        <v>2964000</v>
      </c>
      <c r="G70" s="26">
        <f t="shared" si="1"/>
        <v>-1987000</v>
      </c>
      <c r="H70" s="18">
        <v>5.0000000000000001E-3</v>
      </c>
      <c r="I70" s="45">
        <v>0</v>
      </c>
      <c r="J70" s="45"/>
      <c r="K70" s="26">
        <f t="shared" si="9"/>
        <v>-1987000</v>
      </c>
      <c r="L70" s="1"/>
      <c r="N70" s="25"/>
    </row>
    <row r="71" spans="2:14" ht="12.75" x14ac:dyDescent="0.2">
      <c r="B71" s="47"/>
      <c r="C71" s="19">
        <v>9</v>
      </c>
      <c r="D71" s="15" t="s">
        <v>4</v>
      </c>
      <c r="E71" s="21">
        <f t="shared" si="5"/>
        <v>977000</v>
      </c>
      <c r="F71" s="17">
        <v>0</v>
      </c>
      <c r="G71" s="26">
        <f>E71-F71</f>
        <v>977000</v>
      </c>
      <c r="H71" s="18">
        <v>5.0000000000000001E-3</v>
      </c>
      <c r="I71" s="45">
        <f t="shared" ref="I71" si="10">G71*H71*C71</f>
        <v>43965</v>
      </c>
      <c r="J71" s="45"/>
      <c r="K71" s="26">
        <f t="shared" si="9"/>
        <v>1020965</v>
      </c>
      <c r="L71" s="1"/>
      <c r="N71" s="25"/>
    </row>
    <row r="72" spans="2:14" ht="12.75" x14ac:dyDescent="0.2">
      <c r="B72" s="47"/>
      <c r="C72" s="19">
        <v>8</v>
      </c>
      <c r="D72" s="15" t="s">
        <v>5</v>
      </c>
      <c r="E72" s="21">
        <f t="shared" si="5"/>
        <v>1605800</v>
      </c>
      <c r="F72" s="24">
        <v>1480000</v>
      </c>
      <c r="G72" s="26">
        <f t="shared" si="1"/>
        <v>125800</v>
      </c>
      <c r="H72" s="18">
        <v>5.0000000000000001E-3</v>
      </c>
      <c r="I72" s="45">
        <f t="shared" si="8"/>
        <v>5032</v>
      </c>
      <c r="J72" s="45"/>
      <c r="K72" s="26">
        <f t="shared" si="9"/>
        <v>130832</v>
      </c>
      <c r="L72" s="1"/>
      <c r="N72" s="25"/>
    </row>
    <row r="73" spans="2:14" ht="12.75" x14ac:dyDescent="0.2">
      <c r="B73" s="47"/>
      <c r="C73" s="19">
        <v>7</v>
      </c>
      <c r="D73" s="15" t="s">
        <v>6</v>
      </c>
      <c r="E73" s="21">
        <f t="shared" si="5"/>
        <v>1633100</v>
      </c>
      <c r="F73" s="24">
        <v>741000</v>
      </c>
      <c r="G73" s="26">
        <f t="shared" si="1"/>
        <v>892100</v>
      </c>
      <c r="H73" s="18">
        <v>5.0000000000000001E-3</v>
      </c>
      <c r="I73" s="45">
        <f t="shared" si="8"/>
        <v>31223.5</v>
      </c>
      <c r="J73" s="45"/>
      <c r="K73" s="26">
        <f t="shared" si="9"/>
        <v>923323.5</v>
      </c>
      <c r="L73" s="1"/>
      <c r="N73" s="25"/>
    </row>
    <row r="74" spans="2:14" ht="12.75" x14ac:dyDescent="0.2">
      <c r="B74" s="47"/>
      <c r="C74" s="19">
        <v>6</v>
      </c>
      <c r="D74" s="15" t="s">
        <v>7</v>
      </c>
      <c r="E74" s="21">
        <f t="shared" si="5"/>
        <v>1406285</v>
      </c>
      <c r="F74" s="24">
        <v>0</v>
      </c>
      <c r="G74" s="27">
        <f t="shared" si="1"/>
        <v>1406285</v>
      </c>
      <c r="H74" s="18">
        <v>5.0000000000000001E-3</v>
      </c>
      <c r="I74" s="45">
        <f>G74*H74*C74</f>
        <v>42188.55</v>
      </c>
      <c r="J74" s="45"/>
      <c r="K74" s="27">
        <f>G74+I74</f>
        <v>1448473.55</v>
      </c>
      <c r="L74" s="1"/>
      <c r="N74" s="25"/>
    </row>
    <row r="75" spans="2:14" ht="12.75" x14ac:dyDescent="0.2">
      <c r="B75" s="47"/>
      <c r="C75" s="19">
        <v>5</v>
      </c>
      <c r="D75" s="15" t="s">
        <v>8</v>
      </c>
      <c r="E75" s="21">
        <f>M32+N32+O32+P32+Q32</f>
        <v>1262000</v>
      </c>
      <c r="F75" s="24">
        <v>0</v>
      </c>
      <c r="G75" s="28">
        <f t="shared" si="1"/>
        <v>1262000</v>
      </c>
      <c r="H75" s="18">
        <v>5.0000000000000001E-3</v>
      </c>
      <c r="I75" s="45">
        <f>G75*H75*C75</f>
        <v>31550</v>
      </c>
      <c r="J75" s="45"/>
      <c r="K75" s="28">
        <f t="shared" ref="K75:K78" si="11">G75+I75</f>
        <v>1293550</v>
      </c>
      <c r="L75" s="1"/>
      <c r="N75" s="25"/>
    </row>
    <row r="76" spans="2:14" ht="12.75" x14ac:dyDescent="0.2">
      <c r="B76" s="47"/>
      <c r="C76" s="19">
        <v>4</v>
      </c>
      <c r="D76" s="15" t="s">
        <v>9</v>
      </c>
      <c r="E76" s="21">
        <f>M33+N33+O33+P33+Q33</f>
        <v>1067000</v>
      </c>
      <c r="F76" s="24">
        <v>0</v>
      </c>
      <c r="G76" s="28">
        <f t="shared" si="1"/>
        <v>1067000</v>
      </c>
      <c r="H76" s="18">
        <v>5.0000000000000001E-3</v>
      </c>
      <c r="I76" s="45">
        <f t="shared" ref="I76:I77" si="12">G76*H76*C76</f>
        <v>21340</v>
      </c>
      <c r="J76" s="45"/>
      <c r="K76" s="28">
        <f t="shared" si="11"/>
        <v>1088340</v>
      </c>
      <c r="L76" s="1"/>
      <c r="N76" s="25"/>
    </row>
    <row r="77" spans="2:14" ht="12.75" x14ac:dyDescent="0.2">
      <c r="B77" s="48"/>
      <c r="C77" s="19">
        <v>3</v>
      </c>
      <c r="D77" s="15" t="s">
        <v>10</v>
      </c>
      <c r="E77" s="21">
        <f>M34+N34+O34+P34+Q34</f>
        <v>1145000</v>
      </c>
      <c r="F77" s="24">
        <v>0</v>
      </c>
      <c r="G77" s="28">
        <f t="shared" si="1"/>
        <v>1145000</v>
      </c>
      <c r="H77" s="18">
        <v>5.0000000000000001E-3</v>
      </c>
      <c r="I77" s="45">
        <f t="shared" si="12"/>
        <v>17175</v>
      </c>
      <c r="J77" s="45"/>
      <c r="K77" s="28">
        <f t="shared" si="11"/>
        <v>1162175</v>
      </c>
      <c r="L77" s="1"/>
      <c r="N77" s="25"/>
    </row>
    <row r="78" spans="2:14" ht="12.75" x14ac:dyDescent="0.2">
      <c r="B78" s="46">
        <v>2020</v>
      </c>
      <c r="C78" s="19">
        <v>2</v>
      </c>
      <c r="D78" s="15" t="s">
        <v>11</v>
      </c>
      <c r="E78" s="21">
        <f>M35+N35+O35+P35+Q35</f>
        <v>1227000</v>
      </c>
      <c r="F78" s="24">
        <v>0</v>
      </c>
      <c r="G78" s="39">
        <f t="shared" si="1"/>
        <v>1227000</v>
      </c>
      <c r="H78" s="18">
        <v>5.0000000000000001E-3</v>
      </c>
      <c r="I78" s="45">
        <f t="shared" ref="I78" si="13">G78*H78*C78</f>
        <v>12270</v>
      </c>
      <c r="J78" s="45"/>
      <c r="K78" s="39">
        <f t="shared" si="11"/>
        <v>1239270</v>
      </c>
      <c r="L78" s="1"/>
      <c r="N78" s="25"/>
    </row>
    <row r="79" spans="2:14" ht="12.75" x14ac:dyDescent="0.2">
      <c r="B79" s="48"/>
      <c r="C79" s="19">
        <v>1</v>
      </c>
      <c r="D79" s="15" t="s">
        <v>12</v>
      </c>
      <c r="E79" s="21">
        <f t="shared" ref="E79" si="14">M36+N36+O36+P36+Q36</f>
        <v>1227000</v>
      </c>
      <c r="F79" s="24">
        <v>0</v>
      </c>
      <c r="G79" s="39">
        <f>E79-F79</f>
        <v>1227000</v>
      </c>
      <c r="H79" s="18">
        <v>5.0000000000000001E-3</v>
      </c>
      <c r="I79" s="45">
        <f>G79*H79*C79</f>
        <v>6135</v>
      </c>
      <c r="J79" s="45"/>
      <c r="K79" s="39">
        <f>G79+I79</f>
        <v>1233135</v>
      </c>
      <c r="L79" s="1"/>
      <c r="M79" s="43"/>
      <c r="N79" s="25"/>
    </row>
    <row r="80" spans="2:14" ht="14.25" customHeight="1" x14ac:dyDescent="0.2">
      <c r="B80" s="44" t="s">
        <v>18</v>
      </c>
      <c r="C80" s="44"/>
      <c r="D80" s="44"/>
      <c r="E80" s="23">
        <f>SUM(E39:E79)</f>
        <v>42664436</v>
      </c>
      <c r="F80" s="23">
        <f>SUM(F39:F79)</f>
        <v>22113000</v>
      </c>
      <c r="G80" s="23">
        <f>SUM(G39:G79)</f>
        <v>20551436</v>
      </c>
      <c r="H80" s="23"/>
      <c r="I80" s="49">
        <f>SUM(I39:J79)</f>
        <v>1625955.04</v>
      </c>
      <c r="J80" s="50"/>
      <c r="K80" s="23">
        <f>SUM(K39:K79)</f>
        <v>22177391.039999999</v>
      </c>
      <c r="L80" s="1"/>
      <c r="N80" s="1"/>
    </row>
    <row r="81" spans="2:11" ht="14.25" customHeight="1" x14ac:dyDescent="0.2">
      <c r="B81" s="6"/>
      <c r="C81" s="6"/>
      <c r="D81" s="6"/>
      <c r="E81" s="6"/>
      <c r="F81" s="6"/>
      <c r="G81" s="6"/>
      <c r="H81" s="6"/>
      <c r="I81" s="6"/>
      <c r="J81" s="8"/>
      <c r="K81" s="1"/>
    </row>
    <row r="82" spans="2:11" ht="14.25" customHeight="1" x14ac:dyDescent="0.2">
      <c r="C82" s="4"/>
      <c r="D82"/>
      <c r="K82" s="1"/>
    </row>
    <row r="83" spans="2:11" ht="14.25" customHeight="1" x14ac:dyDescent="0.2">
      <c r="C83" s="4"/>
      <c r="D83"/>
      <c r="K83" s="1"/>
    </row>
    <row r="84" spans="2:11" ht="14.25" customHeight="1" x14ac:dyDescent="0.2">
      <c r="C84" s="4"/>
      <c r="D84"/>
      <c r="K84" s="1"/>
    </row>
    <row r="85" spans="2:11" ht="14.25" customHeight="1" x14ac:dyDescent="0.2">
      <c r="C85" s="4"/>
      <c r="D85"/>
      <c r="K85" s="1"/>
    </row>
    <row r="86" spans="2:11" ht="15" customHeight="1" x14ac:dyDescent="0.2">
      <c r="C86" s="4"/>
      <c r="D86"/>
      <c r="K86" s="1"/>
    </row>
    <row r="87" spans="2:11" ht="14.25" customHeight="1" x14ac:dyDescent="0.2">
      <c r="C87" s="4"/>
      <c r="D87"/>
      <c r="K87" s="1"/>
    </row>
    <row r="88" spans="2:11" ht="14.25" customHeight="1" x14ac:dyDescent="0.2">
      <c r="C88" s="4"/>
      <c r="D88"/>
      <c r="K88" s="1"/>
    </row>
    <row r="89" spans="2:11" ht="14.25" customHeight="1" x14ac:dyDescent="0.2">
      <c r="C89" s="4"/>
      <c r="D89"/>
    </row>
    <row r="90" spans="2:11" ht="14.25" customHeight="1" x14ac:dyDescent="0.2">
      <c r="C90" s="4"/>
      <c r="D90"/>
    </row>
    <row r="91" spans="2:11" ht="14.25" customHeight="1" x14ac:dyDescent="0.2">
      <c r="C91" s="4"/>
      <c r="D91"/>
    </row>
    <row r="92" spans="2:11" ht="14.25" customHeight="1" x14ac:dyDescent="0.2">
      <c r="C92" s="4"/>
      <c r="D92"/>
    </row>
    <row r="93" spans="2:11" ht="14.25" customHeight="1" x14ac:dyDescent="0.2">
      <c r="C93" s="4"/>
      <c r="D93"/>
    </row>
    <row r="94" spans="2:11" ht="14.25" customHeight="1" x14ac:dyDescent="0.2">
      <c r="C94" s="4"/>
      <c r="D94"/>
    </row>
    <row r="95" spans="2:11" ht="14.25" customHeight="1" x14ac:dyDescent="0.2">
      <c r="C95" s="4"/>
      <c r="D95"/>
    </row>
    <row r="96" spans="2:11" ht="14.25" customHeight="1" x14ac:dyDescent="0.2">
      <c r="C96" s="4"/>
      <c r="D96"/>
    </row>
    <row r="97" spans="3:4" ht="14.25" customHeight="1" x14ac:dyDescent="0.2">
      <c r="C97" s="4"/>
      <c r="D97"/>
    </row>
    <row r="98" spans="3:4" ht="15" customHeight="1" x14ac:dyDescent="0.2">
      <c r="C98" s="4"/>
      <c r="D98"/>
    </row>
    <row r="99" spans="3:4" ht="14.25" customHeight="1" x14ac:dyDescent="0.2">
      <c r="C99" s="4"/>
      <c r="D99"/>
    </row>
    <row r="100" spans="3:4" ht="14.25" customHeight="1" x14ac:dyDescent="0.2">
      <c r="C100" s="4"/>
      <c r="D100"/>
    </row>
    <row r="101" spans="3:4" ht="14.25" customHeight="1" x14ac:dyDescent="0.2">
      <c r="C101" s="4"/>
      <c r="D101"/>
    </row>
    <row r="102" spans="3:4" ht="14.25" customHeight="1" x14ac:dyDescent="0.2">
      <c r="C102" s="4"/>
      <c r="D102"/>
    </row>
    <row r="103" spans="3:4" ht="14.25" customHeight="1" x14ac:dyDescent="0.2">
      <c r="C103" s="4"/>
      <c r="D103"/>
    </row>
    <row r="104" spans="3:4" ht="14.25" customHeight="1" x14ac:dyDescent="0.2">
      <c r="C104" s="4"/>
      <c r="D104"/>
    </row>
    <row r="105" spans="3:4" ht="14.25" customHeight="1" x14ac:dyDescent="0.2">
      <c r="C105" s="4"/>
      <c r="D105"/>
    </row>
    <row r="106" spans="3:4" ht="14.25" customHeight="1" x14ac:dyDescent="0.2">
      <c r="C106" s="4"/>
      <c r="D106"/>
    </row>
    <row r="107" spans="3:4" ht="14.25" customHeight="1" x14ac:dyDescent="0.2">
      <c r="C107" s="4"/>
      <c r="D107"/>
    </row>
    <row r="108" spans="3:4" ht="14.25" customHeight="1" x14ac:dyDescent="0.2">
      <c r="C108" s="4"/>
      <c r="D108"/>
    </row>
    <row r="109" spans="3:4" ht="14.25" customHeight="1" x14ac:dyDescent="0.2">
      <c r="C109" s="4"/>
      <c r="D109"/>
    </row>
    <row r="110" spans="3:4" ht="15" customHeight="1" x14ac:dyDescent="0.2">
      <c r="C110" s="4"/>
      <c r="D110"/>
    </row>
    <row r="111" spans="3:4" ht="14.25" customHeight="1" x14ac:dyDescent="0.2">
      <c r="C111" s="4"/>
      <c r="D111"/>
    </row>
    <row r="112" spans="3:4" ht="14.25" customHeight="1" x14ac:dyDescent="0.2">
      <c r="C112" s="4"/>
      <c r="D112"/>
    </row>
    <row r="113" spans="3:4" ht="14.25" customHeight="1" x14ac:dyDescent="0.2">
      <c r="C113" s="4"/>
      <c r="D113"/>
    </row>
    <row r="114" spans="3:4" ht="14.25" customHeight="1" x14ac:dyDescent="0.2">
      <c r="C114" s="4"/>
      <c r="D114"/>
    </row>
    <row r="115" spans="3:4" ht="14.25" customHeight="1" x14ac:dyDescent="0.2">
      <c r="C115" s="4"/>
      <c r="D115"/>
    </row>
    <row r="116" spans="3:4" ht="14.25" customHeight="1" x14ac:dyDescent="0.2">
      <c r="C116" s="4"/>
      <c r="D116"/>
    </row>
    <row r="117" spans="3:4" ht="14.25" customHeight="1" x14ac:dyDescent="0.2">
      <c r="C117" s="4"/>
      <c r="D117"/>
    </row>
    <row r="118" spans="3:4" ht="14.25" customHeight="1" x14ac:dyDescent="0.2">
      <c r="C118" s="4"/>
      <c r="D118"/>
    </row>
    <row r="119" spans="3:4" ht="14.25" customHeight="1" x14ac:dyDescent="0.2">
      <c r="C119" s="4"/>
      <c r="D119"/>
    </row>
    <row r="120" spans="3:4" ht="14.25" customHeight="1" x14ac:dyDescent="0.2">
      <c r="C120" s="4"/>
      <c r="D120"/>
    </row>
    <row r="121" spans="3:4" ht="14.25" customHeight="1" x14ac:dyDescent="0.2">
      <c r="C121" s="4"/>
      <c r="D121"/>
    </row>
    <row r="122" spans="3:4" ht="15" customHeight="1" x14ac:dyDescent="0.2">
      <c r="C122" s="4"/>
      <c r="D122"/>
    </row>
    <row r="123" spans="3:4" ht="14.25" customHeight="1" x14ac:dyDescent="0.2">
      <c r="C123" s="4"/>
      <c r="D123"/>
    </row>
    <row r="124" spans="3:4" ht="14.25" customHeight="1" x14ac:dyDescent="0.2">
      <c r="C124" s="4"/>
      <c r="D124"/>
    </row>
    <row r="125" spans="3:4" ht="14.25" customHeight="1" x14ac:dyDescent="0.2">
      <c r="C125" s="4"/>
      <c r="D125"/>
    </row>
    <row r="126" spans="3:4" ht="14.25" customHeight="1" x14ac:dyDescent="0.2">
      <c r="C126" s="4"/>
      <c r="D126"/>
    </row>
    <row r="127" spans="3:4" ht="14.25" customHeight="1" x14ac:dyDescent="0.2">
      <c r="C127" s="4"/>
      <c r="D127"/>
    </row>
    <row r="128" spans="3:4" ht="14.25" customHeight="1" x14ac:dyDescent="0.2">
      <c r="C128" s="4"/>
      <c r="D128"/>
    </row>
    <row r="129" spans="3:4" ht="14.25" customHeight="1" x14ac:dyDescent="0.2">
      <c r="C129" s="4"/>
      <c r="D129"/>
    </row>
    <row r="130" spans="3:4" ht="14.25" customHeight="1" x14ac:dyDescent="0.2">
      <c r="C130" s="4"/>
      <c r="D130"/>
    </row>
    <row r="131" spans="3:4" ht="14.25" customHeight="1" x14ac:dyDescent="0.2">
      <c r="C131" s="4"/>
      <c r="D131"/>
    </row>
    <row r="132" spans="3:4" ht="14.25" customHeight="1" x14ac:dyDescent="0.2">
      <c r="C132" s="4"/>
      <c r="D132"/>
    </row>
    <row r="133" spans="3:4" ht="14.25" customHeight="1" x14ac:dyDescent="0.2">
      <c r="C133" s="4"/>
      <c r="D133"/>
    </row>
    <row r="134" spans="3:4" ht="15" customHeight="1" x14ac:dyDescent="0.2">
      <c r="C134" s="4"/>
      <c r="D134"/>
    </row>
    <row r="135" spans="3:4" ht="14.25" customHeight="1" x14ac:dyDescent="0.2">
      <c r="C135" s="4"/>
      <c r="D135"/>
    </row>
    <row r="136" spans="3:4" ht="14.25" customHeight="1" x14ac:dyDescent="0.2">
      <c r="C136" s="4"/>
      <c r="D136"/>
    </row>
    <row r="137" spans="3:4" ht="14.25" customHeight="1" x14ac:dyDescent="0.2">
      <c r="C137" s="4"/>
      <c r="D137"/>
    </row>
    <row r="138" spans="3:4" ht="14.25" customHeight="1" x14ac:dyDescent="0.2">
      <c r="C138" s="4"/>
      <c r="D138"/>
    </row>
    <row r="139" spans="3:4" ht="14.25" customHeight="1" x14ac:dyDescent="0.2">
      <c r="C139" s="4"/>
      <c r="D139"/>
    </row>
    <row r="140" spans="3:4" ht="14.25" customHeight="1" x14ac:dyDescent="0.2">
      <c r="C140" s="4"/>
      <c r="D140"/>
    </row>
    <row r="141" spans="3:4" ht="14.25" customHeight="1" x14ac:dyDescent="0.2">
      <c r="C141" s="4"/>
      <c r="D141"/>
    </row>
    <row r="142" spans="3:4" ht="14.25" customHeight="1" x14ac:dyDescent="0.2">
      <c r="C142" s="4"/>
      <c r="D142"/>
    </row>
    <row r="143" spans="3:4" ht="14.25" customHeight="1" x14ac:dyDescent="0.2">
      <c r="C143" s="4"/>
      <c r="D143"/>
    </row>
    <row r="144" spans="3:4" ht="14.25" customHeight="1" x14ac:dyDescent="0.2">
      <c r="C144" s="4"/>
      <c r="D144"/>
    </row>
    <row r="145" spans="3:12" ht="14.25" customHeight="1" x14ac:dyDescent="0.2">
      <c r="C145" s="4"/>
      <c r="D145"/>
    </row>
    <row r="146" spans="3:12" ht="15" customHeight="1" x14ac:dyDescent="0.2">
      <c r="C146" s="4"/>
      <c r="D146"/>
    </row>
    <row r="147" spans="3:12" ht="14.25" customHeight="1" x14ac:dyDescent="0.2">
      <c r="C147" s="4"/>
      <c r="D147"/>
    </row>
    <row r="148" spans="3:12" ht="14.25" customHeight="1" x14ac:dyDescent="0.2">
      <c r="C148" s="4"/>
      <c r="D148"/>
    </row>
    <row r="149" spans="3:12" ht="14.25" customHeight="1" x14ac:dyDescent="0.2">
      <c r="C149" s="4"/>
      <c r="D149"/>
    </row>
    <row r="150" spans="3:12" ht="14.25" customHeight="1" x14ac:dyDescent="0.2">
      <c r="C150" s="4"/>
      <c r="D150"/>
    </row>
    <row r="151" spans="3:12" ht="14.25" customHeight="1" x14ac:dyDescent="0.2">
      <c r="C151" s="4"/>
      <c r="D151"/>
      <c r="K151" s="1"/>
      <c r="L151" s="1"/>
    </row>
    <row r="152" spans="3:12" ht="14.25" customHeight="1" x14ac:dyDescent="0.2">
      <c r="C152" s="4"/>
      <c r="D152"/>
    </row>
    <row r="153" spans="3:12" ht="16.7" customHeight="1" x14ac:dyDescent="0.2">
      <c r="C153" s="4"/>
      <c r="D153"/>
    </row>
    <row r="154" spans="3:12" ht="14.25" customHeight="1" x14ac:dyDescent="0.2">
      <c r="C154" s="4"/>
      <c r="D154"/>
    </row>
    <row r="155" spans="3:12" ht="14.25" customHeight="1" x14ac:dyDescent="0.2">
      <c r="C155" s="4"/>
      <c r="D155"/>
    </row>
    <row r="156" spans="3:12" ht="15.75" customHeight="1" x14ac:dyDescent="0.2">
      <c r="C156" s="4"/>
      <c r="D156"/>
    </row>
    <row r="157" spans="3:12" ht="14.25" customHeight="1" x14ac:dyDescent="0.2">
      <c r="C157" s="4"/>
      <c r="D157"/>
    </row>
    <row r="158" spans="3:12" ht="15" customHeight="1" x14ac:dyDescent="0.2">
      <c r="C158" s="4"/>
      <c r="D158"/>
    </row>
    <row r="159" spans="3:12" ht="14.25" customHeight="1" x14ac:dyDescent="0.2">
      <c r="C159" s="4"/>
      <c r="D159"/>
    </row>
    <row r="160" spans="3:12" ht="14.25" customHeight="1" x14ac:dyDescent="0.2">
      <c r="C160" s="4"/>
      <c r="D160"/>
    </row>
    <row r="161" spans="3:4" ht="14.25" customHeight="1" x14ac:dyDescent="0.2">
      <c r="C161" s="4"/>
      <c r="D161"/>
    </row>
    <row r="162" spans="3:4" ht="14.25" customHeight="1" x14ac:dyDescent="0.2">
      <c r="C162" s="4"/>
      <c r="D162"/>
    </row>
    <row r="163" spans="3:4" ht="14.25" customHeight="1" x14ac:dyDescent="0.2">
      <c r="C163" s="4"/>
      <c r="D163"/>
    </row>
    <row r="164" spans="3:4" ht="14.25" customHeight="1" x14ac:dyDescent="0.2">
      <c r="C164" s="4"/>
      <c r="D164"/>
    </row>
    <row r="165" spans="3:4" ht="14.25" customHeight="1" x14ac:dyDescent="0.2">
      <c r="C165" s="4"/>
      <c r="D165"/>
    </row>
    <row r="166" spans="3:4" ht="14.25" customHeight="1" x14ac:dyDescent="0.2">
      <c r="C166" s="4"/>
      <c r="D166"/>
    </row>
    <row r="167" spans="3:4" ht="14.25" customHeight="1" x14ac:dyDescent="0.2">
      <c r="C167" s="4"/>
      <c r="D167"/>
    </row>
    <row r="168" spans="3:4" ht="14.25" customHeight="1" x14ac:dyDescent="0.2">
      <c r="C168" s="4"/>
      <c r="D168"/>
    </row>
    <row r="169" spans="3:4" ht="14.25" customHeight="1" x14ac:dyDescent="0.2">
      <c r="C169" s="4"/>
      <c r="D169"/>
    </row>
    <row r="170" spans="3:4" ht="15" customHeight="1" x14ac:dyDescent="0.2">
      <c r="C170" s="4"/>
      <c r="D170"/>
    </row>
    <row r="171" spans="3:4" ht="14.25" customHeight="1" x14ac:dyDescent="0.2">
      <c r="C171" s="4"/>
      <c r="D171"/>
    </row>
    <row r="172" spans="3:4" ht="14.25" customHeight="1" x14ac:dyDescent="0.2">
      <c r="C172" s="4"/>
      <c r="D172"/>
    </row>
    <row r="173" spans="3:4" ht="14.25" customHeight="1" x14ac:dyDescent="0.2">
      <c r="C173" s="4"/>
      <c r="D173"/>
    </row>
    <row r="174" spans="3:4" ht="14.25" customHeight="1" x14ac:dyDescent="0.2">
      <c r="C174" s="4"/>
      <c r="D174"/>
    </row>
    <row r="175" spans="3:4" ht="14.25" customHeight="1" x14ac:dyDescent="0.2">
      <c r="C175" s="4"/>
      <c r="D175"/>
    </row>
    <row r="176" spans="3:4" ht="14.25" customHeight="1" x14ac:dyDescent="0.2">
      <c r="C176" s="4"/>
      <c r="D176"/>
    </row>
    <row r="177" spans="3:4" ht="14.25" customHeight="1" x14ac:dyDescent="0.2">
      <c r="C177" s="4"/>
      <c r="D177"/>
    </row>
    <row r="178" spans="3:4" ht="14.25" customHeight="1" x14ac:dyDescent="0.2">
      <c r="C178" s="4"/>
      <c r="D178"/>
    </row>
    <row r="179" spans="3:4" ht="14.25" customHeight="1" x14ac:dyDescent="0.2">
      <c r="C179" s="4"/>
      <c r="D179"/>
    </row>
    <row r="180" spans="3:4" ht="14.25" customHeight="1" x14ac:dyDescent="0.2">
      <c r="C180" s="4"/>
      <c r="D180"/>
    </row>
    <row r="181" spans="3:4" ht="14.25" customHeight="1" x14ac:dyDescent="0.2">
      <c r="C181" s="4"/>
      <c r="D181"/>
    </row>
    <row r="182" spans="3:4" ht="15" customHeight="1" x14ac:dyDescent="0.2">
      <c r="C182" s="4"/>
      <c r="D182"/>
    </row>
    <row r="183" spans="3:4" ht="14.25" customHeight="1" x14ac:dyDescent="0.2">
      <c r="C183" s="4"/>
      <c r="D183"/>
    </row>
    <row r="184" spans="3:4" ht="14.25" customHeight="1" x14ac:dyDescent="0.2">
      <c r="C184" s="4"/>
      <c r="D184"/>
    </row>
    <row r="185" spans="3:4" ht="14.25" customHeight="1" x14ac:dyDescent="0.2">
      <c r="C185" s="4"/>
      <c r="D185"/>
    </row>
    <row r="186" spans="3:4" ht="14.25" customHeight="1" x14ac:dyDescent="0.2">
      <c r="C186" s="4"/>
      <c r="D186"/>
    </row>
    <row r="187" spans="3:4" ht="14.25" customHeight="1" x14ac:dyDescent="0.2">
      <c r="C187" s="4"/>
      <c r="D187"/>
    </row>
    <row r="188" spans="3:4" ht="14.25" customHeight="1" x14ac:dyDescent="0.2">
      <c r="C188" s="4"/>
      <c r="D188"/>
    </row>
    <row r="189" spans="3:4" ht="14.25" customHeight="1" x14ac:dyDescent="0.2">
      <c r="C189" s="4"/>
      <c r="D189"/>
    </row>
    <row r="190" spans="3:4" ht="14.25" customHeight="1" x14ac:dyDescent="0.2">
      <c r="C190" s="4"/>
      <c r="D190"/>
    </row>
    <row r="191" spans="3:4" ht="14.25" customHeight="1" x14ac:dyDescent="0.2">
      <c r="C191" s="4"/>
      <c r="D191"/>
    </row>
    <row r="192" spans="3:4" ht="14.25" customHeight="1" x14ac:dyDescent="0.2">
      <c r="C192" s="4"/>
      <c r="D192"/>
    </row>
    <row r="193" spans="2:10" ht="14.25" customHeight="1" x14ac:dyDescent="0.2">
      <c r="C193" s="4"/>
      <c r="D193"/>
    </row>
    <row r="194" spans="2:10" ht="15" customHeight="1" x14ac:dyDescent="0.2">
      <c r="C194" s="4"/>
      <c r="D194"/>
    </row>
    <row r="195" spans="2:10" ht="14.25" customHeight="1" x14ac:dyDescent="0.2">
      <c r="C195" s="4"/>
      <c r="D195"/>
    </row>
    <row r="196" spans="2:10" ht="14.25" customHeight="1" x14ac:dyDescent="0.2">
      <c r="C196" s="4"/>
      <c r="D196"/>
    </row>
    <row r="197" spans="2:10" ht="14.25" customHeight="1" x14ac:dyDescent="0.2">
      <c r="C197" s="4"/>
      <c r="D197"/>
    </row>
    <row r="198" spans="2:10" ht="14.25" customHeight="1" x14ac:dyDescent="0.2">
      <c r="C198" s="4"/>
      <c r="D198"/>
    </row>
    <row r="199" spans="2:10" ht="14.25" customHeight="1" x14ac:dyDescent="0.2">
      <c r="C199" s="4"/>
      <c r="D199"/>
    </row>
    <row r="200" spans="2:10" ht="14.25" customHeight="1" x14ac:dyDescent="0.2">
      <c r="C200" s="4"/>
      <c r="D200"/>
    </row>
    <row r="201" spans="2:10" ht="15.75" customHeight="1" x14ac:dyDescent="0.2">
      <c r="C201" s="4"/>
      <c r="D201"/>
    </row>
    <row r="202" spans="2:10" ht="16.7" customHeight="1" x14ac:dyDescent="0.2">
      <c r="C202" s="4"/>
      <c r="D202"/>
    </row>
    <row r="203" spans="2:10" ht="14.25" customHeight="1" x14ac:dyDescent="0.2">
      <c r="C203" s="4"/>
      <c r="D203"/>
    </row>
    <row r="204" spans="2:10" s="2" customFormat="1" ht="15" customHeight="1" x14ac:dyDescent="0.2">
      <c r="B204"/>
      <c r="C204" s="4"/>
      <c r="D204"/>
      <c r="E204"/>
      <c r="F204"/>
      <c r="G204"/>
      <c r="H204"/>
      <c r="I204"/>
      <c r="J204"/>
    </row>
    <row r="205" spans="2:10" ht="14.25" customHeight="1" x14ac:dyDescent="0.2">
      <c r="C205" s="4"/>
      <c r="D205"/>
    </row>
    <row r="206" spans="2:10" ht="15" customHeight="1" x14ac:dyDescent="0.2">
      <c r="C206" s="4"/>
      <c r="D206"/>
    </row>
    <row r="207" spans="2:10" ht="14.25" customHeight="1" x14ac:dyDescent="0.2">
      <c r="C207" s="4"/>
      <c r="D207"/>
    </row>
    <row r="208" spans="2:10" ht="14.25" customHeight="1" x14ac:dyDescent="0.2">
      <c r="C208" s="4"/>
      <c r="D208"/>
    </row>
    <row r="209" spans="3:10" ht="14.25" customHeight="1" x14ac:dyDescent="0.2">
      <c r="C209" s="4"/>
      <c r="D209"/>
    </row>
    <row r="210" spans="3:10" ht="14.25" customHeight="1" x14ac:dyDescent="0.2">
      <c r="C210" s="4"/>
      <c r="D210"/>
    </row>
    <row r="211" spans="3:10" ht="14.25" customHeight="1" x14ac:dyDescent="0.2">
      <c r="C211" s="4"/>
      <c r="D211"/>
    </row>
    <row r="212" spans="3:10" ht="14.25" customHeight="1" x14ac:dyDescent="0.2">
      <c r="C212" s="4"/>
      <c r="D212"/>
    </row>
    <row r="213" spans="3:10" ht="14.25" customHeight="1" x14ac:dyDescent="0.2">
      <c r="C213" s="4"/>
      <c r="D213"/>
      <c r="J213" s="2"/>
    </row>
    <row r="214" spans="3:10" ht="14.25" customHeight="1" x14ac:dyDescent="0.2">
      <c r="C214" s="4"/>
      <c r="D214"/>
    </row>
    <row r="215" spans="3:10" ht="14.25" customHeight="1" x14ac:dyDescent="0.2">
      <c r="C215" s="4"/>
      <c r="D215"/>
    </row>
    <row r="216" spans="3:10" ht="14.25" customHeight="1" x14ac:dyDescent="0.2">
      <c r="C216" s="4"/>
      <c r="D216"/>
    </row>
    <row r="217" spans="3:10" ht="14.25" customHeight="1" x14ac:dyDescent="0.2">
      <c r="C217" s="4"/>
      <c r="D217"/>
    </row>
    <row r="218" spans="3:10" ht="15" customHeight="1" x14ac:dyDescent="0.2">
      <c r="C218" s="4"/>
      <c r="D218"/>
    </row>
    <row r="219" spans="3:10" ht="14.25" customHeight="1" x14ac:dyDescent="0.2">
      <c r="C219" s="4"/>
      <c r="D219"/>
    </row>
    <row r="220" spans="3:10" ht="14.25" customHeight="1" x14ac:dyDescent="0.2">
      <c r="C220" s="4"/>
      <c r="D220"/>
    </row>
    <row r="221" spans="3:10" ht="14.25" customHeight="1" x14ac:dyDescent="0.2">
      <c r="C221" s="4"/>
      <c r="D221"/>
    </row>
    <row r="222" spans="3:10" ht="14.25" customHeight="1" x14ac:dyDescent="0.2">
      <c r="C222" s="4"/>
      <c r="D222"/>
    </row>
    <row r="223" spans="3:10" ht="14.25" customHeight="1" x14ac:dyDescent="0.2">
      <c r="C223" s="4"/>
      <c r="D223"/>
    </row>
    <row r="224" spans="3:10" ht="15" customHeight="1" x14ac:dyDescent="0.2">
      <c r="C224" s="4"/>
      <c r="D224"/>
    </row>
    <row r="225" spans="2:4" ht="21" customHeight="1" x14ac:dyDescent="0.2">
      <c r="C225" s="4"/>
      <c r="D225"/>
    </row>
    <row r="226" spans="2:4" x14ac:dyDescent="0.2">
      <c r="C226" s="4"/>
      <c r="D226"/>
    </row>
    <row r="227" spans="2:4" x14ac:dyDescent="0.2">
      <c r="C227" s="4"/>
      <c r="D227"/>
    </row>
    <row r="228" spans="2:4" x14ac:dyDescent="0.2">
      <c r="C228" s="4"/>
      <c r="D228"/>
    </row>
    <row r="229" spans="2:4" x14ac:dyDescent="0.2">
      <c r="C229" s="4"/>
      <c r="D229"/>
    </row>
    <row r="230" spans="2:4" x14ac:dyDescent="0.2">
      <c r="C230" s="4"/>
      <c r="D230"/>
    </row>
    <row r="231" spans="2:4" x14ac:dyDescent="0.2">
      <c r="C231" s="4"/>
      <c r="D231"/>
    </row>
    <row r="232" spans="2:4" ht="15" thickBot="1" x14ac:dyDescent="0.25">
      <c r="C232" s="4"/>
      <c r="D232"/>
    </row>
    <row r="233" spans="2:4" ht="61.5" thickBot="1" x14ac:dyDescent="0.35">
      <c r="B233" s="5" t="s">
        <v>2</v>
      </c>
      <c r="D233"/>
    </row>
  </sheetData>
  <sortState ref="C5:C203">
    <sortCondition descending="1" ref="C5"/>
  </sortState>
  <mergeCells count="102">
    <mergeCell ref="K6:L6"/>
    <mergeCell ref="B9:C9"/>
    <mergeCell ref="B10:C10"/>
    <mergeCell ref="B11:C11"/>
    <mergeCell ref="B12:C12"/>
    <mergeCell ref="B13:C13"/>
    <mergeCell ref="B16:C16"/>
    <mergeCell ref="A1:Q1"/>
    <mergeCell ref="A7:A9"/>
    <mergeCell ref="A10:A17"/>
    <mergeCell ref="J7:J10"/>
    <mergeCell ref="B4:H4"/>
    <mergeCell ref="B17:C17"/>
    <mergeCell ref="K14:L14"/>
    <mergeCell ref="B8:C8"/>
    <mergeCell ref="K8:L8"/>
    <mergeCell ref="K9:L9"/>
    <mergeCell ref="B6:C6"/>
    <mergeCell ref="B7:C7"/>
    <mergeCell ref="K7:L7"/>
    <mergeCell ref="K10:L10"/>
    <mergeCell ref="K11:L11"/>
    <mergeCell ref="K12:L12"/>
    <mergeCell ref="K4:Q4"/>
    <mergeCell ref="K17:L17"/>
    <mergeCell ref="K34:L34"/>
    <mergeCell ref="J23:J34"/>
    <mergeCell ref="K36:L36"/>
    <mergeCell ref="J35:J36"/>
    <mergeCell ref="K13:L13"/>
    <mergeCell ref="I42:J42"/>
    <mergeCell ref="I43:J43"/>
    <mergeCell ref="B39:B41"/>
    <mergeCell ref="B18:C18"/>
    <mergeCell ref="B14:C14"/>
    <mergeCell ref="B15:C15"/>
    <mergeCell ref="K15:L15"/>
    <mergeCell ref="K16:L16"/>
    <mergeCell ref="K23:L23"/>
    <mergeCell ref="J11:J22"/>
    <mergeCell ref="K19:L19"/>
    <mergeCell ref="K20:L20"/>
    <mergeCell ref="K21:L21"/>
    <mergeCell ref="K22:L22"/>
    <mergeCell ref="K32:L32"/>
    <mergeCell ref="K18:L18"/>
    <mergeCell ref="K33:L33"/>
    <mergeCell ref="B42:B53"/>
    <mergeCell ref="B54:B65"/>
    <mergeCell ref="I61:J61"/>
    <mergeCell ref="I62:J62"/>
    <mergeCell ref="I56:J56"/>
    <mergeCell ref="I57:J57"/>
    <mergeCell ref="I58:J58"/>
    <mergeCell ref="I59:J59"/>
    <mergeCell ref="I60:J60"/>
    <mergeCell ref="I54:J54"/>
    <mergeCell ref="I55:J55"/>
    <mergeCell ref="I63:J63"/>
    <mergeCell ref="I64:J64"/>
    <mergeCell ref="I65:J65"/>
    <mergeCell ref="K24:L24"/>
    <mergeCell ref="K25:L25"/>
    <mergeCell ref="K26:L26"/>
    <mergeCell ref="K27:L27"/>
    <mergeCell ref="K28:L28"/>
    <mergeCell ref="K29:L29"/>
    <mergeCell ref="K30:L30"/>
    <mergeCell ref="I46:J46"/>
    <mergeCell ref="I52:J52"/>
    <mergeCell ref="I53:J53"/>
    <mergeCell ref="K31:L31"/>
    <mergeCell ref="I51:J51"/>
    <mergeCell ref="I47:J47"/>
    <mergeCell ref="I48:J48"/>
    <mergeCell ref="K35:L35"/>
    <mergeCell ref="I49:J49"/>
    <mergeCell ref="I50:J50"/>
    <mergeCell ref="I44:J44"/>
    <mergeCell ref="I45:J45"/>
    <mergeCell ref="I38:J38"/>
    <mergeCell ref="I39:J39"/>
    <mergeCell ref="I40:J40"/>
    <mergeCell ref="I41:J41"/>
    <mergeCell ref="B80:D80"/>
    <mergeCell ref="I67:J67"/>
    <mergeCell ref="I68:J68"/>
    <mergeCell ref="I74:J74"/>
    <mergeCell ref="I66:J66"/>
    <mergeCell ref="B66:B77"/>
    <mergeCell ref="I77:J77"/>
    <mergeCell ref="B78:B79"/>
    <mergeCell ref="I78:J78"/>
    <mergeCell ref="I79:J79"/>
    <mergeCell ref="I80:J80"/>
    <mergeCell ref="I69:J69"/>
    <mergeCell ref="I70:J70"/>
    <mergeCell ref="I71:J71"/>
    <mergeCell ref="I72:J72"/>
    <mergeCell ref="I73:J73"/>
    <mergeCell ref="I75:J75"/>
    <mergeCell ref="I76:J76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167" scale="80" fitToWidth="0" fitToHeight="0" orientation="landscape" verticalDpi="300" r:id="rId1"/>
  <headerFooter scaleWithDoc="0"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8F95F53263354EB3F79DE78654A8F0" ma:contentTypeVersion="9" ma:contentTypeDescription="Crear nuevo documento." ma:contentTypeScope="" ma:versionID="108bcbc7ba9d048fa8e487043722cc05">
  <xsd:schema xmlns:xsd="http://www.w3.org/2001/XMLSchema" xmlns:xs="http://www.w3.org/2001/XMLSchema" xmlns:p="http://schemas.microsoft.com/office/2006/metadata/properties" xmlns:ns2="aa38eb3c-ea3d-4744-aa67-8f23cb61538d" xmlns:ns3="90e2beaf-a6a6-43a1-8e09-1cde774706bb" targetNamespace="http://schemas.microsoft.com/office/2006/metadata/properties" ma:root="true" ma:fieldsID="86eb0ab9f33e130b4a756658d7751607" ns2:_="" ns3:_="">
    <xsd:import namespace="aa38eb3c-ea3d-4744-aa67-8f23cb61538d"/>
    <xsd:import namespace="90e2beaf-a6a6-43a1-8e09-1cde7747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8eb3c-ea3d-4744-aa67-8f23cb615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2beaf-a6a6-43a1-8e09-1cde7747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3CDD67-D9DA-4F7F-A32B-0975645114C4}"/>
</file>

<file path=customXml/itemProps2.xml><?xml version="1.0" encoding="utf-8"?>
<ds:datastoreItem xmlns:ds="http://schemas.openxmlformats.org/officeDocument/2006/customXml" ds:itemID="{8DF7B12F-07C5-40EE-B169-A73478B07471}"/>
</file>

<file path=customXml/itemProps3.xml><?xml version="1.0" encoding="utf-8"?>
<ds:datastoreItem xmlns:ds="http://schemas.openxmlformats.org/officeDocument/2006/customXml" ds:itemID="{2C679F2C-A8F6-4EE3-ACC3-364FF0AE22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ALEXANDRA CORREA</vt:lpstr>
      <vt:lpstr>'ALEXANDRA CORREA'!Área_de_impresión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Profesional</dc:creator>
  <cp:lastModifiedBy>DELL</cp:lastModifiedBy>
  <cp:revision/>
  <cp:lastPrinted>2020-01-27T14:00:58Z</cp:lastPrinted>
  <dcterms:created xsi:type="dcterms:W3CDTF">2011-06-29T17:30:17Z</dcterms:created>
  <dcterms:modified xsi:type="dcterms:W3CDTF">2020-02-26T13:37:37Z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0x010100D48F95F53263354EB3F79DE78654A8F0</vt:lpwstr>
  </property>
</Properties>
</file>