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APATRICIA\Desktop\"/>
    </mc:Choice>
  </mc:AlternateContent>
  <bookViews>
    <workbookView xWindow="0" yWindow="0" windowWidth="20490" windowHeight="7065" firstSheet="3" activeTab="6"/>
  </bookViews>
  <sheets>
    <sheet name="LIQUIDACION 2019" sheetId="1" r:id="rId1"/>
    <sheet name="LIQUIDACION 2020" sheetId="4" r:id="rId2"/>
    <sheet name="LIQUIDACION 2021" sheetId="5" r:id="rId3"/>
    <sheet name="LIQUIDACION 2022" sheetId="6" r:id="rId4"/>
    <sheet name="LIQUIDACION DE 2019 A 2022" sheetId="7" r:id="rId5"/>
    <sheet name="IPC POR AÑO " sheetId="2" r:id="rId6"/>
    <sheet name="VESTUARIO" sheetId="8" r:id="rId7"/>
  </sheets>
  <definedNames>
    <definedName name="_xlnm.Print_Area" localSheetId="4">'LIQUIDACION DE 2019 A 2022'!$A$1:$K$53</definedName>
    <definedName name="_xlnm.Print_Area" localSheetId="6">VESTUARIO!$A$1:$C$35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8" i="8"/>
  <c r="J6" i="5"/>
  <c r="J6" i="4"/>
  <c r="F39" i="7" l="1"/>
  <c r="F40" i="7"/>
  <c r="F41" i="7"/>
  <c r="F42" i="7"/>
  <c r="F43" i="7"/>
  <c r="F44" i="7"/>
  <c r="F45" i="7"/>
  <c r="F38" i="7"/>
  <c r="C39" i="7"/>
  <c r="C40" i="7"/>
  <c r="C41" i="7"/>
  <c r="C42" i="7"/>
  <c r="C43" i="7"/>
  <c r="C44" i="7"/>
  <c r="C45" i="7"/>
  <c r="C38" i="7"/>
  <c r="F27" i="7"/>
  <c r="F28" i="7"/>
  <c r="F29" i="7"/>
  <c r="F30" i="7"/>
  <c r="F31" i="7"/>
  <c r="F32" i="7"/>
  <c r="F33" i="7"/>
  <c r="F34" i="7"/>
  <c r="F35" i="7"/>
  <c r="F36" i="7"/>
  <c r="F37" i="7"/>
  <c r="F26" i="7"/>
  <c r="C27" i="7"/>
  <c r="C28" i="7"/>
  <c r="C29" i="7"/>
  <c r="C30" i="7"/>
  <c r="C31" i="7"/>
  <c r="C32" i="7"/>
  <c r="C33" i="7"/>
  <c r="C34" i="7"/>
  <c r="C35" i="7"/>
  <c r="C36" i="7"/>
  <c r="C37" i="7"/>
  <c r="C26" i="7"/>
  <c r="F15" i="7"/>
  <c r="F16" i="7"/>
  <c r="F17" i="7"/>
  <c r="F18" i="7"/>
  <c r="F19" i="7"/>
  <c r="F20" i="7"/>
  <c r="F21" i="7"/>
  <c r="F22" i="7"/>
  <c r="F23" i="7"/>
  <c r="F24" i="7"/>
  <c r="F25" i="7"/>
  <c r="F14" i="7"/>
  <c r="C15" i="7"/>
  <c r="C16" i="7"/>
  <c r="C17" i="7"/>
  <c r="C18" i="7"/>
  <c r="C19" i="7"/>
  <c r="C20" i="7"/>
  <c r="C21" i="7"/>
  <c r="C22" i="7"/>
  <c r="C23" i="7"/>
  <c r="C24" i="7"/>
  <c r="C25" i="7"/>
  <c r="C14" i="7"/>
  <c r="C7" i="1"/>
  <c r="C8" i="1"/>
  <c r="C9" i="1"/>
  <c r="C10" i="1"/>
  <c r="C11" i="1"/>
  <c r="C12" i="1"/>
  <c r="C13" i="1"/>
  <c r="C14" i="1"/>
  <c r="C15" i="1"/>
  <c r="C6" i="1"/>
  <c r="C5" i="4"/>
  <c r="C6" i="4"/>
  <c r="C7" i="4"/>
  <c r="C8" i="4"/>
  <c r="C9" i="4"/>
  <c r="C10" i="4"/>
  <c r="C11" i="4"/>
  <c r="C12" i="4"/>
  <c r="C13" i="4"/>
  <c r="C14" i="4"/>
  <c r="C15" i="4"/>
  <c r="C4" i="4"/>
  <c r="C6" i="7"/>
  <c r="C7" i="7"/>
  <c r="C8" i="7"/>
  <c r="C9" i="7"/>
  <c r="C10" i="7"/>
  <c r="C11" i="7"/>
  <c r="C12" i="7"/>
  <c r="C13" i="7"/>
  <c r="C5" i="7"/>
  <c r="C4" i="7"/>
  <c r="E45" i="7" l="1"/>
  <c r="G45" i="7" s="1"/>
  <c r="E44" i="7"/>
  <c r="G44" i="7" s="1"/>
  <c r="E43" i="7"/>
  <c r="G43" i="7" s="1"/>
  <c r="E42" i="7"/>
  <c r="G42" i="7" s="1"/>
  <c r="E41" i="7"/>
  <c r="G41" i="7" s="1"/>
  <c r="E40" i="7"/>
  <c r="G40" i="7" s="1"/>
  <c r="E39" i="7"/>
  <c r="G39" i="7" s="1"/>
  <c r="E38" i="7"/>
  <c r="G38" i="7" s="1"/>
  <c r="E37" i="7"/>
  <c r="G37" i="7" s="1"/>
  <c r="E36" i="7"/>
  <c r="G36" i="7" s="1"/>
  <c r="E35" i="7"/>
  <c r="E34" i="7"/>
  <c r="G34" i="7" s="1"/>
  <c r="E33" i="7"/>
  <c r="G33" i="7" s="1"/>
  <c r="E32" i="7"/>
  <c r="G32" i="7" s="1"/>
  <c r="E31" i="7"/>
  <c r="G31" i="7" s="1"/>
  <c r="E30" i="7"/>
  <c r="G30" i="7" s="1"/>
  <c r="E29" i="7"/>
  <c r="G29" i="7" s="1"/>
  <c r="E28" i="7"/>
  <c r="G28" i="7" s="1"/>
  <c r="E27" i="7"/>
  <c r="G27" i="7" s="1"/>
  <c r="E26" i="7"/>
  <c r="G26" i="7" s="1"/>
  <c r="G35" i="7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46" i="7"/>
  <c r="G46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15" i="6"/>
  <c r="G15" i="6" s="1"/>
  <c r="E14" i="6"/>
  <c r="G14" i="6" s="1"/>
  <c r="E13" i="6"/>
  <c r="G13" i="6" s="1"/>
  <c r="E12" i="6"/>
  <c r="G12" i="6" s="1"/>
  <c r="E11" i="6"/>
  <c r="G11" i="6" s="1"/>
  <c r="E10" i="6"/>
  <c r="G10" i="6" s="1"/>
  <c r="E9" i="6"/>
  <c r="G9" i="6" s="1"/>
  <c r="E8" i="6"/>
  <c r="G8" i="6" s="1"/>
  <c r="E7" i="6"/>
  <c r="G7" i="6" s="1"/>
  <c r="E6" i="6"/>
  <c r="G6" i="6" s="1"/>
  <c r="E5" i="6"/>
  <c r="G5" i="6" s="1"/>
  <c r="E4" i="6"/>
  <c r="G4" i="6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G9" i="4" s="1"/>
  <c r="E8" i="4"/>
  <c r="G8" i="4" s="1"/>
  <c r="E7" i="4"/>
  <c r="G7" i="4" s="1"/>
  <c r="E6" i="4"/>
  <c r="G6" i="4" s="1"/>
  <c r="E5" i="4"/>
  <c r="G5" i="4" s="1"/>
  <c r="E4" i="4"/>
  <c r="G4" i="4" s="1"/>
  <c r="H4" i="4" s="1"/>
  <c r="E4" i="1"/>
  <c r="G4" i="1" s="1"/>
  <c r="G7" i="1"/>
  <c r="G10" i="1"/>
  <c r="G11" i="1"/>
  <c r="G15" i="1"/>
  <c r="E5" i="1"/>
  <c r="G5" i="1" s="1"/>
  <c r="E6" i="1"/>
  <c r="G6" i="1" s="1"/>
  <c r="E7" i="1"/>
  <c r="E8" i="1"/>
  <c r="G8" i="1" s="1"/>
  <c r="E9" i="1"/>
  <c r="G9" i="1" s="1"/>
  <c r="E10" i="1"/>
  <c r="E11" i="1"/>
  <c r="E12" i="1"/>
  <c r="G12" i="1" s="1"/>
  <c r="E13" i="1"/>
  <c r="G13" i="1" s="1"/>
  <c r="E14" i="1"/>
  <c r="G14" i="1" s="1"/>
  <c r="E15" i="1"/>
  <c r="E6" i="2"/>
  <c r="F6" i="2" s="1"/>
  <c r="E7" i="2"/>
  <c r="E8" i="2"/>
  <c r="F8" i="2" s="1"/>
  <c r="E9" i="2"/>
  <c r="F9" i="2" s="1"/>
  <c r="E10" i="2"/>
  <c r="F10" i="2" s="1"/>
  <c r="E11" i="2"/>
  <c r="F11" i="2" s="1"/>
  <c r="F7" i="2"/>
  <c r="F5" i="2"/>
  <c r="E5" i="2"/>
  <c r="G47" i="7" l="1"/>
  <c r="D53" i="7" s="1"/>
  <c r="G16" i="6"/>
  <c r="D21" i="6" s="1"/>
  <c r="G16" i="5"/>
  <c r="D21" i="5" s="1"/>
  <c r="G16" i="4"/>
  <c r="D21" i="4" s="1"/>
  <c r="G16" i="1"/>
  <c r="D21" i="1" s="1"/>
</calcChain>
</file>

<file path=xl/sharedStrings.xml><?xml version="1.0" encoding="utf-8"?>
<sst xmlns="http://schemas.openxmlformats.org/spreadsheetml/2006/main" count="83" uniqueCount="34">
  <si>
    <t>FECHA</t>
  </si>
  <si>
    <t>CUOTA</t>
  </si>
  <si>
    <t>SUBSIDIO</t>
  </si>
  <si>
    <t>INTERES</t>
  </si>
  <si>
    <t>VLR INTERES</t>
  </si>
  <si>
    <t>TOTAL CUOTA</t>
  </si>
  <si>
    <t>IPC AÑO 2019</t>
  </si>
  <si>
    <t>3.80%</t>
  </si>
  <si>
    <t xml:space="preserve"> Cuota pactada en conciliación $200.000 para el año 2015</t>
  </si>
  <si>
    <t>AÑO</t>
  </si>
  <si>
    <t>VALOR CUOTA</t>
  </si>
  <si>
    <t>IPC %</t>
  </si>
  <si>
    <t>INCREMENTO</t>
  </si>
  <si>
    <t>TOTAL</t>
  </si>
  <si>
    <t>NOTA</t>
  </si>
  <si>
    <t>SALDO DIFERENCIAL</t>
  </si>
  <si>
    <t>ABONO</t>
  </si>
  <si>
    <t>IPC AÑO 2020</t>
  </si>
  <si>
    <r>
      <t xml:space="preserve">El dia 29 de diciembre año 2020 se realizó un págo por valor de </t>
    </r>
    <r>
      <rPr>
        <b/>
        <u/>
        <sz val="11"/>
        <color theme="1"/>
        <rFont val="Calibri"/>
        <family val="2"/>
        <scheme val="minor"/>
      </rPr>
      <t>$3.682.000</t>
    </r>
  </si>
  <si>
    <t>IPC AÑO 2021</t>
  </si>
  <si>
    <r>
      <t>El dia 28 de diciembre año 2019 se realizó un abono por valor de $</t>
    </r>
    <r>
      <rPr>
        <b/>
        <u/>
        <sz val="11"/>
        <color theme="1"/>
        <rFont val="Calibri"/>
        <family val="2"/>
        <scheme val="minor"/>
      </rPr>
      <t>2.885.000</t>
    </r>
  </si>
  <si>
    <r>
      <t xml:space="preserve">El dia 28 de enero año 2021 se realizó un abono por valor de </t>
    </r>
    <r>
      <rPr>
        <b/>
        <u/>
        <sz val="11"/>
        <color theme="1"/>
        <rFont val="Calibri"/>
        <family val="2"/>
        <scheme val="minor"/>
      </rPr>
      <t xml:space="preserve">$217.000 </t>
    </r>
    <r>
      <rPr>
        <u/>
        <sz val="11"/>
        <color theme="1"/>
        <rFont val="Calibri"/>
        <family val="2"/>
        <scheme val="minor"/>
      </rPr>
      <t>y el dia 27 de febrero del mismo año un pago por</t>
    </r>
    <r>
      <rPr>
        <b/>
        <u/>
        <sz val="11"/>
        <color theme="1"/>
        <rFont val="Calibri"/>
        <family val="2"/>
        <scheme val="minor"/>
      </rPr>
      <t xml:space="preserve"> $426.000 </t>
    </r>
    <r>
      <rPr>
        <u/>
        <sz val="11"/>
        <color theme="1"/>
        <rFont val="Calibri"/>
        <family val="2"/>
        <scheme val="minor"/>
      </rPr>
      <t>sumando para el año 2021 un total de</t>
    </r>
    <r>
      <rPr>
        <b/>
        <u/>
        <sz val="11"/>
        <color theme="1"/>
        <rFont val="Calibri"/>
        <family val="2"/>
        <scheme val="minor"/>
      </rPr>
      <t xml:space="preserve"> $643.000</t>
    </r>
  </si>
  <si>
    <t>IPC AÑO 2022</t>
  </si>
  <si>
    <t>Para el año 2022 no se realizó ningun abono excepto el dinero retenido por el juzgado desde septiembre de 2021 a la fecha</t>
  </si>
  <si>
    <r>
      <t xml:space="preserve">En los juzgados reposan </t>
    </r>
    <r>
      <rPr>
        <b/>
        <u/>
        <sz val="11"/>
        <color theme="1"/>
        <rFont val="Calibri"/>
        <family val="2"/>
        <scheme val="minor"/>
      </rPr>
      <t>$10.420.302</t>
    </r>
    <r>
      <rPr>
        <u/>
        <sz val="11"/>
        <color theme="1"/>
        <rFont val="Calibri"/>
        <family val="2"/>
        <scheme val="minor"/>
      </rPr>
      <t xml:space="preserve"> descontados de nomina desde septiembre de 2021 hasta agosto de 2022</t>
    </r>
  </si>
  <si>
    <r>
      <t xml:space="preserve">En recibos pagados a la demandante desde diciembre de 2019 a febrero de 2021 se entregó una suma de </t>
    </r>
    <r>
      <rPr>
        <b/>
        <u/>
        <sz val="11"/>
        <color theme="1"/>
        <rFont val="Calibri"/>
        <family val="2"/>
        <scheme val="minor"/>
      </rPr>
      <t>$7.210.000</t>
    </r>
  </si>
  <si>
    <t>VESTUARIO APORTADO POR EL PADRE A SOFIA CONTRERAS</t>
  </si>
  <si>
    <t>DETALLE</t>
  </si>
  <si>
    <t>VALOR</t>
  </si>
  <si>
    <t>DOS (02) MUDAS COMPLETAS</t>
  </si>
  <si>
    <t>TRES (03) MUDAS COMPLETAS</t>
  </si>
  <si>
    <t>VIGENCIA 2019</t>
  </si>
  <si>
    <t>VIGENCIA 2020</t>
  </si>
  <si>
    <r>
      <rPr>
        <b/>
        <sz val="16"/>
        <color theme="1"/>
        <rFont val="Arial"/>
        <family val="2"/>
      </rPr>
      <t>NOTA:</t>
    </r>
    <r>
      <rPr>
        <sz val="16"/>
        <color theme="1"/>
        <rFont val="Arial"/>
        <family val="2"/>
      </rPr>
      <t xml:space="preserve"> Es de anotar que el valor de cada muda de ropa pactada en conciliación es de $120.000 y las aportadas por el padre el señor </t>
    </r>
    <r>
      <rPr>
        <b/>
        <sz val="16"/>
        <color theme="1"/>
        <rFont val="Arial"/>
        <family val="2"/>
      </rPr>
      <t>CESAR CONTRERAS</t>
    </r>
    <r>
      <rPr>
        <sz val="16"/>
        <color theme="1"/>
        <rFont val="Arial"/>
        <family val="2"/>
      </rPr>
      <t xml:space="preserve"> fue por encima de ese valor.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</si>
</sst>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7" fontId="1" fillId="0" borderId="1" xfId="0" applyNumberFormat="1" applyFont="1" applyBorder="1" applyAlignment="1">
      <alignment horizontal="center"/>
    </xf>
    <xf numFmtId="0" fontId="4" fillId="0" borderId="0" xfId="0" applyFont="1"/>
    <xf numFmtId="0" fontId="1" fillId="3" borderId="0" xfId="0" applyFont="1" applyFill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/>
    <xf numFmtId="0" fontId="1" fillId="0" borderId="1" xfId="0" applyFont="1" applyBorder="1" applyAlignment="1">
      <alignment horizontal="left"/>
    </xf>
    <xf numFmtId="165" fontId="0" fillId="0" borderId="0" xfId="0" applyNumberFormat="1"/>
    <xf numFmtId="0" fontId="7" fillId="0" borderId="0" xfId="0" applyFon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9" fillId="0" borderId="1" xfId="1" applyNumberFormat="1" applyFont="1" applyBorder="1" applyAlignment="1">
      <alignment horizontal="right"/>
    </xf>
    <xf numFmtId="4" fontId="9" fillId="0" borderId="1" xfId="0" applyNumberFormat="1" applyFont="1" applyBorder="1"/>
    <xf numFmtId="14" fontId="9" fillId="0" borderId="0" xfId="0" applyNumberFormat="1" applyFont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J21"/>
  <sheetViews>
    <sheetView view="pageBreakPreview" topLeftCell="B1" zoomScale="60" zoomScaleNormal="100" workbookViewId="0">
      <selection activeCell="J16" sqref="J16"/>
    </sheetView>
  </sheetViews>
  <sheetFormatPr baseColWidth="10" defaultRowHeight="15" x14ac:dyDescent="0.25"/>
  <cols>
    <col min="1" max="1" width="0" hidden="1" customWidth="1"/>
    <col min="3" max="3" width="13" bestFit="1" customWidth="1"/>
    <col min="4" max="4" width="15.28515625" bestFit="1" customWidth="1"/>
    <col min="5" max="5" width="11.85546875" bestFit="1" customWidth="1"/>
    <col min="6" max="6" width="12" bestFit="1" customWidth="1"/>
    <col min="7" max="7" width="14.140625" bestFit="1" customWidth="1"/>
    <col min="9" max="9" width="12.85546875" bestFit="1" customWidth="1"/>
    <col min="10" max="10" width="14.5703125" bestFit="1" customWidth="1"/>
  </cols>
  <sheetData>
    <row r="2" spans="2:10" x14ac:dyDescent="0.25">
      <c r="I2" s="3" t="s">
        <v>6</v>
      </c>
      <c r="J2" s="4" t="s">
        <v>7</v>
      </c>
    </row>
    <row r="3" spans="2:10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  <c r="G3" s="1" t="s">
        <v>5</v>
      </c>
    </row>
    <row r="4" spans="2:10" x14ac:dyDescent="0.25">
      <c r="B4" s="14">
        <v>43466</v>
      </c>
      <c r="C4" s="8">
        <v>0</v>
      </c>
      <c r="D4" s="7"/>
      <c r="E4" s="6">
        <f>C4*D4</f>
        <v>0</v>
      </c>
      <c r="F4" s="8"/>
      <c r="G4" s="8">
        <f>C4+E4+F4</f>
        <v>0</v>
      </c>
    </row>
    <row r="5" spans="2:10" x14ac:dyDescent="0.25">
      <c r="B5" s="14">
        <v>43497</v>
      </c>
      <c r="C5" s="8">
        <v>0</v>
      </c>
      <c r="D5" s="7"/>
      <c r="E5" s="6">
        <f t="shared" ref="E5:E15" si="0">C5*D5</f>
        <v>0</v>
      </c>
      <c r="F5" s="8"/>
      <c r="G5" s="8">
        <f t="shared" ref="G5:G15" si="1">C5+E5+F5</f>
        <v>0</v>
      </c>
    </row>
    <row r="6" spans="2:10" x14ac:dyDescent="0.25">
      <c r="B6" s="14">
        <v>43525</v>
      </c>
      <c r="C6" s="8">
        <f>235783-783</f>
        <v>235000</v>
      </c>
      <c r="D6" s="7">
        <v>0</v>
      </c>
      <c r="E6" s="6">
        <f t="shared" si="0"/>
        <v>0</v>
      </c>
      <c r="F6" s="8">
        <v>32729</v>
      </c>
      <c r="G6" s="8">
        <f t="shared" si="1"/>
        <v>267729</v>
      </c>
      <c r="I6" s="1" t="s">
        <v>16</v>
      </c>
      <c r="J6" s="17">
        <v>2885000</v>
      </c>
    </row>
    <row r="7" spans="2:10" x14ac:dyDescent="0.25">
      <c r="B7" s="14">
        <v>43556</v>
      </c>
      <c r="C7" s="8">
        <f t="shared" ref="C7:C15" si="2">235783-783</f>
        <v>235000</v>
      </c>
      <c r="D7" s="7">
        <v>0</v>
      </c>
      <c r="E7" s="6">
        <f t="shared" si="0"/>
        <v>0</v>
      </c>
      <c r="F7" s="8">
        <v>32729</v>
      </c>
      <c r="G7" s="8">
        <f t="shared" si="1"/>
        <v>267729</v>
      </c>
    </row>
    <row r="8" spans="2:10" x14ac:dyDescent="0.25">
      <c r="B8" s="14">
        <v>43586</v>
      </c>
      <c r="C8" s="8">
        <f t="shared" si="2"/>
        <v>235000</v>
      </c>
      <c r="D8" s="7">
        <v>0</v>
      </c>
      <c r="E8" s="6">
        <f t="shared" si="0"/>
        <v>0</v>
      </c>
      <c r="F8" s="8">
        <v>32729</v>
      </c>
      <c r="G8" s="8">
        <f t="shared" si="1"/>
        <v>267729</v>
      </c>
    </row>
    <row r="9" spans="2:10" x14ac:dyDescent="0.25">
      <c r="B9" s="14">
        <v>43617</v>
      </c>
      <c r="C9" s="8">
        <f t="shared" si="2"/>
        <v>235000</v>
      </c>
      <c r="D9" s="7">
        <v>0</v>
      </c>
      <c r="E9" s="6">
        <f t="shared" si="0"/>
        <v>0</v>
      </c>
      <c r="F9" s="8">
        <v>32729</v>
      </c>
      <c r="G9" s="8">
        <f t="shared" si="1"/>
        <v>267729</v>
      </c>
    </row>
    <row r="10" spans="2:10" x14ac:dyDescent="0.25">
      <c r="B10" s="14">
        <v>43647</v>
      </c>
      <c r="C10" s="8">
        <f t="shared" si="2"/>
        <v>235000</v>
      </c>
      <c r="D10" s="7">
        <v>0</v>
      </c>
      <c r="E10" s="6">
        <f t="shared" si="0"/>
        <v>0</v>
      </c>
      <c r="F10" s="8">
        <v>32729</v>
      </c>
      <c r="G10" s="8">
        <f t="shared" si="1"/>
        <v>267729</v>
      </c>
    </row>
    <row r="11" spans="2:10" x14ac:dyDescent="0.25">
      <c r="B11" s="14">
        <v>43678</v>
      </c>
      <c r="C11" s="8">
        <f t="shared" si="2"/>
        <v>235000</v>
      </c>
      <c r="D11" s="7">
        <v>0</v>
      </c>
      <c r="E11" s="6">
        <f t="shared" si="0"/>
        <v>0</v>
      </c>
      <c r="F11" s="8">
        <v>32729</v>
      </c>
      <c r="G11" s="8">
        <f t="shared" si="1"/>
        <v>267729</v>
      </c>
    </row>
    <row r="12" spans="2:10" x14ac:dyDescent="0.25">
      <c r="B12" s="14">
        <v>43709</v>
      </c>
      <c r="C12" s="8">
        <f t="shared" si="2"/>
        <v>235000</v>
      </c>
      <c r="D12" s="7">
        <v>0</v>
      </c>
      <c r="E12" s="6">
        <f t="shared" si="0"/>
        <v>0</v>
      </c>
      <c r="F12" s="8">
        <v>32729</v>
      </c>
      <c r="G12" s="8">
        <f t="shared" si="1"/>
        <v>267729</v>
      </c>
    </row>
    <row r="13" spans="2:10" x14ac:dyDescent="0.25">
      <c r="B13" s="14">
        <v>43739</v>
      </c>
      <c r="C13" s="8">
        <f t="shared" si="2"/>
        <v>235000</v>
      </c>
      <c r="D13" s="7">
        <v>0</v>
      </c>
      <c r="E13" s="6">
        <f t="shared" si="0"/>
        <v>0</v>
      </c>
      <c r="F13" s="8">
        <v>32729</v>
      </c>
      <c r="G13" s="8">
        <f t="shared" si="1"/>
        <v>267729</v>
      </c>
    </row>
    <row r="14" spans="2:10" x14ac:dyDescent="0.25">
      <c r="B14" s="14">
        <v>43770</v>
      </c>
      <c r="C14" s="8">
        <f t="shared" si="2"/>
        <v>235000</v>
      </c>
      <c r="D14" s="7">
        <v>0</v>
      </c>
      <c r="E14" s="6">
        <f t="shared" si="0"/>
        <v>0</v>
      </c>
      <c r="F14" s="8">
        <v>32729</v>
      </c>
      <c r="G14" s="8">
        <f t="shared" si="1"/>
        <v>267729</v>
      </c>
    </row>
    <row r="15" spans="2:10" x14ac:dyDescent="0.25">
      <c r="B15" s="14">
        <v>43800</v>
      </c>
      <c r="C15" s="8">
        <f t="shared" si="2"/>
        <v>235000</v>
      </c>
      <c r="D15" s="7">
        <v>0</v>
      </c>
      <c r="E15" s="6">
        <f t="shared" si="0"/>
        <v>0</v>
      </c>
      <c r="F15" s="8">
        <v>32729</v>
      </c>
      <c r="G15" s="8">
        <f t="shared" si="1"/>
        <v>267729</v>
      </c>
    </row>
    <row r="16" spans="2:10" ht="18" x14ac:dyDescent="0.4">
      <c r="B16" s="12" t="s">
        <v>13</v>
      </c>
      <c r="C16" s="2"/>
      <c r="D16" s="2"/>
      <c r="E16" s="2"/>
      <c r="F16" s="2"/>
      <c r="G16" s="13">
        <f>SUM(G4:G15)</f>
        <v>2677290</v>
      </c>
    </row>
    <row r="19" spans="2:4" x14ac:dyDescent="0.25">
      <c r="B19" s="16" t="s">
        <v>14</v>
      </c>
      <c r="C19" s="15" t="s">
        <v>20</v>
      </c>
    </row>
    <row r="21" spans="2:4" ht="18" x14ac:dyDescent="0.4">
      <c r="B21" s="19" t="s">
        <v>15</v>
      </c>
      <c r="C21" s="19"/>
      <c r="D21" s="13">
        <f>J6-G16</f>
        <v>207710</v>
      </c>
    </row>
  </sheetData>
  <mergeCells count="1"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1"/>
  <sheetViews>
    <sheetView view="pageBreakPreview" topLeftCell="A2" zoomScale="60" zoomScaleNormal="100" workbookViewId="0">
      <selection activeCell="H9" sqref="H9"/>
    </sheetView>
  </sheetViews>
  <sheetFormatPr baseColWidth="10" defaultRowHeight="15" x14ac:dyDescent="0.25"/>
  <cols>
    <col min="3" max="3" width="13" bestFit="1" customWidth="1"/>
    <col min="4" max="4" width="15.28515625" bestFit="1" customWidth="1"/>
    <col min="5" max="5" width="11.85546875" bestFit="1" customWidth="1"/>
    <col min="6" max="6" width="12" bestFit="1" customWidth="1"/>
    <col min="7" max="7" width="14.140625" bestFit="1" customWidth="1"/>
    <col min="9" max="9" width="12.85546875" bestFit="1" customWidth="1"/>
    <col min="10" max="10" width="14.5703125" bestFit="1" customWidth="1"/>
  </cols>
  <sheetData>
    <row r="2" spans="2:10" x14ac:dyDescent="0.25">
      <c r="I2" s="3" t="s">
        <v>17</v>
      </c>
      <c r="J2" s="9">
        <v>1.61E-2</v>
      </c>
    </row>
    <row r="3" spans="2:10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  <c r="G3" s="1" t="s">
        <v>5</v>
      </c>
    </row>
    <row r="4" spans="2:10" x14ac:dyDescent="0.25">
      <c r="B4" s="14">
        <v>43831</v>
      </c>
      <c r="C4" s="8">
        <f>239579-50</f>
        <v>239529</v>
      </c>
      <c r="D4" s="7">
        <v>0</v>
      </c>
      <c r="E4" s="6">
        <f>C4*D4</f>
        <v>0</v>
      </c>
      <c r="F4" s="8">
        <v>34405</v>
      </c>
      <c r="G4" s="8">
        <f>C4+E4+F4</f>
        <v>273934</v>
      </c>
      <c r="H4" s="20">
        <f>G4-273934</f>
        <v>0</v>
      </c>
    </row>
    <row r="5" spans="2:10" x14ac:dyDescent="0.25">
      <c r="B5" s="14">
        <v>43862</v>
      </c>
      <c r="C5" s="8">
        <f t="shared" ref="C5:C15" si="0">239579-50</f>
        <v>239529</v>
      </c>
      <c r="D5" s="7">
        <v>0</v>
      </c>
      <c r="E5" s="6">
        <f t="shared" ref="E5:E15" si="1">C5*D5</f>
        <v>0</v>
      </c>
      <c r="F5" s="8">
        <v>34405</v>
      </c>
      <c r="G5" s="8">
        <f t="shared" ref="G5:G15" si="2">C5+E5+F5</f>
        <v>273934</v>
      </c>
    </row>
    <row r="6" spans="2:10" x14ac:dyDescent="0.25">
      <c r="B6" s="14">
        <v>43891</v>
      </c>
      <c r="C6" s="8">
        <f t="shared" si="0"/>
        <v>239529</v>
      </c>
      <c r="D6" s="7">
        <v>0</v>
      </c>
      <c r="E6" s="6">
        <f t="shared" si="1"/>
        <v>0</v>
      </c>
      <c r="F6" s="8">
        <v>34405</v>
      </c>
      <c r="G6" s="8">
        <f t="shared" si="2"/>
        <v>273934</v>
      </c>
      <c r="I6" s="1" t="s">
        <v>16</v>
      </c>
      <c r="J6" s="17">
        <f>3682000</f>
        <v>3682000</v>
      </c>
    </row>
    <row r="7" spans="2:10" x14ac:dyDescent="0.25">
      <c r="B7" s="14">
        <v>43922</v>
      </c>
      <c r="C7" s="8">
        <f t="shared" si="0"/>
        <v>239529</v>
      </c>
      <c r="D7" s="7">
        <v>0</v>
      </c>
      <c r="E7" s="6">
        <f t="shared" si="1"/>
        <v>0</v>
      </c>
      <c r="F7" s="8">
        <v>34405</v>
      </c>
      <c r="G7" s="8">
        <f t="shared" si="2"/>
        <v>273934</v>
      </c>
    </row>
    <row r="8" spans="2:10" x14ac:dyDescent="0.25">
      <c r="B8" s="14">
        <v>43952</v>
      </c>
      <c r="C8" s="8">
        <f t="shared" si="0"/>
        <v>239529</v>
      </c>
      <c r="D8" s="7">
        <v>0</v>
      </c>
      <c r="E8" s="6">
        <f t="shared" si="1"/>
        <v>0</v>
      </c>
      <c r="F8" s="8">
        <v>34405</v>
      </c>
      <c r="G8" s="8">
        <f t="shared" si="2"/>
        <v>273934</v>
      </c>
    </row>
    <row r="9" spans="2:10" x14ac:dyDescent="0.25">
      <c r="B9" s="14">
        <v>43983</v>
      </c>
      <c r="C9" s="8">
        <f t="shared" si="0"/>
        <v>239529</v>
      </c>
      <c r="D9" s="7">
        <v>0</v>
      </c>
      <c r="E9" s="6">
        <f t="shared" si="1"/>
        <v>0</v>
      </c>
      <c r="F9" s="8">
        <v>34405</v>
      </c>
      <c r="G9" s="8">
        <f t="shared" si="2"/>
        <v>273934</v>
      </c>
    </row>
    <row r="10" spans="2:10" x14ac:dyDescent="0.25">
      <c r="B10" s="14">
        <v>44013</v>
      </c>
      <c r="C10" s="8">
        <f t="shared" si="0"/>
        <v>239529</v>
      </c>
      <c r="D10" s="7">
        <v>0</v>
      </c>
      <c r="E10" s="6">
        <f t="shared" si="1"/>
        <v>0</v>
      </c>
      <c r="F10" s="8">
        <v>34405</v>
      </c>
      <c r="G10" s="8">
        <f t="shared" si="2"/>
        <v>273934</v>
      </c>
    </row>
    <row r="11" spans="2:10" x14ac:dyDescent="0.25">
      <c r="B11" s="14">
        <v>44044</v>
      </c>
      <c r="C11" s="8">
        <f t="shared" si="0"/>
        <v>239529</v>
      </c>
      <c r="D11" s="7">
        <v>0</v>
      </c>
      <c r="E11" s="6">
        <f t="shared" si="1"/>
        <v>0</v>
      </c>
      <c r="F11" s="8">
        <v>34405</v>
      </c>
      <c r="G11" s="8">
        <f t="shared" si="2"/>
        <v>273934</v>
      </c>
    </row>
    <row r="12" spans="2:10" x14ac:dyDescent="0.25">
      <c r="B12" s="14">
        <v>44075</v>
      </c>
      <c r="C12" s="8">
        <f t="shared" si="0"/>
        <v>239529</v>
      </c>
      <c r="D12" s="7">
        <v>0</v>
      </c>
      <c r="E12" s="6">
        <f t="shared" si="1"/>
        <v>0</v>
      </c>
      <c r="F12" s="8">
        <v>34405</v>
      </c>
      <c r="G12" s="8">
        <f t="shared" si="2"/>
        <v>273934</v>
      </c>
    </row>
    <row r="13" spans="2:10" x14ac:dyDescent="0.25">
      <c r="B13" s="14">
        <v>44105</v>
      </c>
      <c r="C13" s="8">
        <f t="shared" si="0"/>
        <v>239529</v>
      </c>
      <c r="D13" s="7">
        <v>0</v>
      </c>
      <c r="E13" s="6">
        <f t="shared" si="1"/>
        <v>0</v>
      </c>
      <c r="F13" s="8">
        <v>34405</v>
      </c>
      <c r="G13" s="8">
        <f t="shared" si="2"/>
        <v>273934</v>
      </c>
    </row>
    <row r="14" spans="2:10" x14ac:dyDescent="0.25">
      <c r="B14" s="14">
        <v>44136</v>
      </c>
      <c r="C14" s="8">
        <f t="shared" si="0"/>
        <v>239529</v>
      </c>
      <c r="D14" s="7">
        <v>0</v>
      </c>
      <c r="E14" s="6">
        <f t="shared" si="1"/>
        <v>0</v>
      </c>
      <c r="F14" s="8">
        <v>34405</v>
      </c>
      <c r="G14" s="8">
        <f t="shared" si="2"/>
        <v>273934</v>
      </c>
    </row>
    <row r="15" spans="2:10" x14ac:dyDescent="0.25">
      <c r="B15" s="14">
        <v>44166</v>
      </c>
      <c r="C15" s="8">
        <f t="shared" si="0"/>
        <v>239529</v>
      </c>
      <c r="D15" s="7">
        <v>0</v>
      </c>
      <c r="E15" s="6">
        <f t="shared" si="1"/>
        <v>0</v>
      </c>
      <c r="F15" s="8">
        <v>34405</v>
      </c>
      <c r="G15" s="8">
        <f t="shared" si="2"/>
        <v>273934</v>
      </c>
    </row>
    <row r="16" spans="2:10" ht="18" x14ac:dyDescent="0.4">
      <c r="B16" s="12" t="s">
        <v>13</v>
      </c>
      <c r="C16" s="2"/>
      <c r="D16" s="2"/>
      <c r="E16" s="2"/>
      <c r="F16" s="2"/>
      <c r="G16" s="13">
        <f>SUM(G4:G15)</f>
        <v>3287208</v>
      </c>
    </row>
    <row r="19" spans="2:4" x14ac:dyDescent="0.25">
      <c r="B19" s="16" t="s">
        <v>14</v>
      </c>
      <c r="C19" s="15" t="s">
        <v>18</v>
      </c>
    </row>
    <row r="21" spans="2:4" ht="18" x14ac:dyDescent="0.4">
      <c r="B21" s="19" t="s">
        <v>15</v>
      </c>
      <c r="C21" s="19"/>
      <c r="D21" s="13">
        <f>J6-G16</f>
        <v>394792</v>
      </c>
    </row>
  </sheetData>
  <mergeCells count="1">
    <mergeCell ref="B21:C21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J21"/>
  <sheetViews>
    <sheetView view="pageBreakPreview" topLeftCell="A6" zoomScaleNormal="100" zoomScaleSheetLayoutView="100" workbookViewId="0">
      <selection activeCell="H20" sqref="H20"/>
    </sheetView>
  </sheetViews>
  <sheetFormatPr baseColWidth="10" defaultRowHeight="15" x14ac:dyDescent="0.25"/>
  <cols>
    <col min="3" max="3" width="13" bestFit="1" customWidth="1"/>
    <col min="4" max="4" width="15.28515625" bestFit="1" customWidth="1"/>
    <col min="5" max="5" width="11.85546875" bestFit="1" customWidth="1"/>
    <col min="6" max="6" width="12" bestFit="1" customWidth="1"/>
    <col min="7" max="7" width="14.140625" bestFit="1" customWidth="1"/>
    <col min="9" max="9" width="12.85546875" bestFit="1" customWidth="1"/>
    <col min="10" max="10" width="14.5703125" bestFit="1" customWidth="1"/>
  </cols>
  <sheetData>
    <row r="2" spans="2:10" x14ac:dyDescent="0.25">
      <c r="I2" s="3" t="s">
        <v>19</v>
      </c>
      <c r="J2" s="9">
        <v>5.62E-2</v>
      </c>
    </row>
    <row r="3" spans="2:10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  <c r="G3" s="1" t="s">
        <v>5</v>
      </c>
    </row>
    <row r="4" spans="2:10" x14ac:dyDescent="0.25">
      <c r="B4" s="14">
        <v>44197</v>
      </c>
      <c r="C4" s="8">
        <v>253043</v>
      </c>
      <c r="D4" s="7">
        <v>0</v>
      </c>
      <c r="E4" s="6">
        <f>C4*D4</f>
        <v>0</v>
      </c>
      <c r="F4" s="8">
        <v>35303</v>
      </c>
      <c r="G4" s="8">
        <f>C4+E4+F4</f>
        <v>288346</v>
      </c>
    </row>
    <row r="5" spans="2:10" x14ac:dyDescent="0.25">
      <c r="B5" s="14">
        <v>44228</v>
      </c>
      <c r="C5" s="8">
        <v>253043</v>
      </c>
      <c r="D5" s="7">
        <v>0</v>
      </c>
      <c r="E5" s="6">
        <f t="shared" ref="E5:E15" si="0">C5*D5</f>
        <v>0</v>
      </c>
      <c r="F5" s="8">
        <v>35303</v>
      </c>
      <c r="G5" s="8">
        <f t="shared" ref="G5:G15" si="1">C5+E5+F5</f>
        <v>288346</v>
      </c>
    </row>
    <row r="6" spans="2:10" x14ac:dyDescent="0.25">
      <c r="B6" s="14">
        <v>44256</v>
      </c>
      <c r="C6" s="8">
        <v>253043</v>
      </c>
      <c r="D6" s="7">
        <v>0</v>
      </c>
      <c r="E6" s="6">
        <f t="shared" si="0"/>
        <v>0</v>
      </c>
      <c r="F6" s="8">
        <v>35303</v>
      </c>
      <c r="G6" s="8">
        <f t="shared" si="1"/>
        <v>288346</v>
      </c>
      <c r="I6" s="1" t="s">
        <v>16</v>
      </c>
      <c r="J6" s="17">
        <f>643000</f>
        <v>643000</v>
      </c>
    </row>
    <row r="7" spans="2:10" x14ac:dyDescent="0.25">
      <c r="B7" s="14">
        <v>44287</v>
      </c>
      <c r="C7" s="8">
        <v>253043</v>
      </c>
      <c r="D7" s="7">
        <v>0</v>
      </c>
      <c r="E7" s="6">
        <f t="shared" si="0"/>
        <v>0</v>
      </c>
      <c r="F7" s="8">
        <v>35303</v>
      </c>
      <c r="G7" s="8">
        <f t="shared" si="1"/>
        <v>288346</v>
      </c>
    </row>
    <row r="8" spans="2:10" x14ac:dyDescent="0.25">
      <c r="B8" s="14">
        <v>44317</v>
      </c>
      <c r="C8" s="8">
        <v>253043</v>
      </c>
      <c r="D8" s="7">
        <v>0</v>
      </c>
      <c r="E8" s="6">
        <f t="shared" si="0"/>
        <v>0</v>
      </c>
      <c r="F8" s="8">
        <v>35303</v>
      </c>
      <c r="G8" s="8">
        <f t="shared" si="1"/>
        <v>288346</v>
      </c>
    </row>
    <row r="9" spans="2:10" x14ac:dyDescent="0.25">
      <c r="B9" s="14">
        <v>44348</v>
      </c>
      <c r="C9" s="8">
        <v>253043</v>
      </c>
      <c r="D9" s="7">
        <v>0</v>
      </c>
      <c r="E9" s="6">
        <f t="shared" si="0"/>
        <v>0</v>
      </c>
      <c r="F9" s="8">
        <v>35303</v>
      </c>
      <c r="G9" s="8">
        <f t="shared" si="1"/>
        <v>288346</v>
      </c>
      <c r="J9" s="20"/>
    </row>
    <row r="10" spans="2:10" x14ac:dyDescent="0.25">
      <c r="B10" s="14">
        <v>44378</v>
      </c>
      <c r="C10" s="8">
        <v>253043</v>
      </c>
      <c r="D10" s="7">
        <v>0</v>
      </c>
      <c r="E10" s="6">
        <f t="shared" si="0"/>
        <v>0</v>
      </c>
      <c r="F10" s="8">
        <v>35303</v>
      </c>
      <c r="G10" s="8">
        <f t="shared" si="1"/>
        <v>288346</v>
      </c>
    </row>
    <row r="11" spans="2:10" x14ac:dyDescent="0.25">
      <c r="B11" s="14">
        <v>44409</v>
      </c>
      <c r="C11" s="8">
        <v>253043</v>
      </c>
      <c r="D11" s="7">
        <v>0</v>
      </c>
      <c r="E11" s="6">
        <f t="shared" si="0"/>
        <v>0</v>
      </c>
      <c r="F11" s="8">
        <v>35303</v>
      </c>
      <c r="G11" s="8">
        <f t="shared" si="1"/>
        <v>288346</v>
      </c>
    </row>
    <row r="12" spans="2:10" x14ac:dyDescent="0.25">
      <c r="B12" s="14">
        <v>44440</v>
      </c>
      <c r="C12" s="8">
        <v>253043</v>
      </c>
      <c r="D12" s="7">
        <v>0</v>
      </c>
      <c r="E12" s="6">
        <f t="shared" si="0"/>
        <v>0</v>
      </c>
      <c r="F12" s="8">
        <v>35303</v>
      </c>
      <c r="G12" s="8">
        <f t="shared" si="1"/>
        <v>288346</v>
      </c>
    </row>
    <row r="13" spans="2:10" x14ac:dyDescent="0.25">
      <c r="B13" s="14">
        <v>44470</v>
      </c>
      <c r="C13" s="8">
        <v>253043</v>
      </c>
      <c r="D13" s="7">
        <v>0</v>
      </c>
      <c r="E13" s="6">
        <f t="shared" si="0"/>
        <v>0</v>
      </c>
      <c r="F13" s="8">
        <v>35303</v>
      </c>
      <c r="G13" s="8">
        <f t="shared" si="1"/>
        <v>288346</v>
      </c>
    </row>
    <row r="14" spans="2:10" x14ac:dyDescent="0.25">
      <c r="B14" s="14">
        <v>44501</v>
      </c>
      <c r="C14" s="8">
        <v>253043</v>
      </c>
      <c r="D14" s="7">
        <v>0</v>
      </c>
      <c r="E14" s="6">
        <f t="shared" si="0"/>
        <v>0</v>
      </c>
      <c r="F14" s="8">
        <v>35303</v>
      </c>
      <c r="G14" s="8">
        <f t="shared" si="1"/>
        <v>288346</v>
      </c>
    </row>
    <row r="15" spans="2:10" x14ac:dyDescent="0.25">
      <c r="B15" s="14">
        <v>44531</v>
      </c>
      <c r="C15" s="8">
        <v>253043</v>
      </c>
      <c r="D15" s="7">
        <v>0</v>
      </c>
      <c r="E15" s="6">
        <f t="shared" si="0"/>
        <v>0</v>
      </c>
      <c r="F15" s="8">
        <v>35303</v>
      </c>
      <c r="G15" s="8">
        <f t="shared" si="1"/>
        <v>288346</v>
      </c>
    </row>
    <row r="16" spans="2:10" ht="18" x14ac:dyDescent="0.4">
      <c r="B16" s="12" t="s">
        <v>13</v>
      </c>
      <c r="C16" s="2"/>
      <c r="D16" s="2"/>
      <c r="E16" s="2"/>
      <c r="F16" s="2"/>
      <c r="G16" s="13">
        <f>SUM(G4:G15)</f>
        <v>3460152</v>
      </c>
    </row>
    <row r="19" spans="2:10" ht="29.25" customHeight="1" x14ac:dyDescent="0.25">
      <c r="B19" s="16" t="s">
        <v>14</v>
      </c>
      <c r="C19" s="37" t="s">
        <v>21</v>
      </c>
      <c r="D19" s="37"/>
      <c r="E19" s="37"/>
      <c r="F19" s="37"/>
      <c r="G19" s="37"/>
      <c r="H19" s="37"/>
      <c r="I19" s="37"/>
      <c r="J19" s="37"/>
    </row>
    <row r="21" spans="2:10" ht="18" x14ac:dyDescent="0.4">
      <c r="B21" s="19" t="s">
        <v>15</v>
      </c>
      <c r="C21" s="19"/>
      <c r="D21" s="13">
        <f>J6-G16</f>
        <v>-2817152</v>
      </c>
    </row>
  </sheetData>
  <mergeCells count="2">
    <mergeCell ref="B21:C21"/>
    <mergeCell ref="C19:J19"/>
  </mergeCells>
  <pageMargins left="0.7" right="0.7" top="0.75" bottom="0.75" header="0.3" footer="0.3"/>
  <pageSetup scale="70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2:J21"/>
  <sheetViews>
    <sheetView view="pageBreakPreview" zoomScale="60" zoomScaleNormal="100" workbookViewId="0">
      <selection activeCell="N19" sqref="N19"/>
    </sheetView>
  </sheetViews>
  <sheetFormatPr baseColWidth="10" defaultRowHeight="15" x14ac:dyDescent="0.25"/>
  <cols>
    <col min="3" max="3" width="13" bestFit="1" customWidth="1"/>
    <col min="4" max="4" width="15.28515625" bestFit="1" customWidth="1"/>
    <col min="5" max="5" width="11.85546875" bestFit="1" customWidth="1"/>
    <col min="6" max="6" width="12" bestFit="1" customWidth="1"/>
    <col min="7" max="7" width="14.140625" bestFit="1" customWidth="1"/>
    <col min="9" max="9" width="12.85546875" bestFit="1" customWidth="1"/>
    <col min="10" max="10" width="14.5703125" bestFit="1" customWidth="1"/>
  </cols>
  <sheetData>
    <row r="2" spans="2:10" x14ac:dyDescent="0.25">
      <c r="I2" s="3" t="s">
        <v>22</v>
      </c>
      <c r="J2" s="9">
        <v>0.1021</v>
      </c>
    </row>
    <row r="3" spans="2:10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  <c r="G3" s="1" t="s">
        <v>5</v>
      </c>
    </row>
    <row r="4" spans="2:10" x14ac:dyDescent="0.25">
      <c r="B4" s="14">
        <v>44562</v>
      </c>
      <c r="C4" s="8">
        <v>278879</v>
      </c>
      <c r="D4" s="7">
        <v>0</v>
      </c>
      <c r="E4" s="6">
        <f>C4*D4</f>
        <v>0</v>
      </c>
      <c r="F4" s="8">
        <v>37866</v>
      </c>
      <c r="G4" s="8">
        <f>C4+E4+F4</f>
        <v>316745</v>
      </c>
    </row>
    <row r="5" spans="2:10" x14ac:dyDescent="0.25">
      <c r="B5" s="14">
        <v>44593</v>
      </c>
      <c r="C5" s="8">
        <v>278879</v>
      </c>
      <c r="D5" s="7">
        <v>0</v>
      </c>
      <c r="E5" s="6">
        <f t="shared" ref="E5:E15" si="0">C5*D5</f>
        <v>0</v>
      </c>
      <c r="F5" s="8">
        <v>37866</v>
      </c>
      <c r="G5" s="8">
        <f t="shared" ref="G5:G15" si="1">C5+E5+F5</f>
        <v>316745</v>
      </c>
    </row>
    <row r="6" spans="2:10" x14ac:dyDescent="0.25">
      <c r="B6" s="14">
        <v>44621</v>
      </c>
      <c r="C6" s="8">
        <v>278879</v>
      </c>
      <c r="D6" s="7">
        <v>0</v>
      </c>
      <c r="E6" s="6">
        <f t="shared" si="0"/>
        <v>0</v>
      </c>
      <c r="F6" s="8">
        <v>37866</v>
      </c>
      <c r="G6" s="8">
        <f t="shared" si="1"/>
        <v>316745</v>
      </c>
      <c r="I6" s="1" t="s">
        <v>16</v>
      </c>
      <c r="J6" s="17">
        <v>0</v>
      </c>
    </row>
    <row r="7" spans="2:10" x14ac:dyDescent="0.25">
      <c r="B7" s="14">
        <v>44652</v>
      </c>
      <c r="C7" s="8">
        <v>278879</v>
      </c>
      <c r="D7" s="7">
        <v>0</v>
      </c>
      <c r="E7" s="6">
        <f t="shared" si="0"/>
        <v>0</v>
      </c>
      <c r="F7" s="8">
        <v>37866</v>
      </c>
      <c r="G7" s="8">
        <f t="shared" si="1"/>
        <v>316745</v>
      </c>
    </row>
    <row r="8" spans="2:10" x14ac:dyDescent="0.25">
      <c r="B8" s="14">
        <v>44682</v>
      </c>
      <c r="C8" s="8">
        <v>278879</v>
      </c>
      <c r="D8" s="7">
        <v>0</v>
      </c>
      <c r="E8" s="6">
        <f t="shared" si="0"/>
        <v>0</v>
      </c>
      <c r="F8" s="8">
        <v>37866</v>
      </c>
      <c r="G8" s="8">
        <f t="shared" si="1"/>
        <v>316745</v>
      </c>
    </row>
    <row r="9" spans="2:10" x14ac:dyDescent="0.25">
      <c r="B9" s="14">
        <v>44713</v>
      </c>
      <c r="C9" s="8">
        <v>278879</v>
      </c>
      <c r="D9" s="7">
        <v>0</v>
      </c>
      <c r="E9" s="6">
        <f t="shared" si="0"/>
        <v>0</v>
      </c>
      <c r="F9" s="8">
        <v>37866</v>
      </c>
      <c r="G9" s="8">
        <f t="shared" si="1"/>
        <v>316745</v>
      </c>
    </row>
    <row r="10" spans="2:10" x14ac:dyDescent="0.25">
      <c r="B10" s="14">
        <v>44743</v>
      </c>
      <c r="C10" s="8">
        <v>278879</v>
      </c>
      <c r="D10" s="7">
        <v>0</v>
      </c>
      <c r="E10" s="6">
        <f t="shared" si="0"/>
        <v>0</v>
      </c>
      <c r="F10" s="8">
        <v>37866</v>
      </c>
      <c r="G10" s="8">
        <f t="shared" si="1"/>
        <v>316745</v>
      </c>
    </row>
    <row r="11" spans="2:10" x14ac:dyDescent="0.25">
      <c r="B11" s="14">
        <v>44774</v>
      </c>
      <c r="C11" s="8">
        <v>278879</v>
      </c>
      <c r="D11" s="7">
        <v>0</v>
      </c>
      <c r="E11" s="6">
        <f t="shared" si="0"/>
        <v>0</v>
      </c>
      <c r="F11" s="8">
        <v>37866</v>
      </c>
      <c r="G11" s="8">
        <f t="shared" si="1"/>
        <v>316745</v>
      </c>
    </row>
    <row r="12" spans="2:10" x14ac:dyDescent="0.25">
      <c r="B12" s="14">
        <v>44805</v>
      </c>
      <c r="C12" s="8">
        <v>0</v>
      </c>
      <c r="D12" s="7"/>
      <c r="E12" s="6">
        <f t="shared" si="0"/>
        <v>0</v>
      </c>
      <c r="F12" s="8">
        <v>0</v>
      </c>
      <c r="G12" s="8">
        <f t="shared" si="1"/>
        <v>0</v>
      </c>
    </row>
    <row r="13" spans="2:10" x14ac:dyDescent="0.25">
      <c r="B13" s="14">
        <v>44835</v>
      </c>
      <c r="C13" s="8">
        <v>0</v>
      </c>
      <c r="D13" s="7"/>
      <c r="E13" s="6">
        <f t="shared" si="0"/>
        <v>0</v>
      </c>
      <c r="F13" s="8">
        <v>0</v>
      </c>
      <c r="G13" s="8">
        <f t="shared" si="1"/>
        <v>0</v>
      </c>
    </row>
    <row r="14" spans="2:10" x14ac:dyDescent="0.25">
      <c r="B14" s="14">
        <v>44866</v>
      </c>
      <c r="C14" s="8">
        <v>0</v>
      </c>
      <c r="D14" s="7"/>
      <c r="E14" s="6">
        <f t="shared" si="0"/>
        <v>0</v>
      </c>
      <c r="F14" s="8">
        <v>0</v>
      </c>
      <c r="G14" s="8">
        <f t="shared" si="1"/>
        <v>0</v>
      </c>
    </row>
    <row r="15" spans="2:10" x14ac:dyDescent="0.25">
      <c r="B15" s="14">
        <v>44896</v>
      </c>
      <c r="C15" s="8">
        <v>0</v>
      </c>
      <c r="D15" s="7"/>
      <c r="E15" s="6">
        <f t="shared" si="0"/>
        <v>0</v>
      </c>
      <c r="F15" s="8">
        <v>0</v>
      </c>
      <c r="G15" s="8">
        <f t="shared" si="1"/>
        <v>0</v>
      </c>
    </row>
    <row r="16" spans="2:10" ht="18" x14ac:dyDescent="0.4">
      <c r="B16" s="12" t="s">
        <v>13</v>
      </c>
      <c r="C16" s="2"/>
      <c r="D16" s="2"/>
      <c r="E16" s="2"/>
      <c r="F16" s="2"/>
      <c r="G16" s="13">
        <f>SUM(G4:G15)</f>
        <v>2533960</v>
      </c>
    </row>
    <row r="19" spans="2:10" ht="35.25" customHeight="1" x14ac:dyDescent="0.25">
      <c r="B19" s="16" t="s">
        <v>14</v>
      </c>
      <c r="C19" s="37" t="s">
        <v>23</v>
      </c>
      <c r="D19" s="37"/>
      <c r="E19" s="37"/>
      <c r="F19" s="37"/>
      <c r="G19" s="37"/>
      <c r="H19" s="37"/>
      <c r="I19" s="37"/>
      <c r="J19" s="37"/>
    </row>
    <row r="21" spans="2:10" ht="18" x14ac:dyDescent="0.4">
      <c r="B21" s="19" t="s">
        <v>15</v>
      </c>
      <c r="C21" s="19"/>
      <c r="D21" s="13">
        <f>J6-G16</f>
        <v>-2533960</v>
      </c>
    </row>
  </sheetData>
  <mergeCells count="2">
    <mergeCell ref="B21:C21"/>
    <mergeCell ref="C19:J19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2:J53"/>
  <sheetViews>
    <sheetView view="pageBreakPreview" topLeftCell="A22" zoomScale="60" zoomScaleNormal="70" workbookViewId="0">
      <selection activeCell="F32" sqref="F32"/>
    </sheetView>
  </sheetViews>
  <sheetFormatPr baseColWidth="10" defaultRowHeight="15" x14ac:dyDescent="0.25"/>
  <cols>
    <col min="3" max="3" width="13" bestFit="1" customWidth="1"/>
    <col min="4" max="4" width="15.28515625" bestFit="1" customWidth="1"/>
    <col min="5" max="5" width="11.85546875" bestFit="1" customWidth="1"/>
    <col min="6" max="6" width="12" bestFit="1" customWidth="1"/>
    <col min="7" max="7" width="15.28515625" bestFit="1" customWidth="1"/>
    <col min="9" max="9" width="12.85546875" bestFit="1" customWidth="1"/>
    <col min="10" max="10" width="18.7109375" customWidth="1"/>
  </cols>
  <sheetData>
    <row r="2" spans="2:10" x14ac:dyDescent="0.25">
      <c r="I2" s="3"/>
      <c r="J2" s="9">
        <v>0</v>
      </c>
    </row>
    <row r="3" spans="2:10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  <c r="G3" s="1" t="s">
        <v>5</v>
      </c>
    </row>
    <row r="4" spans="2:10" x14ac:dyDescent="0.25">
      <c r="B4" s="14">
        <v>43525</v>
      </c>
      <c r="C4" s="8">
        <f>235783-783</f>
        <v>235000</v>
      </c>
      <c r="D4" s="7">
        <v>0</v>
      </c>
      <c r="E4" s="6">
        <f>C4*D4</f>
        <v>0</v>
      </c>
      <c r="F4" s="8">
        <v>32729</v>
      </c>
      <c r="G4" s="8">
        <f>C4+E4+F4</f>
        <v>267729</v>
      </c>
      <c r="H4" s="20"/>
    </row>
    <row r="5" spans="2:10" x14ac:dyDescent="0.25">
      <c r="B5" s="14">
        <v>43556</v>
      </c>
      <c r="C5" s="8">
        <f>235783-783</f>
        <v>235000</v>
      </c>
      <c r="D5" s="7">
        <v>0</v>
      </c>
      <c r="E5" s="6">
        <f t="shared" ref="E5:E46" si="0">C5*D5</f>
        <v>0</v>
      </c>
      <c r="F5" s="8">
        <v>32729</v>
      </c>
      <c r="G5" s="8">
        <f t="shared" ref="G5:G46" si="1">C5+E5+F5</f>
        <v>267729</v>
      </c>
    </row>
    <row r="6" spans="2:10" x14ac:dyDescent="0.25">
      <c r="B6" s="14">
        <v>43586</v>
      </c>
      <c r="C6" s="8">
        <f t="shared" ref="C6:C13" si="2">235783-783</f>
        <v>235000</v>
      </c>
      <c r="D6" s="7">
        <v>0</v>
      </c>
      <c r="E6" s="6">
        <f t="shared" si="0"/>
        <v>0</v>
      </c>
      <c r="F6" s="8">
        <v>32729</v>
      </c>
      <c r="G6" s="8">
        <f t="shared" si="1"/>
        <v>267729</v>
      </c>
      <c r="I6" s="1" t="s">
        <v>16</v>
      </c>
      <c r="J6" s="17">
        <v>17630302</v>
      </c>
    </row>
    <row r="7" spans="2:10" x14ac:dyDescent="0.25">
      <c r="B7" s="14">
        <v>43617</v>
      </c>
      <c r="C7" s="8">
        <f t="shared" si="2"/>
        <v>235000</v>
      </c>
      <c r="D7" s="7">
        <v>0</v>
      </c>
      <c r="E7" s="6">
        <f t="shared" si="0"/>
        <v>0</v>
      </c>
      <c r="F7" s="8">
        <v>32729</v>
      </c>
      <c r="G7" s="8">
        <f t="shared" si="1"/>
        <v>267729</v>
      </c>
    </row>
    <row r="8" spans="2:10" x14ac:dyDescent="0.25">
      <c r="B8" s="14">
        <v>43647</v>
      </c>
      <c r="C8" s="8">
        <f t="shared" si="2"/>
        <v>235000</v>
      </c>
      <c r="D8" s="7">
        <v>0</v>
      </c>
      <c r="E8" s="6">
        <f t="shared" si="0"/>
        <v>0</v>
      </c>
      <c r="F8" s="8">
        <v>32729</v>
      </c>
      <c r="G8" s="8">
        <f t="shared" si="1"/>
        <v>267729</v>
      </c>
    </row>
    <row r="9" spans="2:10" x14ac:dyDescent="0.25">
      <c r="B9" s="14">
        <v>43678</v>
      </c>
      <c r="C9" s="8">
        <f t="shared" si="2"/>
        <v>235000</v>
      </c>
      <c r="D9" s="7">
        <v>0</v>
      </c>
      <c r="E9" s="6">
        <f t="shared" si="0"/>
        <v>0</v>
      </c>
      <c r="F9" s="8">
        <v>32729</v>
      </c>
      <c r="G9" s="8">
        <f t="shared" si="1"/>
        <v>267729</v>
      </c>
    </row>
    <row r="10" spans="2:10" x14ac:dyDescent="0.25">
      <c r="B10" s="14">
        <v>43709</v>
      </c>
      <c r="C10" s="8">
        <f t="shared" si="2"/>
        <v>235000</v>
      </c>
      <c r="D10" s="7">
        <v>0</v>
      </c>
      <c r="E10" s="6">
        <f t="shared" si="0"/>
        <v>0</v>
      </c>
      <c r="F10" s="8">
        <v>32729</v>
      </c>
      <c r="G10" s="8">
        <f t="shared" si="1"/>
        <v>267729</v>
      </c>
    </row>
    <row r="11" spans="2:10" x14ac:dyDescent="0.25">
      <c r="B11" s="14">
        <v>43739</v>
      </c>
      <c r="C11" s="8">
        <f t="shared" si="2"/>
        <v>235000</v>
      </c>
      <c r="D11" s="7">
        <v>0</v>
      </c>
      <c r="E11" s="6">
        <f t="shared" si="0"/>
        <v>0</v>
      </c>
      <c r="F11" s="8">
        <v>32729</v>
      </c>
      <c r="G11" s="8">
        <f t="shared" si="1"/>
        <v>267729</v>
      </c>
    </row>
    <row r="12" spans="2:10" x14ac:dyDescent="0.25">
      <c r="B12" s="14">
        <v>43770</v>
      </c>
      <c r="C12" s="8">
        <f t="shared" si="2"/>
        <v>235000</v>
      </c>
      <c r="D12" s="7">
        <v>0</v>
      </c>
      <c r="E12" s="6">
        <f t="shared" si="0"/>
        <v>0</v>
      </c>
      <c r="F12" s="8">
        <v>32729</v>
      </c>
      <c r="G12" s="8">
        <f t="shared" si="1"/>
        <v>267729</v>
      </c>
      <c r="J12" s="20"/>
    </row>
    <row r="13" spans="2:10" x14ac:dyDescent="0.25">
      <c r="B13" s="14">
        <v>43800</v>
      </c>
      <c r="C13" s="8">
        <f t="shared" si="2"/>
        <v>235000</v>
      </c>
      <c r="D13" s="7">
        <v>0</v>
      </c>
      <c r="E13" s="6">
        <f t="shared" si="0"/>
        <v>0</v>
      </c>
      <c r="F13" s="8">
        <v>32729</v>
      </c>
      <c r="G13" s="8">
        <f t="shared" si="1"/>
        <v>267729</v>
      </c>
    </row>
    <row r="14" spans="2:10" x14ac:dyDescent="0.25">
      <c r="B14" s="14">
        <v>43831</v>
      </c>
      <c r="C14" s="8">
        <f>'LIQUIDACION 2020'!C4</f>
        <v>239529</v>
      </c>
      <c r="D14" s="7">
        <v>0</v>
      </c>
      <c r="E14" s="6">
        <f t="shared" si="0"/>
        <v>0</v>
      </c>
      <c r="F14" s="8">
        <f>'LIQUIDACION 2020'!F4</f>
        <v>34405</v>
      </c>
      <c r="G14" s="8">
        <f t="shared" si="1"/>
        <v>273934</v>
      </c>
    </row>
    <row r="15" spans="2:10" x14ac:dyDescent="0.25">
      <c r="B15" s="14">
        <v>43862</v>
      </c>
      <c r="C15" s="8">
        <f>'LIQUIDACION 2020'!C5</f>
        <v>239529</v>
      </c>
      <c r="D15" s="7">
        <v>0</v>
      </c>
      <c r="E15" s="6">
        <f t="shared" si="0"/>
        <v>0</v>
      </c>
      <c r="F15" s="8">
        <f>'LIQUIDACION 2020'!F5</f>
        <v>34405</v>
      </c>
      <c r="G15" s="8">
        <f t="shared" si="1"/>
        <v>273934</v>
      </c>
    </row>
    <row r="16" spans="2:10" x14ac:dyDescent="0.25">
      <c r="B16" s="14">
        <v>43891</v>
      </c>
      <c r="C16" s="8">
        <f>'LIQUIDACION 2020'!C6</f>
        <v>239529</v>
      </c>
      <c r="D16" s="7">
        <v>0</v>
      </c>
      <c r="E16" s="6">
        <f t="shared" si="0"/>
        <v>0</v>
      </c>
      <c r="F16" s="8">
        <f>'LIQUIDACION 2020'!F6</f>
        <v>34405</v>
      </c>
      <c r="G16" s="8">
        <f t="shared" si="1"/>
        <v>273934</v>
      </c>
    </row>
    <row r="17" spans="2:7" x14ac:dyDescent="0.25">
      <c r="B17" s="14">
        <v>43922</v>
      </c>
      <c r="C17" s="8">
        <f>'LIQUIDACION 2020'!C7</f>
        <v>239529</v>
      </c>
      <c r="D17" s="7">
        <v>0</v>
      </c>
      <c r="E17" s="6">
        <f t="shared" si="0"/>
        <v>0</v>
      </c>
      <c r="F17" s="8">
        <f>'LIQUIDACION 2020'!F7</f>
        <v>34405</v>
      </c>
      <c r="G17" s="8">
        <f t="shared" si="1"/>
        <v>273934</v>
      </c>
    </row>
    <row r="18" spans="2:7" x14ac:dyDescent="0.25">
      <c r="B18" s="14">
        <v>43952</v>
      </c>
      <c r="C18" s="8">
        <f>'LIQUIDACION 2020'!C8</f>
        <v>239529</v>
      </c>
      <c r="D18" s="7">
        <v>0</v>
      </c>
      <c r="E18" s="6">
        <f t="shared" si="0"/>
        <v>0</v>
      </c>
      <c r="F18" s="8">
        <f>'LIQUIDACION 2020'!F8</f>
        <v>34405</v>
      </c>
      <c r="G18" s="8">
        <f t="shared" si="1"/>
        <v>273934</v>
      </c>
    </row>
    <row r="19" spans="2:7" x14ac:dyDescent="0.25">
      <c r="B19" s="14">
        <v>43983</v>
      </c>
      <c r="C19" s="8">
        <f>'LIQUIDACION 2020'!C9</f>
        <v>239529</v>
      </c>
      <c r="D19" s="7">
        <v>0</v>
      </c>
      <c r="E19" s="6">
        <f t="shared" si="0"/>
        <v>0</v>
      </c>
      <c r="F19" s="8">
        <f>'LIQUIDACION 2020'!F9</f>
        <v>34405</v>
      </c>
      <c r="G19" s="8">
        <f t="shared" si="1"/>
        <v>273934</v>
      </c>
    </row>
    <row r="20" spans="2:7" x14ac:dyDescent="0.25">
      <c r="B20" s="14">
        <v>44013</v>
      </c>
      <c r="C20" s="8">
        <f>'LIQUIDACION 2020'!C10</f>
        <v>239529</v>
      </c>
      <c r="D20" s="7">
        <v>0</v>
      </c>
      <c r="E20" s="6">
        <f t="shared" si="0"/>
        <v>0</v>
      </c>
      <c r="F20" s="8">
        <f>'LIQUIDACION 2020'!F10</f>
        <v>34405</v>
      </c>
      <c r="G20" s="8">
        <f t="shared" si="1"/>
        <v>273934</v>
      </c>
    </row>
    <row r="21" spans="2:7" x14ac:dyDescent="0.25">
      <c r="B21" s="14">
        <v>44044</v>
      </c>
      <c r="C21" s="8">
        <f>'LIQUIDACION 2020'!C11</f>
        <v>239529</v>
      </c>
      <c r="D21" s="7">
        <v>0</v>
      </c>
      <c r="E21" s="6">
        <f t="shared" si="0"/>
        <v>0</v>
      </c>
      <c r="F21" s="8">
        <f>'LIQUIDACION 2020'!F11</f>
        <v>34405</v>
      </c>
      <c r="G21" s="8">
        <f t="shared" si="1"/>
        <v>273934</v>
      </c>
    </row>
    <row r="22" spans="2:7" x14ac:dyDescent="0.25">
      <c r="B22" s="14">
        <v>44075</v>
      </c>
      <c r="C22" s="8">
        <f>'LIQUIDACION 2020'!C12</f>
        <v>239529</v>
      </c>
      <c r="D22" s="7">
        <v>0</v>
      </c>
      <c r="E22" s="6">
        <f t="shared" si="0"/>
        <v>0</v>
      </c>
      <c r="F22" s="8">
        <f>'LIQUIDACION 2020'!F12</f>
        <v>34405</v>
      </c>
      <c r="G22" s="8">
        <f t="shared" si="1"/>
        <v>273934</v>
      </c>
    </row>
    <row r="23" spans="2:7" x14ac:dyDescent="0.25">
      <c r="B23" s="14">
        <v>44105</v>
      </c>
      <c r="C23" s="8">
        <f>'LIQUIDACION 2020'!C13</f>
        <v>239529</v>
      </c>
      <c r="D23" s="7">
        <v>0</v>
      </c>
      <c r="E23" s="6">
        <f t="shared" si="0"/>
        <v>0</v>
      </c>
      <c r="F23" s="8">
        <f>'LIQUIDACION 2020'!F13</f>
        <v>34405</v>
      </c>
      <c r="G23" s="8">
        <f t="shared" si="1"/>
        <v>273934</v>
      </c>
    </row>
    <row r="24" spans="2:7" x14ac:dyDescent="0.25">
      <c r="B24" s="14">
        <v>44136</v>
      </c>
      <c r="C24" s="8">
        <f>'LIQUIDACION 2020'!C14</f>
        <v>239529</v>
      </c>
      <c r="D24" s="7">
        <v>0</v>
      </c>
      <c r="E24" s="6">
        <f t="shared" si="0"/>
        <v>0</v>
      </c>
      <c r="F24" s="8">
        <f>'LIQUIDACION 2020'!F14</f>
        <v>34405</v>
      </c>
      <c r="G24" s="8">
        <f t="shared" si="1"/>
        <v>273934</v>
      </c>
    </row>
    <row r="25" spans="2:7" x14ac:dyDescent="0.25">
      <c r="B25" s="14">
        <v>44166</v>
      </c>
      <c r="C25" s="8">
        <f>'LIQUIDACION 2020'!C15</f>
        <v>239529</v>
      </c>
      <c r="D25" s="7">
        <v>0</v>
      </c>
      <c r="E25" s="6">
        <f t="shared" si="0"/>
        <v>0</v>
      </c>
      <c r="F25" s="8">
        <f>'LIQUIDACION 2020'!F15</f>
        <v>34405</v>
      </c>
      <c r="G25" s="8">
        <f t="shared" si="1"/>
        <v>273934</v>
      </c>
    </row>
    <row r="26" spans="2:7" x14ac:dyDescent="0.25">
      <c r="B26" s="14">
        <v>44197</v>
      </c>
      <c r="C26" s="8">
        <f>'LIQUIDACION 2021'!C4</f>
        <v>253043</v>
      </c>
      <c r="D26" s="7">
        <v>0</v>
      </c>
      <c r="E26" s="6">
        <f t="shared" si="0"/>
        <v>0</v>
      </c>
      <c r="F26" s="8">
        <f>'LIQUIDACION 2021'!F4</f>
        <v>35303</v>
      </c>
      <c r="G26" s="8">
        <f t="shared" si="1"/>
        <v>288346</v>
      </c>
    </row>
    <row r="27" spans="2:7" x14ac:dyDescent="0.25">
      <c r="B27" s="14">
        <v>44228</v>
      </c>
      <c r="C27" s="8">
        <f>'LIQUIDACION 2021'!C5</f>
        <v>253043</v>
      </c>
      <c r="D27" s="7">
        <v>0</v>
      </c>
      <c r="E27" s="6">
        <f t="shared" si="0"/>
        <v>0</v>
      </c>
      <c r="F27" s="8">
        <f>'LIQUIDACION 2021'!F5</f>
        <v>35303</v>
      </c>
      <c r="G27" s="8">
        <f t="shared" si="1"/>
        <v>288346</v>
      </c>
    </row>
    <row r="28" spans="2:7" x14ac:dyDescent="0.25">
      <c r="B28" s="14">
        <v>44256</v>
      </c>
      <c r="C28" s="8">
        <f>'LIQUIDACION 2021'!C6</f>
        <v>253043</v>
      </c>
      <c r="D28" s="7">
        <v>0</v>
      </c>
      <c r="E28" s="6">
        <f t="shared" si="0"/>
        <v>0</v>
      </c>
      <c r="F28" s="8">
        <f>'LIQUIDACION 2021'!F6</f>
        <v>35303</v>
      </c>
      <c r="G28" s="8">
        <f t="shared" si="1"/>
        <v>288346</v>
      </c>
    </row>
    <row r="29" spans="2:7" x14ac:dyDescent="0.25">
      <c r="B29" s="14">
        <v>44287</v>
      </c>
      <c r="C29" s="8">
        <f>'LIQUIDACION 2021'!C7</f>
        <v>253043</v>
      </c>
      <c r="D29" s="7">
        <v>0</v>
      </c>
      <c r="E29" s="6">
        <f t="shared" si="0"/>
        <v>0</v>
      </c>
      <c r="F29" s="8">
        <f>'LIQUIDACION 2021'!F7</f>
        <v>35303</v>
      </c>
      <c r="G29" s="8">
        <f t="shared" si="1"/>
        <v>288346</v>
      </c>
    </row>
    <row r="30" spans="2:7" x14ac:dyDescent="0.25">
      <c r="B30" s="14">
        <v>44317</v>
      </c>
      <c r="C30" s="8">
        <f>'LIQUIDACION 2021'!C8</f>
        <v>253043</v>
      </c>
      <c r="D30" s="7">
        <v>0</v>
      </c>
      <c r="E30" s="6">
        <f t="shared" si="0"/>
        <v>0</v>
      </c>
      <c r="F30" s="8">
        <f>'LIQUIDACION 2021'!F8</f>
        <v>35303</v>
      </c>
      <c r="G30" s="8">
        <f t="shared" si="1"/>
        <v>288346</v>
      </c>
    </row>
    <row r="31" spans="2:7" x14ac:dyDescent="0.25">
      <c r="B31" s="14">
        <v>44348</v>
      </c>
      <c r="C31" s="8">
        <f>'LIQUIDACION 2021'!C9</f>
        <v>253043</v>
      </c>
      <c r="D31" s="7">
        <v>0</v>
      </c>
      <c r="E31" s="6">
        <f t="shared" si="0"/>
        <v>0</v>
      </c>
      <c r="F31" s="8">
        <f>'LIQUIDACION 2021'!F9</f>
        <v>35303</v>
      </c>
      <c r="G31" s="8">
        <f t="shared" si="1"/>
        <v>288346</v>
      </c>
    </row>
    <row r="32" spans="2:7" x14ac:dyDescent="0.25">
      <c r="B32" s="14">
        <v>44378</v>
      </c>
      <c r="C32" s="8">
        <f>'LIQUIDACION 2021'!C10</f>
        <v>253043</v>
      </c>
      <c r="D32" s="7">
        <v>0</v>
      </c>
      <c r="E32" s="6">
        <f t="shared" si="0"/>
        <v>0</v>
      </c>
      <c r="F32" s="8">
        <f>'LIQUIDACION 2021'!F10</f>
        <v>35303</v>
      </c>
      <c r="G32" s="8">
        <f t="shared" si="1"/>
        <v>288346</v>
      </c>
    </row>
    <row r="33" spans="2:7" x14ac:dyDescent="0.25">
      <c r="B33" s="14">
        <v>44409</v>
      </c>
      <c r="C33" s="8">
        <f>'LIQUIDACION 2021'!C11</f>
        <v>253043</v>
      </c>
      <c r="D33" s="7">
        <v>0</v>
      </c>
      <c r="E33" s="6">
        <f t="shared" si="0"/>
        <v>0</v>
      </c>
      <c r="F33" s="8">
        <f>'LIQUIDACION 2021'!F11</f>
        <v>35303</v>
      </c>
      <c r="G33" s="8">
        <f t="shared" si="1"/>
        <v>288346</v>
      </c>
    </row>
    <row r="34" spans="2:7" x14ac:dyDescent="0.25">
      <c r="B34" s="14">
        <v>44440</v>
      </c>
      <c r="C34" s="8">
        <f>'LIQUIDACION 2021'!C12</f>
        <v>253043</v>
      </c>
      <c r="D34" s="7">
        <v>0</v>
      </c>
      <c r="E34" s="6">
        <f t="shared" si="0"/>
        <v>0</v>
      </c>
      <c r="F34" s="8">
        <f>'LIQUIDACION 2021'!F12</f>
        <v>35303</v>
      </c>
      <c r="G34" s="8">
        <f t="shared" si="1"/>
        <v>288346</v>
      </c>
    </row>
    <row r="35" spans="2:7" x14ac:dyDescent="0.25">
      <c r="B35" s="14">
        <v>44470</v>
      </c>
      <c r="C35" s="8">
        <f>'LIQUIDACION 2021'!C13</f>
        <v>253043</v>
      </c>
      <c r="D35" s="7">
        <v>0</v>
      </c>
      <c r="E35" s="6">
        <f t="shared" si="0"/>
        <v>0</v>
      </c>
      <c r="F35" s="8">
        <f>'LIQUIDACION 2021'!F13</f>
        <v>35303</v>
      </c>
      <c r="G35" s="8">
        <f t="shared" si="1"/>
        <v>288346</v>
      </c>
    </row>
    <row r="36" spans="2:7" x14ac:dyDescent="0.25">
      <c r="B36" s="14">
        <v>44501</v>
      </c>
      <c r="C36" s="8">
        <f>'LIQUIDACION 2021'!C14</f>
        <v>253043</v>
      </c>
      <c r="D36" s="7">
        <v>0</v>
      </c>
      <c r="E36" s="6">
        <f t="shared" si="0"/>
        <v>0</v>
      </c>
      <c r="F36" s="8">
        <f>'LIQUIDACION 2021'!F14</f>
        <v>35303</v>
      </c>
      <c r="G36" s="8">
        <f t="shared" si="1"/>
        <v>288346</v>
      </c>
    </row>
    <row r="37" spans="2:7" x14ac:dyDescent="0.25">
      <c r="B37" s="14">
        <v>44531</v>
      </c>
      <c r="C37" s="8">
        <f>'LIQUIDACION 2021'!C15</f>
        <v>253043</v>
      </c>
      <c r="D37" s="7">
        <v>0</v>
      </c>
      <c r="E37" s="6">
        <f t="shared" si="0"/>
        <v>0</v>
      </c>
      <c r="F37" s="8">
        <f>'LIQUIDACION 2021'!F15</f>
        <v>35303</v>
      </c>
      <c r="G37" s="8">
        <f t="shared" si="1"/>
        <v>288346</v>
      </c>
    </row>
    <row r="38" spans="2:7" x14ac:dyDescent="0.25">
      <c r="B38" s="14">
        <v>44562</v>
      </c>
      <c r="C38" s="8">
        <f>'LIQUIDACION 2022'!C4</f>
        <v>278879</v>
      </c>
      <c r="D38" s="7">
        <v>0</v>
      </c>
      <c r="E38" s="6">
        <f t="shared" si="0"/>
        <v>0</v>
      </c>
      <c r="F38" s="8">
        <f>'LIQUIDACION 2022'!F4</f>
        <v>37866</v>
      </c>
      <c r="G38" s="8">
        <f t="shared" si="1"/>
        <v>316745</v>
      </c>
    </row>
    <row r="39" spans="2:7" x14ac:dyDescent="0.25">
      <c r="B39" s="14">
        <v>44593</v>
      </c>
      <c r="C39" s="8">
        <f>'LIQUIDACION 2022'!C5</f>
        <v>278879</v>
      </c>
      <c r="D39" s="7">
        <v>0</v>
      </c>
      <c r="E39" s="6">
        <f t="shared" si="0"/>
        <v>0</v>
      </c>
      <c r="F39" s="8">
        <f>'LIQUIDACION 2022'!F5</f>
        <v>37866</v>
      </c>
      <c r="G39" s="8">
        <f t="shared" si="1"/>
        <v>316745</v>
      </c>
    </row>
    <row r="40" spans="2:7" x14ac:dyDescent="0.25">
      <c r="B40" s="14">
        <v>44621</v>
      </c>
      <c r="C40" s="8">
        <f>'LIQUIDACION 2022'!C6</f>
        <v>278879</v>
      </c>
      <c r="D40" s="7">
        <v>0</v>
      </c>
      <c r="E40" s="6">
        <f t="shared" si="0"/>
        <v>0</v>
      </c>
      <c r="F40" s="8">
        <f>'LIQUIDACION 2022'!F6</f>
        <v>37866</v>
      </c>
      <c r="G40" s="8">
        <f t="shared" si="1"/>
        <v>316745</v>
      </c>
    </row>
    <row r="41" spans="2:7" x14ac:dyDescent="0.25">
      <c r="B41" s="14">
        <v>44652</v>
      </c>
      <c r="C41" s="8">
        <f>'LIQUIDACION 2022'!C7</f>
        <v>278879</v>
      </c>
      <c r="D41" s="7">
        <v>0</v>
      </c>
      <c r="E41" s="6">
        <f t="shared" si="0"/>
        <v>0</v>
      </c>
      <c r="F41" s="8">
        <f>'LIQUIDACION 2022'!F7</f>
        <v>37866</v>
      </c>
      <c r="G41" s="8">
        <f t="shared" si="1"/>
        <v>316745</v>
      </c>
    </row>
    <row r="42" spans="2:7" x14ac:dyDescent="0.25">
      <c r="B42" s="14">
        <v>44682</v>
      </c>
      <c r="C42" s="8">
        <f>'LIQUIDACION 2022'!C8</f>
        <v>278879</v>
      </c>
      <c r="D42" s="7">
        <v>0</v>
      </c>
      <c r="E42" s="6">
        <f t="shared" si="0"/>
        <v>0</v>
      </c>
      <c r="F42" s="8">
        <f>'LIQUIDACION 2022'!F8</f>
        <v>37866</v>
      </c>
      <c r="G42" s="8">
        <f t="shared" si="1"/>
        <v>316745</v>
      </c>
    </row>
    <row r="43" spans="2:7" x14ac:dyDescent="0.25">
      <c r="B43" s="14">
        <v>44713</v>
      </c>
      <c r="C43" s="8">
        <f>'LIQUIDACION 2022'!C9</f>
        <v>278879</v>
      </c>
      <c r="D43" s="7">
        <v>0</v>
      </c>
      <c r="E43" s="6">
        <f t="shared" si="0"/>
        <v>0</v>
      </c>
      <c r="F43" s="8">
        <f>'LIQUIDACION 2022'!F9</f>
        <v>37866</v>
      </c>
      <c r="G43" s="8">
        <f t="shared" si="1"/>
        <v>316745</v>
      </c>
    </row>
    <row r="44" spans="2:7" x14ac:dyDescent="0.25">
      <c r="B44" s="14">
        <v>44743</v>
      </c>
      <c r="C44" s="8">
        <f>'LIQUIDACION 2022'!C10</f>
        <v>278879</v>
      </c>
      <c r="D44" s="7">
        <v>0</v>
      </c>
      <c r="E44" s="6">
        <f t="shared" si="0"/>
        <v>0</v>
      </c>
      <c r="F44" s="8">
        <f>'LIQUIDACION 2022'!F10</f>
        <v>37866</v>
      </c>
      <c r="G44" s="8">
        <f t="shared" si="1"/>
        <v>316745</v>
      </c>
    </row>
    <row r="45" spans="2:7" x14ac:dyDescent="0.25">
      <c r="B45" s="14">
        <v>44774</v>
      </c>
      <c r="C45" s="8">
        <f>'LIQUIDACION 2022'!C11</f>
        <v>278879</v>
      </c>
      <c r="D45" s="7">
        <v>0</v>
      </c>
      <c r="E45" s="6">
        <f t="shared" si="0"/>
        <v>0</v>
      </c>
      <c r="F45" s="8">
        <f>'LIQUIDACION 2022'!F11</f>
        <v>37866</v>
      </c>
      <c r="G45" s="8">
        <f t="shared" si="1"/>
        <v>316745</v>
      </c>
    </row>
    <row r="46" spans="2:7" x14ac:dyDescent="0.25">
      <c r="B46" s="14">
        <v>44805</v>
      </c>
      <c r="C46" s="8">
        <v>0</v>
      </c>
      <c r="D46" s="7">
        <v>0</v>
      </c>
      <c r="E46" s="6">
        <f t="shared" si="0"/>
        <v>0</v>
      </c>
      <c r="F46" s="8">
        <v>0</v>
      </c>
      <c r="G46" s="8">
        <f t="shared" si="1"/>
        <v>0</v>
      </c>
    </row>
    <row r="47" spans="2:7" ht="18" x14ac:dyDescent="0.4">
      <c r="B47" s="12" t="s">
        <v>13</v>
      </c>
      <c r="C47" s="2"/>
      <c r="D47" s="2"/>
      <c r="E47" s="2"/>
      <c r="F47" s="2"/>
      <c r="G47" s="13">
        <f>SUM(G4:G46)</f>
        <v>11958610</v>
      </c>
    </row>
    <row r="50" spans="2:4" x14ac:dyDescent="0.25">
      <c r="B50" s="16" t="s">
        <v>14</v>
      </c>
      <c r="C50" s="15" t="s">
        <v>24</v>
      </c>
    </row>
    <row r="51" spans="2:4" x14ac:dyDescent="0.25">
      <c r="B51" s="16"/>
      <c r="C51" s="15" t="s">
        <v>25</v>
      </c>
    </row>
    <row r="53" spans="2:4" ht="18" x14ac:dyDescent="0.4">
      <c r="B53" s="19" t="s">
        <v>15</v>
      </c>
      <c r="C53" s="19"/>
      <c r="D53" s="13">
        <f>J6-G47</f>
        <v>5671692</v>
      </c>
    </row>
  </sheetData>
  <mergeCells count="1">
    <mergeCell ref="B53:C53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3:F11"/>
  <sheetViews>
    <sheetView workbookViewId="0">
      <selection activeCell="H20" sqref="H20"/>
    </sheetView>
  </sheetViews>
  <sheetFormatPr baseColWidth="10" defaultRowHeight="15" x14ac:dyDescent="0.25"/>
  <cols>
    <col min="3" max="3" width="13" bestFit="1" customWidth="1"/>
    <col min="5" max="5" width="13" bestFit="1" customWidth="1"/>
    <col min="6" max="6" width="13.7109375" bestFit="1" customWidth="1"/>
  </cols>
  <sheetData>
    <row r="3" spans="2:6" x14ac:dyDescent="0.25">
      <c r="B3" t="s">
        <v>8</v>
      </c>
    </row>
    <row r="4" spans="2:6" x14ac:dyDescent="0.25">
      <c r="B4" s="1" t="s">
        <v>9</v>
      </c>
      <c r="C4" s="1" t="s">
        <v>1</v>
      </c>
      <c r="D4" s="1" t="s">
        <v>11</v>
      </c>
      <c r="E4" s="1" t="s">
        <v>12</v>
      </c>
      <c r="F4" s="10" t="s">
        <v>10</v>
      </c>
    </row>
    <row r="5" spans="2:6" ht="17.25" x14ac:dyDescent="0.4">
      <c r="B5" s="5">
        <v>2016</v>
      </c>
      <c r="C5" s="8">
        <v>200000</v>
      </c>
      <c r="D5" s="9">
        <v>5.7500000000000002E-2</v>
      </c>
      <c r="E5" s="11">
        <f>C5*D5</f>
        <v>11500</v>
      </c>
      <c r="F5" s="18">
        <f>C5+E5</f>
        <v>211500</v>
      </c>
    </row>
    <row r="6" spans="2:6" ht="17.25" x14ac:dyDescent="0.4">
      <c r="B6" s="5">
        <v>2017</v>
      </c>
      <c r="C6" s="8">
        <v>211500</v>
      </c>
      <c r="D6" s="9">
        <v>4.0899999999999999E-2</v>
      </c>
      <c r="E6" s="11">
        <f t="shared" ref="E6:E11" si="0">C6*D6</f>
        <v>8650.35</v>
      </c>
      <c r="F6" s="18">
        <f t="shared" ref="F6:F11" si="1">C6+E6</f>
        <v>220150.35</v>
      </c>
    </row>
    <row r="7" spans="2:6" ht="17.25" x14ac:dyDescent="0.4">
      <c r="B7" s="5">
        <v>2018</v>
      </c>
      <c r="C7" s="8">
        <v>220150</v>
      </c>
      <c r="D7" s="9">
        <v>3.1800000000000002E-2</v>
      </c>
      <c r="E7" s="11">
        <f t="shared" si="0"/>
        <v>7000.77</v>
      </c>
      <c r="F7" s="18">
        <f t="shared" si="1"/>
        <v>227150.77</v>
      </c>
    </row>
    <row r="8" spans="2:6" ht="17.25" x14ac:dyDescent="0.4">
      <c r="B8" s="5">
        <v>2019</v>
      </c>
      <c r="C8" s="8">
        <v>227151</v>
      </c>
      <c r="D8" s="9">
        <v>3.7999999999999999E-2</v>
      </c>
      <c r="E8" s="11">
        <f t="shared" si="0"/>
        <v>8631.7379999999994</v>
      </c>
      <c r="F8" s="18">
        <f t="shared" si="1"/>
        <v>235782.73800000001</v>
      </c>
    </row>
    <row r="9" spans="2:6" ht="17.25" x14ac:dyDescent="0.4">
      <c r="B9" s="5">
        <v>2020</v>
      </c>
      <c r="C9" s="8">
        <v>235783</v>
      </c>
      <c r="D9" s="9">
        <v>1.61E-2</v>
      </c>
      <c r="E9" s="11">
        <f t="shared" si="0"/>
        <v>3796.1062999999999</v>
      </c>
      <c r="F9" s="18">
        <f t="shared" si="1"/>
        <v>239579.10630000001</v>
      </c>
    </row>
    <row r="10" spans="2:6" ht="17.25" x14ac:dyDescent="0.4">
      <c r="B10" s="5">
        <v>2021</v>
      </c>
      <c r="C10" s="8">
        <v>239579</v>
      </c>
      <c r="D10" s="9">
        <v>5.62E-2</v>
      </c>
      <c r="E10" s="11">
        <f t="shared" si="0"/>
        <v>13464.3398</v>
      </c>
      <c r="F10" s="18">
        <f t="shared" si="1"/>
        <v>253043.33979999999</v>
      </c>
    </row>
    <row r="11" spans="2:6" ht="17.25" x14ac:dyDescent="0.4">
      <c r="B11" s="5">
        <v>2022</v>
      </c>
      <c r="C11" s="8">
        <v>253043</v>
      </c>
      <c r="D11" s="9">
        <v>0.1021</v>
      </c>
      <c r="E11" s="11">
        <f t="shared" si="0"/>
        <v>25835.690299999998</v>
      </c>
      <c r="F11" s="18">
        <f t="shared" si="1"/>
        <v>278878.69030000002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60" zoomScaleNormal="100" workbookViewId="0">
      <selection activeCell="B22" sqref="B22"/>
    </sheetView>
  </sheetViews>
  <sheetFormatPr baseColWidth="10" defaultRowHeight="14.25" x14ac:dyDescent="0.2"/>
  <cols>
    <col min="1" max="1" width="17.42578125" style="21" customWidth="1"/>
    <col min="2" max="2" width="49.140625" style="21" customWidth="1"/>
    <col min="3" max="3" width="32" style="21" customWidth="1"/>
    <col min="4" max="16384" width="11.42578125" style="21"/>
  </cols>
  <sheetData>
    <row r="1" spans="1:3" ht="20.25" x14ac:dyDescent="0.3">
      <c r="A1" s="23" t="s">
        <v>26</v>
      </c>
      <c r="B1" s="23"/>
      <c r="C1" s="23"/>
    </row>
    <row r="2" spans="1:3" ht="20.25" x14ac:dyDescent="0.3">
      <c r="A2" s="24"/>
      <c r="B2" s="24"/>
      <c r="C2" s="24"/>
    </row>
    <row r="3" spans="1:3" ht="20.25" x14ac:dyDescent="0.3">
      <c r="A3" s="25" t="s">
        <v>31</v>
      </c>
      <c r="B3" s="24"/>
      <c r="C3" s="24"/>
    </row>
    <row r="4" spans="1:3" ht="20.25" x14ac:dyDescent="0.3">
      <c r="A4" s="24"/>
      <c r="B4" s="24"/>
      <c r="C4" s="24"/>
    </row>
    <row r="5" spans="1:3" ht="20.25" x14ac:dyDescent="0.3">
      <c r="A5" s="26" t="s">
        <v>0</v>
      </c>
      <c r="B5" s="26" t="s">
        <v>27</v>
      </c>
      <c r="C5" s="26" t="s">
        <v>28</v>
      </c>
    </row>
    <row r="6" spans="1:3" ht="20.25" x14ac:dyDescent="0.3">
      <c r="A6" s="27">
        <v>43659</v>
      </c>
      <c r="B6" s="28" t="s">
        <v>29</v>
      </c>
      <c r="C6" s="29">
        <v>320000</v>
      </c>
    </row>
    <row r="7" spans="1:3" ht="20.25" x14ac:dyDescent="0.3">
      <c r="A7" s="27">
        <v>43750</v>
      </c>
      <c r="B7" s="28" t="s">
        <v>30</v>
      </c>
      <c r="C7" s="30">
        <v>508000</v>
      </c>
    </row>
    <row r="8" spans="1:3" ht="20.25" x14ac:dyDescent="0.3">
      <c r="A8" s="31"/>
      <c r="B8" s="32" t="s">
        <v>13</v>
      </c>
      <c r="C8" s="33">
        <f>SUM(C6:C7)</f>
        <v>828000</v>
      </c>
    </row>
    <row r="9" spans="1:3" ht="20.25" x14ac:dyDescent="0.3">
      <c r="A9" s="31"/>
      <c r="B9" s="24"/>
      <c r="C9" s="34"/>
    </row>
    <row r="10" spans="1:3" ht="20.25" x14ac:dyDescent="0.3">
      <c r="A10" s="25" t="s">
        <v>32</v>
      </c>
      <c r="B10" s="24"/>
      <c r="C10" s="34"/>
    </row>
    <row r="11" spans="1:3" ht="20.25" x14ac:dyDescent="0.3">
      <c r="A11" s="25"/>
      <c r="B11" s="24"/>
      <c r="C11" s="34"/>
    </row>
    <row r="12" spans="1:3" ht="20.25" x14ac:dyDescent="0.3">
      <c r="A12" s="26" t="s">
        <v>0</v>
      </c>
      <c r="B12" s="26" t="s">
        <v>27</v>
      </c>
      <c r="C12" s="26" t="s">
        <v>28</v>
      </c>
    </row>
    <row r="13" spans="1:3" ht="20.25" x14ac:dyDescent="0.3">
      <c r="A13" s="27">
        <v>44170</v>
      </c>
      <c r="B13" s="28" t="s">
        <v>30</v>
      </c>
      <c r="C13" s="30">
        <v>508000</v>
      </c>
    </row>
    <row r="14" spans="1:3" ht="20.25" x14ac:dyDescent="0.3">
      <c r="A14" s="27">
        <v>44030</v>
      </c>
      <c r="B14" s="28" t="s">
        <v>29</v>
      </c>
      <c r="C14" s="30">
        <v>358000</v>
      </c>
    </row>
    <row r="15" spans="1:3" ht="20.25" x14ac:dyDescent="0.3">
      <c r="A15" s="35"/>
      <c r="B15" s="32" t="s">
        <v>13</v>
      </c>
      <c r="C15" s="33">
        <f>SUM(C13:C14)</f>
        <v>866000</v>
      </c>
    </row>
    <row r="16" spans="1:3" ht="20.25" x14ac:dyDescent="0.3">
      <c r="A16" s="35"/>
      <c r="B16" s="24"/>
      <c r="C16" s="34"/>
    </row>
    <row r="17" spans="1:3" ht="75" customHeight="1" x14ac:dyDescent="0.3">
      <c r="A17" s="36" t="s">
        <v>33</v>
      </c>
      <c r="B17" s="36"/>
      <c r="C17" s="36"/>
    </row>
    <row r="18" spans="1:3" x14ac:dyDescent="0.2">
      <c r="C18" s="22"/>
    </row>
    <row r="19" spans="1:3" x14ac:dyDescent="0.2">
      <c r="C19" s="22"/>
    </row>
    <row r="20" spans="1:3" x14ac:dyDescent="0.2">
      <c r="C20" s="22"/>
    </row>
  </sheetData>
  <mergeCells count="2">
    <mergeCell ref="A1:C1"/>
    <mergeCell ref="A17:C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LIQUIDACION 2019</vt:lpstr>
      <vt:lpstr>LIQUIDACION 2020</vt:lpstr>
      <vt:lpstr>LIQUIDACION 2021</vt:lpstr>
      <vt:lpstr>LIQUIDACION 2022</vt:lpstr>
      <vt:lpstr>LIQUIDACION DE 2019 A 2022</vt:lpstr>
      <vt:lpstr>IPC POR AÑO </vt:lpstr>
      <vt:lpstr>VESTUARIO</vt:lpstr>
      <vt:lpstr>'LIQUIDACION DE 2019 A 2022'!Área_de_impresión</vt:lpstr>
      <vt:lpstr>VESTUARIO!Área_de_impresión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garrido</dc:creator>
  <cp:lastModifiedBy>SANDRA PATRICIA SALCEDO RODRIGUEZ</cp:lastModifiedBy>
  <cp:lastPrinted>2022-08-29T18:51:46Z</cp:lastPrinted>
  <dcterms:created xsi:type="dcterms:W3CDTF">2022-08-28T13:59:47Z</dcterms:created>
  <dcterms:modified xsi:type="dcterms:W3CDTF">2022-08-29T18:52:55Z</dcterms:modified>
</cp:coreProperties>
</file>