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alenttesupport-my.sharepoint.com/personal/maria_londono_covalentte_com/Documents/Documentos/EAFIT/FAMILIA - MIYER SISNEY ESCOBAR/"/>
    </mc:Choice>
  </mc:AlternateContent>
  <xr:revisionPtr revIDLastSave="1" documentId="8_{97A5395E-08F5-4AE4-8C75-338C7DF24917}" xr6:coauthVersionLast="47" xr6:coauthVersionMax="47" xr10:uidLastSave="{20FE81C2-BDBD-4A59-86BD-050C5A6F55CB}"/>
  <bookViews>
    <workbookView xWindow="-120" yWindow="-120" windowWidth="20730" windowHeight="11040" activeTab="1" xr2:uid="{45EAB3E1-AFFD-47E4-B26A-4E45DE8C8F03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D24" i="2" s="1"/>
  <c r="K4" i="2"/>
  <c r="D22" i="2" l="1"/>
  <c r="D14" i="2"/>
  <c r="D21" i="2"/>
  <c r="D13" i="2"/>
  <c r="D20" i="2"/>
  <c r="D19" i="2"/>
  <c r="D11" i="2"/>
  <c r="D12" i="2"/>
  <c r="D18" i="2"/>
  <c r="D10" i="2"/>
  <c r="D17" i="2"/>
  <c r="D9" i="2"/>
  <c r="D16" i="2"/>
  <c r="D8" i="2"/>
  <c r="D23" i="2"/>
  <c r="D15" i="2"/>
  <c r="D7" i="2"/>
  <c r="C25" i="2"/>
  <c r="D9" i="1"/>
  <c r="C26" i="2" l="1"/>
  <c r="D26" i="2" s="1"/>
  <c r="D25" i="2"/>
  <c r="C27" i="2"/>
  <c r="D27" i="2" s="1"/>
  <c r="C28" i="2" l="1"/>
  <c r="D28" i="2" s="1"/>
  <c r="C29" i="2" l="1"/>
  <c r="D29" i="2" s="1"/>
  <c r="C30" i="2" l="1"/>
  <c r="D30" i="2" s="1"/>
  <c r="C31" i="2" l="1"/>
  <c r="D31" i="2" s="1"/>
  <c r="C32" i="2" l="1"/>
  <c r="D32" i="2" s="1"/>
  <c r="C33" i="2" l="1"/>
  <c r="D33" i="2" s="1"/>
  <c r="C34" i="2" l="1"/>
  <c r="D34" i="2" s="1"/>
  <c r="C35" i="2" l="1"/>
  <c r="D35" i="2" s="1"/>
  <c r="C36" i="2" l="1"/>
  <c r="D36" i="2" s="1"/>
  <c r="C37" i="2" l="1"/>
  <c r="D37" i="2" s="1"/>
  <c r="C38" i="2" l="1"/>
  <c r="D38" i="2" s="1"/>
  <c r="C39" i="2" l="1"/>
  <c r="D39" i="2" s="1"/>
  <c r="C40" i="2" l="1"/>
  <c r="D40" i="2" s="1"/>
  <c r="C41" i="2" l="1"/>
  <c r="D41" i="2" s="1"/>
  <c r="C42" i="2" l="1"/>
  <c r="D42" i="2" s="1"/>
  <c r="C43" i="2" l="1"/>
  <c r="D43" i="2" s="1"/>
  <c r="C44" i="2" l="1"/>
  <c r="D44" i="2" s="1"/>
  <c r="C45" i="2" l="1"/>
  <c r="D45" i="2" s="1"/>
  <c r="C46" i="2" l="1"/>
  <c r="D46" i="2" s="1"/>
  <c r="C47" i="2" l="1"/>
  <c r="D47" i="2" s="1"/>
  <c r="C48" i="2" l="1"/>
  <c r="D48" i="2" s="1"/>
  <c r="C49" i="2" l="1"/>
  <c r="D49" i="2" s="1"/>
  <c r="C50" i="2" l="1"/>
  <c r="D50" i="2" s="1"/>
  <c r="D6" i="1"/>
  <c r="E10" i="1" s="1"/>
  <c r="C51" i="2" l="1"/>
  <c r="D51" i="2" s="1"/>
  <c r="C52" i="2" l="1"/>
  <c r="D52" i="2" s="1"/>
  <c r="C53" i="2" l="1"/>
  <c r="D53" i="2" s="1"/>
  <c r="C54" i="2" l="1"/>
  <c r="D54" i="2" s="1"/>
  <c r="C55" i="2" l="1"/>
  <c r="D55" i="2" s="1"/>
  <c r="C56" i="2" l="1"/>
  <c r="D56" i="2" s="1"/>
  <c r="C57" i="2" l="1"/>
  <c r="D57" i="2" s="1"/>
  <c r="C58" i="2" l="1"/>
  <c r="D58" i="2" s="1"/>
  <c r="C59" i="2" l="1"/>
  <c r="D59" i="2" s="1"/>
  <c r="C60" i="2" l="1"/>
  <c r="D60" i="2" s="1"/>
  <c r="C61" i="2" l="1"/>
  <c r="D61" i="2" s="1"/>
  <c r="C62" i="2" l="1"/>
  <c r="D62" i="2" s="1"/>
  <c r="C63" i="2" l="1"/>
  <c r="C64" i="2" l="1"/>
  <c r="D63" i="2"/>
  <c r="D64" i="2" l="1"/>
  <c r="D65" i="2" s="1"/>
</calcChain>
</file>

<file path=xl/sharedStrings.xml><?xml version="1.0" encoding="utf-8"?>
<sst xmlns="http://schemas.openxmlformats.org/spreadsheetml/2006/main" count="17" uniqueCount="17">
  <si>
    <t>CONCEPTO</t>
  </si>
  <si>
    <t xml:space="preserve">VALOR </t>
  </si>
  <si>
    <t>LIQUIDACIÓN APTO 902  Y PARQUEADERO MAS UTIL 82,  DEUDA IRLANDA PATIÑO Y JOSÉ MANUEL CARO SEGÚN LAUDO ARBITRAL</t>
  </si>
  <si>
    <t>SALDO PAGO APARTAMENTO</t>
  </si>
  <si>
    <t>INTERESES MORA TASA MAXIMA LEGAL</t>
  </si>
  <si>
    <t>OBSERVACIONES</t>
  </si>
  <si>
    <t>DESDE</t>
  </si>
  <si>
    <t>CAPITAL</t>
  </si>
  <si>
    <t>TOTAL</t>
  </si>
  <si>
    <t>INTERESES MORA</t>
  </si>
  <si>
    <t>MULTA CONTRATO</t>
  </si>
  <si>
    <t>COSTAS Y AGENCIAS EN DERECHO</t>
  </si>
  <si>
    <t>DESDE EL 12 DE MAYO DE 2017 Al 30 DE NOV  2021</t>
  </si>
  <si>
    <t>INTERESES MORA MULTA Y COSTAS</t>
  </si>
  <si>
    <t>TOTAL=</t>
  </si>
  <si>
    <t>LIQUIDACIÓN MORA AL 0.5%</t>
  </si>
  <si>
    <t>INTERÉS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</si>
</sst>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 * #,##0.00_ ;_ * \-#,##0.00_ ;_ * &quot;-&quot;??_ ;_ @_ "/>
    <numFmt numFmtId="166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7" fontId="0" fillId="0" borderId="0" xfId="0" applyNumberFormat="1"/>
    <xf numFmtId="10" fontId="0" fillId="0" borderId="0" xfId="2" applyNumberFormat="1" applyFont="1"/>
    <xf numFmtId="166" fontId="0" fillId="0" borderId="0" xfId="0" applyNumberFormat="1"/>
    <xf numFmtId="17" fontId="2" fillId="0" borderId="0" xfId="0" applyNumberFormat="1" applyFont="1"/>
    <xf numFmtId="44" fontId="0" fillId="0" borderId="0" xfId="0" applyNumberFormat="1"/>
    <xf numFmtId="164" fontId="0" fillId="0" borderId="0" xfId="5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1" fillId="0" borderId="0" xfId="1" applyFont="1"/>
  </cellXfs>
  <cellStyles count="6">
    <cellStyle name="Millares 2" xfId="4" xr:uid="{008BA10A-41DE-4E16-BDE5-B590894EC767}"/>
    <cellStyle name="Moneda" xfId="1" builtinId="4"/>
    <cellStyle name="Moneda [0]" xfId="5" builtinId="7"/>
    <cellStyle name="Normal" xfId="0" builtinId="0"/>
    <cellStyle name="Normal 2" xfId="3" xr:uid="{DDC29F31-8B91-42AB-B24F-AACDE970A54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A61A-7375-441E-A5C9-07B4BF6182D9}">
  <dimension ref="A2:K12"/>
  <sheetViews>
    <sheetView workbookViewId="0">
      <selection activeCell="E10" sqref="E10"/>
    </sheetView>
  </sheetViews>
  <sheetFormatPr baseColWidth="10" defaultRowHeight="15" x14ac:dyDescent="0.25"/>
  <cols>
    <col min="5" max="5" width="16.7109375" bestFit="1" customWidth="1"/>
  </cols>
  <sheetData>
    <row r="2" spans="1:11" x14ac:dyDescent="0.25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4" spans="1:11" x14ac:dyDescent="0.25">
      <c r="A4" s="10" t="s">
        <v>0</v>
      </c>
      <c r="B4" s="10"/>
      <c r="C4" s="10"/>
      <c r="D4" s="10" t="s">
        <v>1</v>
      </c>
      <c r="E4" s="10"/>
      <c r="F4" s="10" t="s">
        <v>5</v>
      </c>
      <c r="G4" s="10"/>
      <c r="H4" s="10"/>
      <c r="I4" s="10"/>
    </row>
    <row r="5" spans="1:11" x14ac:dyDescent="0.25">
      <c r="A5" s="9" t="s">
        <v>3</v>
      </c>
      <c r="B5" s="9"/>
      <c r="C5" s="9"/>
      <c r="D5" s="11">
        <v>62500000</v>
      </c>
      <c r="E5" s="11"/>
      <c r="F5" s="9"/>
      <c r="G5" s="9"/>
      <c r="H5" s="9"/>
      <c r="I5" s="9"/>
    </row>
    <row r="6" spans="1:11" x14ac:dyDescent="0.25">
      <c r="A6" s="9" t="s">
        <v>4</v>
      </c>
      <c r="B6" s="9"/>
      <c r="C6" s="9"/>
      <c r="D6" s="11">
        <f>Hoja2!D49</f>
        <v>39958.730000000003</v>
      </c>
      <c r="E6" s="11"/>
      <c r="F6" t="s">
        <v>12</v>
      </c>
    </row>
    <row r="7" spans="1:11" x14ac:dyDescent="0.25">
      <c r="A7" s="9" t="s">
        <v>10</v>
      </c>
      <c r="B7" s="9"/>
      <c r="C7" s="9"/>
      <c r="D7" s="11">
        <v>16250000</v>
      </c>
      <c r="E7" s="11"/>
    </row>
    <row r="8" spans="1:11" x14ac:dyDescent="0.25">
      <c r="A8" s="9" t="s">
        <v>11</v>
      </c>
      <c r="B8" s="9"/>
      <c r="C8" s="9"/>
      <c r="D8" s="11">
        <v>24347735</v>
      </c>
      <c r="E8" s="11"/>
    </row>
    <row r="9" spans="1:11" x14ac:dyDescent="0.25">
      <c r="A9" s="9" t="s">
        <v>13</v>
      </c>
      <c r="B9" s="9"/>
      <c r="C9" s="9"/>
      <c r="D9" s="12" t="e">
        <f>Hoja2!#REF!</f>
        <v>#REF!</v>
      </c>
      <c r="E9" s="10"/>
    </row>
    <row r="10" spans="1:11" x14ac:dyDescent="0.25">
      <c r="A10" s="10" t="s">
        <v>8</v>
      </c>
      <c r="B10" s="10"/>
      <c r="C10" s="10"/>
      <c r="E10" s="6" t="e">
        <f>SUM(D5:E9)</f>
        <v>#REF!</v>
      </c>
    </row>
    <row r="11" spans="1:11" x14ac:dyDescent="0.25">
      <c r="A11" s="9"/>
      <c r="B11" s="9"/>
      <c r="C11" s="9"/>
    </row>
    <row r="12" spans="1:11" x14ac:dyDescent="0.25">
      <c r="A12" s="9"/>
      <c r="B12" s="9"/>
      <c r="C12" s="9"/>
    </row>
  </sheetData>
  <mergeCells count="18">
    <mergeCell ref="D7:E7"/>
    <mergeCell ref="D8:E8"/>
    <mergeCell ref="D9:E9"/>
    <mergeCell ref="F5:I5"/>
    <mergeCell ref="A7:C7"/>
    <mergeCell ref="A2:K2"/>
    <mergeCell ref="A4:C4"/>
    <mergeCell ref="D4:E4"/>
    <mergeCell ref="A5:C5"/>
    <mergeCell ref="A6:C6"/>
    <mergeCell ref="D5:E5"/>
    <mergeCell ref="D6:E6"/>
    <mergeCell ref="F4:I4"/>
    <mergeCell ref="A8:C8"/>
    <mergeCell ref="A9:C9"/>
    <mergeCell ref="A10:C10"/>
    <mergeCell ref="A11:C11"/>
    <mergeCell ref="A12:C1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2C6C-0021-485D-8919-51FB76F555CE}">
  <dimension ref="A2:K65"/>
  <sheetViews>
    <sheetView tabSelected="1" workbookViewId="0">
      <selection activeCell="F11" sqref="F11"/>
    </sheetView>
  </sheetViews>
  <sheetFormatPr baseColWidth="10" defaultRowHeight="15" x14ac:dyDescent="0.25"/>
  <cols>
    <col min="2" max="2" width="17.7109375" customWidth="1"/>
    <col min="3" max="3" width="16.42578125" customWidth="1"/>
    <col min="4" max="4" width="17" customWidth="1"/>
    <col min="5" max="5" width="14" bestFit="1" customWidth="1"/>
    <col min="11" max="11" width="11.140625" bestFit="1" customWidth="1"/>
  </cols>
  <sheetData>
    <row r="2" spans="1:11" x14ac:dyDescent="0.25">
      <c r="A2" s="1" t="s">
        <v>15</v>
      </c>
      <c r="B2" s="1"/>
      <c r="C2" s="1"/>
      <c r="D2" s="1"/>
      <c r="E2" s="1"/>
    </row>
    <row r="3" spans="1:11" x14ac:dyDescent="0.25">
      <c r="A3" s="1"/>
      <c r="B3" s="1"/>
      <c r="C3" s="1"/>
      <c r="D3" s="1"/>
      <c r="E3" s="1"/>
    </row>
    <row r="4" spans="1:11" x14ac:dyDescent="0.25">
      <c r="A4" s="1"/>
      <c r="B4" s="1"/>
      <c r="C4" s="1"/>
      <c r="D4" s="1"/>
      <c r="E4" s="1"/>
      <c r="K4" s="7">
        <f>13000000*17%</f>
        <v>2210000</v>
      </c>
    </row>
    <row r="5" spans="1:11" x14ac:dyDescent="0.25">
      <c r="A5" s="5" t="s">
        <v>6</v>
      </c>
      <c r="B5" s="1" t="s">
        <v>16</v>
      </c>
      <c r="C5" s="1" t="s">
        <v>7</v>
      </c>
      <c r="D5" s="1" t="s">
        <v>9</v>
      </c>
      <c r="E5" s="1"/>
    </row>
    <row r="6" spans="1:11" x14ac:dyDescent="0.25">
      <c r="A6" s="2">
        <v>43282</v>
      </c>
      <c r="B6" s="3">
        <v>5.0000000000000001E-3</v>
      </c>
      <c r="C6" s="4">
        <v>170000</v>
      </c>
      <c r="D6" s="13">
        <f>C6*B6</f>
        <v>850</v>
      </c>
    </row>
    <row r="7" spans="1:11" x14ac:dyDescent="0.25">
      <c r="A7" s="2">
        <v>43313</v>
      </c>
      <c r="B7" s="3">
        <v>5.0000000000000001E-3</v>
      </c>
      <c r="C7" s="4">
        <f>C6+210000</f>
        <v>380000</v>
      </c>
      <c r="D7" s="13">
        <f t="shared" ref="D7:D63" si="0">C7*B7</f>
        <v>1900</v>
      </c>
    </row>
    <row r="8" spans="1:11" x14ac:dyDescent="0.25">
      <c r="A8" s="2">
        <v>43344</v>
      </c>
      <c r="B8" s="3">
        <v>5.0000000000000001E-3</v>
      </c>
      <c r="C8" s="4">
        <f>C7</f>
        <v>380000</v>
      </c>
      <c r="D8" s="13">
        <f t="shared" si="0"/>
        <v>1900</v>
      </c>
    </row>
    <row r="9" spans="1:11" x14ac:dyDescent="0.25">
      <c r="A9" s="2">
        <v>43374</v>
      </c>
      <c r="B9" s="3">
        <v>5.0000000000000001E-3</v>
      </c>
      <c r="C9" s="4">
        <f>C8+210000</f>
        <v>590000</v>
      </c>
      <c r="D9" s="13">
        <f t="shared" si="0"/>
        <v>2950</v>
      </c>
    </row>
    <row r="10" spans="1:11" x14ac:dyDescent="0.25">
      <c r="A10" s="2">
        <v>43405</v>
      </c>
      <c r="B10" s="3">
        <v>5.0000000000000001E-3</v>
      </c>
      <c r="C10" s="4">
        <f>C9+210000</f>
        <v>800000</v>
      </c>
      <c r="D10" s="13">
        <f t="shared" si="0"/>
        <v>4000</v>
      </c>
    </row>
    <row r="11" spans="1:11" x14ac:dyDescent="0.25">
      <c r="A11" s="2">
        <v>43435</v>
      </c>
      <c r="B11" s="3">
        <v>5.0000000000000001E-3</v>
      </c>
      <c r="C11" s="4">
        <f>C10+170000</f>
        <v>970000</v>
      </c>
      <c r="D11" s="13">
        <f t="shared" si="0"/>
        <v>4850</v>
      </c>
    </row>
    <row r="12" spans="1:11" x14ac:dyDescent="0.25">
      <c r="A12" s="2">
        <v>43466</v>
      </c>
      <c r="B12" s="3">
        <v>5.0000000000000001E-3</v>
      </c>
      <c r="C12" s="4">
        <f>C11+222600</f>
        <v>1192600</v>
      </c>
      <c r="D12" s="13">
        <f t="shared" si="0"/>
        <v>5963</v>
      </c>
    </row>
    <row r="13" spans="1:11" x14ac:dyDescent="0.25">
      <c r="A13" s="2">
        <v>43497</v>
      </c>
      <c r="B13" s="3">
        <v>5.0000000000000001E-3</v>
      </c>
      <c r="C13" s="4">
        <f>C12+12600</f>
        <v>1205200</v>
      </c>
      <c r="D13" s="13">
        <f t="shared" si="0"/>
        <v>6026</v>
      </c>
    </row>
    <row r="14" spans="1:11" x14ac:dyDescent="0.25">
      <c r="A14" s="2">
        <v>43525</v>
      </c>
      <c r="B14" s="3">
        <v>5.0000000000000001E-3</v>
      </c>
      <c r="C14" s="4">
        <f>C13+12600</f>
        <v>1217800</v>
      </c>
      <c r="D14" s="13">
        <f t="shared" si="0"/>
        <v>6089</v>
      </c>
    </row>
    <row r="15" spans="1:11" x14ac:dyDescent="0.25">
      <c r="A15" s="2">
        <v>43556</v>
      </c>
      <c r="B15" s="3">
        <v>5.0000000000000001E-3</v>
      </c>
      <c r="C15" s="4">
        <f>C14+222600</f>
        <v>1440400</v>
      </c>
      <c r="D15" s="13">
        <f t="shared" si="0"/>
        <v>7202</v>
      </c>
    </row>
    <row r="16" spans="1:11" x14ac:dyDescent="0.25">
      <c r="A16" s="2">
        <v>43586</v>
      </c>
      <c r="B16" s="3">
        <v>5.0000000000000001E-3</v>
      </c>
      <c r="C16" s="4">
        <f>C15+222600</f>
        <v>1663000</v>
      </c>
      <c r="D16" s="13">
        <f t="shared" si="0"/>
        <v>8315</v>
      </c>
    </row>
    <row r="17" spans="1:4" x14ac:dyDescent="0.25">
      <c r="A17" s="2">
        <v>43617</v>
      </c>
      <c r="B17" s="3">
        <v>5.0000000000000001E-3</v>
      </c>
      <c r="C17" s="4">
        <f>C16+72600</f>
        <v>1735600</v>
      </c>
      <c r="D17" s="13">
        <f t="shared" si="0"/>
        <v>8678</v>
      </c>
    </row>
    <row r="18" spans="1:4" x14ac:dyDescent="0.25">
      <c r="A18" s="2">
        <v>76519</v>
      </c>
      <c r="B18" s="3">
        <v>5.0000000000000001E-3</v>
      </c>
      <c r="C18" s="4">
        <f>C17+72600+180200</f>
        <v>1988400</v>
      </c>
      <c r="D18" s="13">
        <f t="shared" si="0"/>
        <v>9942</v>
      </c>
    </row>
    <row r="19" spans="1:4" x14ac:dyDescent="0.25">
      <c r="A19" s="2">
        <v>43678</v>
      </c>
      <c r="B19" s="3">
        <v>5.0000000000000001E-3</v>
      </c>
      <c r="C19" s="4">
        <f>C18+12600</f>
        <v>2001000</v>
      </c>
      <c r="D19" s="13">
        <f t="shared" si="0"/>
        <v>10005</v>
      </c>
    </row>
    <row r="20" spans="1:4" x14ac:dyDescent="0.25">
      <c r="A20" s="2">
        <v>43709</v>
      </c>
      <c r="B20" s="3">
        <v>5.0000000000000001E-3</v>
      </c>
      <c r="C20" s="4">
        <f>C19+12600</f>
        <v>2013600</v>
      </c>
      <c r="D20" s="13">
        <f t="shared" si="0"/>
        <v>10068</v>
      </c>
    </row>
    <row r="21" spans="1:4" x14ac:dyDescent="0.25">
      <c r="A21" s="2">
        <v>43739</v>
      </c>
      <c r="B21" s="3">
        <v>5.0000000000000001E-3</v>
      </c>
      <c r="C21" s="4">
        <f>C20+222600</f>
        <v>2236200</v>
      </c>
      <c r="D21" s="13">
        <f t="shared" si="0"/>
        <v>11181</v>
      </c>
    </row>
    <row r="22" spans="1:4" x14ac:dyDescent="0.25">
      <c r="A22" s="2">
        <v>43770</v>
      </c>
      <c r="B22" s="3">
        <v>5.0000000000000001E-3</v>
      </c>
      <c r="C22" s="4">
        <f>C21+12600</f>
        <v>2248800</v>
      </c>
      <c r="D22" s="13">
        <f t="shared" si="0"/>
        <v>11244</v>
      </c>
    </row>
    <row r="23" spans="1:4" x14ac:dyDescent="0.25">
      <c r="A23" s="2">
        <v>43800</v>
      </c>
      <c r="B23" s="3">
        <v>5.0000000000000001E-3</v>
      </c>
      <c r="C23" s="4">
        <f>C22+222600+180200</f>
        <v>2651600</v>
      </c>
      <c r="D23" s="13">
        <f t="shared" si="0"/>
        <v>13258</v>
      </c>
    </row>
    <row r="24" spans="1:4" x14ac:dyDescent="0.25">
      <c r="A24" s="2">
        <v>43831</v>
      </c>
      <c r="B24" s="3">
        <v>5.0000000000000001E-3</v>
      </c>
      <c r="C24" s="4">
        <f>C23+235956</f>
        <v>2887556</v>
      </c>
      <c r="D24" s="13">
        <f t="shared" si="0"/>
        <v>14437.78</v>
      </c>
    </row>
    <row r="25" spans="1:4" x14ac:dyDescent="0.25">
      <c r="A25" s="2">
        <v>43862</v>
      </c>
      <c r="B25" s="3">
        <v>5.0000000000000001E-3</v>
      </c>
      <c r="C25" s="4">
        <f>C24+35956</f>
        <v>2923512</v>
      </c>
      <c r="D25" s="13">
        <f t="shared" si="0"/>
        <v>14617.56</v>
      </c>
    </row>
    <row r="26" spans="1:4" x14ac:dyDescent="0.25">
      <c r="A26" s="2">
        <v>43891</v>
      </c>
      <c r="B26" s="3">
        <v>5.0000000000000001E-3</v>
      </c>
      <c r="C26" s="4">
        <f>C25+235956</f>
        <v>3159468</v>
      </c>
      <c r="D26" s="13">
        <f t="shared" si="0"/>
        <v>15797.34</v>
      </c>
    </row>
    <row r="27" spans="1:4" x14ac:dyDescent="0.25">
      <c r="A27" s="2">
        <v>43922</v>
      </c>
      <c r="B27" s="3">
        <v>5.0000000000000001E-3</v>
      </c>
      <c r="C27" s="4">
        <f>C26+35956</f>
        <v>3195424</v>
      </c>
      <c r="D27" s="13">
        <f t="shared" si="0"/>
        <v>15977.12</v>
      </c>
    </row>
    <row r="28" spans="1:4" x14ac:dyDescent="0.25">
      <c r="A28" s="2">
        <v>43952</v>
      </c>
      <c r="B28" s="3">
        <v>5.0000000000000001E-3</v>
      </c>
      <c r="C28" s="4">
        <f t="shared" ref="C28" si="1">C27+35956</f>
        <v>3231380</v>
      </c>
      <c r="D28" s="13">
        <f t="shared" si="0"/>
        <v>16156.9</v>
      </c>
    </row>
    <row r="29" spans="1:4" x14ac:dyDescent="0.25">
      <c r="A29" s="2">
        <v>43983</v>
      </c>
      <c r="B29" s="3">
        <v>5.0000000000000001E-3</v>
      </c>
      <c r="C29" s="4">
        <f>C28+35956+191012</f>
        <v>3458348</v>
      </c>
      <c r="D29" s="13">
        <f t="shared" si="0"/>
        <v>17291.740000000002</v>
      </c>
    </row>
    <row r="30" spans="1:4" x14ac:dyDescent="0.25">
      <c r="A30" s="2">
        <v>37438</v>
      </c>
      <c r="B30" s="3">
        <v>5.0000000000000001E-3</v>
      </c>
      <c r="C30" s="4">
        <f>C29+35956</f>
        <v>3494304</v>
      </c>
      <c r="D30" s="13">
        <f t="shared" si="0"/>
        <v>17471.52</v>
      </c>
    </row>
    <row r="31" spans="1:4" x14ac:dyDescent="0.25">
      <c r="A31" s="2">
        <v>44044</v>
      </c>
      <c r="B31" s="3">
        <v>5.0000000000000001E-3</v>
      </c>
      <c r="C31" s="4">
        <f>C30+35956</f>
        <v>3530260</v>
      </c>
      <c r="D31" s="13">
        <f t="shared" si="0"/>
        <v>17651.3</v>
      </c>
    </row>
    <row r="32" spans="1:4" x14ac:dyDescent="0.25">
      <c r="A32" s="2">
        <v>44075</v>
      </c>
      <c r="B32" s="3">
        <v>5.0000000000000001E-3</v>
      </c>
      <c r="C32" s="4">
        <f>C31+35956</f>
        <v>3566216</v>
      </c>
      <c r="D32" s="13">
        <f t="shared" si="0"/>
        <v>17831.080000000002</v>
      </c>
    </row>
    <row r="33" spans="1:4" x14ac:dyDescent="0.25">
      <c r="A33" s="2">
        <v>44105</v>
      </c>
      <c r="B33" s="3">
        <v>5.0000000000000001E-3</v>
      </c>
      <c r="C33" s="4">
        <f>C32+135956</f>
        <v>3702172</v>
      </c>
      <c r="D33" s="13">
        <f t="shared" si="0"/>
        <v>18510.86</v>
      </c>
    </row>
    <row r="34" spans="1:4" x14ac:dyDescent="0.25">
      <c r="A34" s="2">
        <v>44136</v>
      </c>
      <c r="B34" s="3">
        <v>5.0000000000000001E-3</v>
      </c>
      <c r="C34" s="4">
        <f>C33+135956</f>
        <v>3838128</v>
      </c>
      <c r="D34" s="13">
        <f t="shared" si="0"/>
        <v>19190.64</v>
      </c>
    </row>
    <row r="35" spans="1:4" x14ac:dyDescent="0.25">
      <c r="A35" s="2">
        <v>44166</v>
      </c>
      <c r="B35" s="3">
        <v>5.0000000000000001E-3</v>
      </c>
      <c r="C35" s="4">
        <f>C34+235956+191012</f>
        <v>4265096</v>
      </c>
      <c r="D35" s="13">
        <f t="shared" si="0"/>
        <v>21325.48</v>
      </c>
    </row>
    <row r="36" spans="1:4" x14ac:dyDescent="0.25">
      <c r="A36" s="2">
        <v>80721</v>
      </c>
      <c r="B36" s="3">
        <v>5.0000000000000001E-3</v>
      </c>
      <c r="C36" s="4">
        <f>C35+104214</f>
        <v>4369310</v>
      </c>
      <c r="D36" s="13">
        <f t="shared" si="0"/>
        <v>21846.55</v>
      </c>
    </row>
    <row r="37" spans="1:4" x14ac:dyDescent="0.25">
      <c r="A37" s="2">
        <v>44228</v>
      </c>
      <c r="B37" s="3">
        <v>5.0000000000000001E-3</v>
      </c>
      <c r="C37" s="4">
        <f>C36+244214</f>
        <v>4613524</v>
      </c>
      <c r="D37" s="13">
        <f t="shared" si="0"/>
        <v>23067.62</v>
      </c>
    </row>
    <row r="38" spans="1:4" x14ac:dyDescent="0.25">
      <c r="A38" s="2">
        <v>44256</v>
      </c>
      <c r="B38" s="3">
        <v>5.0000000000000001E-3</v>
      </c>
      <c r="C38" s="4">
        <f t="shared" ref="C38:C46" si="2">C37+244214</f>
        <v>4857738</v>
      </c>
      <c r="D38" s="13">
        <f t="shared" si="0"/>
        <v>24288.69</v>
      </c>
    </row>
    <row r="39" spans="1:4" x14ac:dyDescent="0.25">
      <c r="A39" s="2">
        <v>44287</v>
      </c>
      <c r="B39" s="3">
        <v>5.0000000000000001E-3</v>
      </c>
      <c r="C39" s="4">
        <f t="shared" si="2"/>
        <v>5101952</v>
      </c>
      <c r="D39" s="13">
        <f t="shared" si="0"/>
        <v>25509.760000000002</v>
      </c>
    </row>
    <row r="40" spans="1:4" x14ac:dyDescent="0.25">
      <c r="A40" s="2">
        <v>44317</v>
      </c>
      <c r="B40" s="3">
        <v>5.0000000000000001E-3</v>
      </c>
      <c r="C40" s="4">
        <f t="shared" si="2"/>
        <v>5346166</v>
      </c>
      <c r="D40" s="13">
        <f t="shared" si="0"/>
        <v>26730.83</v>
      </c>
    </row>
    <row r="41" spans="1:4" x14ac:dyDescent="0.25">
      <c r="A41" s="2">
        <v>44348</v>
      </c>
      <c r="B41" s="3">
        <v>5.0000000000000001E-3</v>
      </c>
      <c r="C41" s="4">
        <f>C40+244214+197697</f>
        <v>5788077</v>
      </c>
      <c r="D41" s="13">
        <f t="shared" si="0"/>
        <v>28940.385000000002</v>
      </c>
    </row>
    <row r="42" spans="1:4" x14ac:dyDescent="0.25">
      <c r="A42" s="2">
        <v>44378</v>
      </c>
      <c r="B42" s="3">
        <v>5.0000000000000001E-3</v>
      </c>
      <c r="C42" s="4">
        <f>C41+244214</f>
        <v>6032291</v>
      </c>
      <c r="D42" s="13">
        <f t="shared" si="0"/>
        <v>30161.455000000002</v>
      </c>
    </row>
    <row r="43" spans="1:4" x14ac:dyDescent="0.25">
      <c r="A43" s="2">
        <v>44409</v>
      </c>
      <c r="B43" s="3">
        <v>5.0000000000000001E-3</v>
      </c>
      <c r="C43" s="4">
        <f t="shared" si="2"/>
        <v>6276505</v>
      </c>
      <c r="D43" s="13">
        <f t="shared" si="0"/>
        <v>31382.525000000001</v>
      </c>
    </row>
    <row r="44" spans="1:4" x14ac:dyDescent="0.25">
      <c r="A44" s="2">
        <v>44440</v>
      </c>
      <c r="B44" s="3">
        <v>5.0000000000000001E-3</v>
      </c>
      <c r="C44" s="4">
        <f t="shared" si="2"/>
        <v>6520719</v>
      </c>
      <c r="D44" s="13">
        <f t="shared" si="0"/>
        <v>32603.595000000001</v>
      </c>
    </row>
    <row r="45" spans="1:4" x14ac:dyDescent="0.25">
      <c r="A45" s="2">
        <v>44470</v>
      </c>
      <c r="B45" s="3">
        <v>5.0000000000000001E-3</v>
      </c>
      <c r="C45" s="4">
        <f t="shared" si="2"/>
        <v>6764933</v>
      </c>
      <c r="D45" s="13">
        <f t="shared" si="0"/>
        <v>33824.665000000001</v>
      </c>
    </row>
    <row r="46" spans="1:4" x14ac:dyDescent="0.25">
      <c r="A46" s="2">
        <v>44501</v>
      </c>
      <c r="B46" s="3">
        <v>5.0000000000000001E-3</v>
      </c>
      <c r="C46" s="4">
        <f t="shared" si="2"/>
        <v>7009147</v>
      </c>
      <c r="D46" s="13">
        <f t="shared" si="0"/>
        <v>35045.735000000001</v>
      </c>
    </row>
    <row r="47" spans="1:4" x14ac:dyDescent="0.25">
      <c r="A47" s="2">
        <v>44531</v>
      </c>
      <c r="B47" s="3">
        <v>5.0000000000000001E-3</v>
      </c>
      <c r="C47" s="4">
        <f>C46+244214+197697</f>
        <v>7451058</v>
      </c>
      <c r="D47" s="13">
        <f t="shared" si="0"/>
        <v>37255.29</v>
      </c>
    </row>
    <row r="48" spans="1:4" x14ac:dyDescent="0.25">
      <c r="A48" s="2">
        <v>44562</v>
      </c>
      <c r="B48" s="3">
        <v>5.0000000000000001E-3</v>
      </c>
      <c r="C48" s="4">
        <f>C47+270344</f>
        <v>7721402</v>
      </c>
      <c r="D48" s="13">
        <f t="shared" si="0"/>
        <v>38607.01</v>
      </c>
    </row>
    <row r="49" spans="1:4" x14ac:dyDescent="0.25">
      <c r="A49" s="2">
        <v>44593</v>
      </c>
      <c r="B49" s="3">
        <v>5.0000000000000001E-3</v>
      </c>
      <c r="C49" s="4">
        <f t="shared" ref="C49:C58" si="3">C48+270344</f>
        <v>7991746</v>
      </c>
      <c r="D49" s="13">
        <f t="shared" si="0"/>
        <v>39958.730000000003</v>
      </c>
    </row>
    <row r="50" spans="1:4" x14ac:dyDescent="0.25">
      <c r="A50" s="2">
        <v>44621</v>
      </c>
      <c r="B50" s="3">
        <v>5.0000000000000001E-3</v>
      </c>
      <c r="C50" s="4">
        <f t="shared" si="3"/>
        <v>8262090</v>
      </c>
      <c r="D50" s="13">
        <f t="shared" si="0"/>
        <v>41310.450000000004</v>
      </c>
    </row>
    <row r="51" spans="1:4" x14ac:dyDescent="0.25">
      <c r="A51" s="2">
        <v>44652</v>
      </c>
      <c r="B51" s="3">
        <v>5.0000000000000001E-3</v>
      </c>
      <c r="C51" s="4">
        <f t="shared" si="3"/>
        <v>8532434</v>
      </c>
      <c r="D51" s="13">
        <f t="shared" si="0"/>
        <v>42662.17</v>
      </c>
    </row>
    <row r="52" spans="1:4" x14ac:dyDescent="0.25">
      <c r="A52" s="2">
        <v>44682</v>
      </c>
      <c r="B52" s="3">
        <v>5.0000000000000001E-3</v>
      </c>
      <c r="C52" s="4">
        <f t="shared" si="3"/>
        <v>8802778</v>
      </c>
      <c r="D52" s="13">
        <f t="shared" si="0"/>
        <v>44013.89</v>
      </c>
    </row>
    <row r="53" spans="1:4" x14ac:dyDescent="0.25">
      <c r="A53" s="2">
        <v>44713</v>
      </c>
      <c r="B53" s="3">
        <v>5.0000000000000001E-3</v>
      </c>
      <c r="C53" s="4">
        <f>C52+270344+218851</f>
        <v>9291973</v>
      </c>
      <c r="D53" s="13">
        <f t="shared" si="0"/>
        <v>46459.864999999998</v>
      </c>
    </row>
    <row r="54" spans="1:4" x14ac:dyDescent="0.25">
      <c r="A54" s="2">
        <v>44743</v>
      </c>
      <c r="B54" s="3">
        <v>5.0000000000000001E-3</v>
      </c>
      <c r="C54" s="4">
        <f>C53+270344</f>
        <v>9562317</v>
      </c>
      <c r="D54" s="13">
        <f t="shared" si="0"/>
        <v>47811.584999999999</v>
      </c>
    </row>
    <row r="55" spans="1:4" x14ac:dyDescent="0.25">
      <c r="A55" s="2">
        <v>44774</v>
      </c>
      <c r="B55" s="3">
        <v>5.0000000000000001E-3</v>
      </c>
      <c r="C55" s="4">
        <f t="shared" si="3"/>
        <v>9832661</v>
      </c>
      <c r="D55" s="13">
        <f t="shared" si="0"/>
        <v>49163.305</v>
      </c>
    </row>
    <row r="56" spans="1:4" x14ac:dyDescent="0.25">
      <c r="A56" s="2">
        <v>44805</v>
      </c>
      <c r="B56" s="3">
        <v>5.0000000000000001E-3</v>
      </c>
      <c r="C56" s="4">
        <f t="shared" si="3"/>
        <v>10103005</v>
      </c>
      <c r="D56" s="13">
        <f t="shared" si="0"/>
        <v>50515.025000000001</v>
      </c>
    </row>
    <row r="57" spans="1:4" x14ac:dyDescent="0.25">
      <c r="A57" s="2">
        <v>44835</v>
      </c>
      <c r="B57" s="3">
        <v>5.0000000000000001E-3</v>
      </c>
      <c r="C57" s="4">
        <f t="shared" si="3"/>
        <v>10373349</v>
      </c>
      <c r="D57" s="13">
        <f t="shared" si="0"/>
        <v>51866.745000000003</v>
      </c>
    </row>
    <row r="58" spans="1:4" x14ac:dyDescent="0.25">
      <c r="A58" s="2">
        <v>44866</v>
      </c>
      <c r="B58" s="3">
        <v>5.0000000000000001E-3</v>
      </c>
      <c r="C58" s="4">
        <f t="shared" si="3"/>
        <v>10643693</v>
      </c>
      <c r="D58" s="13">
        <f t="shared" si="0"/>
        <v>53218.465000000004</v>
      </c>
    </row>
    <row r="59" spans="1:4" x14ac:dyDescent="0.25">
      <c r="A59" s="2">
        <v>44896</v>
      </c>
      <c r="B59" s="3">
        <v>5.0000000000000001E-3</v>
      </c>
      <c r="C59" s="4">
        <f>C58+270344+218851</f>
        <v>11132888</v>
      </c>
      <c r="D59" s="13">
        <f t="shared" si="0"/>
        <v>55664.44</v>
      </c>
    </row>
    <row r="60" spans="1:4" x14ac:dyDescent="0.25">
      <c r="A60" s="2">
        <v>44927</v>
      </c>
      <c r="B60" s="3">
        <v>5.0000000000000001E-3</v>
      </c>
      <c r="C60" s="4">
        <f>C59+313599</f>
        <v>11446487</v>
      </c>
      <c r="D60" s="13">
        <f t="shared" si="0"/>
        <v>57232.434999999998</v>
      </c>
    </row>
    <row r="61" spans="1:4" x14ac:dyDescent="0.25">
      <c r="A61" s="2">
        <v>44958</v>
      </c>
      <c r="B61" s="3">
        <v>5.0000000000000001E-3</v>
      </c>
      <c r="C61" s="4">
        <f t="shared" ref="C61:C63" si="4">C60+313599</f>
        <v>11760086</v>
      </c>
      <c r="D61" s="13">
        <f t="shared" si="0"/>
        <v>58800.43</v>
      </c>
    </row>
    <row r="62" spans="1:4" x14ac:dyDescent="0.25">
      <c r="A62" s="2">
        <v>44986</v>
      </c>
      <c r="B62" s="3">
        <v>5.0000000000000001E-3</v>
      </c>
      <c r="C62" s="4">
        <f t="shared" si="4"/>
        <v>12073685</v>
      </c>
      <c r="D62" s="13">
        <f t="shared" si="0"/>
        <v>60368.425000000003</v>
      </c>
    </row>
    <row r="63" spans="1:4" x14ac:dyDescent="0.25">
      <c r="A63" s="2">
        <v>45017</v>
      </c>
      <c r="B63" s="3">
        <v>5.0000000000000001E-3</v>
      </c>
      <c r="C63" s="4">
        <f t="shared" si="4"/>
        <v>12387284</v>
      </c>
      <c r="D63" s="13">
        <f t="shared" si="0"/>
        <v>61936.42</v>
      </c>
    </row>
    <row r="64" spans="1:4" x14ac:dyDescent="0.25">
      <c r="A64" s="2"/>
      <c r="C64" s="4">
        <f>C63</f>
        <v>12387284</v>
      </c>
      <c r="D64" s="8">
        <f>SUM(D6:D63)</f>
        <v>1480926.81</v>
      </c>
    </row>
    <row r="65" spans="3:4" x14ac:dyDescent="0.25">
      <c r="C65" t="s">
        <v>14</v>
      </c>
      <c r="D65" s="4">
        <f>C64+D64</f>
        <v>13868210.810000001</v>
      </c>
    </row>
  </sheetData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A069E14413694899CE8B17047C6621" ma:contentTypeVersion="19" ma:contentTypeDescription="Crear nuevo documento." ma:contentTypeScope="" ma:versionID="8dfc94429b5229390855ffda267e10d2">
  <xsd:schema xmlns:xsd="http://www.w3.org/2001/XMLSchema" xmlns:xs="http://www.w3.org/2001/XMLSchema" xmlns:p="http://schemas.microsoft.com/office/2006/metadata/properties" xmlns:ns2="7987253d-3140-4082-af5e-8b2cede1d0de" xmlns:ns3="21ea2b5e-64b9-4aca-b2aa-5f6a11cabbf7" targetNamespace="http://schemas.microsoft.com/office/2006/metadata/properties" ma:root="true" ma:fieldsID="f0dda55ac8e4d87dda0499a4f27d1f3d" ns2:_="" ns3:_="">
    <xsd:import namespace="7987253d-3140-4082-af5e-8b2cede1d0de"/>
    <xsd:import namespace="21ea2b5e-64b9-4aca-b2aa-5f6a11cabb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N_x00fa_mero" minOccurs="0"/>
                <xsd:element ref="ns3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7253d-3140-4082-af5e-8b2cede1d0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bc93af-4f46-4b4c-bca3-d376e331b154}" ma:internalName="TaxCatchAll" ma:showField="CatchAllData" ma:web="7987253d-3140-4082-af5e-8b2cede1d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a2b5e-64b9-4aca-b2aa-5f6a11cab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aef40d5-b715-412d-bec7-270c581220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_x00fa_mero" ma:index="24" nillable="true" ma:displayName="Número" ma:format="Dropdown" ma:internalName="N_x00fa_mero" ma:percentage="FALSE">
      <xsd:simpleType>
        <xsd:restriction base="dms:Number"/>
      </xsd:simpleType>
    </xsd:element>
    <xsd:element name="Fecha" ma:index="25" nillable="true" ma:displayName="Fecha" ma:format="DateTime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87253d-3140-4082-af5e-8b2cede1d0de" xsi:nil="true"/>
    <lcf76f155ced4ddcb4097134ff3c332f xmlns="21ea2b5e-64b9-4aca-b2aa-5f6a11cabbf7">
      <Terms xmlns="http://schemas.microsoft.com/office/infopath/2007/PartnerControls"/>
    </lcf76f155ced4ddcb4097134ff3c332f>
    <Fecha xmlns="21ea2b5e-64b9-4aca-b2aa-5f6a11cabbf7" xsi:nil="true"/>
    <N_x00fa_mero xmlns="21ea2b5e-64b9-4aca-b2aa-5f6a11cabbf7" xsi:nil="true"/>
  </documentManagement>
</p:properties>
</file>

<file path=customXml/itemProps1.xml><?xml version="1.0" encoding="utf-8"?>
<ds:datastoreItem xmlns:ds="http://schemas.openxmlformats.org/officeDocument/2006/customXml" ds:itemID="{05568BD5-789A-4830-810B-38B8FD7B560E}"/>
</file>

<file path=customXml/itemProps2.xml><?xml version="1.0" encoding="utf-8"?>
<ds:datastoreItem xmlns:ds="http://schemas.openxmlformats.org/officeDocument/2006/customXml" ds:itemID="{43F61C39-C693-4698-A7BA-A446209DD6DC}"/>
</file>

<file path=customXml/itemProps3.xml><?xml version="1.0" encoding="utf-8"?>
<ds:datastoreItem xmlns:ds="http://schemas.openxmlformats.org/officeDocument/2006/customXml" ds:itemID="{60E30D24-5FAF-4DCD-BD18-F90546829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Jurídica MJLM</cp:lastModifiedBy>
  <dcterms:created xsi:type="dcterms:W3CDTF">2021-02-10T16:05:15Z</dcterms:created>
  <dcterms:modified xsi:type="dcterms:W3CDTF">2023-05-26T15:47:12Z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0x010100C8A069E14413694899CE8B17047C6621</vt:lpwstr>
  </property>
</Properties>
</file>