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30"/>
  </bookViews>
  <sheets>
    <sheet name="liquidacion del credito " sheetId="6" r:id="rId1"/>
  </sheets>
  <externalReferences>
    <externalReference r:id="rId2"/>
    <externalReference r:id="rId3"/>
  </externalReferences>
  <definedNames>
    <definedName name="Col_Cu_Acl" localSheetId="0">'[1]Base IPC'!#REF!</definedName>
    <definedName name="Col_Cu_Acl">'[1]Base IPC'!#REF!</definedName>
    <definedName name="Col_Dic" localSheetId="0">'[1]Base IPC'!#REF!</definedName>
    <definedName name="Col_Dic">'[1]Base IPC'!#REF!</definedName>
    <definedName name="Cuota_Año_Ps" localSheetId="0">'[1]CT PORC SML'!#REF!</definedName>
    <definedName name="Cuota_Año_Ps">'[1]CT PORC SML'!#REF!</definedName>
    <definedName name="Cuota_Pesos" localSheetId="0">'[1]CT PORC SML'!#REF!</definedName>
    <definedName name="Cuota_Pesos">'[1]CT PORC SML'!#REF!</definedName>
    <definedName name="Cuota_Porcent">'[1]CT PORC SML'!$E$13</definedName>
    <definedName name="Días" localSheetId="0">#REF!</definedName>
    <definedName name="Días">#REF!</definedName>
    <definedName name="días_Ca">'[2]Con Abonos'!$H$19:$H$174</definedName>
    <definedName name="Días_FIP">'[1]Base IPC'!$I$14:$I$166</definedName>
    <definedName name="Días_FSL">'[1]CT PORC SML'!$I$14:$I$166</definedName>
    <definedName name="Días_FSV">'[1]Sal Conv'!$H$14:$H$166</definedName>
    <definedName name="Días14" localSheetId="0">#REF!</definedName>
    <definedName name="Días14">#REF!</definedName>
    <definedName name="Días7" localSheetId="0">#REF!</definedName>
    <definedName name="Días7">#REF!</definedName>
    <definedName name="Fam_Desde">'[1]CT PORC SML'!$A$13</definedName>
    <definedName name="Fam_Hasta">'[1]CT PORC SML'!$B$13</definedName>
    <definedName name="Fam_Ord" localSheetId="0">'[1]CT PORC SML'!#REF!</definedName>
    <definedName name="Fam_Ord">'[1]CT PORC SML'!#REF!</definedName>
    <definedName name="Fe_Ini" localSheetId="0">#REF!</definedName>
    <definedName name="Fe_Ini">#REF!</definedName>
    <definedName name="Fecha_Ini14" localSheetId="0">#REF!</definedName>
    <definedName name="Fecha_Ini14">#REF!</definedName>
    <definedName name="Fecha_Ini7" localSheetId="0">#REF!</definedName>
    <definedName name="Fecha_Ini7">#REF!</definedName>
    <definedName name="Fecha_Pri">'[2]Con Abonos'!$A$18</definedName>
    <definedName name="Fila_Fin_FIP">#N/A</definedName>
    <definedName name="Fila_Fin_FSL">IF(Fam_Desde,Fila_Pri_FSL+No_Períodos_FSL,Fila_Pri_FSL)</definedName>
    <definedName name="Fila_Fin_FSV">#N/A</definedName>
    <definedName name="Fila_Fin14" localSheetId="0">IF('liquidacion del credito '!Fecha_Ini14,'liquidacion del credito '!Fila_Ini14+'liquidacion del credito '!No_Períodos14,'liquidacion del credito '!Fila_Ini14)</definedName>
    <definedName name="Fila_Fin14">IF(Fecha_Ini14,Fila_Ini14+No_Períodos14,Fila_Ini14)</definedName>
    <definedName name="Fila_Fin7" localSheetId="0">IF('liquidacion del credito '!Fecha_Ini7,'liquidacion del credito '!Fila_Ini7+'liquidacion del credito '!No_Períodos7,'liquidacion del credito '!Fila_Ini7)</definedName>
    <definedName name="Fila_Fin7">IF(Fecha_Ini7,Fila_Ini7+No_Períodos7,Fila_Ini7)</definedName>
    <definedName name="Fila_Ini14" localSheetId="0" xml:space="preserve"> ROW(#REF!)</definedName>
    <definedName name="Fila_Ini14" xml:space="preserve"> ROW(#REF!)</definedName>
    <definedName name="Fila_Ini7" localSheetId="0" xml:space="preserve"> ROW(#REF!)</definedName>
    <definedName name="Fila_Ini7" xml:space="preserve"> ROW(#REF!)</definedName>
    <definedName name="Fila_Pri_FIP">ROW('[1]Base IPC'!$13:$13)</definedName>
    <definedName name="Fila_Pri_FSL">ROW('[1]CT PORC SML'!$13:$13)</definedName>
    <definedName name="Fila_Pri_FSV">ROW('[1]Sal Conv'!$13:$13)</definedName>
    <definedName name="Header_Row">ROW('[2]Con Abonos'!$18:$18)</definedName>
    <definedName name="Int_Des" localSheetId="0">'[1]CT PORC SML'!#REF!</definedName>
    <definedName name="Int_Des">'[1]CT PORC SML'!#REF!</definedName>
    <definedName name="Int_Has">'[1]CT PORC SML'!$E$7</definedName>
    <definedName name="Last_Row">IF(Fecha_Pri,Header_Row+No_de_Períodos,Header_Row)</definedName>
    <definedName name="N_Ord" localSheetId="0">'[1]Base IPC'!#REF!</definedName>
    <definedName name="N_Ord">'[1]Base IPC'!#REF!</definedName>
    <definedName name="No_de_Períodos">MATCH(0.01,días_Ca,-1)</definedName>
    <definedName name="No_Pe" localSheetId="0">MATCH(-1,'liquidacion del credito '!Días,-1)</definedName>
    <definedName name="No_Pe">MATCH(-1,Días,-1)</definedName>
    <definedName name="No_Períodos_FIP">MATCH(0.01,Días_FIP,-1)</definedName>
    <definedName name="No_Períodos_FSL">MATCH(0.01,Días_FSL,-1)</definedName>
    <definedName name="No_Períodos_FSV">MATCH(0.01,Días_FSV,-1)</definedName>
    <definedName name="No_Períodos14" localSheetId="0">MATCH(0.01,'liquidacion del credito '!Días14,-1)</definedName>
    <definedName name="No_Períodos14">MATCH(0.01,Días14,-1)</definedName>
    <definedName name="No_Períodos7" localSheetId="0">MATCH(0.01,'liquidacion del credito '!Días7,-1)</definedName>
    <definedName name="No_Períodos7">MATCH(0.01,Días7,-1)</definedName>
    <definedName name="Pri_Fi" localSheetId="0">ROW(#REF!)</definedName>
    <definedName name="Pri_Fi">ROW(#REF!)</definedName>
    <definedName name="Resul_C_Ps" localSheetId="0">'[1]CT PORC SML'!#REF!</definedName>
    <definedName name="Resul_C_Ps">'[1]CT PORC SML'!#REF!</definedName>
    <definedName name="Ul_Fi" localSheetId="0">IF('liquidacion del credito '!Fe_Ini,'liquidacion del credito '!Pri_Fi+'liquidacion del credito '!No_Pe,'liquidacion del credito '!Pri_Fi)</definedName>
    <definedName name="Ul_Fi">IF(Fe_Ini,Pri_Fi+No_Pe,Pri_Fi)</definedName>
  </definedNames>
  <calcPr calcId="162913"/>
</workbook>
</file>

<file path=xl/calcChain.xml><?xml version="1.0" encoding="utf-8"?>
<calcChain xmlns="http://schemas.openxmlformats.org/spreadsheetml/2006/main">
  <c r="D121" i="6" l="1"/>
  <c r="D115" i="6"/>
  <c r="D109" i="6"/>
  <c r="D103" i="6"/>
  <c r="D97" i="6"/>
  <c r="D92" i="6"/>
  <c r="G124" i="6"/>
  <c r="E122" i="6"/>
  <c r="E123" i="6"/>
  <c r="C122" i="6"/>
  <c r="B123" i="6"/>
  <c r="A123" i="6"/>
  <c r="B122" i="6"/>
  <c r="A122" i="6"/>
  <c r="C121" i="6"/>
  <c r="C120" i="6"/>
  <c r="C98" i="6"/>
  <c r="C95" i="6"/>
  <c r="C86" i="6"/>
  <c r="E121" i="6" l="1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E120" i="6"/>
  <c r="E119" i="6"/>
  <c r="E115" i="6"/>
  <c r="E116" i="6"/>
  <c r="E117" i="6"/>
  <c r="E118" i="6"/>
  <c r="E107" i="6"/>
  <c r="E108" i="6"/>
  <c r="E109" i="6"/>
  <c r="E110" i="6"/>
  <c r="E111" i="6"/>
  <c r="E112" i="6"/>
  <c r="E113" i="6"/>
  <c r="E114" i="6"/>
  <c r="G106" i="6"/>
  <c r="G105" i="6"/>
  <c r="G104" i="6"/>
  <c r="G103" i="6"/>
  <c r="G102" i="6"/>
  <c r="G101" i="6"/>
  <c r="G100" i="6"/>
  <c r="G99" i="6"/>
  <c r="G98" i="6"/>
  <c r="G97" i="6"/>
  <c r="G96" i="6"/>
  <c r="E96" i="6"/>
  <c r="E97" i="6"/>
  <c r="E98" i="6"/>
  <c r="E99" i="6"/>
  <c r="E100" i="6"/>
  <c r="E101" i="6"/>
  <c r="E102" i="6"/>
  <c r="E103" i="6"/>
  <c r="E104" i="6"/>
  <c r="E105" i="6"/>
  <c r="E106" i="6"/>
  <c r="G95" i="6"/>
  <c r="G94" i="6"/>
  <c r="G93" i="6"/>
  <c r="G92" i="6"/>
  <c r="G91" i="6"/>
  <c r="E95" i="6"/>
  <c r="E94" i="6"/>
  <c r="E93" i="6"/>
  <c r="E92" i="6"/>
  <c r="E91" i="6"/>
  <c r="G90" i="6"/>
  <c r="E90" i="6"/>
  <c r="G89" i="6"/>
  <c r="E89" i="6"/>
  <c r="G88" i="6"/>
  <c r="E88" i="6"/>
  <c r="G87" i="6"/>
  <c r="E87" i="6"/>
  <c r="E86" i="6"/>
  <c r="D85" i="6"/>
  <c r="E85" i="6" s="1"/>
  <c r="E84" i="6"/>
  <c r="E83" i="6"/>
  <c r="E82" i="6"/>
  <c r="E81" i="6"/>
  <c r="E80" i="6"/>
  <c r="D79" i="6"/>
  <c r="E79" i="6" s="1"/>
  <c r="E78" i="6"/>
  <c r="E77" i="6"/>
  <c r="E76" i="6"/>
  <c r="E75" i="6"/>
  <c r="E74" i="6"/>
  <c r="D73" i="6"/>
  <c r="E73" i="6" s="1"/>
  <c r="E72" i="6"/>
  <c r="E71" i="6"/>
  <c r="E70" i="6"/>
  <c r="E69" i="6"/>
  <c r="E68" i="6"/>
  <c r="D67" i="6"/>
  <c r="E67" i="6" s="1"/>
  <c r="E66" i="6"/>
  <c r="E65" i="6"/>
  <c r="E64" i="6"/>
  <c r="E63" i="6"/>
  <c r="E62" i="6"/>
  <c r="D61" i="6"/>
  <c r="E61" i="6" s="1"/>
  <c r="E60" i="6"/>
  <c r="E59" i="6"/>
  <c r="E58" i="6"/>
  <c r="E57" i="6"/>
  <c r="E56" i="6"/>
  <c r="E55" i="6"/>
  <c r="D55" i="6"/>
  <c r="E54" i="6"/>
  <c r="E53" i="6"/>
  <c r="E52" i="6"/>
  <c r="E51" i="6"/>
  <c r="E50" i="6"/>
  <c r="D49" i="6"/>
  <c r="E49" i="6" s="1"/>
  <c r="E48" i="6"/>
  <c r="E47" i="6"/>
  <c r="E46" i="6"/>
  <c r="E45" i="6"/>
  <c r="E44" i="6"/>
  <c r="D43" i="6"/>
  <c r="E43" i="6" s="1"/>
  <c r="E42" i="6"/>
  <c r="E41" i="6"/>
  <c r="E40" i="6"/>
  <c r="E39" i="6"/>
  <c r="E38" i="6"/>
  <c r="D37" i="6"/>
  <c r="E37" i="6" s="1"/>
  <c r="E36" i="6"/>
  <c r="E35" i="6"/>
  <c r="E34" i="6"/>
  <c r="E33" i="6"/>
  <c r="E32" i="6"/>
  <c r="D31" i="6"/>
  <c r="E31" i="6" s="1"/>
  <c r="E30" i="6"/>
  <c r="E29" i="6"/>
  <c r="E28" i="6"/>
  <c r="E27" i="6"/>
  <c r="E26" i="6"/>
  <c r="D25" i="6"/>
  <c r="E25" i="6" s="1"/>
  <c r="E24" i="6"/>
  <c r="E23" i="6"/>
  <c r="E22" i="6"/>
  <c r="E21" i="6"/>
  <c r="E20" i="6"/>
  <c r="D19" i="6"/>
  <c r="E19" i="6" s="1"/>
  <c r="E18" i="6"/>
  <c r="E17" i="6"/>
  <c r="E16" i="6"/>
  <c r="E15" i="6"/>
  <c r="K14" i="6"/>
  <c r="E14" i="6"/>
  <c r="K13" i="6"/>
  <c r="D13" i="6"/>
  <c r="E13" i="6" s="1"/>
  <c r="K12" i="6"/>
  <c r="E12" i="6"/>
  <c r="K11" i="6"/>
  <c r="E11" i="6"/>
  <c r="K10" i="6"/>
  <c r="E10" i="6"/>
  <c r="K9" i="6"/>
  <c r="E9" i="6"/>
  <c r="K8" i="6"/>
  <c r="E8" i="6"/>
  <c r="K7" i="6"/>
  <c r="D7" i="6"/>
  <c r="E7" i="6" s="1"/>
  <c r="K6" i="6"/>
  <c r="E6" i="6"/>
  <c r="H6" i="6" s="1"/>
  <c r="I7" i="6" s="1"/>
  <c r="B6" i="6"/>
  <c r="A7" i="6" s="1"/>
  <c r="B7" i="6" s="1"/>
  <c r="A8" i="6" s="1"/>
  <c r="B8" i="6" s="1"/>
  <c r="A9" i="6" s="1"/>
  <c r="B9" i="6" s="1"/>
  <c r="A10" i="6" s="1"/>
  <c r="B10" i="6" s="1"/>
  <c r="A11" i="6" s="1"/>
  <c r="B11" i="6" s="1"/>
  <c r="A12" i="6" s="1"/>
  <c r="B12" i="6" s="1"/>
  <c r="A13" i="6" s="1"/>
  <c r="B13" i="6" s="1"/>
  <c r="A14" i="6" s="1"/>
  <c r="B14" i="6" s="1"/>
  <c r="A15" i="6" s="1"/>
  <c r="B15" i="6" s="1"/>
  <c r="A16" i="6" s="1"/>
  <c r="B16" i="6" s="1"/>
  <c r="A17" i="6" s="1"/>
  <c r="B17" i="6" s="1"/>
  <c r="A18" i="6" s="1"/>
  <c r="B18" i="6" s="1"/>
  <c r="A19" i="6" s="1"/>
  <c r="B19" i="6" s="1"/>
  <c r="A20" i="6" s="1"/>
  <c r="B20" i="6" s="1"/>
  <c r="A21" i="6" s="1"/>
  <c r="B21" i="6" s="1"/>
  <c r="A22" i="6" s="1"/>
  <c r="B22" i="6" s="1"/>
  <c r="A23" i="6" s="1"/>
  <c r="B23" i="6" s="1"/>
  <c r="A24" i="6" s="1"/>
  <c r="B24" i="6" s="1"/>
  <c r="A25" i="6" s="1"/>
  <c r="B25" i="6" s="1"/>
  <c r="A26" i="6" s="1"/>
  <c r="B26" i="6" s="1"/>
  <c r="A27" i="6" s="1"/>
  <c r="B27" i="6" s="1"/>
  <c r="A28" i="6" s="1"/>
  <c r="B28" i="6" s="1"/>
  <c r="A29" i="6" s="1"/>
  <c r="B29" i="6" s="1"/>
  <c r="A30" i="6" s="1"/>
  <c r="B30" i="6" s="1"/>
  <c r="A31" i="6" s="1"/>
  <c r="B31" i="6" s="1"/>
  <c r="A32" i="6" s="1"/>
  <c r="B32" i="6" s="1"/>
  <c r="A33" i="6" s="1"/>
  <c r="B33" i="6" s="1"/>
  <c r="A34" i="6" s="1"/>
  <c r="B34" i="6" s="1"/>
  <c r="A35" i="6" s="1"/>
  <c r="B35" i="6" s="1"/>
  <c r="A36" i="6" s="1"/>
  <c r="B36" i="6" s="1"/>
  <c r="A37" i="6" s="1"/>
  <c r="B37" i="6" s="1"/>
  <c r="A38" i="6" s="1"/>
  <c r="B38" i="6" s="1"/>
  <c r="A39" i="6" s="1"/>
  <c r="B39" i="6" s="1"/>
  <c r="A40" i="6" s="1"/>
  <c r="B40" i="6" s="1"/>
  <c r="A41" i="6" s="1"/>
  <c r="B41" i="6" s="1"/>
  <c r="A42" i="6" s="1"/>
  <c r="B42" i="6" s="1"/>
  <c r="A43" i="6" s="1"/>
  <c r="B43" i="6" s="1"/>
  <c r="A44" i="6" s="1"/>
  <c r="B44" i="6" s="1"/>
  <c r="A45" i="6" s="1"/>
  <c r="B45" i="6" s="1"/>
  <c r="A46" i="6" s="1"/>
  <c r="B46" i="6" s="1"/>
  <c r="A47" i="6" s="1"/>
  <c r="B47" i="6" s="1"/>
  <c r="A48" i="6" s="1"/>
  <c r="B48" i="6" s="1"/>
  <c r="A49" i="6" s="1"/>
  <c r="B49" i="6" s="1"/>
  <c r="A50" i="6" s="1"/>
  <c r="B50" i="6" s="1"/>
  <c r="A51" i="6" s="1"/>
  <c r="B51" i="6" s="1"/>
  <c r="A52" i="6" s="1"/>
  <c r="B52" i="6" s="1"/>
  <c r="A53" i="6" s="1"/>
  <c r="B53" i="6" s="1"/>
  <c r="A54" i="6" s="1"/>
  <c r="B54" i="6" s="1"/>
  <c r="A55" i="6" s="1"/>
  <c r="B55" i="6" s="1"/>
  <c r="A56" i="6" s="1"/>
  <c r="B56" i="6" s="1"/>
  <c r="A57" i="6" s="1"/>
  <c r="B57" i="6" s="1"/>
  <c r="A58" i="6" s="1"/>
  <c r="B58" i="6" s="1"/>
  <c r="A59" i="6" s="1"/>
  <c r="B59" i="6" s="1"/>
  <c r="A60" i="6" s="1"/>
  <c r="B60" i="6" s="1"/>
  <c r="A61" i="6" s="1"/>
  <c r="B61" i="6" s="1"/>
  <c r="A62" i="6" s="1"/>
  <c r="B62" i="6" s="1"/>
  <c r="A63" i="6" s="1"/>
  <c r="B63" i="6" s="1"/>
  <c r="A64" i="6" s="1"/>
  <c r="B64" i="6" s="1"/>
  <c r="A65" i="6" s="1"/>
  <c r="B65" i="6" s="1"/>
  <c r="A66" i="6" s="1"/>
  <c r="B66" i="6" s="1"/>
  <c r="A67" i="6" s="1"/>
  <c r="B67" i="6" s="1"/>
  <c r="A68" i="6" s="1"/>
  <c r="B68" i="6" s="1"/>
  <c r="A69" i="6" s="1"/>
  <c r="B69" i="6" s="1"/>
  <c r="A70" i="6" s="1"/>
  <c r="B70" i="6" s="1"/>
  <c r="A71" i="6" s="1"/>
  <c r="B71" i="6" s="1"/>
  <c r="A72" i="6" s="1"/>
  <c r="B72" i="6" s="1"/>
  <c r="A73" i="6" s="1"/>
  <c r="B73" i="6" s="1"/>
  <c r="A74" i="6" s="1"/>
  <c r="B74" i="6" s="1"/>
  <c r="A75" i="6" s="1"/>
  <c r="B75" i="6" s="1"/>
  <c r="A76" i="6" s="1"/>
  <c r="B76" i="6" s="1"/>
  <c r="A77" i="6" s="1"/>
  <c r="B77" i="6" s="1"/>
  <c r="A78" i="6" s="1"/>
  <c r="B78" i="6" s="1"/>
  <c r="A79" i="6" s="1"/>
  <c r="B79" i="6" s="1"/>
  <c r="A80" i="6" s="1"/>
  <c r="B80" i="6" s="1"/>
  <c r="A81" i="6" s="1"/>
  <c r="B81" i="6" s="1"/>
  <c r="A82" i="6" s="1"/>
  <c r="B82" i="6" s="1"/>
  <c r="A83" i="6" s="1"/>
  <c r="B83" i="6" s="1"/>
  <c r="A84" i="6" s="1"/>
  <c r="B84" i="6" s="1"/>
  <c r="A85" i="6" s="1"/>
  <c r="B85" i="6" s="1"/>
  <c r="A86" i="6" s="1"/>
  <c r="B86" i="6" s="1"/>
  <c r="A87" i="6" s="1"/>
  <c r="B87" i="6" s="1"/>
  <c r="A88" i="6" s="1"/>
  <c r="B88" i="6" s="1"/>
  <c r="A89" i="6" s="1"/>
  <c r="B89" i="6" s="1"/>
  <c r="A90" i="6" s="1"/>
  <c r="B90" i="6" s="1"/>
  <c r="A91" i="6" s="1"/>
  <c r="B91" i="6" s="1"/>
  <c r="A92" i="6" s="1"/>
  <c r="B92" i="6" s="1"/>
  <c r="A93" i="6" s="1"/>
  <c r="B93" i="6" s="1"/>
  <c r="A94" i="6" s="1"/>
  <c r="B94" i="6" s="1"/>
  <c r="A95" i="6" s="1"/>
  <c r="B95" i="6" s="1"/>
  <c r="A96" i="6" s="1"/>
  <c r="B96" i="6" s="1"/>
  <c r="A97" i="6" s="1"/>
  <c r="B97" i="6" s="1"/>
  <c r="A98" i="6" s="1"/>
  <c r="B98" i="6" s="1"/>
  <c r="A99" i="6" s="1"/>
  <c r="B99" i="6" s="1"/>
  <c r="A100" i="6" s="1"/>
  <c r="B100" i="6" s="1"/>
  <c r="A101" i="6" s="1"/>
  <c r="B101" i="6" s="1"/>
  <c r="A102" i="6" s="1"/>
  <c r="B102" i="6" s="1"/>
  <c r="A103" i="6" s="1"/>
  <c r="B103" i="6" s="1"/>
  <c r="A104" i="6" s="1"/>
  <c r="B104" i="6" s="1"/>
  <c r="A105" i="6" s="1"/>
  <c r="B105" i="6" s="1"/>
  <c r="A106" i="6" s="1"/>
  <c r="B106" i="6" s="1"/>
  <c r="A107" i="6" s="1"/>
  <c r="B107" i="6" s="1"/>
  <c r="A108" i="6" s="1"/>
  <c r="B108" i="6" s="1"/>
  <c r="A109" i="6" s="1"/>
  <c r="B109" i="6" s="1"/>
  <c r="A110" i="6" s="1"/>
  <c r="B110" i="6" s="1"/>
  <c r="A111" i="6" s="1"/>
  <c r="B111" i="6" s="1"/>
  <c r="A112" i="6" s="1"/>
  <c r="B112" i="6" s="1"/>
  <c r="A113" i="6" s="1"/>
  <c r="B113" i="6" s="1"/>
  <c r="A114" i="6" s="1"/>
  <c r="B114" i="6" s="1"/>
  <c r="A115" i="6" s="1"/>
  <c r="B115" i="6" s="1"/>
  <c r="A116" i="6" s="1"/>
  <c r="B116" i="6" s="1"/>
  <c r="A117" i="6" s="1"/>
  <c r="B117" i="6" s="1"/>
  <c r="A118" i="6" s="1"/>
  <c r="B118" i="6" s="1"/>
  <c r="A119" i="6" s="1"/>
  <c r="B119" i="6" s="1"/>
  <c r="A120" i="6" s="1"/>
  <c r="B120" i="6" s="1"/>
  <c r="A121" i="6" s="1"/>
  <c r="B121" i="6" s="1"/>
  <c r="K5" i="6"/>
  <c r="K4" i="6"/>
  <c r="K3" i="6"/>
  <c r="K2" i="6"/>
  <c r="H7" i="6" l="1"/>
  <c r="I8" i="6" s="1"/>
  <c r="H8" i="6" l="1"/>
  <c r="I9" i="6" l="1"/>
  <c r="H9" i="6"/>
  <c r="I10" i="6" l="1"/>
  <c r="H10" i="6"/>
  <c r="I11" i="6" l="1"/>
  <c r="H11" i="6"/>
  <c r="I12" i="6" l="1"/>
  <c r="H12" i="6"/>
  <c r="I13" i="6" l="1"/>
  <c r="H13" i="6"/>
  <c r="I14" i="6" l="1"/>
  <c r="H14" i="6"/>
  <c r="I15" i="6" l="1"/>
  <c r="H15" i="6"/>
  <c r="H16" i="6" l="1"/>
  <c r="I16" i="6"/>
  <c r="I17" i="6" l="1"/>
  <c r="H17" i="6"/>
  <c r="I18" i="6" l="1"/>
  <c r="H18" i="6"/>
  <c r="I19" i="6" l="1"/>
  <c r="H19" i="6"/>
  <c r="I20" i="6" l="1"/>
  <c r="H20" i="6"/>
  <c r="I21" i="6" l="1"/>
  <c r="H21" i="6"/>
  <c r="I22" i="6" l="1"/>
  <c r="H22" i="6"/>
  <c r="I23" i="6" l="1"/>
  <c r="H23" i="6"/>
  <c r="I24" i="6" l="1"/>
  <c r="H24" i="6"/>
  <c r="I25" i="6" l="1"/>
  <c r="H25" i="6"/>
  <c r="I26" i="6" l="1"/>
  <c r="H26" i="6"/>
  <c r="I27" i="6" l="1"/>
  <c r="H27" i="6"/>
  <c r="I28" i="6" l="1"/>
  <c r="H28" i="6"/>
  <c r="I29" i="6" l="1"/>
  <c r="H29" i="6"/>
  <c r="I30" i="6" l="1"/>
  <c r="H30" i="6"/>
  <c r="I31" i="6" l="1"/>
  <c r="H31" i="6"/>
  <c r="I32" i="6" l="1"/>
  <c r="H32" i="6"/>
  <c r="I33" i="6" l="1"/>
  <c r="H33" i="6"/>
  <c r="I34" i="6" l="1"/>
  <c r="H34" i="6"/>
  <c r="I35" i="6" l="1"/>
  <c r="H35" i="6"/>
  <c r="I36" i="6" l="1"/>
  <c r="H36" i="6"/>
  <c r="I37" i="6" l="1"/>
  <c r="H37" i="6"/>
  <c r="I38" i="6" l="1"/>
  <c r="H38" i="6"/>
  <c r="I39" i="6" l="1"/>
  <c r="H39" i="6"/>
  <c r="I40" i="6" l="1"/>
  <c r="H40" i="6"/>
  <c r="I41" i="6" l="1"/>
  <c r="H41" i="6"/>
  <c r="I42" i="6" l="1"/>
  <c r="H42" i="6"/>
  <c r="I43" i="6" l="1"/>
  <c r="H43" i="6"/>
  <c r="I44" i="6" l="1"/>
  <c r="H44" i="6"/>
  <c r="I45" i="6" l="1"/>
  <c r="H45" i="6"/>
  <c r="I46" i="6" l="1"/>
  <c r="H46" i="6"/>
  <c r="I47" i="6" l="1"/>
  <c r="H47" i="6"/>
  <c r="I48" i="6" l="1"/>
  <c r="H48" i="6"/>
  <c r="I49" i="6" l="1"/>
  <c r="H49" i="6"/>
  <c r="I50" i="6" l="1"/>
  <c r="H50" i="6"/>
  <c r="I51" i="6" l="1"/>
  <c r="H51" i="6"/>
  <c r="I52" i="6" l="1"/>
  <c r="H52" i="6"/>
  <c r="I53" i="6" l="1"/>
  <c r="H53" i="6"/>
  <c r="I54" i="6" l="1"/>
  <c r="H54" i="6"/>
  <c r="I55" i="6" l="1"/>
  <c r="H55" i="6"/>
  <c r="I56" i="6" l="1"/>
  <c r="H56" i="6"/>
  <c r="I57" i="6" l="1"/>
  <c r="H57" i="6"/>
  <c r="I58" i="6" l="1"/>
  <c r="H58" i="6"/>
  <c r="I59" i="6" l="1"/>
  <c r="H59" i="6"/>
  <c r="I60" i="6" l="1"/>
  <c r="H60" i="6"/>
  <c r="I61" i="6" l="1"/>
  <c r="H61" i="6"/>
  <c r="I62" i="6" l="1"/>
  <c r="H62" i="6"/>
  <c r="I63" i="6" l="1"/>
  <c r="H63" i="6"/>
  <c r="I64" i="6" l="1"/>
  <c r="H64" i="6"/>
  <c r="I65" i="6" l="1"/>
  <c r="H65" i="6"/>
  <c r="I66" i="6" l="1"/>
  <c r="H66" i="6"/>
  <c r="I67" i="6" l="1"/>
  <c r="H67" i="6"/>
  <c r="I68" i="6" l="1"/>
  <c r="H68" i="6"/>
  <c r="I69" i="6" l="1"/>
  <c r="H69" i="6"/>
  <c r="I70" i="6" l="1"/>
  <c r="H70" i="6"/>
  <c r="I71" i="6" l="1"/>
  <c r="H71" i="6"/>
  <c r="I72" i="6" l="1"/>
  <c r="H72" i="6"/>
  <c r="I73" i="6" l="1"/>
  <c r="H73" i="6"/>
  <c r="I74" i="6" l="1"/>
  <c r="H74" i="6"/>
  <c r="I75" i="6" l="1"/>
  <c r="H75" i="6"/>
  <c r="I76" i="6" l="1"/>
  <c r="H76" i="6"/>
  <c r="I77" i="6" l="1"/>
  <c r="H77" i="6"/>
  <c r="I78" i="6" l="1"/>
  <c r="H78" i="6"/>
  <c r="I79" i="6" l="1"/>
  <c r="H79" i="6"/>
  <c r="I80" i="6" l="1"/>
  <c r="H80" i="6"/>
  <c r="I81" i="6" l="1"/>
  <c r="H81" i="6"/>
  <c r="I82" i="6" l="1"/>
  <c r="H82" i="6"/>
  <c r="I83" i="6" l="1"/>
  <c r="H83" i="6"/>
  <c r="I84" i="6" l="1"/>
  <c r="H84" i="6"/>
  <c r="I85" i="6" l="1"/>
  <c r="H85" i="6"/>
  <c r="I86" i="6" l="1"/>
  <c r="H86" i="6"/>
  <c r="H87" i="6" l="1"/>
  <c r="I87" i="6"/>
  <c r="I88" i="6" l="1"/>
  <c r="H88" i="6"/>
  <c r="I89" i="6" l="1"/>
  <c r="H89" i="6"/>
  <c r="I90" i="6" l="1"/>
  <c r="H90" i="6"/>
  <c r="I91" i="6" l="1"/>
  <c r="H91" i="6"/>
  <c r="H92" i="6" l="1"/>
  <c r="I92" i="6"/>
  <c r="H93" i="6" l="1"/>
  <c r="I93" i="6"/>
  <c r="I94" i="6" l="1"/>
  <c r="H94" i="6"/>
  <c r="H95" i="6" l="1"/>
  <c r="I95" i="6"/>
  <c r="I96" i="6" l="1"/>
  <c r="H96" i="6"/>
  <c r="H97" i="6" l="1"/>
  <c r="I97" i="6"/>
  <c r="H98" i="6" l="1"/>
  <c r="I98" i="6"/>
  <c r="I99" i="6" l="1"/>
  <c r="H99" i="6"/>
  <c r="H100" i="6" l="1"/>
  <c r="I100" i="6"/>
  <c r="I101" i="6" l="1"/>
  <c r="H101" i="6"/>
  <c r="H102" i="6" l="1"/>
  <c r="I102" i="6"/>
  <c r="H103" i="6" l="1"/>
  <c r="I103" i="6"/>
  <c r="H104" i="6" l="1"/>
  <c r="I104" i="6"/>
  <c r="I105" i="6" l="1"/>
  <c r="H105" i="6"/>
  <c r="H106" i="6" l="1"/>
  <c r="I106" i="6"/>
  <c r="H107" i="6" l="1"/>
  <c r="I107" i="6"/>
  <c r="I108" i="6" l="1"/>
  <c r="H108" i="6"/>
  <c r="H109" i="6" l="1"/>
  <c r="I109" i="6"/>
  <c r="I110" i="6" l="1"/>
  <c r="H110" i="6"/>
  <c r="I111" i="6" l="1"/>
  <c r="H111" i="6"/>
  <c r="I112" i="6" l="1"/>
  <c r="H112" i="6"/>
  <c r="I113" i="6" l="1"/>
  <c r="H113" i="6"/>
  <c r="I114" i="6" l="1"/>
  <c r="H114" i="6"/>
  <c r="H115" i="6" l="1"/>
  <c r="I115" i="6"/>
  <c r="I116" i="6" l="1"/>
  <c r="H116" i="6"/>
  <c r="H117" i="6" l="1"/>
  <c r="I117" i="6"/>
  <c r="I118" i="6" l="1"/>
  <c r="H118" i="6"/>
  <c r="I119" i="6" l="1"/>
  <c r="H119" i="6"/>
  <c r="H120" i="6" l="1"/>
  <c r="I120" i="6"/>
  <c r="I121" i="6" l="1"/>
  <c r="H121" i="6"/>
  <c r="H122" i="6" l="1"/>
  <c r="I122" i="6"/>
  <c r="H123" i="6" l="1"/>
  <c r="H125" i="6" s="1"/>
  <c r="I123" i="6"/>
  <c r="I126" i="6" s="1"/>
  <c r="H127" i="6" l="1"/>
</calcChain>
</file>

<file path=xl/sharedStrings.xml><?xml version="1.0" encoding="utf-8"?>
<sst xmlns="http://schemas.openxmlformats.org/spreadsheetml/2006/main" count="41" uniqueCount="41">
  <si>
    <t>Fecha final</t>
  </si>
  <si>
    <t>Fecha inicial</t>
  </si>
  <si>
    <t>Total capital + intereses</t>
  </si>
  <si>
    <t>Saldo intereses</t>
  </si>
  <si>
    <t>SalarioMinimo(2006) = 0</t>
  </si>
  <si>
    <t>IPC(2019) = 0.0318 'IPC Boletín enero 2019</t>
  </si>
  <si>
    <t>IPC(2018) = 0.0409</t>
  </si>
  <si>
    <t>2451 de 27 de diciembre de 2018</t>
  </si>
  <si>
    <t>IPC(2017) = 0.0575</t>
  </si>
  <si>
    <t>2269 de 30 de diciembre de 2017</t>
  </si>
  <si>
    <t>IPC(2016) = 0.0677</t>
  </si>
  <si>
    <t>2209 de 30 de diciembre de 2016</t>
  </si>
  <si>
    <t>IPC(2015) = 0.0366</t>
  </si>
  <si>
    <t>2552 de 30 de diciembre de 2015</t>
  </si>
  <si>
    <t>IPC(2014) = 0</t>
  </si>
  <si>
    <t>2731 de 30 de diciembre de 2014</t>
  </si>
  <si>
    <t>IPC(2013) = 0</t>
  </si>
  <si>
    <t>3068 de 30 de diciembre de 2013</t>
  </si>
  <si>
    <t>IPC(2012) = 0</t>
  </si>
  <si>
    <t>2738 de diciembre 28 de 2012</t>
  </si>
  <si>
    <t>IPC(2011) = 0</t>
  </si>
  <si>
    <t>4919 de 26 de diciembre de 2011</t>
  </si>
  <si>
    <t>IPC(2010) = 0</t>
  </si>
  <si>
    <t>033 de 11 de enero de 2011</t>
  </si>
  <si>
    <t>IPC(2009) = 0</t>
  </si>
  <si>
    <t>5053 de 30 de diciembre de 2009</t>
  </si>
  <si>
    <t>Interés vencido ($)</t>
  </si>
  <si>
    <t>Saldo total en mora</t>
  </si>
  <si>
    <t>Abono</t>
  </si>
  <si>
    <t>Saldo en mora</t>
  </si>
  <si>
    <t>Saldo en mora cuota extraordinaria</t>
  </si>
  <si>
    <t>Saldo en mora cuota ordinaria</t>
  </si>
  <si>
    <t>IPC(2008) = 0</t>
  </si>
  <si>
    <t>4868 de 30 de diciembre de 2008</t>
  </si>
  <si>
    <t>IPC(2007) = 0</t>
  </si>
  <si>
    <t>4965 de 27 de diciembre de 2007</t>
  </si>
  <si>
    <t>IPC(2006) = 0 'IPC Boletín enero 2006</t>
  </si>
  <si>
    <t>4580 de 27 de diciembre de 2006</t>
  </si>
  <si>
    <t>4686 de 21 de diciembre de 2005</t>
  </si>
  <si>
    <t>Abono apartir de notificación</t>
  </si>
  <si>
    <t>saldo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</si>
</sst>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\ * #,##0_-;\-&quot;$&quot;\ * #,##0_-;_-&quot;$&quot;\ * &quot;-&quot;_-;_-@_-"/>
    <numFmt numFmtId="165" formatCode="_(* #,##0.00_);_(* \(#,##0.00\);_(* &quot;-&quot;??_);_(@_)"/>
    <numFmt numFmtId="166" formatCode="[$$-240A]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0" xfId="5" applyFont="1"/>
    <xf numFmtId="166" fontId="0" fillId="0" borderId="1" xfId="0" applyNumberFormat="1" applyBorder="1"/>
    <xf numFmtId="10" fontId="0" fillId="0" borderId="0" xfId="1" applyNumberFormat="1" applyFont="1"/>
    <xf numFmtId="14" fontId="0" fillId="2" borderId="0" xfId="0" applyNumberFormat="1" applyFill="1"/>
    <xf numFmtId="164" fontId="0" fillId="0" borderId="0" xfId="5" applyNumberFormat="1" applyFont="1"/>
    <xf numFmtId="164" fontId="0" fillId="2" borderId="0" xfId="0" applyNumberFormat="1" applyFill="1"/>
    <xf numFmtId="0" fontId="2" fillId="4" borderId="0" xfId="0" applyFont="1" applyFill="1" applyAlignment="1">
      <alignment horizontal="center" vertical="center" wrapText="1"/>
    </xf>
    <xf numFmtId="164" fontId="0" fillId="5" borderId="0" xfId="0" applyNumberFormat="1" applyFill="1"/>
    <xf numFmtId="164" fontId="0" fillId="6" borderId="0" xfId="0" applyNumberFormat="1" applyFill="1"/>
    <xf numFmtId="164" fontId="0" fillId="7" borderId="0" xfId="0" applyNumberFormat="1" applyFill="1"/>
    <xf numFmtId="164" fontId="3" fillId="3" borderId="0" xfId="0" applyNumberFormat="1" applyFont="1" applyFill="1"/>
    <xf numFmtId="10" fontId="0" fillId="0" borderId="0" xfId="0" applyNumberFormat="1"/>
  </cellXfs>
  <cellStyles count="6">
    <cellStyle name="Millares 2" xfId="3"/>
    <cellStyle name="Moneda [0] 2" xfId="5"/>
    <cellStyle name="Normal" xfId="0" builtinId="0"/>
    <cellStyle name="Normal 2" xfId="2"/>
    <cellStyle name="Porcentaje" xfId="1" builtinId="5"/>
    <cellStyle name="Porcentaje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ilo\Desktop\RDO.%202015-00546%20LUCIA%20AMPARO%20FIERRO%20ZAP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quidaciones%20excel\1%20Liq.%20pesos%2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 PORC SML"/>
      <sheetName val="Sal Conv"/>
      <sheetName val="Base IPC"/>
      <sheetName val="Ct Mto"/>
      <sheetName val="VR. IPC"/>
      <sheetName val="CT $ I%SML"/>
    </sheetNames>
    <sheetDataSet>
      <sheetData sheetId="0">
        <row r="7">
          <cell r="E7">
            <v>43598</v>
          </cell>
        </row>
        <row r="13">
          <cell r="A13">
            <v>38027</v>
          </cell>
          <cell r="B13">
            <v>38046</v>
          </cell>
          <cell r="E13">
            <v>1</v>
          </cell>
          <cell r="H13">
            <v>0</v>
          </cell>
          <cell r="J13">
            <v>0</v>
          </cell>
          <cell r="K13" t="str">
            <v>Valor</v>
          </cell>
          <cell r="L13" t="str">
            <v>Folio</v>
          </cell>
          <cell r="M13">
            <v>0</v>
          </cell>
          <cell r="N13">
            <v>0</v>
          </cell>
        </row>
        <row r="14">
          <cell r="I14">
            <v>21</v>
          </cell>
        </row>
        <row r="15">
          <cell r="I15">
            <v>30</v>
          </cell>
        </row>
        <row r="16">
          <cell r="I16">
            <v>30</v>
          </cell>
        </row>
        <row r="17">
          <cell r="I17">
            <v>30</v>
          </cell>
        </row>
        <row r="18">
          <cell r="I18">
            <v>30</v>
          </cell>
        </row>
        <row r="19">
          <cell r="I19">
            <v>30</v>
          </cell>
        </row>
        <row r="20">
          <cell r="I20">
            <v>30</v>
          </cell>
        </row>
        <row r="21">
          <cell r="I21">
            <v>30</v>
          </cell>
        </row>
        <row r="22">
          <cell r="I22">
            <v>30</v>
          </cell>
        </row>
        <row r="23">
          <cell r="I23">
            <v>30</v>
          </cell>
        </row>
        <row r="24">
          <cell r="I24">
            <v>30</v>
          </cell>
        </row>
        <row r="25">
          <cell r="I25">
            <v>30</v>
          </cell>
        </row>
        <row r="26">
          <cell r="I26">
            <v>30</v>
          </cell>
        </row>
        <row r="27">
          <cell r="I27">
            <v>30</v>
          </cell>
        </row>
        <row r="28">
          <cell r="I28">
            <v>30</v>
          </cell>
        </row>
        <row r="29">
          <cell r="I29">
            <v>30</v>
          </cell>
        </row>
        <row r="30">
          <cell r="I30">
            <v>30</v>
          </cell>
        </row>
        <row r="31">
          <cell r="I31">
            <v>30</v>
          </cell>
        </row>
        <row r="32">
          <cell r="I32">
            <v>30</v>
          </cell>
        </row>
        <row r="33">
          <cell r="I33">
            <v>30</v>
          </cell>
        </row>
        <row r="34">
          <cell r="I34">
            <v>30</v>
          </cell>
        </row>
        <row r="35">
          <cell r="I35">
            <v>30</v>
          </cell>
        </row>
        <row r="36">
          <cell r="I36">
            <v>30</v>
          </cell>
        </row>
        <row r="37">
          <cell r="I37">
            <v>30</v>
          </cell>
        </row>
        <row r="38">
          <cell r="I38">
            <v>30</v>
          </cell>
        </row>
        <row r="39">
          <cell r="I39">
            <v>30</v>
          </cell>
        </row>
        <row r="40">
          <cell r="I40">
            <v>30</v>
          </cell>
        </row>
        <row r="41">
          <cell r="I41">
            <v>30</v>
          </cell>
        </row>
        <row r="42">
          <cell r="I42">
            <v>30</v>
          </cell>
        </row>
        <row r="43">
          <cell r="I43">
            <v>30</v>
          </cell>
        </row>
        <row r="44">
          <cell r="I44">
            <v>30</v>
          </cell>
        </row>
        <row r="45">
          <cell r="I45">
            <v>30</v>
          </cell>
        </row>
        <row r="46">
          <cell r="I46">
            <v>30</v>
          </cell>
        </row>
        <row r="47">
          <cell r="I47">
            <v>30</v>
          </cell>
        </row>
        <row r="48">
          <cell r="I48">
            <v>30</v>
          </cell>
        </row>
        <row r="49">
          <cell r="I49">
            <v>30</v>
          </cell>
        </row>
        <row r="50">
          <cell r="I50">
            <v>30</v>
          </cell>
        </row>
        <row r="51">
          <cell r="I51">
            <v>30</v>
          </cell>
        </row>
        <row r="52">
          <cell r="I52">
            <v>30</v>
          </cell>
        </row>
        <row r="53">
          <cell r="I53">
            <v>30</v>
          </cell>
        </row>
        <row r="54">
          <cell r="I54">
            <v>30</v>
          </cell>
        </row>
        <row r="55">
          <cell r="I55">
            <v>30</v>
          </cell>
        </row>
        <row r="56">
          <cell r="I56">
            <v>30</v>
          </cell>
        </row>
        <row r="57">
          <cell r="I57">
            <v>30</v>
          </cell>
        </row>
        <row r="58">
          <cell r="I58">
            <v>30</v>
          </cell>
        </row>
        <row r="59">
          <cell r="I59">
            <v>30</v>
          </cell>
        </row>
        <row r="60">
          <cell r="I60">
            <v>30</v>
          </cell>
        </row>
        <row r="61">
          <cell r="I61">
            <v>30</v>
          </cell>
        </row>
        <row r="62">
          <cell r="I62">
            <v>30</v>
          </cell>
        </row>
        <row r="63">
          <cell r="I63">
            <v>30</v>
          </cell>
        </row>
        <row r="64">
          <cell r="I64">
            <v>30</v>
          </cell>
        </row>
        <row r="65">
          <cell r="I65">
            <v>30</v>
          </cell>
        </row>
        <row r="66">
          <cell r="I66">
            <v>30</v>
          </cell>
        </row>
        <row r="67">
          <cell r="I67">
            <v>30</v>
          </cell>
        </row>
        <row r="68">
          <cell r="I68">
            <v>30</v>
          </cell>
        </row>
        <row r="69">
          <cell r="I69">
            <v>30</v>
          </cell>
        </row>
        <row r="70">
          <cell r="I70">
            <v>30</v>
          </cell>
        </row>
        <row r="71">
          <cell r="I71">
            <v>30</v>
          </cell>
        </row>
        <row r="72">
          <cell r="I72">
            <v>30</v>
          </cell>
        </row>
        <row r="73">
          <cell r="I73">
            <v>30</v>
          </cell>
        </row>
        <row r="74">
          <cell r="I74">
            <v>30</v>
          </cell>
        </row>
        <row r="75">
          <cell r="I75">
            <v>30</v>
          </cell>
        </row>
        <row r="76">
          <cell r="I76">
            <v>30</v>
          </cell>
        </row>
        <row r="77">
          <cell r="I77">
            <v>30</v>
          </cell>
        </row>
        <row r="78">
          <cell r="I78">
            <v>30</v>
          </cell>
        </row>
        <row r="79">
          <cell r="I79">
            <v>30</v>
          </cell>
        </row>
        <row r="80">
          <cell r="I80">
            <v>30</v>
          </cell>
        </row>
        <row r="81">
          <cell r="I81">
            <v>30</v>
          </cell>
        </row>
        <row r="82">
          <cell r="I82">
            <v>30</v>
          </cell>
        </row>
        <row r="83">
          <cell r="I83">
            <v>30</v>
          </cell>
        </row>
        <row r="84">
          <cell r="I84">
            <v>30</v>
          </cell>
        </row>
        <row r="85">
          <cell r="I85">
            <v>30</v>
          </cell>
        </row>
        <row r="86">
          <cell r="I86">
            <v>30</v>
          </cell>
        </row>
        <row r="87">
          <cell r="I87">
            <v>30</v>
          </cell>
        </row>
        <row r="88">
          <cell r="I88">
            <v>30</v>
          </cell>
        </row>
        <row r="89">
          <cell r="I89">
            <v>30</v>
          </cell>
        </row>
        <row r="90">
          <cell r="I90">
            <v>30</v>
          </cell>
        </row>
        <row r="91">
          <cell r="I91">
            <v>30</v>
          </cell>
        </row>
        <row r="92">
          <cell r="I92">
            <v>30</v>
          </cell>
        </row>
        <row r="93">
          <cell r="I93">
            <v>30</v>
          </cell>
        </row>
        <row r="94">
          <cell r="I94">
            <v>30</v>
          </cell>
        </row>
        <row r="95">
          <cell r="I95">
            <v>30</v>
          </cell>
        </row>
        <row r="96">
          <cell r="I96">
            <v>30</v>
          </cell>
        </row>
        <row r="97">
          <cell r="I97">
            <v>30</v>
          </cell>
        </row>
        <row r="98">
          <cell r="I98">
            <v>30</v>
          </cell>
        </row>
        <row r="99">
          <cell r="I99">
            <v>30</v>
          </cell>
        </row>
        <row r="100">
          <cell r="I100">
            <v>30</v>
          </cell>
        </row>
        <row r="101">
          <cell r="I101">
            <v>30</v>
          </cell>
        </row>
        <row r="102">
          <cell r="I102">
            <v>30</v>
          </cell>
        </row>
        <row r="103">
          <cell r="I103">
            <v>30</v>
          </cell>
        </row>
        <row r="104">
          <cell r="I104">
            <v>30</v>
          </cell>
        </row>
        <row r="105">
          <cell r="I105">
            <v>30</v>
          </cell>
        </row>
        <row r="106">
          <cell r="I106">
            <v>30</v>
          </cell>
        </row>
        <row r="107">
          <cell r="I107">
            <v>30</v>
          </cell>
        </row>
        <row r="108">
          <cell r="I108">
            <v>30</v>
          </cell>
        </row>
        <row r="109">
          <cell r="I109">
            <v>30</v>
          </cell>
        </row>
        <row r="110">
          <cell r="I110">
            <v>30</v>
          </cell>
        </row>
        <row r="111">
          <cell r="I111">
            <v>30</v>
          </cell>
        </row>
        <row r="112">
          <cell r="I112">
            <v>30</v>
          </cell>
        </row>
        <row r="113">
          <cell r="I113">
            <v>30</v>
          </cell>
        </row>
        <row r="114">
          <cell r="I114">
            <v>30</v>
          </cell>
        </row>
        <row r="115">
          <cell r="I115">
            <v>30</v>
          </cell>
        </row>
        <row r="116">
          <cell r="I116">
            <v>30</v>
          </cell>
        </row>
        <row r="117">
          <cell r="I117">
            <v>30</v>
          </cell>
        </row>
        <row r="118">
          <cell r="I118">
            <v>30</v>
          </cell>
        </row>
        <row r="119">
          <cell r="I119">
            <v>30</v>
          </cell>
        </row>
        <row r="120">
          <cell r="I120">
            <v>30</v>
          </cell>
        </row>
        <row r="121">
          <cell r="I121">
            <v>30</v>
          </cell>
        </row>
        <row r="122">
          <cell r="I122">
            <v>30</v>
          </cell>
        </row>
        <row r="123">
          <cell r="I123">
            <v>30</v>
          </cell>
        </row>
        <row r="124">
          <cell r="I124">
            <v>30</v>
          </cell>
        </row>
        <row r="125">
          <cell r="I125">
            <v>30</v>
          </cell>
        </row>
        <row r="126">
          <cell r="I126">
            <v>30</v>
          </cell>
        </row>
        <row r="127">
          <cell r="I127">
            <v>30</v>
          </cell>
        </row>
        <row r="128">
          <cell r="I128">
            <v>30</v>
          </cell>
        </row>
        <row r="129">
          <cell r="I129">
            <v>30</v>
          </cell>
        </row>
        <row r="130">
          <cell r="I130">
            <v>30</v>
          </cell>
        </row>
        <row r="131">
          <cell r="I131">
            <v>30</v>
          </cell>
        </row>
        <row r="132">
          <cell r="I132">
            <v>30</v>
          </cell>
        </row>
        <row r="133">
          <cell r="I133">
            <v>30</v>
          </cell>
        </row>
        <row r="134">
          <cell r="I134">
            <v>30</v>
          </cell>
        </row>
        <row r="135">
          <cell r="I135">
            <v>30</v>
          </cell>
        </row>
        <row r="136">
          <cell r="I136">
            <v>30</v>
          </cell>
        </row>
        <row r="137">
          <cell r="I137">
            <v>30</v>
          </cell>
        </row>
        <row r="138">
          <cell r="I138">
            <v>30</v>
          </cell>
        </row>
        <row r="139">
          <cell r="I139">
            <v>30</v>
          </cell>
        </row>
        <row r="140">
          <cell r="I140">
            <v>30</v>
          </cell>
        </row>
        <row r="141">
          <cell r="I141">
            <v>30</v>
          </cell>
        </row>
        <row r="142">
          <cell r="I142">
            <v>30</v>
          </cell>
        </row>
        <row r="143">
          <cell r="I143">
            <v>30</v>
          </cell>
        </row>
        <row r="144">
          <cell r="I144">
            <v>30</v>
          </cell>
        </row>
        <row r="145">
          <cell r="I145">
            <v>30</v>
          </cell>
        </row>
        <row r="146">
          <cell r="I146">
            <v>30</v>
          </cell>
        </row>
        <row r="147">
          <cell r="I147">
            <v>30</v>
          </cell>
        </row>
        <row r="148">
          <cell r="I148">
            <v>30</v>
          </cell>
        </row>
        <row r="149">
          <cell r="I149">
            <v>30</v>
          </cell>
        </row>
        <row r="150">
          <cell r="I150">
            <v>30</v>
          </cell>
        </row>
        <row r="151">
          <cell r="I151">
            <v>30</v>
          </cell>
        </row>
        <row r="152">
          <cell r="I152">
            <v>30</v>
          </cell>
        </row>
        <row r="153">
          <cell r="I153">
            <v>30</v>
          </cell>
        </row>
        <row r="154">
          <cell r="I154">
            <v>30</v>
          </cell>
        </row>
        <row r="155">
          <cell r="I155">
            <v>30</v>
          </cell>
        </row>
        <row r="156">
          <cell r="I156">
            <v>30</v>
          </cell>
        </row>
        <row r="157">
          <cell r="I157">
            <v>30</v>
          </cell>
        </row>
        <row r="158">
          <cell r="I158">
            <v>30</v>
          </cell>
        </row>
        <row r="159">
          <cell r="I159">
            <v>30</v>
          </cell>
        </row>
        <row r="160">
          <cell r="I160">
            <v>30</v>
          </cell>
        </row>
        <row r="161">
          <cell r="I161">
            <v>30</v>
          </cell>
        </row>
        <row r="162">
          <cell r="I162">
            <v>30</v>
          </cell>
        </row>
        <row r="163">
          <cell r="I163">
            <v>30</v>
          </cell>
        </row>
        <row r="164">
          <cell r="I164">
            <v>30</v>
          </cell>
        </row>
        <row r="165">
          <cell r="I165">
            <v>30</v>
          </cell>
        </row>
        <row r="166">
          <cell r="I166">
            <v>30</v>
          </cell>
        </row>
      </sheetData>
      <sheetData sheetId="1">
        <row r="13">
          <cell r="A13">
            <v>36327</v>
          </cell>
          <cell r="B13">
            <v>36341</v>
          </cell>
          <cell r="D13">
            <v>0.5</v>
          </cell>
          <cell r="G13">
            <v>0</v>
          </cell>
          <cell r="I13">
            <v>0</v>
          </cell>
          <cell r="J13" t="str">
            <v>Valor</v>
          </cell>
          <cell r="K13" t="str">
            <v>Folio</v>
          </cell>
          <cell r="L13">
            <v>0</v>
          </cell>
          <cell r="M13">
            <v>0</v>
          </cell>
        </row>
        <row r="14">
          <cell r="H14">
            <v>15</v>
          </cell>
        </row>
        <row r="15">
          <cell r="H15">
            <v>30</v>
          </cell>
        </row>
        <row r="16">
          <cell r="H16">
            <v>30</v>
          </cell>
        </row>
        <row r="17">
          <cell r="H17">
            <v>30</v>
          </cell>
        </row>
        <row r="18">
          <cell r="H18">
            <v>30</v>
          </cell>
        </row>
        <row r="19">
          <cell r="H19">
            <v>30</v>
          </cell>
        </row>
        <row r="20">
          <cell r="H20">
            <v>30</v>
          </cell>
        </row>
        <row r="21">
          <cell r="H21">
            <v>30</v>
          </cell>
        </row>
        <row r="22">
          <cell r="H22">
            <v>30</v>
          </cell>
        </row>
        <row r="23">
          <cell r="H23">
            <v>30</v>
          </cell>
        </row>
        <row r="24">
          <cell r="H24">
            <v>30</v>
          </cell>
        </row>
        <row r="25">
          <cell r="H25">
            <v>30</v>
          </cell>
        </row>
        <row r="26">
          <cell r="H26">
            <v>30</v>
          </cell>
        </row>
        <row r="27">
          <cell r="H27">
            <v>30</v>
          </cell>
        </row>
        <row r="28">
          <cell r="H28">
            <v>30</v>
          </cell>
        </row>
        <row r="29">
          <cell r="H29">
            <v>30</v>
          </cell>
        </row>
        <row r="30">
          <cell r="H30">
            <v>30</v>
          </cell>
        </row>
        <row r="31">
          <cell r="H31">
            <v>30</v>
          </cell>
        </row>
        <row r="32">
          <cell r="H32">
            <v>30</v>
          </cell>
        </row>
        <row r="33">
          <cell r="H33">
            <v>30</v>
          </cell>
        </row>
        <row r="34">
          <cell r="H34">
            <v>30</v>
          </cell>
        </row>
        <row r="35">
          <cell r="H35">
            <v>30</v>
          </cell>
        </row>
        <row r="36">
          <cell r="H36">
            <v>30</v>
          </cell>
        </row>
        <row r="37">
          <cell r="H37">
            <v>30</v>
          </cell>
        </row>
        <row r="38">
          <cell r="H38">
            <v>30</v>
          </cell>
        </row>
        <row r="39">
          <cell r="H39">
            <v>30</v>
          </cell>
        </row>
        <row r="40">
          <cell r="H40">
            <v>30</v>
          </cell>
        </row>
        <row r="41">
          <cell r="H41">
            <v>30</v>
          </cell>
        </row>
        <row r="42">
          <cell r="H42">
            <v>30</v>
          </cell>
        </row>
        <row r="43">
          <cell r="H43">
            <v>30</v>
          </cell>
        </row>
        <row r="44">
          <cell r="H44">
            <v>30</v>
          </cell>
        </row>
        <row r="45">
          <cell r="H45">
            <v>30</v>
          </cell>
        </row>
        <row r="46">
          <cell r="H46">
            <v>30</v>
          </cell>
        </row>
        <row r="47">
          <cell r="H47">
            <v>30</v>
          </cell>
        </row>
        <row r="48">
          <cell r="H48">
            <v>30</v>
          </cell>
        </row>
        <row r="49">
          <cell r="H49">
            <v>30</v>
          </cell>
        </row>
        <row r="50">
          <cell r="H50">
            <v>30</v>
          </cell>
        </row>
        <row r="51">
          <cell r="H51">
            <v>30</v>
          </cell>
        </row>
        <row r="52">
          <cell r="H52">
            <v>30</v>
          </cell>
        </row>
        <row r="53">
          <cell r="H53">
            <v>30</v>
          </cell>
        </row>
        <row r="54">
          <cell r="H54">
            <v>30</v>
          </cell>
        </row>
        <row r="55">
          <cell r="H55">
            <v>30</v>
          </cell>
        </row>
        <row r="56">
          <cell r="H56">
            <v>30</v>
          </cell>
        </row>
        <row r="57">
          <cell r="H57">
            <v>30</v>
          </cell>
        </row>
        <row r="58">
          <cell r="H58">
            <v>30</v>
          </cell>
        </row>
        <row r="59">
          <cell r="H59">
            <v>30</v>
          </cell>
        </row>
        <row r="60">
          <cell r="H60">
            <v>30</v>
          </cell>
        </row>
        <row r="61">
          <cell r="H61">
            <v>30</v>
          </cell>
        </row>
        <row r="62">
          <cell r="H62">
            <v>30</v>
          </cell>
        </row>
        <row r="63">
          <cell r="H63">
            <v>30</v>
          </cell>
        </row>
        <row r="64">
          <cell r="H64">
            <v>30</v>
          </cell>
        </row>
        <row r="65">
          <cell r="H65">
            <v>30</v>
          </cell>
        </row>
        <row r="66">
          <cell r="H66">
            <v>30</v>
          </cell>
        </row>
        <row r="67">
          <cell r="H67">
            <v>30</v>
          </cell>
        </row>
        <row r="68">
          <cell r="H68">
            <v>30</v>
          </cell>
        </row>
        <row r="69">
          <cell r="H69">
            <v>30</v>
          </cell>
        </row>
        <row r="70">
          <cell r="H70">
            <v>30</v>
          </cell>
        </row>
        <row r="71">
          <cell r="H71">
            <v>30</v>
          </cell>
        </row>
        <row r="72">
          <cell r="H72">
            <v>30</v>
          </cell>
        </row>
        <row r="73">
          <cell r="H73">
            <v>30</v>
          </cell>
        </row>
        <row r="74">
          <cell r="H74">
            <v>30</v>
          </cell>
        </row>
        <row r="75">
          <cell r="H75">
            <v>30</v>
          </cell>
        </row>
        <row r="76">
          <cell r="H76">
            <v>30</v>
          </cell>
        </row>
        <row r="77">
          <cell r="H77">
            <v>30</v>
          </cell>
        </row>
        <row r="78">
          <cell r="H78">
            <v>30</v>
          </cell>
        </row>
        <row r="79">
          <cell r="H79">
            <v>30</v>
          </cell>
        </row>
        <row r="80">
          <cell r="H80">
            <v>30</v>
          </cell>
        </row>
        <row r="81">
          <cell r="H81">
            <v>30</v>
          </cell>
        </row>
        <row r="82">
          <cell r="H82">
            <v>30</v>
          </cell>
        </row>
        <row r="83">
          <cell r="H83">
            <v>30</v>
          </cell>
        </row>
        <row r="84">
          <cell r="H84">
            <v>30</v>
          </cell>
        </row>
        <row r="85">
          <cell r="H85">
            <v>30</v>
          </cell>
        </row>
        <row r="86">
          <cell r="H86">
            <v>30</v>
          </cell>
        </row>
        <row r="87">
          <cell r="H87">
            <v>30</v>
          </cell>
        </row>
        <row r="88">
          <cell r="H88">
            <v>30</v>
          </cell>
        </row>
        <row r="89">
          <cell r="H89">
            <v>30</v>
          </cell>
        </row>
        <row r="90">
          <cell r="H90">
            <v>30</v>
          </cell>
        </row>
        <row r="91">
          <cell r="H91">
            <v>30</v>
          </cell>
        </row>
        <row r="92">
          <cell r="H92">
            <v>30</v>
          </cell>
        </row>
        <row r="93">
          <cell r="H93">
            <v>30</v>
          </cell>
        </row>
        <row r="94">
          <cell r="H94">
            <v>30</v>
          </cell>
        </row>
        <row r="95">
          <cell r="H95">
            <v>30</v>
          </cell>
        </row>
        <row r="96">
          <cell r="H96">
            <v>30</v>
          </cell>
        </row>
        <row r="97">
          <cell r="H97">
            <v>30</v>
          </cell>
        </row>
        <row r="98">
          <cell r="H98">
            <v>30</v>
          </cell>
        </row>
        <row r="99">
          <cell r="H99">
            <v>30</v>
          </cell>
        </row>
        <row r="100">
          <cell r="H100">
            <v>30</v>
          </cell>
        </row>
        <row r="101">
          <cell r="H101">
            <v>30</v>
          </cell>
        </row>
        <row r="102">
          <cell r="H102">
            <v>30</v>
          </cell>
        </row>
        <row r="103">
          <cell r="H103">
            <v>30</v>
          </cell>
        </row>
        <row r="104">
          <cell r="H104">
            <v>30</v>
          </cell>
        </row>
        <row r="105">
          <cell r="H105">
            <v>30</v>
          </cell>
        </row>
        <row r="106">
          <cell r="H106">
            <v>30</v>
          </cell>
        </row>
        <row r="107">
          <cell r="H107">
            <v>30</v>
          </cell>
        </row>
        <row r="108">
          <cell r="H108">
            <v>30</v>
          </cell>
        </row>
        <row r="109">
          <cell r="H109">
            <v>30</v>
          </cell>
        </row>
        <row r="110">
          <cell r="H110">
            <v>30</v>
          </cell>
        </row>
        <row r="111">
          <cell r="H111">
            <v>30</v>
          </cell>
        </row>
        <row r="112">
          <cell r="H112">
            <v>30</v>
          </cell>
        </row>
        <row r="113">
          <cell r="H113">
            <v>30</v>
          </cell>
        </row>
        <row r="114">
          <cell r="H114">
            <v>30</v>
          </cell>
        </row>
        <row r="115">
          <cell r="H115">
            <v>30</v>
          </cell>
        </row>
        <row r="116">
          <cell r="H116">
            <v>30</v>
          </cell>
        </row>
        <row r="117">
          <cell r="H117">
            <v>30</v>
          </cell>
        </row>
        <row r="118">
          <cell r="H118">
            <v>30</v>
          </cell>
        </row>
        <row r="119">
          <cell r="H119">
            <v>30</v>
          </cell>
        </row>
        <row r="120">
          <cell r="H120">
            <v>30</v>
          </cell>
        </row>
        <row r="121">
          <cell r="H121">
            <v>30</v>
          </cell>
        </row>
        <row r="122">
          <cell r="H122">
            <v>30</v>
          </cell>
        </row>
        <row r="123">
          <cell r="H123">
            <v>30</v>
          </cell>
        </row>
        <row r="124">
          <cell r="H124">
            <v>30</v>
          </cell>
        </row>
        <row r="125">
          <cell r="H125">
            <v>30</v>
          </cell>
        </row>
        <row r="126">
          <cell r="H126">
            <v>30</v>
          </cell>
        </row>
        <row r="127">
          <cell r="H127">
            <v>30</v>
          </cell>
        </row>
        <row r="128">
          <cell r="H128">
            <v>30</v>
          </cell>
        </row>
        <row r="129">
          <cell r="H129">
            <v>30</v>
          </cell>
        </row>
        <row r="130">
          <cell r="H130">
            <v>30</v>
          </cell>
        </row>
        <row r="131">
          <cell r="H131">
            <v>30</v>
          </cell>
        </row>
        <row r="132">
          <cell r="H132">
            <v>30</v>
          </cell>
        </row>
        <row r="133">
          <cell r="H133">
            <v>30</v>
          </cell>
        </row>
        <row r="134">
          <cell r="H134">
            <v>30</v>
          </cell>
        </row>
        <row r="135">
          <cell r="H135">
            <v>30</v>
          </cell>
        </row>
        <row r="136">
          <cell r="H136">
            <v>30</v>
          </cell>
        </row>
        <row r="137">
          <cell r="H137">
            <v>30</v>
          </cell>
        </row>
        <row r="138">
          <cell r="H138">
            <v>30</v>
          </cell>
        </row>
        <row r="139">
          <cell r="H139">
            <v>30</v>
          </cell>
        </row>
        <row r="140">
          <cell r="H140">
            <v>30</v>
          </cell>
        </row>
        <row r="141">
          <cell r="H141">
            <v>30</v>
          </cell>
        </row>
        <row r="142">
          <cell r="H142">
            <v>30</v>
          </cell>
        </row>
        <row r="143">
          <cell r="H143">
            <v>30</v>
          </cell>
        </row>
        <row r="144">
          <cell r="H144">
            <v>30</v>
          </cell>
        </row>
        <row r="145">
          <cell r="H145">
            <v>30</v>
          </cell>
        </row>
        <row r="146">
          <cell r="H146">
            <v>30</v>
          </cell>
        </row>
        <row r="147">
          <cell r="H147">
            <v>30</v>
          </cell>
        </row>
        <row r="148">
          <cell r="H148">
            <v>30</v>
          </cell>
        </row>
        <row r="149">
          <cell r="H149">
            <v>30</v>
          </cell>
        </row>
        <row r="150">
          <cell r="H150">
            <v>30</v>
          </cell>
        </row>
        <row r="151">
          <cell r="H151">
            <v>30</v>
          </cell>
        </row>
        <row r="152">
          <cell r="H152">
            <v>30</v>
          </cell>
        </row>
        <row r="153">
          <cell r="H153">
            <v>30</v>
          </cell>
        </row>
        <row r="154">
          <cell r="H154">
            <v>30</v>
          </cell>
        </row>
        <row r="155">
          <cell r="H155">
            <v>30</v>
          </cell>
        </row>
        <row r="156">
          <cell r="H156">
            <v>30</v>
          </cell>
        </row>
        <row r="157">
          <cell r="H157">
            <v>30</v>
          </cell>
        </row>
        <row r="158">
          <cell r="H158">
            <v>30</v>
          </cell>
        </row>
        <row r="159">
          <cell r="H159">
            <v>30</v>
          </cell>
        </row>
        <row r="160">
          <cell r="H160">
            <v>30</v>
          </cell>
        </row>
        <row r="161">
          <cell r="H161">
            <v>30</v>
          </cell>
        </row>
        <row r="162">
          <cell r="H162">
            <v>30</v>
          </cell>
        </row>
        <row r="163">
          <cell r="H163">
            <v>30</v>
          </cell>
        </row>
        <row r="164">
          <cell r="H164">
            <v>30</v>
          </cell>
        </row>
        <row r="165">
          <cell r="H165">
            <v>30</v>
          </cell>
        </row>
        <row r="166">
          <cell r="H166">
            <v>30</v>
          </cell>
        </row>
      </sheetData>
      <sheetData sheetId="2">
        <row r="13">
          <cell r="A13">
            <v>41913</v>
          </cell>
          <cell r="B13">
            <v>41943</v>
          </cell>
          <cell r="E13">
            <v>1000000</v>
          </cell>
          <cell r="H13">
            <v>0</v>
          </cell>
          <cell r="J13">
            <v>0</v>
          </cell>
          <cell r="K13" t="str">
            <v>Valor</v>
          </cell>
          <cell r="L13" t="str">
            <v>Folio</v>
          </cell>
          <cell r="M13">
            <v>0</v>
          </cell>
          <cell r="N13">
            <v>0</v>
          </cell>
        </row>
        <row r="14">
          <cell r="I14">
            <v>30</v>
          </cell>
        </row>
        <row r="15">
          <cell r="I15">
            <v>30</v>
          </cell>
        </row>
        <row r="16">
          <cell r="I16">
            <v>30</v>
          </cell>
        </row>
        <row r="17">
          <cell r="I17">
            <v>30</v>
          </cell>
        </row>
        <row r="18">
          <cell r="I18">
            <v>30</v>
          </cell>
        </row>
        <row r="19">
          <cell r="I19">
            <v>30</v>
          </cell>
        </row>
        <row r="20">
          <cell r="I20">
            <v>30</v>
          </cell>
        </row>
        <row r="21">
          <cell r="I21">
            <v>30</v>
          </cell>
        </row>
        <row r="22">
          <cell r="I22">
            <v>30</v>
          </cell>
        </row>
        <row r="23">
          <cell r="I23">
            <v>30</v>
          </cell>
        </row>
        <row r="24">
          <cell r="I24">
            <v>30</v>
          </cell>
        </row>
        <row r="25">
          <cell r="I25">
            <v>30</v>
          </cell>
        </row>
        <row r="26">
          <cell r="I26">
            <v>30</v>
          </cell>
        </row>
        <row r="27">
          <cell r="I27">
            <v>30</v>
          </cell>
        </row>
        <row r="28">
          <cell r="I28">
            <v>30</v>
          </cell>
        </row>
        <row r="29">
          <cell r="I29">
            <v>30</v>
          </cell>
        </row>
        <row r="30">
          <cell r="I30">
            <v>30</v>
          </cell>
        </row>
        <row r="31">
          <cell r="I31">
            <v>30</v>
          </cell>
        </row>
        <row r="32">
          <cell r="I32">
            <v>30</v>
          </cell>
        </row>
        <row r="33">
          <cell r="I33">
            <v>30</v>
          </cell>
        </row>
        <row r="34">
          <cell r="I34">
            <v>30</v>
          </cell>
        </row>
        <row r="35">
          <cell r="I35">
            <v>30</v>
          </cell>
        </row>
        <row r="36">
          <cell r="I36">
            <v>30</v>
          </cell>
        </row>
        <row r="37">
          <cell r="I37">
            <v>30</v>
          </cell>
        </row>
        <row r="38">
          <cell r="I38">
            <v>30</v>
          </cell>
        </row>
        <row r="39">
          <cell r="I39">
            <v>30</v>
          </cell>
        </row>
        <row r="40">
          <cell r="I40">
            <v>30</v>
          </cell>
        </row>
        <row r="41">
          <cell r="I41">
            <v>30</v>
          </cell>
        </row>
        <row r="42">
          <cell r="I42">
            <v>30</v>
          </cell>
        </row>
        <row r="43">
          <cell r="I43">
            <v>30</v>
          </cell>
        </row>
        <row r="44">
          <cell r="I44">
            <v>30</v>
          </cell>
        </row>
        <row r="45">
          <cell r="I45">
            <v>30</v>
          </cell>
        </row>
        <row r="46">
          <cell r="I46">
            <v>30</v>
          </cell>
        </row>
        <row r="47">
          <cell r="I47">
            <v>30</v>
          </cell>
        </row>
        <row r="48">
          <cell r="I48">
            <v>30</v>
          </cell>
        </row>
        <row r="49">
          <cell r="I49">
            <v>30</v>
          </cell>
        </row>
        <row r="50">
          <cell r="I50">
            <v>30</v>
          </cell>
        </row>
        <row r="51">
          <cell r="I51">
            <v>30</v>
          </cell>
        </row>
        <row r="52">
          <cell r="I52">
            <v>30</v>
          </cell>
        </row>
        <row r="53">
          <cell r="I53">
            <v>30</v>
          </cell>
        </row>
        <row r="54">
          <cell r="I54">
            <v>30</v>
          </cell>
        </row>
        <row r="55">
          <cell r="I55">
            <v>30</v>
          </cell>
        </row>
        <row r="56">
          <cell r="I56">
            <v>30</v>
          </cell>
        </row>
        <row r="57">
          <cell r="I57">
            <v>30</v>
          </cell>
        </row>
        <row r="58">
          <cell r="I58">
            <v>30</v>
          </cell>
        </row>
        <row r="59">
          <cell r="I59">
            <v>30</v>
          </cell>
        </row>
        <row r="60">
          <cell r="I60">
            <v>30</v>
          </cell>
        </row>
        <row r="61">
          <cell r="I61">
            <v>30</v>
          </cell>
        </row>
        <row r="62">
          <cell r="I62">
            <v>30</v>
          </cell>
        </row>
        <row r="63">
          <cell r="I63">
            <v>30</v>
          </cell>
        </row>
        <row r="64">
          <cell r="I64">
            <v>30</v>
          </cell>
        </row>
        <row r="65">
          <cell r="I65">
            <v>30</v>
          </cell>
        </row>
        <row r="66">
          <cell r="I66">
            <v>30</v>
          </cell>
        </row>
        <row r="67">
          <cell r="I67">
            <v>30</v>
          </cell>
        </row>
        <row r="68">
          <cell r="I68" t="str">
            <v>0</v>
          </cell>
        </row>
        <row r="69">
          <cell r="I69" t="str">
            <v>0</v>
          </cell>
        </row>
        <row r="70">
          <cell r="I70" t="str">
            <v>0</v>
          </cell>
        </row>
        <row r="71">
          <cell r="I71" t="str">
            <v>0</v>
          </cell>
        </row>
        <row r="72">
          <cell r="I72" t="str">
            <v>0</v>
          </cell>
        </row>
        <row r="73">
          <cell r="I73" t="str">
            <v>0</v>
          </cell>
        </row>
        <row r="74">
          <cell r="I74" t="str">
            <v>0</v>
          </cell>
        </row>
        <row r="75">
          <cell r="I75" t="str">
            <v>0</v>
          </cell>
        </row>
        <row r="76">
          <cell r="I76" t="str">
            <v>0</v>
          </cell>
        </row>
        <row r="77">
          <cell r="I77" t="str">
            <v>0</v>
          </cell>
        </row>
        <row r="78">
          <cell r="I78" t="str">
            <v>0</v>
          </cell>
        </row>
        <row r="79">
          <cell r="I79" t="str">
            <v>0</v>
          </cell>
        </row>
        <row r="80">
          <cell r="I80" t="str">
            <v>0</v>
          </cell>
        </row>
        <row r="81">
          <cell r="I81" t="str">
            <v>0</v>
          </cell>
        </row>
        <row r="82">
          <cell r="I82" t="str">
            <v>0</v>
          </cell>
        </row>
        <row r="83">
          <cell r="I83" t="str">
            <v>0</v>
          </cell>
        </row>
        <row r="84">
          <cell r="I84" t="str">
            <v>0</v>
          </cell>
        </row>
        <row r="85">
          <cell r="I85" t="str">
            <v>0</v>
          </cell>
        </row>
        <row r="86">
          <cell r="I86" t="str">
            <v>0</v>
          </cell>
        </row>
        <row r="87">
          <cell r="I87" t="str">
            <v>0</v>
          </cell>
        </row>
        <row r="88">
          <cell r="I88" t="str">
            <v>0</v>
          </cell>
        </row>
        <row r="89">
          <cell r="I89" t="str">
            <v>0</v>
          </cell>
        </row>
        <row r="90">
          <cell r="I90" t="str">
            <v>0</v>
          </cell>
        </row>
        <row r="91">
          <cell r="I91" t="str">
            <v>0</v>
          </cell>
        </row>
        <row r="92">
          <cell r="I92" t="str">
            <v>0</v>
          </cell>
        </row>
        <row r="93">
          <cell r="I93" t="str">
            <v>0</v>
          </cell>
        </row>
        <row r="94">
          <cell r="I94" t="str">
            <v>0</v>
          </cell>
        </row>
        <row r="95">
          <cell r="I95" t="str">
            <v>0</v>
          </cell>
        </row>
        <row r="96">
          <cell r="I96" t="str">
            <v>0</v>
          </cell>
        </row>
        <row r="97">
          <cell r="I97" t="str">
            <v>0</v>
          </cell>
        </row>
        <row r="98">
          <cell r="I98" t="str">
            <v>0</v>
          </cell>
        </row>
        <row r="99">
          <cell r="I99" t="str">
            <v>0</v>
          </cell>
        </row>
        <row r="100">
          <cell r="I100" t="str">
            <v>0</v>
          </cell>
        </row>
        <row r="101">
          <cell r="I101" t="str">
            <v>0</v>
          </cell>
        </row>
        <row r="102">
          <cell r="I102" t="str">
            <v>0</v>
          </cell>
        </row>
        <row r="103">
          <cell r="I103" t="str">
            <v>0</v>
          </cell>
        </row>
        <row r="104">
          <cell r="I104" t="str">
            <v>0</v>
          </cell>
        </row>
        <row r="105">
          <cell r="I105" t="str">
            <v>0</v>
          </cell>
        </row>
        <row r="106">
          <cell r="I106" t="str">
            <v>0</v>
          </cell>
        </row>
        <row r="107">
          <cell r="I107" t="str">
            <v>0</v>
          </cell>
        </row>
        <row r="108">
          <cell r="I108" t="str">
            <v>0</v>
          </cell>
        </row>
        <row r="109">
          <cell r="I109" t="str">
            <v>0</v>
          </cell>
        </row>
        <row r="110">
          <cell r="I110" t="str">
            <v>0</v>
          </cell>
        </row>
        <row r="111">
          <cell r="I111" t="str">
            <v>0</v>
          </cell>
        </row>
        <row r="112">
          <cell r="I112" t="str">
            <v>0</v>
          </cell>
        </row>
        <row r="113">
          <cell r="I113" t="str">
            <v>0</v>
          </cell>
        </row>
        <row r="114">
          <cell r="I114" t="str">
            <v>0</v>
          </cell>
        </row>
        <row r="115">
          <cell r="I115" t="str">
            <v>0</v>
          </cell>
        </row>
        <row r="116">
          <cell r="I116" t="str">
            <v>0</v>
          </cell>
        </row>
        <row r="117">
          <cell r="I117" t="str">
            <v>0</v>
          </cell>
        </row>
        <row r="118">
          <cell r="I118" t="str">
            <v>0</v>
          </cell>
        </row>
        <row r="119">
          <cell r="I119" t="str">
            <v>0</v>
          </cell>
        </row>
        <row r="120">
          <cell r="I120" t="str">
            <v>0</v>
          </cell>
        </row>
        <row r="121">
          <cell r="I121" t="str">
            <v>0</v>
          </cell>
        </row>
        <row r="122">
          <cell r="I122" t="str">
            <v>0</v>
          </cell>
        </row>
        <row r="123">
          <cell r="I123" t="str">
            <v>0</v>
          </cell>
        </row>
        <row r="124">
          <cell r="I124" t="str">
            <v>0</v>
          </cell>
        </row>
        <row r="125">
          <cell r="I125" t="str">
            <v>0</v>
          </cell>
        </row>
        <row r="126">
          <cell r="I126" t="str">
            <v>0</v>
          </cell>
        </row>
        <row r="127">
          <cell r="I127" t="str">
            <v>0</v>
          </cell>
        </row>
        <row r="128">
          <cell r="I128" t="str">
            <v>0</v>
          </cell>
        </row>
        <row r="129">
          <cell r="I129" t="str">
            <v>0</v>
          </cell>
        </row>
        <row r="130">
          <cell r="I130" t="str">
            <v>0</v>
          </cell>
        </row>
        <row r="131">
          <cell r="I131" t="str">
            <v>0</v>
          </cell>
        </row>
        <row r="132">
          <cell r="I132" t="str">
            <v>0</v>
          </cell>
        </row>
        <row r="133">
          <cell r="I133" t="str">
            <v>0</v>
          </cell>
        </row>
        <row r="134">
          <cell r="I134" t="str">
            <v>0</v>
          </cell>
        </row>
        <row r="135">
          <cell r="I135" t="str">
            <v>0</v>
          </cell>
        </row>
        <row r="136">
          <cell r="I136" t="str">
            <v>0</v>
          </cell>
        </row>
        <row r="137">
          <cell r="I137" t="str">
            <v>0</v>
          </cell>
        </row>
        <row r="138">
          <cell r="I138" t="str">
            <v>0</v>
          </cell>
        </row>
        <row r="139">
          <cell r="I139" t="str">
            <v>0</v>
          </cell>
        </row>
        <row r="140">
          <cell r="I140" t="str">
            <v>0</v>
          </cell>
        </row>
        <row r="141">
          <cell r="I141" t="str">
            <v>0</v>
          </cell>
        </row>
        <row r="142">
          <cell r="I142" t="str">
            <v>0</v>
          </cell>
        </row>
        <row r="143">
          <cell r="I143" t="str">
            <v>0</v>
          </cell>
        </row>
        <row r="144">
          <cell r="I144" t="str">
            <v>0</v>
          </cell>
        </row>
        <row r="145">
          <cell r="I145" t="str">
            <v>0</v>
          </cell>
        </row>
        <row r="146">
          <cell r="I146" t="str">
            <v>0</v>
          </cell>
        </row>
        <row r="147">
          <cell r="I147" t="str">
            <v>0</v>
          </cell>
        </row>
        <row r="148">
          <cell r="I148" t="str">
            <v>0</v>
          </cell>
        </row>
        <row r="149">
          <cell r="I149" t="str">
            <v>0</v>
          </cell>
        </row>
        <row r="150">
          <cell r="I150" t="str">
            <v>0</v>
          </cell>
        </row>
        <row r="151">
          <cell r="I151" t="str">
            <v>0</v>
          </cell>
        </row>
        <row r="152">
          <cell r="I152" t="str">
            <v>0</v>
          </cell>
        </row>
        <row r="153">
          <cell r="I153" t="str">
            <v>0</v>
          </cell>
        </row>
        <row r="154">
          <cell r="I154" t="str">
            <v>0</v>
          </cell>
        </row>
        <row r="155">
          <cell r="I155" t="str">
            <v>0</v>
          </cell>
        </row>
        <row r="156">
          <cell r="I156" t="str">
            <v>0</v>
          </cell>
        </row>
        <row r="157">
          <cell r="I157" t="str">
            <v>0</v>
          </cell>
        </row>
        <row r="158">
          <cell r="I158" t="str">
            <v>0</v>
          </cell>
        </row>
        <row r="159">
          <cell r="I159" t="str">
            <v>0</v>
          </cell>
        </row>
        <row r="160">
          <cell r="I160" t="str">
            <v>0</v>
          </cell>
        </row>
        <row r="161">
          <cell r="I161" t="str">
            <v>0</v>
          </cell>
        </row>
        <row r="162">
          <cell r="I162" t="str">
            <v>0</v>
          </cell>
        </row>
        <row r="163">
          <cell r="I163" t="str">
            <v>0</v>
          </cell>
        </row>
        <row r="164">
          <cell r="I164" t="str">
            <v>0</v>
          </cell>
        </row>
        <row r="165">
          <cell r="I165" t="str">
            <v>0</v>
          </cell>
        </row>
        <row r="166">
          <cell r="I166" t="str">
            <v>0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 Abonos"/>
      <sheetName val="Con Abonos"/>
      <sheetName val="Cuotas periódicas"/>
    </sheetNames>
    <sheetDataSet>
      <sheetData sheetId="0"/>
      <sheetData sheetId="1">
        <row r="18">
          <cell r="A18">
            <v>36140</v>
          </cell>
          <cell r="B18">
            <v>36160</v>
          </cell>
          <cell r="C18">
            <v>0.45490000000000003</v>
          </cell>
          <cell r="D18" t="str">
            <v>1,5</v>
          </cell>
          <cell r="E18">
            <v>4.4302608270949451E-2</v>
          </cell>
          <cell r="G18">
            <v>0</v>
          </cell>
          <cell r="H18">
            <v>30</v>
          </cell>
          <cell r="I18">
            <v>0</v>
          </cell>
          <cell r="J18" t="str">
            <v>Valor</v>
          </cell>
          <cell r="K18" t="str">
            <v>Folio</v>
          </cell>
          <cell r="L18">
            <v>0</v>
          </cell>
          <cell r="M18">
            <v>0</v>
          </cell>
        </row>
        <row r="19">
          <cell r="H19">
            <v>20</v>
          </cell>
        </row>
        <row r="20">
          <cell r="H20">
            <v>30</v>
          </cell>
        </row>
        <row r="21">
          <cell r="H21">
            <v>30</v>
          </cell>
        </row>
        <row r="22">
          <cell r="H22">
            <v>14</v>
          </cell>
        </row>
        <row r="23">
          <cell r="H23">
            <v>16</v>
          </cell>
        </row>
        <row r="24">
          <cell r="H24">
            <v>30</v>
          </cell>
        </row>
        <row r="25">
          <cell r="H25">
            <v>30</v>
          </cell>
        </row>
        <row r="26">
          <cell r="H26">
            <v>30</v>
          </cell>
        </row>
        <row r="27">
          <cell r="H27">
            <v>30</v>
          </cell>
        </row>
        <row r="28">
          <cell r="H28">
            <v>30</v>
          </cell>
        </row>
        <row r="29">
          <cell r="H29">
            <v>30</v>
          </cell>
        </row>
        <row r="30">
          <cell r="H30">
            <v>30</v>
          </cell>
        </row>
        <row r="31">
          <cell r="H31">
            <v>30</v>
          </cell>
        </row>
        <row r="32">
          <cell r="H32">
            <v>30</v>
          </cell>
        </row>
        <row r="33">
          <cell r="H33">
            <v>30</v>
          </cell>
        </row>
        <row r="34">
          <cell r="H34">
            <v>30</v>
          </cell>
        </row>
        <row r="35">
          <cell r="H35">
            <v>30</v>
          </cell>
        </row>
        <row r="36">
          <cell r="H36">
            <v>30</v>
          </cell>
        </row>
        <row r="37">
          <cell r="H37">
            <v>30</v>
          </cell>
        </row>
        <row r="38">
          <cell r="H38">
            <v>30</v>
          </cell>
        </row>
        <row r="39">
          <cell r="H39">
            <v>30</v>
          </cell>
        </row>
        <row r="40">
          <cell r="H40">
            <v>30</v>
          </cell>
        </row>
        <row r="41">
          <cell r="H41">
            <v>30</v>
          </cell>
        </row>
        <row r="42">
          <cell r="H42">
            <v>30</v>
          </cell>
        </row>
        <row r="43">
          <cell r="H43">
            <v>30</v>
          </cell>
        </row>
        <row r="44">
          <cell r="H44">
            <v>30</v>
          </cell>
        </row>
        <row r="45">
          <cell r="H45">
            <v>30</v>
          </cell>
        </row>
        <row r="46">
          <cell r="H46">
            <v>30</v>
          </cell>
        </row>
        <row r="47">
          <cell r="H47">
            <v>30</v>
          </cell>
        </row>
        <row r="48">
          <cell r="H48">
            <v>30</v>
          </cell>
        </row>
        <row r="49">
          <cell r="H49">
            <v>30</v>
          </cell>
        </row>
        <row r="50">
          <cell r="H50">
            <v>30</v>
          </cell>
        </row>
        <row r="51">
          <cell r="H51">
            <v>30</v>
          </cell>
        </row>
        <row r="52">
          <cell r="H52">
            <v>30</v>
          </cell>
        </row>
        <row r="53">
          <cell r="H53">
            <v>30</v>
          </cell>
        </row>
        <row r="54">
          <cell r="H54">
            <v>30</v>
          </cell>
        </row>
        <row r="55">
          <cell r="H55">
            <v>30</v>
          </cell>
        </row>
        <row r="56">
          <cell r="H56">
            <v>30</v>
          </cell>
        </row>
        <row r="57">
          <cell r="H57">
            <v>30</v>
          </cell>
        </row>
        <row r="58">
          <cell r="H58">
            <v>30</v>
          </cell>
        </row>
        <row r="59">
          <cell r="H59">
            <v>30</v>
          </cell>
        </row>
        <row r="60">
          <cell r="H60">
            <v>30</v>
          </cell>
        </row>
        <row r="61">
          <cell r="H61">
            <v>30</v>
          </cell>
        </row>
        <row r="62">
          <cell r="H62">
            <v>30</v>
          </cell>
        </row>
        <row r="63">
          <cell r="H63">
            <v>30</v>
          </cell>
        </row>
        <row r="64">
          <cell r="H64">
            <v>30</v>
          </cell>
        </row>
        <row r="65">
          <cell r="H65">
            <v>30</v>
          </cell>
        </row>
        <row r="66">
          <cell r="H66">
            <v>30</v>
          </cell>
        </row>
        <row r="67">
          <cell r="H67">
            <v>30</v>
          </cell>
        </row>
        <row r="68">
          <cell r="H68">
            <v>30</v>
          </cell>
        </row>
        <row r="69">
          <cell r="H69">
            <v>30</v>
          </cell>
        </row>
        <row r="70">
          <cell r="H70">
            <v>30</v>
          </cell>
        </row>
        <row r="71">
          <cell r="H71">
            <v>30</v>
          </cell>
        </row>
        <row r="72">
          <cell r="H72">
            <v>30</v>
          </cell>
        </row>
        <row r="73">
          <cell r="H73">
            <v>30</v>
          </cell>
        </row>
        <row r="74">
          <cell r="H74">
            <v>30</v>
          </cell>
        </row>
        <row r="75">
          <cell r="H75">
            <v>30</v>
          </cell>
        </row>
        <row r="76">
          <cell r="H76">
            <v>30</v>
          </cell>
        </row>
        <row r="77">
          <cell r="H77">
            <v>30</v>
          </cell>
        </row>
        <row r="78">
          <cell r="H78">
            <v>30</v>
          </cell>
        </row>
        <row r="79">
          <cell r="H79">
            <v>30</v>
          </cell>
        </row>
        <row r="80">
          <cell r="H80">
            <v>30</v>
          </cell>
        </row>
        <row r="81">
          <cell r="H81">
            <v>30</v>
          </cell>
        </row>
        <row r="82">
          <cell r="H82">
            <v>30</v>
          </cell>
        </row>
        <row r="83">
          <cell r="H83">
            <v>30</v>
          </cell>
        </row>
        <row r="84">
          <cell r="H84">
            <v>30</v>
          </cell>
        </row>
        <row r="85">
          <cell r="H85">
            <v>30</v>
          </cell>
        </row>
        <row r="86">
          <cell r="H86">
            <v>30</v>
          </cell>
        </row>
        <row r="87">
          <cell r="H87">
            <v>30</v>
          </cell>
        </row>
        <row r="88">
          <cell r="H88">
            <v>30</v>
          </cell>
        </row>
        <row r="89">
          <cell r="H89">
            <v>30</v>
          </cell>
        </row>
        <row r="90">
          <cell r="H90">
            <v>30</v>
          </cell>
        </row>
        <row r="91">
          <cell r="H91">
            <v>30</v>
          </cell>
        </row>
        <row r="92">
          <cell r="H92">
            <v>30</v>
          </cell>
        </row>
        <row r="93">
          <cell r="H93">
            <v>30</v>
          </cell>
        </row>
        <row r="94">
          <cell r="H94">
            <v>30</v>
          </cell>
        </row>
        <row r="95">
          <cell r="H95">
            <v>30</v>
          </cell>
        </row>
        <row r="96">
          <cell r="H96">
            <v>30</v>
          </cell>
        </row>
        <row r="97">
          <cell r="H97">
            <v>30</v>
          </cell>
        </row>
        <row r="98">
          <cell r="H98">
            <v>30</v>
          </cell>
        </row>
        <row r="99">
          <cell r="H99">
            <v>30</v>
          </cell>
        </row>
        <row r="100">
          <cell r="H100">
            <v>30</v>
          </cell>
        </row>
        <row r="101">
          <cell r="H101">
            <v>30</v>
          </cell>
        </row>
        <row r="102">
          <cell r="H102">
            <v>30</v>
          </cell>
        </row>
        <row r="103">
          <cell r="H103">
            <v>30</v>
          </cell>
        </row>
        <row r="104">
          <cell r="H104">
            <v>30</v>
          </cell>
        </row>
        <row r="105">
          <cell r="H105">
            <v>30</v>
          </cell>
        </row>
        <row r="106">
          <cell r="H106">
            <v>30</v>
          </cell>
        </row>
        <row r="107">
          <cell r="H107">
            <v>30</v>
          </cell>
        </row>
        <row r="108">
          <cell r="H108">
            <v>30</v>
          </cell>
        </row>
        <row r="109">
          <cell r="H109">
            <v>30</v>
          </cell>
        </row>
        <row r="110">
          <cell r="H110">
            <v>30</v>
          </cell>
        </row>
        <row r="111">
          <cell r="H111">
            <v>30</v>
          </cell>
        </row>
        <row r="112">
          <cell r="H112">
            <v>30</v>
          </cell>
        </row>
        <row r="113">
          <cell r="H113">
            <v>30</v>
          </cell>
        </row>
        <row r="114">
          <cell r="H114">
            <v>30</v>
          </cell>
        </row>
        <row r="115">
          <cell r="H115">
            <v>30</v>
          </cell>
        </row>
        <row r="116">
          <cell r="H116">
            <v>30</v>
          </cell>
        </row>
        <row r="117">
          <cell r="H117">
            <v>4</v>
          </cell>
        </row>
        <row r="118">
          <cell r="H118">
            <v>26</v>
          </cell>
        </row>
        <row r="119">
          <cell r="H119">
            <v>30</v>
          </cell>
        </row>
        <row r="120">
          <cell r="H120">
            <v>30</v>
          </cell>
        </row>
        <row r="121">
          <cell r="H121">
            <v>30</v>
          </cell>
        </row>
        <row r="122">
          <cell r="H122">
            <v>30</v>
          </cell>
        </row>
        <row r="123">
          <cell r="H123">
            <v>6</v>
          </cell>
        </row>
        <row r="124">
          <cell r="H124" t="str">
            <v/>
          </cell>
        </row>
        <row r="125">
          <cell r="H125" t="str">
            <v/>
          </cell>
        </row>
        <row r="126">
          <cell r="H126" t="str">
            <v/>
          </cell>
        </row>
        <row r="127">
          <cell r="H127" t="str">
            <v/>
          </cell>
        </row>
        <row r="128">
          <cell r="H128" t="str">
            <v/>
          </cell>
        </row>
        <row r="129">
          <cell r="H129" t="str">
            <v/>
          </cell>
        </row>
        <row r="130">
          <cell r="H130" t="str">
            <v/>
          </cell>
        </row>
        <row r="131">
          <cell r="H131" t="str">
            <v/>
          </cell>
        </row>
        <row r="132">
          <cell r="H132" t="str">
            <v/>
          </cell>
        </row>
        <row r="133">
          <cell r="H133" t="str">
            <v/>
          </cell>
        </row>
        <row r="134">
          <cell r="H134" t="str">
            <v/>
          </cell>
        </row>
        <row r="135">
          <cell r="H135" t="str">
            <v/>
          </cell>
        </row>
        <row r="136">
          <cell r="H136" t="str">
            <v/>
          </cell>
        </row>
        <row r="137">
          <cell r="H137" t="str">
            <v/>
          </cell>
        </row>
        <row r="138">
          <cell r="H138" t="str">
            <v/>
          </cell>
        </row>
        <row r="139">
          <cell r="H139" t="str">
            <v/>
          </cell>
        </row>
        <row r="140">
          <cell r="H140" t="str">
            <v/>
          </cell>
        </row>
        <row r="141">
          <cell r="H141" t="str">
            <v/>
          </cell>
        </row>
        <row r="142">
          <cell r="H142" t="str">
            <v/>
          </cell>
        </row>
        <row r="143">
          <cell r="H143" t="str">
            <v/>
          </cell>
        </row>
        <row r="144">
          <cell r="H144" t="str">
            <v/>
          </cell>
        </row>
        <row r="145">
          <cell r="H145" t="str">
            <v/>
          </cell>
        </row>
        <row r="146">
          <cell r="H146" t="str">
            <v/>
          </cell>
        </row>
        <row r="147">
          <cell r="H147" t="str">
            <v/>
          </cell>
        </row>
        <row r="148">
          <cell r="H148" t="str">
            <v/>
          </cell>
        </row>
        <row r="149">
          <cell r="H149" t="str">
            <v/>
          </cell>
        </row>
        <row r="150">
          <cell r="H150" t="str">
            <v/>
          </cell>
        </row>
        <row r="151">
          <cell r="H151" t="str">
            <v/>
          </cell>
        </row>
        <row r="152">
          <cell r="H152" t="str">
            <v/>
          </cell>
        </row>
        <row r="153">
          <cell r="H153" t="str">
            <v/>
          </cell>
        </row>
        <row r="154">
          <cell r="H154" t="str">
            <v/>
          </cell>
        </row>
        <row r="155">
          <cell r="H155" t="str">
            <v/>
          </cell>
        </row>
        <row r="156">
          <cell r="H156" t="str">
            <v/>
          </cell>
        </row>
        <row r="157">
          <cell r="H157" t="str">
            <v/>
          </cell>
        </row>
        <row r="158">
          <cell r="H158" t="str">
            <v/>
          </cell>
        </row>
        <row r="159">
          <cell r="H159" t="str">
            <v/>
          </cell>
        </row>
        <row r="160">
          <cell r="H160" t="str">
            <v/>
          </cell>
        </row>
        <row r="161">
          <cell r="H161" t="str">
            <v/>
          </cell>
        </row>
        <row r="162">
          <cell r="H162" t="str">
            <v/>
          </cell>
        </row>
        <row r="163">
          <cell r="H163" t="str">
            <v/>
          </cell>
        </row>
        <row r="164">
          <cell r="H164" t="str">
            <v/>
          </cell>
        </row>
        <row r="165">
          <cell r="H165" t="str">
            <v/>
          </cell>
        </row>
        <row r="166">
          <cell r="H166" t="str">
            <v/>
          </cell>
        </row>
        <row r="167">
          <cell r="H167" t="str">
            <v/>
          </cell>
        </row>
        <row r="168">
          <cell r="H168" t="str">
            <v/>
          </cell>
        </row>
        <row r="169">
          <cell r="H169" t="str">
            <v/>
          </cell>
        </row>
        <row r="170">
          <cell r="H170" t="str">
            <v/>
          </cell>
        </row>
        <row r="171">
          <cell r="H171" t="str">
            <v/>
          </cell>
        </row>
        <row r="172">
          <cell r="H172" t="str">
            <v/>
          </cell>
        </row>
        <row r="173">
          <cell r="H173" t="str">
            <v/>
          </cell>
        </row>
        <row r="174">
          <cell r="H174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1"/>
  <sheetViews>
    <sheetView tabSelected="1" topLeftCell="B99" zoomScale="85" zoomScaleNormal="85" workbookViewId="0">
      <selection activeCell="H127" sqref="H127"/>
    </sheetView>
  </sheetViews>
  <sheetFormatPr baseColWidth="10" defaultColWidth="11.5703125" defaultRowHeight="15" x14ac:dyDescent="0.25"/>
  <cols>
    <col min="3" max="3" width="20" customWidth="1"/>
    <col min="4" max="4" width="19.7109375" customWidth="1"/>
    <col min="5" max="5" width="14.85546875" customWidth="1"/>
    <col min="6" max="6" width="13" bestFit="1" customWidth="1"/>
    <col min="7" max="7" width="15.7109375" customWidth="1"/>
    <col min="8" max="8" width="18.28515625" customWidth="1"/>
    <col min="9" max="9" width="16.140625" bestFit="1" customWidth="1"/>
    <col min="11" max="11" width="13" bestFit="1" customWidth="1"/>
    <col min="12" max="12" width="31.140625" customWidth="1"/>
  </cols>
  <sheetData>
    <row r="1" spans="1:15" x14ac:dyDescent="0.25">
      <c r="K1" s="5">
        <v>0</v>
      </c>
      <c r="L1" t="s">
        <v>38</v>
      </c>
      <c r="M1" s="4">
        <v>408000</v>
      </c>
    </row>
    <row r="2" spans="1:15" x14ac:dyDescent="0.25">
      <c r="K2" s="5">
        <f t="shared" ref="K2:K14" si="0">+(M2-M1)/M1</f>
        <v>6.2990196078431371E-2</v>
      </c>
      <c r="L2" t="s">
        <v>37</v>
      </c>
      <c r="M2" s="4">
        <v>433700</v>
      </c>
      <c r="O2" t="s">
        <v>36</v>
      </c>
    </row>
    <row r="3" spans="1:15" x14ac:dyDescent="0.25">
      <c r="K3" s="5">
        <f t="shared" si="0"/>
        <v>6.4099608023979709E-2</v>
      </c>
      <c r="L3" t="s">
        <v>35</v>
      </c>
      <c r="M3" s="4">
        <v>461500</v>
      </c>
      <c r="O3" t="s">
        <v>34</v>
      </c>
    </row>
    <row r="4" spans="1:15" x14ac:dyDescent="0.25">
      <c r="K4" s="5">
        <f t="shared" si="0"/>
        <v>7.6706392199349951E-2</v>
      </c>
      <c r="L4" t="s">
        <v>33</v>
      </c>
      <c r="M4" s="4">
        <v>496900</v>
      </c>
      <c r="O4" t="s">
        <v>32</v>
      </c>
    </row>
    <row r="5" spans="1:15" ht="30" x14ac:dyDescent="0.25">
      <c r="A5" s="9" t="s">
        <v>1</v>
      </c>
      <c r="B5" s="9" t="s">
        <v>0</v>
      </c>
      <c r="C5" s="9" t="s">
        <v>31</v>
      </c>
      <c r="D5" s="9" t="s">
        <v>30</v>
      </c>
      <c r="E5" s="9" t="s">
        <v>29</v>
      </c>
      <c r="F5" s="9" t="s">
        <v>28</v>
      </c>
      <c r="G5" s="9" t="s">
        <v>39</v>
      </c>
      <c r="H5" s="9" t="s">
        <v>27</v>
      </c>
      <c r="I5" s="9" t="s">
        <v>26</v>
      </c>
      <c r="K5" s="5">
        <f t="shared" si="0"/>
        <v>3.6425840209297643E-2</v>
      </c>
      <c r="L5" t="s">
        <v>25</v>
      </c>
      <c r="M5" s="4">
        <v>515000</v>
      </c>
      <c r="O5" t="s">
        <v>24</v>
      </c>
    </row>
    <row r="6" spans="1:15" x14ac:dyDescent="0.25">
      <c r="A6" s="6">
        <v>41030</v>
      </c>
      <c r="B6" s="1">
        <f t="shared" ref="B6:B69" si="1">+EOMONTH(A6,0)</f>
        <v>41060</v>
      </c>
      <c r="C6" s="7">
        <v>803828.29600000009</v>
      </c>
      <c r="D6" s="2">
        <v>0</v>
      </c>
      <c r="E6" s="2">
        <f t="shared" ref="E6:E69" si="2">+C6+D6</f>
        <v>803828.29600000009</v>
      </c>
      <c r="F6" s="2">
        <v>540000</v>
      </c>
      <c r="G6" s="2"/>
      <c r="H6" s="2">
        <f>E6-F6</f>
        <v>263828.29600000009</v>
      </c>
      <c r="I6" s="2">
        <v>0</v>
      </c>
      <c r="K6" s="5">
        <f t="shared" si="0"/>
        <v>0.04</v>
      </c>
      <c r="L6" t="s">
        <v>23</v>
      </c>
      <c r="M6" s="4">
        <v>535600</v>
      </c>
      <c r="O6" t="s">
        <v>22</v>
      </c>
    </row>
    <row r="7" spans="1:15" x14ac:dyDescent="0.25">
      <c r="A7" s="1">
        <f t="shared" ref="A7:A70" si="3">+B6+1</f>
        <v>41061</v>
      </c>
      <c r="B7" s="1">
        <f t="shared" si="1"/>
        <v>41090</v>
      </c>
      <c r="C7" s="3">
        <v>803828.29600000009</v>
      </c>
      <c r="D7" s="2">
        <f>C7/2</f>
        <v>401914.14800000004</v>
      </c>
      <c r="E7" s="2">
        <f t="shared" si="2"/>
        <v>1205742.4440000001</v>
      </c>
      <c r="F7" s="2">
        <v>540000</v>
      </c>
      <c r="G7" s="2"/>
      <c r="H7" s="2">
        <f t="shared" ref="H7:H70" si="4">+E7+H6-F7</f>
        <v>929570.74000000022</v>
      </c>
      <c r="I7" s="2">
        <f t="shared" ref="I7:I70" si="5">+H6*0.005</f>
        <v>1319.1414800000005</v>
      </c>
      <c r="K7" s="5">
        <f t="shared" si="0"/>
        <v>5.8065720687079908E-2</v>
      </c>
      <c r="L7" t="s">
        <v>21</v>
      </c>
      <c r="M7" s="4">
        <v>566700</v>
      </c>
      <c r="O7" t="s">
        <v>20</v>
      </c>
    </row>
    <row r="8" spans="1:15" x14ac:dyDescent="0.25">
      <c r="A8" s="1">
        <f t="shared" si="3"/>
        <v>41091</v>
      </c>
      <c r="B8" s="1">
        <f t="shared" si="1"/>
        <v>41121</v>
      </c>
      <c r="C8" s="3">
        <v>803828.29600000009</v>
      </c>
      <c r="D8" s="2">
        <v>0</v>
      </c>
      <c r="E8" s="2">
        <f t="shared" si="2"/>
        <v>803828.29600000009</v>
      </c>
      <c r="F8" s="2">
        <v>540000</v>
      </c>
      <c r="G8" s="2"/>
      <c r="H8" s="2">
        <f t="shared" si="4"/>
        <v>1193399.0360000003</v>
      </c>
      <c r="I8" s="2">
        <f t="shared" si="5"/>
        <v>4647.8537000000015</v>
      </c>
      <c r="K8" s="5">
        <f t="shared" si="0"/>
        <v>4.0232927474854421E-2</v>
      </c>
      <c r="L8" t="s">
        <v>19</v>
      </c>
      <c r="M8" s="4">
        <v>589500</v>
      </c>
      <c r="O8" t="s">
        <v>18</v>
      </c>
    </row>
    <row r="9" spans="1:15" x14ac:dyDescent="0.25">
      <c r="A9" s="1">
        <f t="shared" si="3"/>
        <v>41122</v>
      </c>
      <c r="B9" s="1">
        <f t="shared" si="1"/>
        <v>41152</v>
      </c>
      <c r="C9" s="3">
        <v>803828.29600000009</v>
      </c>
      <c r="D9" s="2">
        <v>0</v>
      </c>
      <c r="E9" s="2">
        <f t="shared" si="2"/>
        <v>803828.29600000009</v>
      </c>
      <c r="F9" s="2">
        <v>540000</v>
      </c>
      <c r="G9" s="2"/>
      <c r="H9" s="2">
        <f t="shared" si="4"/>
        <v>1457227.3320000004</v>
      </c>
      <c r="I9" s="2">
        <f t="shared" si="5"/>
        <v>5966.9951800000017</v>
      </c>
      <c r="K9" s="5">
        <f t="shared" si="0"/>
        <v>4.4953350296861747E-2</v>
      </c>
      <c r="L9" t="s">
        <v>17</v>
      </c>
      <c r="M9" s="4">
        <v>616000</v>
      </c>
      <c r="O9" t="s">
        <v>16</v>
      </c>
    </row>
    <row r="10" spans="1:15" x14ac:dyDescent="0.25">
      <c r="A10" s="1">
        <f t="shared" si="3"/>
        <v>41153</v>
      </c>
      <c r="B10" s="1">
        <f t="shared" si="1"/>
        <v>41182</v>
      </c>
      <c r="C10" s="3">
        <v>803828.29600000009</v>
      </c>
      <c r="D10" s="2">
        <v>0</v>
      </c>
      <c r="E10" s="2">
        <f t="shared" si="2"/>
        <v>803828.29600000009</v>
      </c>
      <c r="F10" s="2">
        <v>540000</v>
      </c>
      <c r="G10" s="2"/>
      <c r="H10" s="2">
        <f t="shared" si="4"/>
        <v>1721055.6280000005</v>
      </c>
      <c r="I10" s="2">
        <f t="shared" si="5"/>
        <v>7286.1366600000019</v>
      </c>
      <c r="K10" s="5">
        <f t="shared" si="0"/>
        <v>4.6022727272727271E-2</v>
      </c>
      <c r="L10" t="s">
        <v>15</v>
      </c>
      <c r="M10" s="4">
        <v>644350</v>
      </c>
      <c r="O10" t="s">
        <v>14</v>
      </c>
    </row>
    <row r="11" spans="1:15" x14ac:dyDescent="0.25">
      <c r="A11" s="1">
        <f t="shared" si="3"/>
        <v>41183</v>
      </c>
      <c r="B11" s="1">
        <f t="shared" si="1"/>
        <v>41213</v>
      </c>
      <c r="C11" s="3">
        <v>803828.29600000009</v>
      </c>
      <c r="D11" s="2">
        <v>0</v>
      </c>
      <c r="E11" s="2">
        <f t="shared" si="2"/>
        <v>803828.29600000009</v>
      </c>
      <c r="F11" s="2">
        <v>540000</v>
      </c>
      <c r="G11" s="2"/>
      <c r="H11" s="2">
        <f t="shared" si="4"/>
        <v>1984883.9240000006</v>
      </c>
      <c r="I11" s="2">
        <f t="shared" si="5"/>
        <v>8605.2781400000022</v>
      </c>
      <c r="K11" s="5">
        <f t="shared" si="0"/>
        <v>7.0000775975789561E-2</v>
      </c>
      <c r="L11" t="s">
        <v>13</v>
      </c>
      <c r="M11" s="4">
        <v>689455</v>
      </c>
      <c r="O11" t="s">
        <v>12</v>
      </c>
    </row>
    <row r="12" spans="1:15" x14ac:dyDescent="0.25">
      <c r="A12" s="1">
        <f t="shared" si="3"/>
        <v>41214</v>
      </c>
      <c r="B12" s="1">
        <f t="shared" si="1"/>
        <v>41243</v>
      </c>
      <c r="C12" s="3">
        <v>803828.29600000009</v>
      </c>
      <c r="D12" s="2">
        <v>0</v>
      </c>
      <c r="E12" s="2">
        <f t="shared" si="2"/>
        <v>803828.29600000009</v>
      </c>
      <c r="F12" s="2">
        <v>540000</v>
      </c>
      <c r="G12" s="2"/>
      <c r="H12" s="2">
        <f t="shared" si="4"/>
        <v>2248712.2200000007</v>
      </c>
      <c r="I12" s="2">
        <f t="shared" si="5"/>
        <v>9924.4196200000024</v>
      </c>
      <c r="K12" s="5">
        <f t="shared" si="0"/>
        <v>7.0000217563147699E-2</v>
      </c>
      <c r="L12" t="s">
        <v>11</v>
      </c>
      <c r="M12" s="4">
        <v>737717</v>
      </c>
      <c r="O12" t="s">
        <v>10</v>
      </c>
    </row>
    <row r="13" spans="1:15" x14ac:dyDescent="0.25">
      <c r="A13" s="1">
        <f t="shared" si="3"/>
        <v>41244</v>
      </c>
      <c r="B13" s="1">
        <f t="shared" si="1"/>
        <v>41274</v>
      </c>
      <c r="C13" s="3">
        <v>803828.29600000009</v>
      </c>
      <c r="D13" s="2">
        <f>C13/2</f>
        <v>401914.14800000004</v>
      </c>
      <c r="E13" s="2">
        <f t="shared" si="2"/>
        <v>1205742.4440000001</v>
      </c>
      <c r="F13" s="2">
        <v>540000</v>
      </c>
      <c r="G13" s="2"/>
      <c r="H13" s="2">
        <f t="shared" si="4"/>
        <v>2914454.6640000008</v>
      </c>
      <c r="I13" s="2">
        <f t="shared" si="5"/>
        <v>11243.561100000004</v>
      </c>
      <c r="K13" s="5">
        <f t="shared" si="0"/>
        <v>5.8999589273393459E-2</v>
      </c>
      <c r="L13" t="s">
        <v>9</v>
      </c>
      <c r="M13" s="4">
        <v>781242</v>
      </c>
      <c r="O13" t="s">
        <v>8</v>
      </c>
    </row>
    <row r="14" spans="1:15" x14ac:dyDescent="0.25">
      <c r="A14" s="1">
        <f t="shared" si="3"/>
        <v>41275</v>
      </c>
      <c r="B14" s="1">
        <f t="shared" si="1"/>
        <v>41305</v>
      </c>
      <c r="C14" s="3">
        <v>823442.03200000012</v>
      </c>
      <c r="D14" s="2">
        <v>0</v>
      </c>
      <c r="E14" s="2">
        <f t="shared" si="2"/>
        <v>823442.03200000012</v>
      </c>
      <c r="F14" s="2">
        <v>550000</v>
      </c>
      <c r="G14" s="2"/>
      <c r="H14" s="2">
        <f t="shared" si="4"/>
        <v>3187896.6960000009</v>
      </c>
      <c r="I14" s="2">
        <f t="shared" si="5"/>
        <v>14572.273320000004</v>
      </c>
      <c r="K14" s="5">
        <f t="shared" si="0"/>
        <v>5.9999334393184188E-2</v>
      </c>
      <c r="L14" t="s">
        <v>7</v>
      </c>
      <c r="M14" s="4">
        <v>828116</v>
      </c>
      <c r="O14" t="s">
        <v>6</v>
      </c>
    </row>
    <row r="15" spans="1:15" x14ac:dyDescent="0.25">
      <c r="A15" s="1">
        <f t="shared" si="3"/>
        <v>41306</v>
      </c>
      <c r="B15" s="1">
        <f t="shared" si="1"/>
        <v>41333</v>
      </c>
      <c r="C15" s="3">
        <v>823442.03200000012</v>
      </c>
      <c r="D15" s="2">
        <v>0</v>
      </c>
      <c r="E15" s="2">
        <f t="shared" si="2"/>
        <v>823442.03200000012</v>
      </c>
      <c r="F15" s="2">
        <v>560000</v>
      </c>
      <c r="G15" s="2"/>
      <c r="H15" s="2">
        <f t="shared" si="4"/>
        <v>3451338.7280000011</v>
      </c>
      <c r="I15" s="2">
        <f t="shared" si="5"/>
        <v>15939.483480000004</v>
      </c>
      <c r="K15" s="14">
        <v>3.7999999999999999E-2</v>
      </c>
      <c r="O15" t="s">
        <v>5</v>
      </c>
    </row>
    <row r="16" spans="1:15" x14ac:dyDescent="0.25">
      <c r="A16" s="1">
        <f t="shared" si="3"/>
        <v>41334</v>
      </c>
      <c r="B16" s="1">
        <f t="shared" si="1"/>
        <v>41364</v>
      </c>
      <c r="C16" s="3">
        <v>823442.03200000012</v>
      </c>
      <c r="D16" s="2">
        <v>0</v>
      </c>
      <c r="E16" s="2">
        <f t="shared" si="2"/>
        <v>823442.03200000012</v>
      </c>
      <c r="F16" s="2">
        <v>560000</v>
      </c>
      <c r="G16" s="2"/>
      <c r="H16" s="2">
        <f t="shared" si="4"/>
        <v>3714780.7600000016</v>
      </c>
      <c r="I16" s="2">
        <f t="shared" si="5"/>
        <v>17256.693640000005</v>
      </c>
      <c r="K16" s="14">
        <v>1.61E-2</v>
      </c>
      <c r="O16" t="s">
        <v>4</v>
      </c>
    </row>
    <row r="17" spans="1:11" x14ac:dyDescent="0.25">
      <c r="A17" s="1">
        <f t="shared" si="3"/>
        <v>41365</v>
      </c>
      <c r="B17" s="1">
        <f t="shared" si="1"/>
        <v>41394</v>
      </c>
      <c r="C17" s="3">
        <v>823442.03200000012</v>
      </c>
      <c r="D17" s="2">
        <v>0</v>
      </c>
      <c r="E17" s="2">
        <f t="shared" si="2"/>
        <v>823442.03200000012</v>
      </c>
      <c r="F17" s="2">
        <v>560000</v>
      </c>
      <c r="G17" s="2"/>
      <c r="H17" s="2">
        <f t="shared" si="4"/>
        <v>3978222.7920000013</v>
      </c>
      <c r="I17" s="2">
        <f t="shared" si="5"/>
        <v>18573.903800000007</v>
      </c>
      <c r="K17" s="14">
        <v>5.62E-2</v>
      </c>
    </row>
    <row r="18" spans="1:11" x14ac:dyDescent="0.25">
      <c r="A18" s="1">
        <f t="shared" si="3"/>
        <v>41395</v>
      </c>
      <c r="B18" s="1">
        <f t="shared" si="1"/>
        <v>41425</v>
      </c>
      <c r="C18" s="3">
        <v>823442.03200000012</v>
      </c>
      <c r="D18" s="2">
        <v>0</v>
      </c>
      <c r="E18" s="2">
        <f t="shared" si="2"/>
        <v>823442.03200000012</v>
      </c>
      <c r="F18" s="2">
        <v>560000</v>
      </c>
      <c r="G18" s="2"/>
      <c r="H18" s="2">
        <f t="shared" si="4"/>
        <v>4241664.824000001</v>
      </c>
      <c r="I18" s="2">
        <f t="shared" si="5"/>
        <v>19891.113960000006</v>
      </c>
      <c r="K18" s="14">
        <v>6.9400000000000003E-2</v>
      </c>
    </row>
    <row r="19" spans="1:11" x14ac:dyDescent="0.25">
      <c r="A19" s="1">
        <f t="shared" si="3"/>
        <v>41426</v>
      </c>
      <c r="B19" s="1">
        <f t="shared" si="1"/>
        <v>41455</v>
      </c>
      <c r="C19" s="3">
        <v>823442.03200000012</v>
      </c>
      <c r="D19" s="2">
        <f>C19/2</f>
        <v>411721.01600000006</v>
      </c>
      <c r="E19" s="2">
        <f t="shared" si="2"/>
        <v>1235163.0480000002</v>
      </c>
      <c r="F19" s="2">
        <v>280000</v>
      </c>
      <c r="G19" s="2"/>
      <c r="H19" s="2">
        <f t="shared" si="4"/>
        <v>5196827.8720000014</v>
      </c>
      <c r="I19" s="2">
        <f t="shared" si="5"/>
        <v>21208.324120000005</v>
      </c>
    </row>
    <row r="20" spans="1:11" x14ac:dyDescent="0.25">
      <c r="A20" s="1">
        <f t="shared" si="3"/>
        <v>41456</v>
      </c>
      <c r="B20" s="1">
        <f t="shared" si="1"/>
        <v>41486</v>
      </c>
      <c r="C20" s="3">
        <v>823442.03200000012</v>
      </c>
      <c r="D20" s="2">
        <v>0</v>
      </c>
      <c r="E20" s="2">
        <f t="shared" si="2"/>
        <v>823442.03200000012</v>
      </c>
      <c r="F20" s="2">
        <v>560000</v>
      </c>
      <c r="G20" s="2"/>
      <c r="H20" s="2">
        <f t="shared" si="4"/>
        <v>5460269.904000001</v>
      </c>
      <c r="I20" s="2">
        <f t="shared" si="5"/>
        <v>25984.139360000008</v>
      </c>
    </row>
    <row r="21" spans="1:11" x14ac:dyDescent="0.25">
      <c r="A21" s="1">
        <f t="shared" si="3"/>
        <v>41487</v>
      </c>
      <c r="B21" s="1">
        <f t="shared" si="1"/>
        <v>41517</v>
      </c>
      <c r="C21" s="3">
        <v>823442.03200000012</v>
      </c>
      <c r="D21" s="2">
        <v>0</v>
      </c>
      <c r="E21" s="2">
        <f t="shared" si="2"/>
        <v>823442.03200000012</v>
      </c>
      <c r="F21" s="2">
        <v>560000</v>
      </c>
      <c r="G21" s="2"/>
      <c r="H21" s="2">
        <f t="shared" si="4"/>
        <v>5723711.9360000007</v>
      </c>
      <c r="I21" s="2">
        <f t="shared" si="5"/>
        <v>27301.349520000007</v>
      </c>
    </row>
    <row r="22" spans="1:11" x14ac:dyDescent="0.25">
      <c r="A22" s="1">
        <f t="shared" si="3"/>
        <v>41518</v>
      </c>
      <c r="B22" s="1">
        <f t="shared" si="1"/>
        <v>41547</v>
      </c>
      <c r="C22" s="3">
        <v>823442.03200000012</v>
      </c>
      <c r="D22" s="2">
        <v>0</v>
      </c>
      <c r="E22" s="2">
        <f t="shared" si="2"/>
        <v>823442.03200000012</v>
      </c>
      <c r="F22" s="2">
        <v>560000</v>
      </c>
      <c r="G22" s="2"/>
      <c r="H22" s="2">
        <f t="shared" si="4"/>
        <v>5987153.9680000003</v>
      </c>
      <c r="I22" s="2">
        <f t="shared" si="5"/>
        <v>28618.559680000006</v>
      </c>
    </row>
    <row r="23" spans="1:11" x14ac:dyDescent="0.25">
      <c r="A23" s="1">
        <f t="shared" si="3"/>
        <v>41548</v>
      </c>
      <c r="B23" s="1">
        <f t="shared" si="1"/>
        <v>41578</v>
      </c>
      <c r="C23" s="3">
        <v>823442.03200000012</v>
      </c>
      <c r="D23" s="2">
        <v>0</v>
      </c>
      <c r="E23" s="2">
        <f t="shared" si="2"/>
        <v>823442.03200000012</v>
      </c>
      <c r="F23" s="2">
        <v>560000</v>
      </c>
      <c r="G23" s="2"/>
      <c r="H23" s="2">
        <f t="shared" si="4"/>
        <v>6250596</v>
      </c>
      <c r="I23" s="2">
        <f t="shared" si="5"/>
        <v>29935.769840000001</v>
      </c>
    </row>
    <row r="24" spans="1:11" x14ac:dyDescent="0.25">
      <c r="A24" s="1">
        <f t="shared" si="3"/>
        <v>41579</v>
      </c>
      <c r="B24" s="1">
        <f t="shared" si="1"/>
        <v>41608</v>
      </c>
      <c r="C24" s="3">
        <v>823442.03200000012</v>
      </c>
      <c r="D24" s="2">
        <v>0</v>
      </c>
      <c r="E24" s="2">
        <f t="shared" si="2"/>
        <v>823442.03200000012</v>
      </c>
      <c r="F24" s="2">
        <v>560000</v>
      </c>
      <c r="G24" s="2"/>
      <c r="H24" s="2">
        <f t="shared" si="4"/>
        <v>6514038.0319999997</v>
      </c>
      <c r="I24" s="2">
        <f t="shared" si="5"/>
        <v>31252.98</v>
      </c>
    </row>
    <row r="25" spans="1:11" x14ac:dyDescent="0.25">
      <c r="A25" s="1">
        <f t="shared" si="3"/>
        <v>41609</v>
      </c>
      <c r="B25" s="1">
        <f t="shared" si="1"/>
        <v>41639</v>
      </c>
      <c r="C25" s="3">
        <v>823442.03200000012</v>
      </c>
      <c r="D25" s="2">
        <f>C25/2</f>
        <v>411721.01600000006</v>
      </c>
      <c r="E25" s="2">
        <f t="shared" si="2"/>
        <v>1235163.0480000002</v>
      </c>
      <c r="F25" s="2">
        <v>560000</v>
      </c>
      <c r="G25" s="2"/>
      <c r="H25" s="2">
        <f t="shared" si="4"/>
        <v>7189201.0800000001</v>
      </c>
      <c r="I25" s="2">
        <f t="shared" si="5"/>
        <v>32570.190159999998</v>
      </c>
    </row>
    <row r="26" spans="1:11" x14ac:dyDescent="0.25">
      <c r="A26" s="1">
        <f t="shared" si="3"/>
        <v>41640</v>
      </c>
      <c r="B26" s="1">
        <f t="shared" si="1"/>
        <v>41670</v>
      </c>
      <c r="C26" s="3">
        <v>839416.96799999999</v>
      </c>
      <c r="D26" s="2">
        <v>0</v>
      </c>
      <c r="E26" s="2">
        <f t="shared" si="2"/>
        <v>839416.96799999999</v>
      </c>
      <c r="F26" s="2">
        <v>290000</v>
      </c>
      <c r="G26" s="2"/>
      <c r="H26" s="2">
        <f t="shared" si="4"/>
        <v>7738618.0480000004</v>
      </c>
      <c r="I26" s="2">
        <f t="shared" si="5"/>
        <v>35946.005400000002</v>
      </c>
    </row>
    <row r="27" spans="1:11" x14ac:dyDescent="0.25">
      <c r="A27" s="1">
        <f t="shared" si="3"/>
        <v>41671</v>
      </c>
      <c r="B27" s="1">
        <f t="shared" si="1"/>
        <v>41698</v>
      </c>
      <c r="C27" s="3">
        <v>839416.96799999999</v>
      </c>
      <c r="D27" s="2">
        <v>0</v>
      </c>
      <c r="E27" s="2">
        <f t="shared" si="2"/>
        <v>839416.96799999999</v>
      </c>
      <c r="F27" s="2">
        <v>580000</v>
      </c>
      <c r="G27" s="2"/>
      <c r="H27" s="2">
        <f t="shared" si="4"/>
        <v>7998035.0160000008</v>
      </c>
      <c r="I27" s="2">
        <f t="shared" si="5"/>
        <v>38693.090240000005</v>
      </c>
    </row>
    <row r="28" spans="1:11" x14ac:dyDescent="0.25">
      <c r="A28" s="1">
        <f t="shared" si="3"/>
        <v>41699</v>
      </c>
      <c r="B28" s="1">
        <f t="shared" si="1"/>
        <v>41729</v>
      </c>
      <c r="C28" s="3">
        <v>839416.96799999999</v>
      </c>
      <c r="D28" s="2">
        <v>0</v>
      </c>
      <c r="E28" s="2">
        <f t="shared" si="2"/>
        <v>839416.96799999999</v>
      </c>
      <c r="F28" s="2">
        <v>580000</v>
      </c>
      <c r="G28" s="2"/>
      <c r="H28" s="2">
        <f t="shared" si="4"/>
        <v>8257451.9840000011</v>
      </c>
      <c r="I28" s="2">
        <f t="shared" si="5"/>
        <v>39990.175080000008</v>
      </c>
    </row>
    <row r="29" spans="1:11" x14ac:dyDescent="0.25">
      <c r="A29" s="1">
        <f t="shared" si="3"/>
        <v>41730</v>
      </c>
      <c r="B29" s="1">
        <f t="shared" si="1"/>
        <v>41759</v>
      </c>
      <c r="C29" s="3">
        <v>839416.96799999999</v>
      </c>
      <c r="D29" s="2">
        <v>0</v>
      </c>
      <c r="E29" s="2">
        <f t="shared" si="2"/>
        <v>839416.96799999999</v>
      </c>
      <c r="F29" s="2">
        <v>580000</v>
      </c>
      <c r="G29" s="2"/>
      <c r="H29" s="2">
        <f t="shared" si="4"/>
        <v>8516868.9520000014</v>
      </c>
      <c r="I29" s="2">
        <f t="shared" si="5"/>
        <v>41287.259920000004</v>
      </c>
    </row>
    <row r="30" spans="1:11" x14ac:dyDescent="0.25">
      <c r="A30" s="1">
        <f t="shared" si="3"/>
        <v>41760</v>
      </c>
      <c r="B30" s="1">
        <f t="shared" si="1"/>
        <v>41790</v>
      </c>
      <c r="C30" s="3">
        <v>839416.96799999999</v>
      </c>
      <c r="D30" s="2">
        <v>0</v>
      </c>
      <c r="E30" s="2">
        <f t="shared" si="2"/>
        <v>839416.96799999999</v>
      </c>
      <c r="F30" s="2">
        <v>850000</v>
      </c>
      <c r="G30" s="2"/>
      <c r="H30" s="2">
        <f t="shared" si="4"/>
        <v>8506285.9200000018</v>
      </c>
      <c r="I30" s="2">
        <f t="shared" si="5"/>
        <v>42584.344760000007</v>
      </c>
    </row>
    <row r="31" spans="1:11" x14ac:dyDescent="0.25">
      <c r="A31" s="1">
        <f t="shared" si="3"/>
        <v>41791</v>
      </c>
      <c r="B31" s="1">
        <f t="shared" si="1"/>
        <v>41820</v>
      </c>
      <c r="C31" s="3">
        <v>839416.96799999999</v>
      </c>
      <c r="D31" s="2">
        <f>C31/2</f>
        <v>419708.484</v>
      </c>
      <c r="E31" s="2">
        <f t="shared" si="2"/>
        <v>1259125.452</v>
      </c>
      <c r="F31" s="2">
        <v>0</v>
      </c>
      <c r="G31" s="2"/>
      <c r="H31" s="2">
        <f t="shared" si="4"/>
        <v>9765411.3720000014</v>
      </c>
      <c r="I31" s="2">
        <f t="shared" si="5"/>
        <v>42531.42960000001</v>
      </c>
    </row>
    <row r="32" spans="1:11" x14ac:dyDescent="0.25">
      <c r="A32" s="1">
        <f>+B31+1</f>
        <v>41821</v>
      </c>
      <c r="B32" s="1">
        <f>+EOMONTH(A32,0)</f>
        <v>41851</v>
      </c>
      <c r="C32" s="3">
        <v>839416.96799999999</v>
      </c>
      <c r="D32" s="2">
        <v>0</v>
      </c>
      <c r="E32" s="2">
        <f t="shared" si="2"/>
        <v>839416.96799999999</v>
      </c>
      <c r="F32" s="2">
        <v>0</v>
      </c>
      <c r="G32" s="2"/>
      <c r="H32" s="2">
        <f t="shared" si="4"/>
        <v>10604828.340000002</v>
      </c>
      <c r="I32" s="2">
        <f t="shared" si="5"/>
        <v>48827.056860000004</v>
      </c>
    </row>
    <row r="33" spans="1:9" x14ac:dyDescent="0.25">
      <c r="A33" s="1">
        <f t="shared" si="3"/>
        <v>41852</v>
      </c>
      <c r="B33" s="1">
        <f t="shared" si="1"/>
        <v>41882</v>
      </c>
      <c r="C33" s="3">
        <v>839416.96799999999</v>
      </c>
      <c r="D33" s="2">
        <v>0</v>
      </c>
      <c r="E33" s="2">
        <f t="shared" si="2"/>
        <v>839416.96799999999</v>
      </c>
      <c r="F33" s="2">
        <v>580000</v>
      </c>
      <c r="G33" s="2"/>
      <c r="H33" s="2">
        <f t="shared" si="4"/>
        <v>10864245.308000002</v>
      </c>
      <c r="I33" s="2">
        <f t="shared" si="5"/>
        <v>53024.141700000007</v>
      </c>
    </row>
    <row r="34" spans="1:9" x14ac:dyDescent="0.25">
      <c r="A34" s="1">
        <f t="shared" si="3"/>
        <v>41883</v>
      </c>
      <c r="B34" s="1">
        <f t="shared" si="1"/>
        <v>41912</v>
      </c>
      <c r="C34" s="3">
        <v>839416.96799999999</v>
      </c>
      <c r="D34" s="2">
        <v>0</v>
      </c>
      <c r="E34" s="2">
        <f t="shared" si="2"/>
        <v>839416.96799999999</v>
      </c>
      <c r="F34" s="2">
        <v>580000</v>
      </c>
      <c r="G34" s="2"/>
      <c r="H34" s="2">
        <f t="shared" si="4"/>
        <v>11123662.276000002</v>
      </c>
      <c r="I34" s="2">
        <f t="shared" si="5"/>
        <v>54321.226540000011</v>
      </c>
    </row>
    <row r="35" spans="1:9" x14ac:dyDescent="0.25">
      <c r="A35" s="1">
        <f t="shared" si="3"/>
        <v>41913</v>
      </c>
      <c r="B35" s="1">
        <f t="shared" si="1"/>
        <v>41943</v>
      </c>
      <c r="C35" s="3">
        <v>839416.96799999999</v>
      </c>
      <c r="D35" s="2">
        <v>0</v>
      </c>
      <c r="E35" s="2">
        <f t="shared" si="2"/>
        <v>839416.96799999999</v>
      </c>
      <c r="F35" s="2">
        <v>290000</v>
      </c>
      <c r="G35" s="2"/>
      <c r="H35" s="2">
        <f t="shared" si="4"/>
        <v>11673079.244000003</v>
      </c>
      <c r="I35" s="2">
        <f t="shared" si="5"/>
        <v>55618.311380000014</v>
      </c>
    </row>
    <row r="36" spans="1:9" x14ac:dyDescent="0.25">
      <c r="A36" s="1">
        <f t="shared" si="3"/>
        <v>41944</v>
      </c>
      <c r="B36" s="1">
        <f t="shared" si="1"/>
        <v>41973</v>
      </c>
      <c r="C36" s="3">
        <v>839416.96799999999</v>
      </c>
      <c r="D36" s="2">
        <v>0</v>
      </c>
      <c r="E36" s="2">
        <f t="shared" si="2"/>
        <v>839416.96799999999</v>
      </c>
      <c r="F36" s="2">
        <v>580000</v>
      </c>
      <c r="G36" s="2"/>
      <c r="H36" s="2">
        <f t="shared" si="4"/>
        <v>11932496.212000003</v>
      </c>
      <c r="I36" s="2">
        <f t="shared" si="5"/>
        <v>58365.396220000017</v>
      </c>
    </row>
    <row r="37" spans="1:9" x14ac:dyDescent="0.25">
      <c r="A37" s="1">
        <f t="shared" si="3"/>
        <v>41974</v>
      </c>
      <c r="B37" s="1">
        <f t="shared" si="1"/>
        <v>42004</v>
      </c>
      <c r="C37" s="3">
        <v>839416.96799999999</v>
      </c>
      <c r="D37" s="2">
        <f>C37/2</f>
        <v>419708.484</v>
      </c>
      <c r="E37" s="2">
        <f t="shared" si="2"/>
        <v>1259125.452</v>
      </c>
      <c r="F37" s="2">
        <v>580000</v>
      </c>
      <c r="G37" s="2"/>
      <c r="H37" s="2">
        <f t="shared" si="4"/>
        <v>12611621.664000003</v>
      </c>
      <c r="I37" s="2">
        <f t="shared" si="5"/>
        <v>59662.48106000002</v>
      </c>
    </row>
    <row r="38" spans="1:9" x14ac:dyDescent="0.25">
      <c r="A38" s="1">
        <f t="shared" si="3"/>
        <v>42005</v>
      </c>
      <c r="B38" s="1">
        <f t="shared" si="1"/>
        <v>42035</v>
      </c>
      <c r="C38" s="3">
        <v>870140.33600000001</v>
      </c>
      <c r="D38" s="2">
        <v>0</v>
      </c>
      <c r="E38" s="2">
        <f t="shared" si="2"/>
        <v>870140.33600000001</v>
      </c>
      <c r="F38" s="2">
        <v>570000</v>
      </c>
      <c r="G38" s="2"/>
      <c r="H38" s="2">
        <f t="shared" si="4"/>
        <v>12911762.000000002</v>
      </c>
      <c r="I38" s="2">
        <f t="shared" si="5"/>
        <v>63058.108320000014</v>
      </c>
    </row>
    <row r="39" spans="1:9" x14ac:dyDescent="0.25">
      <c r="A39" s="1">
        <f t="shared" si="3"/>
        <v>42036</v>
      </c>
      <c r="B39" s="1">
        <f t="shared" si="1"/>
        <v>42063</v>
      </c>
      <c r="C39" s="3">
        <v>870140.33600000001</v>
      </c>
      <c r="D39" s="2">
        <v>0</v>
      </c>
      <c r="E39" s="2">
        <f t="shared" si="2"/>
        <v>870140.33600000001</v>
      </c>
      <c r="F39" s="2">
        <v>290000</v>
      </c>
      <c r="G39" s="2"/>
      <c r="H39" s="2">
        <f t="shared" si="4"/>
        <v>13491902.336000001</v>
      </c>
      <c r="I39" s="2">
        <f t="shared" si="5"/>
        <v>64558.810000000012</v>
      </c>
    </row>
    <row r="40" spans="1:9" x14ac:dyDescent="0.25">
      <c r="A40" s="1">
        <f t="shared" si="3"/>
        <v>42064</v>
      </c>
      <c r="B40" s="1">
        <f t="shared" si="1"/>
        <v>42094</v>
      </c>
      <c r="C40" s="3">
        <v>870140.33600000001</v>
      </c>
      <c r="D40" s="2">
        <v>0</v>
      </c>
      <c r="E40" s="2">
        <f t="shared" si="2"/>
        <v>870140.33600000001</v>
      </c>
      <c r="F40" s="2">
        <v>194000</v>
      </c>
      <c r="G40" s="2"/>
      <c r="H40" s="2">
        <f t="shared" si="4"/>
        <v>14168042.672</v>
      </c>
      <c r="I40" s="2">
        <f t="shared" si="5"/>
        <v>67459.511680000011</v>
      </c>
    </row>
    <row r="41" spans="1:9" x14ac:dyDescent="0.25">
      <c r="A41" s="1">
        <f t="shared" si="3"/>
        <v>42095</v>
      </c>
      <c r="B41" s="1">
        <f t="shared" si="1"/>
        <v>42124</v>
      </c>
      <c r="C41" s="3">
        <v>870140.33600000001</v>
      </c>
      <c r="D41" s="2">
        <v>0</v>
      </c>
      <c r="E41" s="2">
        <f t="shared" si="2"/>
        <v>870140.33600000001</v>
      </c>
      <c r="F41" s="2">
        <v>388000</v>
      </c>
      <c r="G41" s="2"/>
      <c r="H41" s="2">
        <f t="shared" si="4"/>
        <v>14650183.007999999</v>
      </c>
      <c r="I41" s="2">
        <f t="shared" si="5"/>
        <v>70840.213360000009</v>
      </c>
    </row>
    <row r="42" spans="1:9" x14ac:dyDescent="0.25">
      <c r="A42" s="1">
        <f t="shared" si="3"/>
        <v>42125</v>
      </c>
      <c r="B42" s="1">
        <f t="shared" si="1"/>
        <v>42155</v>
      </c>
      <c r="C42" s="3">
        <v>870140.33600000001</v>
      </c>
      <c r="D42" s="2">
        <v>0</v>
      </c>
      <c r="E42" s="2">
        <f t="shared" si="2"/>
        <v>870140.33600000001</v>
      </c>
      <c r="F42" s="2">
        <v>388000</v>
      </c>
      <c r="G42" s="2"/>
      <c r="H42" s="2">
        <f t="shared" si="4"/>
        <v>15132323.343999999</v>
      </c>
      <c r="I42" s="2">
        <f t="shared" si="5"/>
        <v>73250.915039999993</v>
      </c>
    </row>
    <row r="43" spans="1:9" x14ac:dyDescent="0.25">
      <c r="A43" s="1">
        <f t="shared" si="3"/>
        <v>42156</v>
      </c>
      <c r="B43" s="1">
        <f t="shared" si="1"/>
        <v>42185</v>
      </c>
      <c r="C43" s="3">
        <v>870140.33600000001</v>
      </c>
      <c r="D43" s="2">
        <f>C43/2</f>
        <v>435070.16800000001</v>
      </c>
      <c r="E43" s="2">
        <f t="shared" si="2"/>
        <v>1305210.504</v>
      </c>
      <c r="F43" s="2">
        <v>388000</v>
      </c>
      <c r="G43" s="2"/>
      <c r="H43" s="2">
        <f t="shared" si="4"/>
        <v>16049533.847999999</v>
      </c>
      <c r="I43" s="2">
        <f t="shared" si="5"/>
        <v>75661.616719999991</v>
      </c>
    </row>
    <row r="44" spans="1:9" x14ac:dyDescent="0.25">
      <c r="A44" s="1">
        <f t="shared" si="3"/>
        <v>42186</v>
      </c>
      <c r="B44" s="1">
        <f t="shared" si="1"/>
        <v>42216</v>
      </c>
      <c r="C44" s="3">
        <v>870140.33600000001</v>
      </c>
      <c r="D44" s="2">
        <v>0</v>
      </c>
      <c r="E44" s="2">
        <f t="shared" si="2"/>
        <v>870140.33600000001</v>
      </c>
      <c r="F44" s="2">
        <v>0</v>
      </c>
      <c r="G44" s="2"/>
      <c r="H44" s="2">
        <f t="shared" si="4"/>
        <v>16919674.184</v>
      </c>
      <c r="I44" s="2">
        <f t="shared" si="5"/>
        <v>80247.669240000003</v>
      </c>
    </row>
    <row r="45" spans="1:9" x14ac:dyDescent="0.25">
      <c r="A45" s="1">
        <f t="shared" si="3"/>
        <v>42217</v>
      </c>
      <c r="B45" s="1">
        <f t="shared" si="1"/>
        <v>42247</v>
      </c>
      <c r="C45" s="3">
        <v>870140.33600000001</v>
      </c>
      <c r="D45" s="2">
        <v>0</v>
      </c>
      <c r="E45" s="2">
        <f t="shared" si="2"/>
        <v>870140.33600000001</v>
      </c>
      <c r="F45" s="2">
        <v>0</v>
      </c>
      <c r="G45" s="2"/>
      <c r="H45" s="2">
        <f t="shared" si="4"/>
        <v>17789814.52</v>
      </c>
      <c r="I45" s="2">
        <f t="shared" si="5"/>
        <v>84598.370920000001</v>
      </c>
    </row>
    <row r="46" spans="1:9" x14ac:dyDescent="0.25">
      <c r="A46" s="1">
        <f t="shared" si="3"/>
        <v>42248</v>
      </c>
      <c r="B46" s="1">
        <f t="shared" si="1"/>
        <v>42277</v>
      </c>
      <c r="C46" s="3">
        <v>870140.33600000001</v>
      </c>
      <c r="D46" s="2">
        <v>0</v>
      </c>
      <c r="E46" s="2">
        <f t="shared" si="2"/>
        <v>870140.33600000001</v>
      </c>
      <c r="F46" s="2">
        <v>0</v>
      </c>
      <c r="G46" s="2"/>
      <c r="H46" s="2">
        <f t="shared" si="4"/>
        <v>18659954.855999999</v>
      </c>
      <c r="I46" s="2">
        <f t="shared" si="5"/>
        <v>88949.0726</v>
      </c>
    </row>
    <row r="47" spans="1:9" x14ac:dyDescent="0.25">
      <c r="A47" s="1">
        <f t="shared" si="3"/>
        <v>42278</v>
      </c>
      <c r="B47" s="1">
        <f t="shared" si="1"/>
        <v>42308</v>
      </c>
      <c r="C47" s="3">
        <v>870140.33600000001</v>
      </c>
      <c r="D47" s="2">
        <v>0</v>
      </c>
      <c r="E47" s="2">
        <f t="shared" si="2"/>
        <v>870140.33600000001</v>
      </c>
      <c r="F47" s="2">
        <v>186000</v>
      </c>
      <c r="G47" s="2"/>
      <c r="H47" s="2">
        <f t="shared" si="4"/>
        <v>19344095.191999998</v>
      </c>
      <c r="I47" s="2">
        <f t="shared" si="5"/>
        <v>93299.774279999998</v>
      </c>
    </row>
    <row r="48" spans="1:9" x14ac:dyDescent="0.25">
      <c r="A48" s="1">
        <f t="shared" si="3"/>
        <v>42309</v>
      </c>
      <c r="B48" s="1">
        <f t="shared" si="1"/>
        <v>42338</v>
      </c>
      <c r="C48" s="3">
        <v>870140.33600000001</v>
      </c>
      <c r="D48" s="2">
        <v>0</v>
      </c>
      <c r="E48" s="2">
        <f t="shared" si="2"/>
        <v>870140.33600000001</v>
      </c>
      <c r="F48" s="2">
        <v>372000</v>
      </c>
      <c r="G48" s="2"/>
      <c r="H48" s="2">
        <f t="shared" si="4"/>
        <v>19842235.527999997</v>
      </c>
      <c r="I48" s="2">
        <f t="shared" si="5"/>
        <v>96720.475959999996</v>
      </c>
    </row>
    <row r="49" spans="1:9" x14ac:dyDescent="0.25">
      <c r="A49" s="1">
        <f t="shared" si="3"/>
        <v>42339</v>
      </c>
      <c r="B49" s="1">
        <f t="shared" si="1"/>
        <v>42369</v>
      </c>
      <c r="C49" s="3">
        <v>870140.33600000001</v>
      </c>
      <c r="D49" s="2">
        <f>C49/2</f>
        <v>435070.16800000001</v>
      </c>
      <c r="E49" s="2">
        <f t="shared" si="2"/>
        <v>1305210.504</v>
      </c>
      <c r="F49" s="2">
        <v>558000</v>
      </c>
      <c r="G49" s="2"/>
      <c r="H49" s="2">
        <f t="shared" si="4"/>
        <v>20589446.031999998</v>
      </c>
      <c r="I49" s="2">
        <f t="shared" si="5"/>
        <v>99211.177639999994</v>
      </c>
    </row>
    <row r="50" spans="1:9" x14ac:dyDescent="0.25">
      <c r="A50" s="1">
        <f t="shared" si="3"/>
        <v>42370</v>
      </c>
      <c r="B50" s="1">
        <f t="shared" si="1"/>
        <v>42400</v>
      </c>
      <c r="C50" s="3">
        <v>929033</v>
      </c>
      <c r="D50" s="2">
        <v>0</v>
      </c>
      <c r="E50" s="2">
        <f t="shared" si="2"/>
        <v>929033</v>
      </c>
      <c r="F50" s="2">
        <v>186000</v>
      </c>
      <c r="G50" s="2"/>
      <c r="H50" s="2">
        <f t="shared" si="4"/>
        <v>21332479.031999998</v>
      </c>
      <c r="I50" s="2">
        <f t="shared" si="5"/>
        <v>102947.23015999999</v>
      </c>
    </row>
    <row r="51" spans="1:9" x14ac:dyDescent="0.25">
      <c r="A51" s="1">
        <f t="shared" si="3"/>
        <v>42401</v>
      </c>
      <c r="B51" s="1">
        <f t="shared" si="1"/>
        <v>42429</v>
      </c>
      <c r="C51" s="3">
        <v>929033</v>
      </c>
      <c r="D51" s="2">
        <v>0</v>
      </c>
      <c r="E51" s="2">
        <f t="shared" si="2"/>
        <v>929033</v>
      </c>
      <c r="F51" s="2">
        <v>380000</v>
      </c>
      <c r="G51" s="2"/>
      <c r="H51" s="2">
        <f t="shared" si="4"/>
        <v>21881512.031999998</v>
      </c>
      <c r="I51" s="2">
        <f t="shared" si="5"/>
        <v>106662.39515999999</v>
      </c>
    </row>
    <row r="52" spans="1:9" x14ac:dyDescent="0.25">
      <c r="A52" s="1">
        <f t="shared" si="3"/>
        <v>42430</v>
      </c>
      <c r="B52" s="1">
        <f t="shared" si="1"/>
        <v>42460</v>
      </c>
      <c r="C52" s="3">
        <v>929033</v>
      </c>
      <c r="D52" s="2">
        <v>0</v>
      </c>
      <c r="E52" s="2">
        <f t="shared" si="2"/>
        <v>929033</v>
      </c>
      <c r="F52" s="2">
        <v>380000</v>
      </c>
      <c r="G52" s="2"/>
      <c r="H52" s="2">
        <f t="shared" si="4"/>
        <v>22430545.031999998</v>
      </c>
      <c r="I52" s="2">
        <f t="shared" si="5"/>
        <v>109407.56015999999</v>
      </c>
    </row>
    <row r="53" spans="1:9" x14ac:dyDescent="0.25">
      <c r="A53" s="1">
        <f t="shared" si="3"/>
        <v>42461</v>
      </c>
      <c r="B53" s="1">
        <f t="shared" si="1"/>
        <v>42490</v>
      </c>
      <c r="C53" s="3">
        <v>929033</v>
      </c>
      <c r="D53" s="2">
        <v>0</v>
      </c>
      <c r="E53" s="2">
        <f t="shared" si="2"/>
        <v>929033</v>
      </c>
      <c r="F53" s="2">
        <v>190000</v>
      </c>
      <c r="G53" s="2"/>
      <c r="H53" s="2">
        <f t="shared" si="4"/>
        <v>23169578.031999998</v>
      </c>
      <c r="I53" s="2">
        <f t="shared" si="5"/>
        <v>112152.72515999999</v>
      </c>
    </row>
    <row r="54" spans="1:9" x14ac:dyDescent="0.25">
      <c r="A54" s="1">
        <f t="shared" si="3"/>
        <v>42491</v>
      </c>
      <c r="B54" s="1">
        <f t="shared" si="1"/>
        <v>42521</v>
      </c>
      <c r="C54" s="3">
        <v>929033</v>
      </c>
      <c r="D54" s="2">
        <v>0</v>
      </c>
      <c r="E54" s="2">
        <f t="shared" si="2"/>
        <v>929033</v>
      </c>
      <c r="F54" s="2">
        <v>570000</v>
      </c>
      <c r="G54" s="2"/>
      <c r="H54" s="2">
        <f t="shared" si="4"/>
        <v>23528611.031999998</v>
      </c>
      <c r="I54" s="2">
        <f t="shared" si="5"/>
        <v>115847.89016</v>
      </c>
    </row>
    <row r="55" spans="1:9" x14ac:dyDescent="0.25">
      <c r="A55" s="1">
        <f t="shared" si="3"/>
        <v>42522</v>
      </c>
      <c r="B55" s="1">
        <f t="shared" si="1"/>
        <v>42551</v>
      </c>
      <c r="C55" s="3">
        <v>929033</v>
      </c>
      <c r="D55" s="2">
        <f>C55/2</f>
        <v>464516.5</v>
      </c>
      <c r="E55" s="2">
        <f t="shared" si="2"/>
        <v>1393549.5</v>
      </c>
      <c r="F55" s="2">
        <v>380000</v>
      </c>
      <c r="G55" s="2"/>
      <c r="H55" s="2">
        <f t="shared" si="4"/>
        <v>24542160.531999998</v>
      </c>
      <c r="I55" s="2">
        <f t="shared" si="5"/>
        <v>117643.05515999999</v>
      </c>
    </row>
    <row r="56" spans="1:9" x14ac:dyDescent="0.25">
      <c r="A56" s="1">
        <f t="shared" si="3"/>
        <v>42552</v>
      </c>
      <c r="B56" s="1">
        <f t="shared" si="1"/>
        <v>42582</v>
      </c>
      <c r="C56" s="3">
        <v>929033</v>
      </c>
      <c r="D56" s="2">
        <v>0</v>
      </c>
      <c r="E56" s="2">
        <f t="shared" si="2"/>
        <v>929033</v>
      </c>
      <c r="F56" s="2">
        <v>285000</v>
      </c>
      <c r="G56" s="2"/>
      <c r="H56" s="2">
        <f t="shared" si="4"/>
        <v>25186193.531999998</v>
      </c>
      <c r="I56" s="2">
        <f t="shared" si="5"/>
        <v>122710.80265999999</v>
      </c>
    </row>
    <row r="57" spans="1:9" x14ac:dyDescent="0.25">
      <c r="A57" s="1">
        <f t="shared" si="3"/>
        <v>42583</v>
      </c>
      <c r="B57" s="1">
        <f t="shared" si="1"/>
        <v>42613</v>
      </c>
      <c r="C57" s="3">
        <v>929033</v>
      </c>
      <c r="D57" s="2">
        <v>0</v>
      </c>
      <c r="E57" s="2">
        <f t="shared" si="2"/>
        <v>929033</v>
      </c>
      <c r="F57" s="2">
        <v>90000</v>
      </c>
      <c r="G57" s="2"/>
      <c r="H57" s="2">
        <f t="shared" si="4"/>
        <v>26025226.531999998</v>
      </c>
      <c r="I57" s="2">
        <f t="shared" si="5"/>
        <v>125930.96765999999</v>
      </c>
    </row>
    <row r="58" spans="1:9" x14ac:dyDescent="0.25">
      <c r="A58" s="1">
        <f t="shared" si="3"/>
        <v>42614</v>
      </c>
      <c r="B58" s="1">
        <f t="shared" si="1"/>
        <v>42643</v>
      </c>
      <c r="C58" s="3">
        <v>929033</v>
      </c>
      <c r="D58" s="2">
        <v>0</v>
      </c>
      <c r="E58" s="2">
        <f t="shared" si="2"/>
        <v>929033</v>
      </c>
      <c r="F58" s="2">
        <v>0</v>
      </c>
      <c r="G58" s="2"/>
      <c r="H58" s="2">
        <f t="shared" si="4"/>
        <v>26954259.531999998</v>
      </c>
      <c r="I58" s="2">
        <f t="shared" si="5"/>
        <v>130126.13265999999</v>
      </c>
    </row>
    <row r="59" spans="1:9" x14ac:dyDescent="0.25">
      <c r="A59" s="1">
        <f t="shared" si="3"/>
        <v>42644</v>
      </c>
      <c r="B59" s="1">
        <f t="shared" si="1"/>
        <v>42674</v>
      </c>
      <c r="C59" s="3">
        <v>929033</v>
      </c>
      <c r="D59" s="2">
        <v>0</v>
      </c>
      <c r="E59" s="2">
        <f t="shared" si="2"/>
        <v>929033</v>
      </c>
      <c r="F59" s="2">
        <v>0</v>
      </c>
      <c r="G59" s="2"/>
      <c r="H59" s="2">
        <f t="shared" si="4"/>
        <v>27883292.531999998</v>
      </c>
      <c r="I59" s="2">
        <f t="shared" si="5"/>
        <v>134771.29765999998</v>
      </c>
    </row>
    <row r="60" spans="1:9" x14ac:dyDescent="0.25">
      <c r="A60" s="1">
        <f t="shared" si="3"/>
        <v>42675</v>
      </c>
      <c r="B60" s="1">
        <f t="shared" si="1"/>
        <v>42704</v>
      </c>
      <c r="C60" s="3">
        <v>929033</v>
      </c>
      <c r="D60" s="2">
        <v>0</v>
      </c>
      <c r="E60" s="2">
        <f t="shared" si="2"/>
        <v>929033</v>
      </c>
      <c r="F60" s="2">
        <v>0</v>
      </c>
      <c r="G60" s="2"/>
      <c r="H60" s="2">
        <f t="shared" si="4"/>
        <v>28812325.531999998</v>
      </c>
      <c r="I60" s="2">
        <f t="shared" si="5"/>
        <v>139416.46265999999</v>
      </c>
    </row>
    <row r="61" spans="1:9" x14ac:dyDescent="0.25">
      <c r="A61" s="1">
        <f t="shared" si="3"/>
        <v>42705</v>
      </c>
      <c r="B61" s="1">
        <f t="shared" si="1"/>
        <v>42735</v>
      </c>
      <c r="C61" s="3">
        <v>929033</v>
      </c>
      <c r="D61" s="2">
        <f>C61/2</f>
        <v>464516.5</v>
      </c>
      <c r="E61" s="2">
        <f t="shared" si="2"/>
        <v>1393549.5</v>
      </c>
      <c r="F61" s="2">
        <v>0</v>
      </c>
      <c r="G61" s="2"/>
      <c r="H61" s="2">
        <f t="shared" si="4"/>
        <v>30205875.031999998</v>
      </c>
      <c r="I61" s="2">
        <f t="shared" si="5"/>
        <v>144061.62766</v>
      </c>
    </row>
    <row r="62" spans="1:9" x14ac:dyDescent="0.25">
      <c r="A62" s="1">
        <f t="shared" si="3"/>
        <v>42736</v>
      </c>
      <c r="B62" s="1">
        <f t="shared" si="1"/>
        <v>42766</v>
      </c>
      <c r="C62" s="3">
        <v>982469.4</v>
      </c>
      <c r="D62" s="2">
        <v>0</v>
      </c>
      <c r="E62" s="2">
        <f t="shared" si="2"/>
        <v>982469.4</v>
      </c>
      <c r="F62" s="2">
        <v>0</v>
      </c>
      <c r="G62" s="2"/>
      <c r="H62" s="2">
        <f t="shared" si="4"/>
        <v>31188344.431999996</v>
      </c>
      <c r="I62" s="2">
        <f t="shared" si="5"/>
        <v>151029.37516</v>
      </c>
    </row>
    <row r="63" spans="1:9" x14ac:dyDescent="0.25">
      <c r="A63" s="1">
        <f t="shared" si="3"/>
        <v>42767</v>
      </c>
      <c r="B63" s="1">
        <f t="shared" si="1"/>
        <v>42794</v>
      </c>
      <c r="C63" s="3">
        <v>982469.4</v>
      </c>
      <c r="D63" s="2">
        <v>0</v>
      </c>
      <c r="E63" s="2">
        <f t="shared" si="2"/>
        <v>982469.4</v>
      </c>
      <c r="F63" s="2">
        <v>0</v>
      </c>
      <c r="G63" s="2"/>
      <c r="H63" s="2">
        <f t="shared" si="4"/>
        <v>32170813.831999995</v>
      </c>
      <c r="I63" s="2">
        <f t="shared" si="5"/>
        <v>155941.72215999998</v>
      </c>
    </row>
    <row r="64" spans="1:9" x14ac:dyDescent="0.25">
      <c r="A64" s="1">
        <f t="shared" si="3"/>
        <v>42795</v>
      </c>
      <c r="B64" s="1">
        <f t="shared" si="1"/>
        <v>42825</v>
      </c>
      <c r="C64" s="3">
        <v>982469.4</v>
      </c>
      <c r="D64" s="2">
        <v>0</v>
      </c>
      <c r="E64" s="2">
        <f t="shared" si="2"/>
        <v>982469.4</v>
      </c>
      <c r="F64" s="2">
        <v>0</v>
      </c>
      <c r="G64" s="2"/>
      <c r="H64" s="2">
        <f t="shared" si="4"/>
        <v>33153283.231999993</v>
      </c>
      <c r="I64" s="2">
        <f t="shared" si="5"/>
        <v>160854.06915999998</v>
      </c>
    </row>
    <row r="65" spans="1:9" x14ac:dyDescent="0.25">
      <c r="A65" s="1">
        <f t="shared" si="3"/>
        <v>42826</v>
      </c>
      <c r="B65" s="1">
        <f t="shared" si="1"/>
        <v>42855</v>
      </c>
      <c r="C65" s="3">
        <v>982469.4</v>
      </c>
      <c r="D65" s="2">
        <v>0</v>
      </c>
      <c r="E65" s="2">
        <f t="shared" si="2"/>
        <v>982469.4</v>
      </c>
      <c r="F65" s="2">
        <v>0</v>
      </c>
      <c r="G65" s="2"/>
      <c r="H65" s="2">
        <f t="shared" si="4"/>
        <v>34135752.631999992</v>
      </c>
      <c r="I65" s="2">
        <f t="shared" si="5"/>
        <v>165766.41615999996</v>
      </c>
    </row>
    <row r="66" spans="1:9" x14ac:dyDescent="0.25">
      <c r="A66" s="1">
        <f t="shared" si="3"/>
        <v>42856</v>
      </c>
      <c r="B66" s="1">
        <f t="shared" si="1"/>
        <v>42886</v>
      </c>
      <c r="C66" s="3">
        <v>982469.4</v>
      </c>
      <c r="D66" s="2">
        <v>0</v>
      </c>
      <c r="E66" s="2">
        <f t="shared" si="2"/>
        <v>982469.4</v>
      </c>
      <c r="F66" s="2">
        <v>0</v>
      </c>
      <c r="G66" s="2"/>
      <c r="H66" s="2">
        <f t="shared" si="4"/>
        <v>35118222.03199999</v>
      </c>
      <c r="I66" s="2">
        <f t="shared" si="5"/>
        <v>170678.76315999997</v>
      </c>
    </row>
    <row r="67" spans="1:9" x14ac:dyDescent="0.25">
      <c r="A67" s="1">
        <f t="shared" si="3"/>
        <v>42887</v>
      </c>
      <c r="B67" s="1">
        <f t="shared" si="1"/>
        <v>42916</v>
      </c>
      <c r="C67" s="3">
        <v>982469.4</v>
      </c>
      <c r="D67" s="2">
        <f>C67/2</f>
        <v>491234.7</v>
      </c>
      <c r="E67" s="2">
        <f t="shared" si="2"/>
        <v>1473704.1</v>
      </c>
      <c r="F67" s="2">
        <v>0</v>
      </c>
      <c r="G67" s="2"/>
      <c r="H67" s="2">
        <f t="shared" si="4"/>
        <v>36591926.131999992</v>
      </c>
      <c r="I67" s="2">
        <f t="shared" si="5"/>
        <v>175591.11015999995</v>
      </c>
    </row>
    <row r="68" spans="1:9" x14ac:dyDescent="0.25">
      <c r="A68" s="1">
        <f t="shared" si="3"/>
        <v>42917</v>
      </c>
      <c r="B68" s="1">
        <f t="shared" si="1"/>
        <v>42947</v>
      </c>
      <c r="C68" s="3">
        <v>982469.4</v>
      </c>
      <c r="D68" s="2">
        <v>0</v>
      </c>
      <c r="E68" s="2">
        <f>+C68+D68</f>
        <v>982469.4</v>
      </c>
      <c r="F68" s="2">
        <v>0</v>
      </c>
      <c r="G68" s="2"/>
      <c r="H68" s="2">
        <f t="shared" si="4"/>
        <v>37574395.53199999</v>
      </c>
      <c r="I68" s="2">
        <f t="shared" si="5"/>
        <v>182959.63065999997</v>
      </c>
    </row>
    <row r="69" spans="1:9" x14ac:dyDescent="0.25">
      <c r="A69" s="1">
        <f t="shared" si="3"/>
        <v>42948</v>
      </c>
      <c r="B69" s="1">
        <f t="shared" si="1"/>
        <v>42978</v>
      </c>
      <c r="C69" s="3">
        <v>982469.4</v>
      </c>
      <c r="D69" s="2">
        <v>0</v>
      </c>
      <c r="E69" s="2">
        <f t="shared" si="2"/>
        <v>982469.4</v>
      </c>
      <c r="F69" s="2">
        <v>0</v>
      </c>
      <c r="G69" s="2"/>
      <c r="H69" s="2">
        <f t="shared" si="4"/>
        <v>38556864.931999989</v>
      </c>
      <c r="I69" s="2">
        <f t="shared" si="5"/>
        <v>187871.97765999995</v>
      </c>
    </row>
    <row r="70" spans="1:9" x14ac:dyDescent="0.25">
      <c r="A70" s="1">
        <f t="shared" si="3"/>
        <v>42979</v>
      </c>
      <c r="B70" s="1">
        <f t="shared" ref="B70:B95" si="6">+EOMONTH(A70,0)</f>
        <v>43008</v>
      </c>
      <c r="C70" s="3">
        <v>982469.4</v>
      </c>
      <c r="D70" s="2">
        <v>0</v>
      </c>
      <c r="E70" s="2">
        <f t="shared" ref="E70:E95" si="7">+C70+D70</f>
        <v>982469.4</v>
      </c>
      <c r="F70" s="2">
        <v>0</v>
      </c>
      <c r="G70" s="2"/>
      <c r="H70" s="2">
        <f t="shared" si="4"/>
        <v>39539334.331999987</v>
      </c>
      <c r="I70" s="2">
        <f t="shared" si="5"/>
        <v>192784.32465999995</v>
      </c>
    </row>
    <row r="71" spans="1:9" x14ac:dyDescent="0.25">
      <c r="A71" s="1">
        <f t="shared" ref="A71:A95" si="8">+B70+1</f>
        <v>43009</v>
      </c>
      <c r="B71" s="1">
        <f t="shared" si="6"/>
        <v>43039</v>
      </c>
      <c r="C71" s="3">
        <v>982469.4</v>
      </c>
      <c r="D71" s="2">
        <v>0</v>
      </c>
      <c r="E71" s="2">
        <f t="shared" si="7"/>
        <v>982469.4</v>
      </c>
      <c r="F71" s="2">
        <v>0</v>
      </c>
      <c r="G71" s="2"/>
      <c r="H71" s="2">
        <f t="shared" ref="H71:H83" si="9">+E71+H70-F71</f>
        <v>40521803.731999986</v>
      </c>
      <c r="I71" s="2">
        <f t="shared" ref="I71:I89" si="10">+H70*0.005</f>
        <v>197696.67165999993</v>
      </c>
    </row>
    <row r="72" spans="1:9" x14ac:dyDescent="0.25">
      <c r="A72" s="1">
        <f t="shared" si="8"/>
        <v>43040</v>
      </c>
      <c r="B72" s="1">
        <f t="shared" si="6"/>
        <v>43069</v>
      </c>
      <c r="C72" s="3">
        <v>982469.4</v>
      </c>
      <c r="D72" s="2">
        <v>0</v>
      </c>
      <c r="E72" s="2">
        <f t="shared" si="7"/>
        <v>982469.4</v>
      </c>
      <c r="F72" s="2">
        <v>0</v>
      </c>
      <c r="G72" s="2"/>
      <c r="H72" s="2">
        <f t="shared" si="9"/>
        <v>41504273.131999984</v>
      </c>
      <c r="I72" s="2">
        <f t="shared" si="10"/>
        <v>202609.01865999994</v>
      </c>
    </row>
    <row r="73" spans="1:9" x14ac:dyDescent="0.25">
      <c r="A73" s="1">
        <f t="shared" si="8"/>
        <v>43070</v>
      </c>
      <c r="B73" s="1">
        <f t="shared" si="6"/>
        <v>43100</v>
      </c>
      <c r="C73" s="3">
        <v>982469.4</v>
      </c>
      <c r="D73" s="2">
        <f>C73/2</f>
        <v>491234.7</v>
      </c>
      <c r="E73" s="2">
        <f t="shared" si="7"/>
        <v>1473704.1</v>
      </c>
      <c r="F73" s="2">
        <v>0</v>
      </c>
      <c r="G73" s="2"/>
      <c r="H73" s="2">
        <f t="shared" si="9"/>
        <v>42977977.231999986</v>
      </c>
      <c r="I73" s="2">
        <f t="shared" si="10"/>
        <v>207521.36565999992</v>
      </c>
    </row>
    <row r="74" spans="1:9" x14ac:dyDescent="0.25">
      <c r="A74" s="1">
        <f t="shared" si="8"/>
        <v>43101</v>
      </c>
      <c r="B74" s="1">
        <f t="shared" si="6"/>
        <v>43131</v>
      </c>
      <c r="C74" s="3">
        <v>1022652.4</v>
      </c>
      <c r="D74" s="2">
        <v>0</v>
      </c>
      <c r="E74" s="2">
        <f t="shared" si="7"/>
        <v>1022652.4</v>
      </c>
      <c r="F74" s="2">
        <v>0</v>
      </c>
      <c r="G74" s="2"/>
      <c r="H74" s="2">
        <f t="shared" si="9"/>
        <v>44000629.631999984</v>
      </c>
      <c r="I74" s="2">
        <f t="shared" si="10"/>
        <v>214889.88615999994</v>
      </c>
    </row>
    <row r="75" spans="1:9" x14ac:dyDescent="0.25">
      <c r="A75" s="1">
        <f t="shared" si="8"/>
        <v>43132</v>
      </c>
      <c r="B75" s="1">
        <f t="shared" si="6"/>
        <v>43159</v>
      </c>
      <c r="C75" s="3">
        <v>1022652.4</v>
      </c>
      <c r="D75" s="2">
        <v>0</v>
      </c>
      <c r="E75" s="2">
        <f t="shared" si="7"/>
        <v>1022652.4</v>
      </c>
      <c r="F75" s="2">
        <v>0</v>
      </c>
      <c r="G75" s="2"/>
      <c r="H75" s="2">
        <f t="shared" si="9"/>
        <v>45023282.031999983</v>
      </c>
      <c r="I75" s="2">
        <f t="shared" si="10"/>
        <v>220003.14815999992</v>
      </c>
    </row>
    <row r="76" spans="1:9" x14ac:dyDescent="0.25">
      <c r="A76" s="1">
        <f t="shared" si="8"/>
        <v>43160</v>
      </c>
      <c r="B76" s="1">
        <f t="shared" si="6"/>
        <v>43190</v>
      </c>
      <c r="C76" s="3">
        <v>1022652.4</v>
      </c>
      <c r="D76" s="2">
        <v>0</v>
      </c>
      <c r="E76" s="2">
        <f t="shared" si="7"/>
        <v>1022652.4</v>
      </c>
      <c r="F76" s="2">
        <v>0</v>
      </c>
      <c r="G76" s="2"/>
      <c r="H76" s="2">
        <f t="shared" si="9"/>
        <v>46045934.431999981</v>
      </c>
      <c r="I76" s="2">
        <f t="shared" si="10"/>
        <v>225116.41015999991</v>
      </c>
    </row>
    <row r="77" spans="1:9" x14ac:dyDescent="0.25">
      <c r="A77" s="1">
        <f t="shared" si="8"/>
        <v>43191</v>
      </c>
      <c r="B77" s="1">
        <f t="shared" si="6"/>
        <v>43220</v>
      </c>
      <c r="C77" s="3">
        <v>1022652.4</v>
      </c>
      <c r="D77" s="2">
        <v>0</v>
      </c>
      <c r="E77" s="2">
        <f t="shared" si="7"/>
        <v>1022652.4</v>
      </c>
      <c r="F77" s="2">
        <v>0</v>
      </c>
      <c r="G77" s="2"/>
      <c r="H77" s="2">
        <f t="shared" si="9"/>
        <v>47068586.83199998</v>
      </c>
      <c r="I77" s="2">
        <f t="shared" si="10"/>
        <v>230229.6721599999</v>
      </c>
    </row>
    <row r="78" spans="1:9" x14ac:dyDescent="0.25">
      <c r="A78" s="1">
        <f t="shared" si="8"/>
        <v>43221</v>
      </c>
      <c r="B78" s="1">
        <f t="shared" si="6"/>
        <v>43251</v>
      </c>
      <c r="C78" s="3">
        <v>1022652.4</v>
      </c>
      <c r="D78" s="2">
        <v>0</v>
      </c>
      <c r="E78" s="2">
        <f t="shared" si="7"/>
        <v>1022652.4</v>
      </c>
      <c r="F78" s="2">
        <v>0</v>
      </c>
      <c r="G78" s="2"/>
      <c r="H78" s="2">
        <f t="shared" si="9"/>
        <v>48091239.231999978</v>
      </c>
      <c r="I78" s="2">
        <f t="shared" si="10"/>
        <v>235342.93415999992</v>
      </c>
    </row>
    <row r="79" spans="1:9" x14ac:dyDescent="0.25">
      <c r="A79" s="1">
        <f t="shared" si="8"/>
        <v>43252</v>
      </c>
      <c r="B79" s="1">
        <f t="shared" si="6"/>
        <v>43281</v>
      </c>
      <c r="C79" s="3">
        <v>1022652.4</v>
      </c>
      <c r="D79" s="2">
        <f>C79/2</f>
        <v>511326.2</v>
      </c>
      <c r="E79" s="2">
        <f t="shared" si="7"/>
        <v>1533978.6</v>
      </c>
      <c r="F79" s="2">
        <v>0</v>
      </c>
      <c r="G79" s="2"/>
      <c r="H79" s="8">
        <f>+E79+H78-F79</f>
        <v>49625217.83199998</v>
      </c>
      <c r="I79" s="2">
        <f t="shared" si="10"/>
        <v>240456.1961599999</v>
      </c>
    </row>
    <row r="80" spans="1:9" x14ac:dyDescent="0.25">
      <c r="A80" s="1">
        <f t="shared" si="8"/>
        <v>43282</v>
      </c>
      <c r="B80" s="1">
        <f t="shared" si="6"/>
        <v>43312</v>
      </c>
      <c r="C80" s="3">
        <v>1022652.4</v>
      </c>
      <c r="D80" s="2">
        <v>0</v>
      </c>
      <c r="E80" s="2">
        <f t="shared" si="7"/>
        <v>1022652.4</v>
      </c>
      <c r="F80" s="2">
        <v>0</v>
      </c>
      <c r="G80" s="2"/>
      <c r="H80" s="2">
        <f t="shared" si="9"/>
        <v>50647870.231999978</v>
      </c>
      <c r="I80" s="2">
        <f t="shared" si="10"/>
        <v>248126.08915999992</v>
      </c>
    </row>
    <row r="81" spans="1:9" x14ac:dyDescent="0.25">
      <c r="A81" s="1">
        <f t="shared" si="8"/>
        <v>43313</v>
      </c>
      <c r="B81" s="1">
        <f t="shared" si="6"/>
        <v>43343</v>
      </c>
      <c r="C81" s="3">
        <v>1022652.4</v>
      </c>
      <c r="D81" s="2">
        <v>0</v>
      </c>
      <c r="E81" s="2">
        <f t="shared" si="7"/>
        <v>1022652.4</v>
      </c>
      <c r="F81" s="2">
        <v>0</v>
      </c>
      <c r="G81" s="2"/>
      <c r="H81" s="2">
        <f t="shared" si="9"/>
        <v>51670522.631999977</v>
      </c>
      <c r="I81" s="2">
        <f t="shared" si="10"/>
        <v>253239.3511599999</v>
      </c>
    </row>
    <row r="82" spans="1:9" x14ac:dyDescent="0.25">
      <c r="A82" s="1">
        <f t="shared" si="8"/>
        <v>43344</v>
      </c>
      <c r="B82" s="1">
        <f t="shared" si="6"/>
        <v>43373</v>
      </c>
      <c r="C82" s="3">
        <v>1022652.4</v>
      </c>
      <c r="D82" s="2">
        <v>0</v>
      </c>
      <c r="E82" s="2">
        <f t="shared" si="7"/>
        <v>1022652.4</v>
      </c>
      <c r="F82" s="2">
        <v>0</v>
      </c>
      <c r="G82" s="2"/>
      <c r="H82" s="2">
        <f t="shared" si="9"/>
        <v>52693175.031999975</v>
      </c>
      <c r="I82" s="2">
        <f t="shared" si="10"/>
        <v>258352.61315999989</v>
      </c>
    </row>
    <row r="83" spans="1:9" x14ac:dyDescent="0.25">
      <c r="A83" s="1">
        <f t="shared" si="8"/>
        <v>43374</v>
      </c>
      <c r="B83" s="1">
        <f t="shared" si="6"/>
        <v>43404</v>
      </c>
      <c r="C83" s="3">
        <v>1022652.4</v>
      </c>
      <c r="D83" s="2">
        <v>0</v>
      </c>
      <c r="E83" s="2">
        <f t="shared" si="7"/>
        <v>1022652.4</v>
      </c>
      <c r="F83" s="2">
        <v>0</v>
      </c>
      <c r="G83" s="2"/>
      <c r="H83" s="2">
        <f t="shared" si="9"/>
        <v>53715827.431999974</v>
      </c>
      <c r="I83" s="2">
        <f t="shared" si="10"/>
        <v>263465.87515999988</v>
      </c>
    </row>
    <row r="84" spans="1:9" x14ac:dyDescent="0.25">
      <c r="A84" s="1">
        <f t="shared" si="8"/>
        <v>43405</v>
      </c>
      <c r="B84" s="1">
        <f t="shared" si="6"/>
        <v>43434</v>
      </c>
      <c r="C84" s="3">
        <v>1022652.4</v>
      </c>
      <c r="D84" s="2">
        <v>0</v>
      </c>
      <c r="E84" s="2">
        <f t="shared" si="7"/>
        <v>1022652.4</v>
      </c>
      <c r="F84" s="2">
        <v>0</v>
      </c>
      <c r="G84" s="2"/>
      <c r="H84" s="2">
        <f>+E84+H83-F84</f>
        <v>54738479.831999972</v>
      </c>
      <c r="I84" s="2">
        <f t="shared" si="10"/>
        <v>268579.13715999987</v>
      </c>
    </row>
    <row r="85" spans="1:9" x14ac:dyDescent="0.25">
      <c r="A85" s="1">
        <f t="shared" si="8"/>
        <v>43435</v>
      </c>
      <c r="B85" s="1">
        <f t="shared" si="6"/>
        <v>43465</v>
      </c>
      <c r="C85" s="3">
        <v>1022652.4</v>
      </c>
      <c r="D85" s="2">
        <f>C85/2</f>
        <v>511326.2</v>
      </c>
      <c r="E85" s="2">
        <f t="shared" si="7"/>
        <v>1533978.6</v>
      </c>
      <c r="F85" s="2">
        <v>0</v>
      </c>
      <c r="G85" s="2">
        <v>1045896</v>
      </c>
      <c r="H85" s="2">
        <f>+E85+H84-F85-G85</f>
        <v>55226562.431999974</v>
      </c>
      <c r="I85" s="2">
        <f t="shared" si="10"/>
        <v>273692.39915999986</v>
      </c>
    </row>
    <row r="86" spans="1:9" x14ac:dyDescent="0.25">
      <c r="A86" s="1">
        <f t="shared" si="8"/>
        <v>43466</v>
      </c>
      <c r="B86" s="1">
        <f t="shared" si="6"/>
        <v>43496</v>
      </c>
      <c r="C86" s="3">
        <f>+C85+(C85*K$15)</f>
        <v>1061513.1912</v>
      </c>
      <c r="D86" s="2">
        <v>0</v>
      </c>
      <c r="E86" s="2">
        <f t="shared" si="7"/>
        <v>1061513.1912</v>
      </c>
      <c r="F86" s="2">
        <v>0</v>
      </c>
      <c r="G86" s="2">
        <v>348632</v>
      </c>
      <c r="H86" s="2">
        <f>+E86+H85-F86-G86</f>
        <v>55939443.623199977</v>
      </c>
      <c r="I86" s="2">
        <f t="shared" si="10"/>
        <v>276132.81215999986</v>
      </c>
    </row>
    <row r="87" spans="1:9" x14ac:dyDescent="0.25">
      <c r="A87" s="1">
        <f t="shared" si="8"/>
        <v>43497</v>
      </c>
      <c r="B87" s="1">
        <f t="shared" si="6"/>
        <v>43524</v>
      </c>
      <c r="C87" s="3">
        <v>1061513.1912</v>
      </c>
      <c r="D87" s="2">
        <v>0</v>
      </c>
      <c r="E87" s="2">
        <f t="shared" si="7"/>
        <v>1061513.1912</v>
      </c>
      <c r="F87" s="2">
        <v>0</v>
      </c>
      <c r="G87" s="2">
        <f>+(179859*4)+(5543*2)</f>
        <v>730522</v>
      </c>
      <c r="H87" s="2">
        <f t="shared" ref="H87:H90" si="11">+E87+H86-F87-G87</f>
        <v>56270434.81439998</v>
      </c>
      <c r="I87" s="2">
        <f t="shared" si="10"/>
        <v>279697.21811599989</v>
      </c>
    </row>
    <row r="88" spans="1:9" x14ac:dyDescent="0.25">
      <c r="A88" s="1">
        <f t="shared" si="8"/>
        <v>43525</v>
      </c>
      <c r="B88" s="1">
        <f t="shared" si="6"/>
        <v>43555</v>
      </c>
      <c r="C88" s="3">
        <v>1061513.1912</v>
      </c>
      <c r="D88" s="2">
        <v>0</v>
      </c>
      <c r="E88" s="2">
        <f t="shared" si="7"/>
        <v>1061513.1912</v>
      </c>
      <c r="F88" s="2">
        <v>0</v>
      </c>
      <c r="G88" s="2">
        <f t="shared" ref="G88:G96" si="12">+(179859*4)</f>
        <v>719436</v>
      </c>
      <c r="H88" s="2">
        <f t="shared" si="11"/>
        <v>56612512.005599983</v>
      </c>
      <c r="I88" s="2">
        <f t="shared" si="10"/>
        <v>281352.17407199991</v>
      </c>
    </row>
    <row r="89" spans="1:9" x14ac:dyDescent="0.25">
      <c r="A89" s="1">
        <f t="shared" si="8"/>
        <v>43556</v>
      </c>
      <c r="B89" s="1">
        <f t="shared" si="6"/>
        <v>43585</v>
      </c>
      <c r="C89" s="3">
        <v>1061513.1912</v>
      </c>
      <c r="D89" s="2">
        <v>0</v>
      </c>
      <c r="E89" s="2">
        <f t="shared" si="7"/>
        <v>1061513.1912</v>
      </c>
      <c r="F89" s="2">
        <v>0</v>
      </c>
      <c r="G89" s="2">
        <f t="shared" si="12"/>
        <v>719436</v>
      </c>
      <c r="H89" s="2">
        <f t="shared" si="11"/>
        <v>56954589.196799986</v>
      </c>
      <c r="I89" s="2">
        <f t="shared" si="10"/>
        <v>283062.56002799992</v>
      </c>
    </row>
    <row r="90" spans="1:9" x14ac:dyDescent="0.25">
      <c r="A90" s="1">
        <f t="shared" si="8"/>
        <v>43586</v>
      </c>
      <c r="B90" s="1">
        <f t="shared" si="6"/>
        <v>43616</v>
      </c>
      <c r="C90" s="3">
        <v>1061513.1912</v>
      </c>
      <c r="D90" s="2">
        <v>0</v>
      </c>
      <c r="E90" s="2">
        <f t="shared" si="7"/>
        <v>1061513.1912</v>
      </c>
      <c r="F90" s="2">
        <v>0</v>
      </c>
      <c r="G90" s="2">
        <f t="shared" si="12"/>
        <v>719436</v>
      </c>
      <c r="H90" s="2">
        <f t="shared" si="11"/>
        <v>57296666.387999989</v>
      </c>
      <c r="I90" s="2">
        <f>+H89*0.005</f>
        <v>284772.94598399993</v>
      </c>
    </row>
    <row r="91" spans="1:9" x14ac:dyDescent="0.25">
      <c r="A91" s="1">
        <f t="shared" si="8"/>
        <v>43617</v>
      </c>
      <c r="B91" s="1">
        <f t="shared" si="6"/>
        <v>43646</v>
      </c>
      <c r="C91" s="3">
        <v>1061513.1912</v>
      </c>
      <c r="D91" s="2">
        <v>0</v>
      </c>
      <c r="E91" s="2">
        <f t="shared" si="7"/>
        <v>1061513.1912</v>
      </c>
      <c r="F91" s="2">
        <v>0</v>
      </c>
      <c r="G91" s="2">
        <f t="shared" si="12"/>
        <v>719436</v>
      </c>
      <c r="H91" s="2">
        <f t="shared" ref="H91:H94" si="13">+E91+H90-F91-G91</f>
        <v>57638743.579199992</v>
      </c>
      <c r="I91" s="2">
        <f t="shared" ref="I91:I121" si="14">+H90*0.005</f>
        <v>286483.33193999995</v>
      </c>
    </row>
    <row r="92" spans="1:9" x14ac:dyDescent="0.25">
      <c r="A92" s="1">
        <f t="shared" si="8"/>
        <v>43647</v>
      </c>
      <c r="B92" s="1">
        <f t="shared" si="6"/>
        <v>43677</v>
      </c>
      <c r="C92" s="3">
        <v>1061513.1912</v>
      </c>
      <c r="D92" s="2">
        <f>+C92/2</f>
        <v>530756.5956</v>
      </c>
      <c r="E92" s="2">
        <f t="shared" si="7"/>
        <v>1592269.7867999999</v>
      </c>
      <c r="F92" s="2">
        <v>0</v>
      </c>
      <c r="G92" s="2">
        <f t="shared" si="12"/>
        <v>719436</v>
      </c>
      <c r="H92" s="2">
        <f t="shared" si="13"/>
        <v>58511577.365999989</v>
      </c>
      <c r="I92" s="2">
        <f t="shared" si="14"/>
        <v>288193.71789599996</v>
      </c>
    </row>
    <row r="93" spans="1:9" x14ac:dyDescent="0.25">
      <c r="A93" s="1">
        <f t="shared" si="8"/>
        <v>43678</v>
      </c>
      <c r="B93" s="1">
        <f t="shared" si="6"/>
        <v>43708</v>
      </c>
      <c r="C93" s="3">
        <v>1061513.1912</v>
      </c>
      <c r="D93" s="2">
        <v>0</v>
      </c>
      <c r="E93" s="2">
        <f t="shared" si="7"/>
        <v>1061513.1912</v>
      </c>
      <c r="F93" s="2">
        <v>0</v>
      </c>
      <c r="G93" s="2">
        <f t="shared" si="12"/>
        <v>719436</v>
      </c>
      <c r="H93" s="2">
        <f t="shared" si="13"/>
        <v>58853654.557199992</v>
      </c>
      <c r="I93" s="2">
        <f t="shared" si="14"/>
        <v>292557.88682999997</v>
      </c>
    </row>
    <row r="94" spans="1:9" x14ac:dyDescent="0.25">
      <c r="A94" s="1">
        <f t="shared" si="8"/>
        <v>43709</v>
      </c>
      <c r="B94" s="1">
        <f t="shared" si="6"/>
        <v>43738</v>
      </c>
      <c r="C94" s="3">
        <v>1061513.1912</v>
      </c>
      <c r="D94" s="2">
        <v>0</v>
      </c>
      <c r="E94" s="2">
        <f t="shared" si="7"/>
        <v>1061513.1912</v>
      </c>
      <c r="F94" s="2">
        <v>0</v>
      </c>
      <c r="G94" s="2">
        <f t="shared" si="12"/>
        <v>719436</v>
      </c>
      <c r="H94" s="2">
        <f t="shared" si="13"/>
        <v>59195731.748399995</v>
      </c>
      <c r="I94" s="2">
        <f t="shared" si="14"/>
        <v>294268.27278599999</v>
      </c>
    </row>
    <row r="95" spans="1:9" x14ac:dyDescent="0.25">
      <c r="A95" s="1">
        <f t="shared" si="8"/>
        <v>43739</v>
      </c>
      <c r="B95" s="1">
        <f t="shared" si="6"/>
        <v>43769</v>
      </c>
      <c r="C95" s="3">
        <f>+C94/2</f>
        <v>530756.5956</v>
      </c>
      <c r="D95" s="2">
        <v>0</v>
      </c>
      <c r="E95" s="2">
        <f t="shared" si="7"/>
        <v>530756.5956</v>
      </c>
      <c r="F95" s="2">
        <v>0</v>
      </c>
      <c r="G95" s="2">
        <f t="shared" si="12"/>
        <v>719436</v>
      </c>
      <c r="H95" s="2">
        <f>+E95+H94-F95-G95</f>
        <v>59007052.343999997</v>
      </c>
      <c r="I95" s="2">
        <f t="shared" si="14"/>
        <v>295978.658742</v>
      </c>
    </row>
    <row r="96" spans="1:9" x14ac:dyDescent="0.25">
      <c r="A96" s="1">
        <f t="shared" ref="A96:A106" si="15">+B95+1</f>
        <v>43770</v>
      </c>
      <c r="B96" s="1">
        <f t="shared" ref="B96:B106" si="16">+EOMONTH(A96,0)</f>
        <v>43799</v>
      </c>
      <c r="C96" s="3">
        <v>530756.5956</v>
      </c>
      <c r="D96" s="2">
        <v>0</v>
      </c>
      <c r="E96" s="2">
        <f t="shared" ref="E96:E106" si="17">+C96+D96</f>
        <v>530756.5956</v>
      </c>
      <c r="F96" s="2">
        <v>0</v>
      </c>
      <c r="G96" s="2">
        <f t="shared" si="12"/>
        <v>719436</v>
      </c>
      <c r="H96" s="2">
        <f t="shared" ref="H96:H106" si="18">+E96+H95-F96-G96</f>
        <v>58818372.939599998</v>
      </c>
      <c r="I96" s="2">
        <f t="shared" si="14"/>
        <v>295035.26172000001</v>
      </c>
    </row>
    <row r="97" spans="1:9" x14ac:dyDescent="0.25">
      <c r="A97" s="1">
        <f t="shared" si="15"/>
        <v>43800</v>
      </c>
      <c r="B97" s="1">
        <f t="shared" si="16"/>
        <v>43830</v>
      </c>
      <c r="C97" s="3">
        <v>530756.5956</v>
      </c>
      <c r="D97" s="2">
        <f>+C97/2</f>
        <v>265378.2978</v>
      </c>
      <c r="E97" s="2">
        <f t="shared" si="17"/>
        <v>796134.89339999994</v>
      </c>
      <c r="F97" s="2">
        <v>0</v>
      </c>
      <c r="G97" s="2">
        <f>+(179859*6)</f>
        <v>1079154</v>
      </c>
      <c r="H97" s="2">
        <f t="shared" si="18"/>
        <v>58535353.832999997</v>
      </c>
      <c r="I97" s="2">
        <f t="shared" si="14"/>
        <v>294091.86469800002</v>
      </c>
    </row>
    <row r="98" spans="1:9" x14ac:dyDescent="0.25">
      <c r="A98" s="1">
        <f t="shared" si="15"/>
        <v>43831</v>
      </c>
      <c r="B98" s="1">
        <f t="shared" si="16"/>
        <v>43861</v>
      </c>
      <c r="C98" s="3">
        <f>+C97+(C97*K16)</f>
        <v>539301.77678915998</v>
      </c>
      <c r="D98" s="2">
        <v>0</v>
      </c>
      <c r="E98" s="2">
        <f t="shared" si="17"/>
        <v>539301.77678915998</v>
      </c>
      <c r="F98" s="2">
        <v>0</v>
      </c>
      <c r="G98" s="2">
        <f>+(179859*2)</f>
        <v>359718</v>
      </c>
      <c r="H98" s="2">
        <f t="shared" si="18"/>
        <v>58714937.609789155</v>
      </c>
      <c r="I98" s="2">
        <f t="shared" si="14"/>
        <v>292676.76916500001</v>
      </c>
    </row>
    <row r="99" spans="1:9" x14ac:dyDescent="0.25">
      <c r="A99" s="1">
        <f t="shared" si="15"/>
        <v>43862</v>
      </c>
      <c r="B99" s="1">
        <f t="shared" si="16"/>
        <v>43890</v>
      </c>
      <c r="C99" s="3">
        <v>539301.77678915998</v>
      </c>
      <c r="D99" s="2">
        <v>0</v>
      </c>
      <c r="E99" s="2">
        <f t="shared" si="17"/>
        <v>539301.77678915998</v>
      </c>
      <c r="F99" s="2">
        <v>0</v>
      </c>
      <c r="G99" s="2">
        <f>+(186694*4)+(6835*2)</f>
        <v>760446</v>
      </c>
      <c r="H99" s="2">
        <f t="shared" si="18"/>
        <v>58493793.386578314</v>
      </c>
      <c r="I99" s="2">
        <f t="shared" si="14"/>
        <v>293574.6880489458</v>
      </c>
    </row>
    <row r="100" spans="1:9" x14ac:dyDescent="0.25">
      <c r="A100" s="1">
        <f t="shared" si="15"/>
        <v>43891</v>
      </c>
      <c r="B100" s="1">
        <f t="shared" si="16"/>
        <v>43921</v>
      </c>
      <c r="C100" s="3">
        <v>539301.77678915998</v>
      </c>
      <c r="D100" s="2">
        <v>0</v>
      </c>
      <c r="E100" s="2">
        <f t="shared" si="17"/>
        <v>539301.77678915998</v>
      </c>
      <c r="F100" s="2">
        <v>0</v>
      </c>
      <c r="G100" s="2">
        <f t="shared" ref="G100:G108" si="19">+(186694*4)</f>
        <v>746776</v>
      </c>
      <c r="H100" s="2">
        <f t="shared" si="18"/>
        <v>58286319.163367473</v>
      </c>
      <c r="I100" s="2">
        <f t="shared" si="14"/>
        <v>292468.96693289158</v>
      </c>
    </row>
    <row r="101" spans="1:9" x14ac:dyDescent="0.25">
      <c r="A101" s="1">
        <f t="shared" si="15"/>
        <v>43922</v>
      </c>
      <c r="B101" s="1">
        <f t="shared" si="16"/>
        <v>43951</v>
      </c>
      <c r="C101" s="3">
        <v>539301.77678915998</v>
      </c>
      <c r="D101" s="2">
        <v>0</v>
      </c>
      <c r="E101" s="2">
        <f t="shared" si="17"/>
        <v>539301.77678915998</v>
      </c>
      <c r="F101" s="2">
        <v>0</v>
      </c>
      <c r="G101" s="2">
        <f t="shared" si="19"/>
        <v>746776</v>
      </c>
      <c r="H101" s="2">
        <f t="shared" si="18"/>
        <v>58078844.940156631</v>
      </c>
      <c r="I101" s="2">
        <f t="shared" si="14"/>
        <v>291431.59581683739</v>
      </c>
    </row>
    <row r="102" spans="1:9" x14ac:dyDescent="0.25">
      <c r="A102" s="1">
        <f t="shared" si="15"/>
        <v>43952</v>
      </c>
      <c r="B102" s="1">
        <f t="shared" si="16"/>
        <v>43982</v>
      </c>
      <c r="C102" s="3">
        <v>539301.77678915998</v>
      </c>
      <c r="D102" s="2">
        <v>0</v>
      </c>
      <c r="E102" s="2">
        <f t="shared" si="17"/>
        <v>539301.77678915998</v>
      </c>
      <c r="F102" s="2">
        <v>0</v>
      </c>
      <c r="G102" s="2">
        <f t="shared" si="19"/>
        <v>746776</v>
      </c>
      <c r="H102" s="2">
        <f t="shared" si="18"/>
        <v>57871370.71694579</v>
      </c>
      <c r="I102" s="2">
        <f t="shared" si="14"/>
        <v>290394.22470078315</v>
      </c>
    </row>
    <row r="103" spans="1:9" x14ac:dyDescent="0.25">
      <c r="A103" s="1">
        <f t="shared" si="15"/>
        <v>43983</v>
      </c>
      <c r="B103" s="1">
        <f t="shared" si="16"/>
        <v>44012</v>
      </c>
      <c r="C103" s="3">
        <v>539301.77678915998</v>
      </c>
      <c r="D103" s="2">
        <f>+C103/2</f>
        <v>269650.88839457999</v>
      </c>
      <c r="E103" s="2">
        <f t="shared" si="17"/>
        <v>808952.66518373997</v>
      </c>
      <c r="F103" s="2">
        <v>0</v>
      </c>
      <c r="G103" s="2">
        <f t="shared" si="19"/>
        <v>746776</v>
      </c>
      <c r="H103" s="2">
        <f t="shared" si="18"/>
        <v>57933547.382129528</v>
      </c>
      <c r="I103" s="2">
        <f t="shared" si="14"/>
        <v>289356.85358472896</v>
      </c>
    </row>
    <row r="104" spans="1:9" x14ac:dyDescent="0.25">
      <c r="A104" s="1">
        <f t="shared" si="15"/>
        <v>44013</v>
      </c>
      <c r="B104" s="1">
        <f t="shared" si="16"/>
        <v>44043</v>
      </c>
      <c r="C104" s="3">
        <v>539301.77678915998</v>
      </c>
      <c r="D104" s="2">
        <v>0</v>
      </c>
      <c r="E104" s="2">
        <f t="shared" si="17"/>
        <v>539301.77678915998</v>
      </c>
      <c r="F104" s="2">
        <v>0</v>
      </c>
      <c r="G104" s="2">
        <f t="shared" si="19"/>
        <v>746776</v>
      </c>
      <c r="H104" s="2">
        <f t="shared" si="18"/>
        <v>57726073.158918686</v>
      </c>
      <c r="I104" s="2">
        <f t="shared" si="14"/>
        <v>289667.73691064765</v>
      </c>
    </row>
    <row r="105" spans="1:9" x14ac:dyDescent="0.25">
      <c r="A105" s="1">
        <f t="shared" si="15"/>
        <v>44044</v>
      </c>
      <c r="B105" s="1">
        <f t="shared" si="16"/>
        <v>44074</v>
      </c>
      <c r="C105" s="3">
        <v>539301.77678915998</v>
      </c>
      <c r="D105" s="2">
        <v>0</v>
      </c>
      <c r="E105" s="2">
        <f t="shared" si="17"/>
        <v>539301.77678915998</v>
      </c>
      <c r="F105" s="2">
        <v>0</v>
      </c>
      <c r="G105" s="2">
        <f t="shared" si="19"/>
        <v>746776</v>
      </c>
      <c r="H105" s="2">
        <f t="shared" si="18"/>
        <v>57518598.935707845</v>
      </c>
      <c r="I105" s="2">
        <f t="shared" si="14"/>
        <v>288630.36579459341</v>
      </c>
    </row>
    <row r="106" spans="1:9" x14ac:dyDescent="0.25">
      <c r="A106" s="1">
        <f t="shared" si="15"/>
        <v>44075</v>
      </c>
      <c r="B106" s="1">
        <f t="shared" si="16"/>
        <v>44104</v>
      </c>
      <c r="C106" s="3">
        <v>539301.77678915998</v>
      </c>
      <c r="D106" s="2">
        <v>0</v>
      </c>
      <c r="E106" s="2">
        <f t="shared" si="17"/>
        <v>539301.77678915998</v>
      </c>
      <c r="F106" s="2">
        <v>0</v>
      </c>
      <c r="G106" s="2">
        <f t="shared" si="19"/>
        <v>746776</v>
      </c>
      <c r="H106" s="2">
        <f t="shared" si="18"/>
        <v>57311124.712497003</v>
      </c>
      <c r="I106" s="2">
        <f t="shared" si="14"/>
        <v>287592.99467853922</v>
      </c>
    </row>
    <row r="107" spans="1:9" x14ac:dyDescent="0.25">
      <c r="A107" s="1">
        <f t="shared" ref="A107:A115" si="20">+B106+1</f>
        <v>44105</v>
      </c>
      <c r="B107" s="1">
        <f t="shared" ref="B107:B115" si="21">+EOMONTH(A107,0)</f>
        <v>44135</v>
      </c>
      <c r="C107" s="3">
        <v>539301.77678915998</v>
      </c>
      <c r="D107" s="2">
        <v>0</v>
      </c>
      <c r="E107" s="2">
        <f t="shared" ref="E107:E115" si="22">+C107+D107</f>
        <v>539301.77678915998</v>
      </c>
      <c r="F107" s="2">
        <v>0</v>
      </c>
      <c r="G107" s="2">
        <f t="shared" si="19"/>
        <v>746776</v>
      </c>
      <c r="H107" s="2">
        <f t="shared" ref="H107:H119" si="23">+E107+H106-F107-G107</f>
        <v>57103650.489286162</v>
      </c>
      <c r="I107" s="2">
        <f t="shared" si="14"/>
        <v>286555.62356248504</v>
      </c>
    </row>
    <row r="108" spans="1:9" x14ac:dyDescent="0.25">
      <c r="A108" s="1">
        <f t="shared" si="20"/>
        <v>44136</v>
      </c>
      <c r="B108" s="1">
        <f t="shared" si="21"/>
        <v>44165</v>
      </c>
      <c r="C108" s="3">
        <v>539301.77678915998</v>
      </c>
      <c r="D108" s="2">
        <v>0</v>
      </c>
      <c r="E108" s="2">
        <f t="shared" si="22"/>
        <v>539301.77678915998</v>
      </c>
      <c r="F108" s="2">
        <v>0</v>
      </c>
      <c r="G108" s="2">
        <f t="shared" si="19"/>
        <v>746776</v>
      </c>
      <c r="H108" s="2">
        <f t="shared" si="23"/>
        <v>56896176.266075321</v>
      </c>
      <c r="I108" s="2">
        <f t="shared" si="14"/>
        <v>285518.25244643079</v>
      </c>
    </row>
    <row r="109" spans="1:9" x14ac:dyDescent="0.25">
      <c r="A109" s="1">
        <f t="shared" si="20"/>
        <v>44166</v>
      </c>
      <c r="B109" s="1">
        <f t="shared" si="21"/>
        <v>44196</v>
      </c>
      <c r="C109" s="3">
        <v>539301.77678915998</v>
      </c>
      <c r="D109" s="2">
        <f>+C109/2</f>
        <v>269650.88839457999</v>
      </c>
      <c r="E109" s="2">
        <f t="shared" si="22"/>
        <v>808952.66518373997</v>
      </c>
      <c r="F109" s="2">
        <v>0</v>
      </c>
      <c r="G109" s="2">
        <f>+(186694*6)</f>
        <v>1120164</v>
      </c>
      <c r="H109" s="2">
        <f t="shared" si="23"/>
        <v>56584964.931259058</v>
      </c>
      <c r="I109" s="2">
        <f t="shared" si="14"/>
        <v>284480.88133037661</v>
      </c>
    </row>
    <row r="110" spans="1:9" x14ac:dyDescent="0.25">
      <c r="A110" s="1">
        <f t="shared" si="20"/>
        <v>44197</v>
      </c>
      <c r="B110" s="1">
        <f t="shared" si="21"/>
        <v>44227</v>
      </c>
      <c r="C110" s="3">
        <v>569610.53664471081</v>
      </c>
      <c r="D110" s="2">
        <v>0</v>
      </c>
      <c r="E110" s="2">
        <f t="shared" si="22"/>
        <v>569610.53664471081</v>
      </c>
      <c r="F110" s="2">
        <v>0</v>
      </c>
      <c r="G110" s="2">
        <f>+(186694*2)</f>
        <v>373388</v>
      </c>
      <c r="H110" s="2">
        <f t="shared" si="23"/>
        <v>56781187.467903771</v>
      </c>
      <c r="I110" s="2">
        <f t="shared" si="14"/>
        <v>282924.8246562953</v>
      </c>
    </row>
    <row r="111" spans="1:9" x14ac:dyDescent="0.25">
      <c r="A111" s="1">
        <f t="shared" si="20"/>
        <v>44228</v>
      </c>
      <c r="B111" s="1">
        <f t="shared" si="21"/>
        <v>44255</v>
      </c>
      <c r="C111" s="3">
        <v>569610.53664471081</v>
      </c>
      <c r="D111" s="2">
        <v>0</v>
      </c>
      <c r="E111" s="2">
        <f t="shared" si="22"/>
        <v>569610.53664471081</v>
      </c>
      <c r="F111" s="2">
        <v>0</v>
      </c>
      <c r="G111" s="2">
        <f>+(189700*4)+(3006*2)</f>
        <v>764812</v>
      </c>
      <c r="H111" s="2">
        <f t="shared" si="23"/>
        <v>56585986.004548483</v>
      </c>
      <c r="I111" s="2">
        <f t="shared" si="14"/>
        <v>283905.93733951886</v>
      </c>
    </row>
    <row r="112" spans="1:9" x14ac:dyDescent="0.25">
      <c r="A112" s="1">
        <f t="shared" si="20"/>
        <v>44256</v>
      </c>
      <c r="B112" s="1">
        <f t="shared" si="21"/>
        <v>44286</v>
      </c>
      <c r="C112" s="3">
        <v>569610.53664471081</v>
      </c>
      <c r="D112" s="2">
        <v>0</v>
      </c>
      <c r="E112" s="2">
        <f t="shared" si="22"/>
        <v>569610.53664471081</v>
      </c>
      <c r="F112" s="2">
        <v>0</v>
      </c>
      <c r="G112" s="2">
        <f t="shared" ref="G112:G119" si="24">+(189700*4)</f>
        <v>758800</v>
      </c>
      <c r="H112" s="2">
        <f t="shared" si="23"/>
        <v>56396796.541193195</v>
      </c>
      <c r="I112" s="2">
        <f t="shared" si="14"/>
        <v>282929.93002274242</v>
      </c>
    </row>
    <row r="113" spans="1:11" x14ac:dyDescent="0.25">
      <c r="A113" s="1">
        <f t="shared" si="20"/>
        <v>44287</v>
      </c>
      <c r="B113" s="1">
        <f t="shared" si="21"/>
        <v>44316</v>
      </c>
      <c r="C113" s="3">
        <v>569610.53664471081</v>
      </c>
      <c r="D113" s="2">
        <v>0</v>
      </c>
      <c r="E113" s="2">
        <f t="shared" si="22"/>
        <v>569610.53664471081</v>
      </c>
      <c r="F113" s="2">
        <v>0</v>
      </c>
      <c r="G113" s="2">
        <f t="shared" si="24"/>
        <v>758800</v>
      </c>
      <c r="H113" s="2">
        <f t="shared" si="23"/>
        <v>56207607.077837907</v>
      </c>
      <c r="I113" s="2">
        <f t="shared" si="14"/>
        <v>281983.98270596599</v>
      </c>
    </row>
    <row r="114" spans="1:11" x14ac:dyDescent="0.25">
      <c r="A114" s="1">
        <f t="shared" si="20"/>
        <v>44317</v>
      </c>
      <c r="B114" s="1">
        <f t="shared" si="21"/>
        <v>44347</v>
      </c>
      <c r="C114" s="3">
        <v>569610.53664471081</v>
      </c>
      <c r="D114" s="2">
        <v>0</v>
      </c>
      <c r="E114" s="2">
        <f t="shared" si="22"/>
        <v>569610.53664471081</v>
      </c>
      <c r="F114" s="2">
        <v>0</v>
      </c>
      <c r="G114" s="2">
        <f t="shared" si="24"/>
        <v>758800</v>
      </c>
      <c r="H114" s="2">
        <f t="shared" si="23"/>
        <v>56018417.614482619</v>
      </c>
      <c r="I114" s="2">
        <f t="shared" si="14"/>
        <v>281038.03538918955</v>
      </c>
    </row>
    <row r="115" spans="1:11" x14ac:dyDescent="0.25">
      <c r="A115" s="1">
        <f t="shared" si="20"/>
        <v>44348</v>
      </c>
      <c r="B115" s="1">
        <f t="shared" si="21"/>
        <v>44377</v>
      </c>
      <c r="C115" s="3">
        <v>569610.53664471081</v>
      </c>
      <c r="D115" s="2">
        <f>+C115/2</f>
        <v>284805.2683223554</v>
      </c>
      <c r="E115" s="2">
        <f t="shared" si="22"/>
        <v>854415.80496706627</v>
      </c>
      <c r="F115" s="2">
        <v>0</v>
      </c>
      <c r="G115" s="2">
        <f t="shared" si="24"/>
        <v>758800</v>
      </c>
      <c r="H115" s="2">
        <f t="shared" si="23"/>
        <v>56114033.419449687</v>
      </c>
      <c r="I115" s="2">
        <f t="shared" si="14"/>
        <v>280092.08807241311</v>
      </c>
    </row>
    <row r="116" spans="1:11" x14ac:dyDescent="0.25">
      <c r="A116" s="1">
        <f t="shared" ref="A116:A120" si="25">+B115+1</f>
        <v>44378</v>
      </c>
      <c r="B116" s="1">
        <f t="shared" ref="B116:B120" si="26">+EOMONTH(A116,0)</f>
        <v>44408</v>
      </c>
      <c r="C116" s="3">
        <v>569610.53664471081</v>
      </c>
      <c r="D116" s="2">
        <v>0</v>
      </c>
      <c r="E116" s="2">
        <f t="shared" ref="E116:E120" si="27">+C116+D116</f>
        <v>569610.53664471081</v>
      </c>
      <c r="F116" s="2">
        <v>0</v>
      </c>
      <c r="G116" s="2">
        <f t="shared" si="24"/>
        <v>758800</v>
      </c>
      <c r="H116" s="2">
        <f t="shared" si="23"/>
        <v>55924843.956094399</v>
      </c>
      <c r="I116" s="2">
        <f t="shared" si="14"/>
        <v>280570.16709724843</v>
      </c>
    </row>
    <row r="117" spans="1:11" x14ac:dyDescent="0.25">
      <c r="A117" s="1">
        <f t="shared" si="25"/>
        <v>44409</v>
      </c>
      <c r="B117" s="1">
        <f t="shared" si="26"/>
        <v>44439</v>
      </c>
      <c r="C117" s="3">
        <v>569610.53664471081</v>
      </c>
      <c r="D117" s="2">
        <v>0</v>
      </c>
      <c r="E117" s="2">
        <f t="shared" si="27"/>
        <v>569610.53664471081</v>
      </c>
      <c r="F117" s="2">
        <v>0</v>
      </c>
      <c r="G117" s="2">
        <f t="shared" si="24"/>
        <v>758800</v>
      </c>
      <c r="H117" s="2">
        <f t="shared" si="23"/>
        <v>55735654.492739111</v>
      </c>
      <c r="I117" s="2">
        <f t="shared" si="14"/>
        <v>279624.21978047199</v>
      </c>
    </row>
    <row r="118" spans="1:11" x14ac:dyDescent="0.25">
      <c r="A118" s="1">
        <f t="shared" si="25"/>
        <v>44440</v>
      </c>
      <c r="B118" s="1">
        <f t="shared" si="26"/>
        <v>44469</v>
      </c>
      <c r="C118" s="3">
        <v>569610.53664471081</v>
      </c>
      <c r="D118" s="2">
        <v>0</v>
      </c>
      <c r="E118" s="2">
        <f t="shared" si="27"/>
        <v>569610.53664471081</v>
      </c>
      <c r="F118" s="2">
        <v>0</v>
      </c>
      <c r="G118" s="2">
        <f t="shared" si="24"/>
        <v>758800</v>
      </c>
      <c r="H118" s="2">
        <f t="shared" si="23"/>
        <v>55546465.029383823</v>
      </c>
      <c r="I118" s="2">
        <f t="shared" si="14"/>
        <v>278678.27246369555</v>
      </c>
    </row>
    <row r="119" spans="1:11" x14ac:dyDescent="0.25">
      <c r="A119" s="1">
        <f t="shared" si="25"/>
        <v>44470</v>
      </c>
      <c r="B119" s="1">
        <f t="shared" si="26"/>
        <v>44500</v>
      </c>
      <c r="C119" s="3">
        <v>569610.53664471081</v>
      </c>
      <c r="D119" s="2">
        <v>0</v>
      </c>
      <c r="E119" s="2">
        <f t="shared" si="27"/>
        <v>569610.53664471081</v>
      </c>
      <c r="F119" s="2">
        <v>0</v>
      </c>
      <c r="G119" s="2">
        <f t="shared" si="24"/>
        <v>758800</v>
      </c>
      <c r="H119" s="2">
        <f t="shared" si="23"/>
        <v>55357275.566028535</v>
      </c>
      <c r="I119" s="2">
        <f>+H118*0.005</f>
        <v>277732.32514691912</v>
      </c>
    </row>
    <row r="120" spans="1:11" x14ac:dyDescent="0.25">
      <c r="A120" s="1">
        <f t="shared" si="25"/>
        <v>44501</v>
      </c>
      <c r="B120" s="1">
        <f t="shared" si="26"/>
        <v>44530</v>
      </c>
      <c r="C120" s="3">
        <f>(189700*4)+C119</f>
        <v>1328410.5366447107</v>
      </c>
      <c r="D120" s="2">
        <v>0</v>
      </c>
      <c r="E120" s="2">
        <f t="shared" si="27"/>
        <v>1328410.5366447107</v>
      </c>
      <c r="F120" s="2">
        <v>0</v>
      </c>
      <c r="G120" s="2">
        <f>+(189700*2)</f>
        <v>379400</v>
      </c>
      <c r="H120" s="2">
        <f>+E120+H119-F120-G120</f>
        <v>56306286.102673247</v>
      </c>
      <c r="I120" s="2">
        <f t="shared" si="14"/>
        <v>276786.37783014268</v>
      </c>
    </row>
    <row r="121" spans="1:11" x14ac:dyDescent="0.25">
      <c r="A121" s="1">
        <f t="shared" ref="A121:A123" si="28">+B120+1</f>
        <v>44531</v>
      </c>
      <c r="B121" s="1">
        <f t="shared" ref="B121:B123" si="29">+EOMONTH(A121,0)</f>
        <v>44561</v>
      </c>
      <c r="C121" s="3">
        <f>(189700*6)+C119</f>
        <v>1707810.5366447107</v>
      </c>
      <c r="D121" s="2">
        <f>+C119/2</f>
        <v>284805.2683223554</v>
      </c>
      <c r="E121" s="2">
        <f t="shared" ref="E121:E123" si="30">+C121+D121</f>
        <v>1992615.804967066</v>
      </c>
      <c r="F121" s="2">
        <v>0</v>
      </c>
      <c r="G121" s="2">
        <v>0</v>
      </c>
      <c r="H121" s="2">
        <f>+E121+H120-F121-G121</f>
        <v>58298901.907640316</v>
      </c>
      <c r="I121" s="2">
        <f t="shared" si="14"/>
        <v>281531.43051336624</v>
      </c>
    </row>
    <row r="122" spans="1:11" x14ac:dyDescent="0.25">
      <c r="A122" s="1">
        <f t="shared" si="28"/>
        <v>44562</v>
      </c>
      <c r="B122" s="1">
        <f t="shared" si="29"/>
        <v>44592</v>
      </c>
      <c r="C122" s="3">
        <f>+C119+(C119*K18)</f>
        <v>609141.50788785378</v>
      </c>
      <c r="D122" s="2">
        <v>0</v>
      </c>
      <c r="E122" s="2">
        <f t="shared" si="30"/>
        <v>609141.50788785378</v>
      </c>
      <c r="F122" s="2">
        <v>0</v>
      </c>
      <c r="G122" s="2">
        <v>0</v>
      </c>
      <c r="H122" s="2">
        <f t="shared" ref="H122:H123" si="31">+E122+H121-F122-G122</f>
        <v>58908043.415528171</v>
      </c>
      <c r="I122" s="2">
        <f t="shared" ref="I122:I123" si="32">+H121*0.005</f>
        <v>291494.50953820156</v>
      </c>
    </row>
    <row r="123" spans="1:11" x14ac:dyDescent="0.25">
      <c r="A123" s="1">
        <f t="shared" si="28"/>
        <v>44593</v>
      </c>
      <c r="B123" s="1">
        <f t="shared" si="29"/>
        <v>44620</v>
      </c>
      <c r="C123" s="3">
        <v>609141.50788785378</v>
      </c>
      <c r="D123" s="2">
        <v>0</v>
      </c>
      <c r="E123" s="2">
        <f t="shared" si="30"/>
        <v>609141.50788785378</v>
      </c>
      <c r="F123" s="2">
        <v>0</v>
      </c>
      <c r="G123" s="2">
        <v>0</v>
      </c>
      <c r="H123" s="2">
        <f t="shared" si="31"/>
        <v>59517184.923416026</v>
      </c>
      <c r="I123" s="2">
        <f t="shared" si="32"/>
        <v>294540.21707764087</v>
      </c>
    </row>
    <row r="124" spans="1:11" x14ac:dyDescent="0.25">
      <c r="A124" s="1"/>
      <c r="B124" s="1"/>
      <c r="C124" s="3"/>
      <c r="D124" s="2"/>
      <c r="E124" s="2"/>
      <c r="F124" s="2"/>
      <c r="G124" s="10">
        <f>SUM(G85:G123)</f>
        <v>26228440</v>
      </c>
      <c r="H124" s="2"/>
      <c r="I124" s="2"/>
    </row>
    <row r="125" spans="1:11" x14ac:dyDescent="0.25">
      <c r="A125" s="1"/>
      <c r="B125" s="1"/>
      <c r="F125" s="2" t="s">
        <v>40</v>
      </c>
      <c r="G125" s="2"/>
      <c r="H125" s="11">
        <f>+H123</f>
        <v>59517184.923416026</v>
      </c>
      <c r="K125" s="2"/>
    </row>
    <row r="126" spans="1:11" x14ac:dyDescent="0.25">
      <c r="A126" s="1"/>
      <c r="B126" s="1"/>
      <c r="E126" s="2"/>
      <c r="F126" t="s">
        <v>3</v>
      </c>
      <c r="I126" s="12">
        <f>SUM(I6:I125)</f>
        <v>19283089.080618069</v>
      </c>
    </row>
    <row r="127" spans="1:11" x14ac:dyDescent="0.25">
      <c r="A127" s="1"/>
      <c r="B127" s="1"/>
      <c r="E127" t="s">
        <v>2</v>
      </c>
      <c r="H127" s="13">
        <f>+H125+I126</f>
        <v>78800274.004034102</v>
      </c>
    </row>
    <row r="128" spans="1:11" x14ac:dyDescent="0.25">
      <c r="A128" s="1"/>
      <c r="B128" s="1"/>
      <c r="E128" s="2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liquidacion del credito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2022-03-02T20:48:10Z</dcterms:modified>
</cp:coreProperties>
</file>