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mela Echeverri\OneDrive\Documentos\JOHANNA VILLADA\JOHANNA VILLADA - EJECUTIVO DE ALIMENTOS - 2020-240\"/>
    </mc:Choice>
  </mc:AlternateContent>
  <xr:revisionPtr revIDLastSave="0" documentId="8_{6123F60E-50D8-4DAC-91E8-7302B7DDCF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8" i="1" l="1"/>
  <c r="H19" i="1" l="1"/>
  <c r="H20" i="1"/>
  <c r="H21" i="1"/>
  <c r="H22" i="1"/>
  <c r="H23" i="1"/>
  <c r="H24" i="1"/>
  <c r="H25" i="1"/>
  <c r="H26" i="1"/>
  <c r="H27" i="1"/>
  <c r="H28" i="1"/>
  <c r="E90" i="1"/>
  <c r="F90" i="1" s="1"/>
  <c r="H75" i="1"/>
  <c r="H76" i="1"/>
  <c r="H77" i="1"/>
  <c r="F78" i="1"/>
  <c r="H69" i="1" l="1"/>
  <c r="H70" i="1"/>
  <c r="H71" i="1"/>
  <c r="H72" i="1"/>
  <c r="H73" i="1"/>
  <c r="H74" i="1"/>
  <c r="H68" i="1"/>
  <c r="E66" i="1"/>
  <c r="F66" i="1" s="1"/>
  <c r="H66" i="1" s="1"/>
  <c r="E54" i="1"/>
  <c r="F54" i="1" s="1"/>
  <c r="H54" i="1" s="1"/>
  <c r="H42" i="1"/>
  <c r="H31" i="1"/>
  <c r="H32" i="1"/>
  <c r="H33" i="1"/>
  <c r="H34" i="1"/>
  <c r="H35" i="1"/>
  <c r="H36" i="1"/>
  <c r="H37" i="1"/>
  <c r="H38" i="1"/>
  <c r="H39" i="1"/>
  <c r="H40" i="1"/>
  <c r="H41" i="1"/>
  <c r="E30" i="1"/>
  <c r="F30" i="1" s="1"/>
  <c r="H30" i="1" s="1"/>
  <c r="H29" i="1"/>
  <c r="E18" i="1"/>
  <c r="F18" i="1" s="1"/>
  <c r="H18" i="1" s="1"/>
  <c r="H7" i="1"/>
  <c r="H8" i="1"/>
  <c r="H9" i="1"/>
  <c r="H10" i="1"/>
  <c r="H11" i="1"/>
  <c r="H12" i="1"/>
  <c r="H13" i="1"/>
  <c r="H14" i="1"/>
  <c r="H15" i="1"/>
  <c r="H16" i="1"/>
  <c r="H17" i="1"/>
  <c r="H6" i="1"/>
  <c r="I6" i="1" l="1"/>
  <c r="H108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M6" i="1"/>
  <c r="M7" i="1" s="1"/>
  <c r="L6" i="1"/>
  <c r="K101" i="1" l="1"/>
  <c r="L7" i="1"/>
  <c r="K8" i="1"/>
  <c r="K102" i="1" l="1"/>
  <c r="M8" i="1"/>
  <c r="K9" i="1"/>
  <c r="L8" i="1"/>
  <c r="K103" i="1" l="1"/>
  <c r="M9" i="1"/>
  <c r="K10" i="1"/>
  <c r="L9" i="1"/>
  <c r="K104" i="1" l="1"/>
  <c r="M10" i="1"/>
  <c r="K11" i="1"/>
  <c r="L10" i="1"/>
  <c r="K105" i="1" l="1"/>
  <c r="K106" i="1"/>
  <c r="M11" i="1"/>
  <c r="K12" i="1"/>
  <c r="L11" i="1"/>
  <c r="M12" i="1" l="1"/>
  <c r="K13" i="1"/>
  <c r="L12" i="1"/>
  <c r="M13" i="1" l="1"/>
  <c r="K14" i="1"/>
  <c r="L13" i="1"/>
  <c r="M14" i="1" l="1"/>
  <c r="K15" i="1"/>
  <c r="L14" i="1"/>
  <c r="M15" i="1" l="1"/>
  <c r="K16" i="1"/>
  <c r="L15" i="1"/>
  <c r="M16" i="1" l="1"/>
  <c r="K17" i="1"/>
  <c r="L16" i="1"/>
  <c r="M17" i="1" l="1"/>
  <c r="L17" i="1"/>
  <c r="K18" i="1"/>
  <c r="M18" i="1" l="1"/>
  <c r="K19" i="1"/>
  <c r="L18" i="1"/>
  <c r="M19" i="1" l="1"/>
  <c r="K20" i="1"/>
  <c r="L19" i="1"/>
  <c r="M20" i="1" l="1"/>
  <c r="K21" i="1"/>
  <c r="M21" i="1" s="1"/>
  <c r="L20" i="1"/>
  <c r="K22" i="1" l="1"/>
  <c r="M22" i="1" s="1"/>
  <c r="L21" i="1"/>
  <c r="K23" i="1" l="1"/>
  <c r="M23" i="1" s="1"/>
  <c r="L22" i="1"/>
  <c r="K24" i="1" l="1"/>
  <c r="M24" i="1" s="1"/>
  <c r="L23" i="1"/>
  <c r="K25" i="1" l="1"/>
  <c r="M25" i="1" s="1"/>
  <c r="L24" i="1"/>
  <c r="K26" i="1" l="1"/>
  <c r="M26" i="1" s="1"/>
  <c r="L25" i="1"/>
  <c r="K27" i="1" l="1"/>
  <c r="M27" i="1" s="1"/>
  <c r="L26" i="1"/>
  <c r="K28" i="1" l="1"/>
  <c r="M28" i="1" s="1"/>
  <c r="L27" i="1"/>
  <c r="K29" i="1" l="1"/>
  <c r="M29" i="1" s="1"/>
  <c r="L28" i="1"/>
  <c r="L29" i="1" l="1"/>
  <c r="K30" i="1"/>
  <c r="M30" i="1" s="1"/>
  <c r="K31" i="1" l="1"/>
  <c r="M31" i="1" s="1"/>
  <c r="L30" i="1"/>
  <c r="K32" i="1" l="1"/>
  <c r="M32" i="1" s="1"/>
  <c r="L31" i="1"/>
  <c r="K33" i="1" l="1"/>
  <c r="M33" i="1" s="1"/>
  <c r="L32" i="1"/>
  <c r="K34" i="1" l="1"/>
  <c r="M34" i="1" s="1"/>
  <c r="L33" i="1"/>
  <c r="K35" i="1" l="1"/>
  <c r="M35" i="1" s="1"/>
  <c r="L34" i="1"/>
  <c r="K36" i="1" l="1"/>
  <c r="M36" i="1" s="1"/>
  <c r="L35" i="1"/>
  <c r="K37" i="1" l="1"/>
  <c r="M37" i="1" s="1"/>
  <c r="L36" i="1"/>
  <c r="K38" i="1" l="1"/>
  <c r="M38" i="1" s="1"/>
  <c r="L37" i="1"/>
  <c r="K39" i="1" l="1"/>
  <c r="M39" i="1" s="1"/>
  <c r="L38" i="1"/>
  <c r="K40" i="1" l="1"/>
  <c r="M40" i="1" s="1"/>
  <c r="L39" i="1"/>
  <c r="L40" i="1" l="1"/>
  <c r="K41" i="1" l="1"/>
  <c r="L41" i="1" l="1"/>
  <c r="M41" i="1"/>
  <c r="K42" i="1"/>
  <c r="M42" i="1" l="1"/>
  <c r="L42" i="1"/>
  <c r="K43" i="1"/>
  <c r="M43" i="1" l="1"/>
  <c r="L43" i="1"/>
  <c r="K44" i="1"/>
  <c r="M44" i="1" s="1"/>
  <c r="L44" i="1" l="1"/>
  <c r="K45" i="1"/>
  <c r="M45" i="1" s="1"/>
  <c r="L45" i="1" l="1"/>
  <c r="K46" i="1"/>
  <c r="M46" i="1" s="1"/>
  <c r="L46" i="1" l="1"/>
  <c r="K47" i="1"/>
  <c r="M47" i="1" s="1"/>
  <c r="L47" i="1" l="1"/>
  <c r="K48" i="1"/>
  <c r="M48" i="1" s="1"/>
  <c r="L48" i="1" l="1"/>
  <c r="K49" i="1"/>
  <c r="M49" i="1" s="1"/>
  <c r="L49" i="1" l="1"/>
  <c r="K50" i="1"/>
  <c r="M50" i="1" s="1"/>
  <c r="L50" i="1" l="1"/>
  <c r="K51" i="1"/>
  <c r="M51" i="1" s="1"/>
  <c r="L51" i="1" l="1"/>
  <c r="K52" i="1"/>
  <c r="M52" i="1" s="1"/>
  <c r="L52" i="1" l="1"/>
  <c r="K53" i="1"/>
  <c r="M53" i="1" s="1"/>
  <c r="L53" i="1" l="1"/>
  <c r="K54" i="1"/>
  <c r="M54" i="1" s="1"/>
  <c r="L54" i="1" l="1"/>
  <c r="K55" i="1"/>
  <c r="M55" i="1" s="1"/>
  <c r="L55" i="1" l="1"/>
  <c r="K56" i="1"/>
  <c r="M56" i="1" s="1"/>
  <c r="L56" i="1" l="1"/>
  <c r="K57" i="1"/>
  <c r="M57" i="1" s="1"/>
  <c r="L57" i="1" l="1"/>
  <c r="K58" i="1"/>
  <c r="M58" i="1" s="1"/>
  <c r="L58" i="1" l="1"/>
  <c r="K59" i="1"/>
  <c r="M59" i="1" s="1"/>
  <c r="L59" i="1" l="1"/>
  <c r="K60" i="1"/>
  <c r="M60" i="1" s="1"/>
  <c r="L60" i="1" l="1"/>
  <c r="K61" i="1"/>
  <c r="M61" i="1" s="1"/>
  <c r="L61" i="1" l="1"/>
  <c r="K62" i="1"/>
  <c r="M62" i="1" s="1"/>
  <c r="L62" i="1" l="1"/>
  <c r="K63" i="1"/>
  <c r="M63" i="1" s="1"/>
  <c r="L63" i="1" l="1"/>
  <c r="K64" i="1"/>
  <c r="M64" i="1" s="1"/>
  <c r="L64" i="1" l="1"/>
  <c r="K65" i="1"/>
  <c r="M65" i="1" s="1"/>
  <c r="L65" i="1" l="1"/>
  <c r="K66" i="1"/>
  <c r="M66" i="1" s="1"/>
  <c r="L66" i="1" l="1"/>
  <c r="K67" i="1"/>
  <c r="M67" i="1" s="1"/>
  <c r="L67" i="1" l="1"/>
  <c r="K68" i="1"/>
  <c r="M68" i="1" s="1"/>
  <c r="L68" i="1" l="1"/>
  <c r="K69" i="1"/>
  <c r="M69" i="1" s="1"/>
  <c r="L69" i="1" l="1"/>
  <c r="K70" i="1"/>
  <c r="M70" i="1" s="1"/>
  <c r="L70" i="1" l="1"/>
  <c r="K71" i="1"/>
  <c r="M71" i="1" s="1"/>
  <c r="L71" i="1" l="1"/>
  <c r="K72" i="1"/>
  <c r="M72" i="1" s="1"/>
  <c r="L72" i="1" l="1"/>
  <c r="K73" i="1"/>
  <c r="M73" i="1" s="1"/>
  <c r="L73" i="1" l="1"/>
  <c r="K74" i="1"/>
  <c r="L74" i="1" l="1"/>
  <c r="M74" i="1"/>
  <c r="K75" i="1"/>
  <c r="M75" i="1" l="1"/>
  <c r="L75" i="1"/>
  <c r="K76" i="1"/>
  <c r="M76" i="1" l="1"/>
  <c r="L76" i="1"/>
  <c r="K77" i="1"/>
  <c r="M77" i="1" l="1"/>
  <c r="L77" i="1"/>
  <c r="K78" i="1"/>
  <c r="M78" i="1" l="1"/>
  <c r="L78" i="1"/>
  <c r="K79" i="1"/>
  <c r="M79" i="1" l="1"/>
  <c r="L79" i="1"/>
  <c r="K80" i="1"/>
  <c r="M80" i="1" l="1"/>
  <c r="L80" i="1"/>
  <c r="K81" i="1"/>
  <c r="M81" i="1" l="1"/>
  <c r="L81" i="1"/>
  <c r="K82" i="1"/>
  <c r="M82" i="1" l="1"/>
  <c r="L82" i="1"/>
  <c r="K83" i="1"/>
  <c r="M83" i="1" l="1"/>
  <c r="L83" i="1"/>
  <c r="K84" i="1"/>
  <c r="M84" i="1" l="1"/>
  <c r="L84" i="1"/>
  <c r="K85" i="1"/>
  <c r="M85" i="1" l="1"/>
  <c r="L85" i="1"/>
  <c r="K86" i="1"/>
  <c r="M86" i="1" l="1"/>
  <c r="L86" i="1"/>
  <c r="K87" i="1"/>
  <c r="L87" i="1" s="1"/>
  <c r="M87" i="1" l="1"/>
  <c r="K88" i="1"/>
  <c r="M88" i="1" l="1"/>
  <c r="K89" i="1"/>
  <c r="L88" i="1"/>
  <c r="M89" i="1" l="1"/>
  <c r="L89" i="1"/>
  <c r="K90" i="1"/>
  <c r="M90" i="1" l="1"/>
  <c r="K91" i="1"/>
  <c r="L90" i="1"/>
  <c r="M91" i="1" l="1"/>
  <c r="L91" i="1"/>
  <c r="K92" i="1"/>
  <c r="L92" i="1" l="1"/>
  <c r="M92" i="1"/>
  <c r="K93" i="1"/>
  <c r="M93" i="1" l="1"/>
  <c r="K94" i="1"/>
  <c r="L93" i="1"/>
  <c r="L94" i="1" l="1"/>
  <c r="M94" i="1"/>
  <c r="K95" i="1"/>
  <c r="L95" i="1" s="1"/>
  <c r="M95" i="1" l="1"/>
  <c r="K96" i="1"/>
  <c r="L96" i="1" s="1"/>
  <c r="M96" i="1" l="1"/>
  <c r="K97" i="1"/>
  <c r="L97" i="1" s="1"/>
  <c r="M97" i="1" l="1"/>
  <c r="K98" i="1"/>
  <c r="L98" i="1" s="1"/>
  <c r="M98" i="1" l="1"/>
  <c r="K100" i="1"/>
  <c r="K108" i="1" s="1"/>
  <c r="M108" i="1" s="1"/>
  <c r="K99" i="1"/>
  <c r="L99" i="1" s="1"/>
  <c r="M99" i="1" l="1"/>
  <c r="M100" i="1" s="1"/>
  <c r="M101" i="1" s="1"/>
  <c r="M102" i="1" s="1"/>
  <c r="M103" i="1" s="1"/>
  <c r="M104" i="1" s="1"/>
  <c r="M105" i="1" s="1"/>
  <c r="M106" i="1" s="1"/>
  <c r="L100" i="1"/>
  <c r="L101" i="1" s="1"/>
  <c r="L102" i="1" s="1"/>
  <c r="L103" i="1" s="1"/>
  <c r="L104" i="1" s="1"/>
  <c r="L105" i="1" s="1"/>
  <c r="L106" i="1" s="1"/>
</calcChain>
</file>

<file path=xl/sharedStrings.xml><?xml version="1.0" encoding="utf-8"?>
<sst xmlns="http://schemas.openxmlformats.org/spreadsheetml/2006/main" count="337" uniqueCount="40">
  <si>
    <t>AÑO</t>
  </si>
  <si>
    <t>MES</t>
  </si>
  <si>
    <t>CUOTA ALIMENTARIA</t>
  </si>
  <si>
    <t>AUMENTO CUOTA ALIMENTARIA SEGÚN SMLMV</t>
  </si>
  <si>
    <t>AUMENTO SALARIO MINIMO</t>
  </si>
  <si>
    <t>LIQUIDACIÓN CAPITAL</t>
  </si>
  <si>
    <t>INTERESES DE MORA</t>
  </si>
  <si>
    <t>VALOR INTERESES</t>
  </si>
  <si>
    <t>LIQUIDACIÓN DE INTERESES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</si>
  <si>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</si>
  <si>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</si>
  <si>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</si>
  <si>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</si>
  <si>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</si>
  <si>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</si>
  <si>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</si>
  <si>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</si>
  <si>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</si>
  <si>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</si>
  <si>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</si>
  <si>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</si>
  <si>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</si>
  <si>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4,6%</t>
  </si>
  <si>
    <t>5,9%</t>
  </si>
  <si>
    <t>0,50%</t>
  </si>
  <si>
    <t>TOTALES</t>
  </si>
  <si>
    <t>PAGOS/ABONOS</t>
  </si>
  <si>
    <t>SALDO CAPITAL CON INCREMENTO</t>
  </si>
  <si>
    <t>LIQUIDACIÓN CAPITAL CON ABONOS APLICADOS</t>
  </si>
  <si>
    <t>MES O EVENTO</t>
  </si>
  <si>
    <t xml:space="preserve"> AUMENTO CUOTA VESTUARIO SEGÚN SMLMV </t>
  </si>
  <si>
    <t xml:space="preserve"> CUOTA VESTUARIO </t>
  </si>
  <si>
    <t xml:space="preserve"> PAGOS </t>
  </si>
  <si>
    <t xml:space="preserve"> VALOR CAPITAL </t>
  </si>
  <si>
    <t xml:space="preserve"> $-   </t>
  </si>
  <si>
    <t>cumpleaños</t>
  </si>
  <si>
    <t>CUOTAS DE VESTUARIO</t>
  </si>
  <si>
    <t>RESUMEN DE LOS TOTALES:</t>
  </si>
  <si>
    <t xml:space="preserve"> CUOTAS DE ALIMENTOS</t>
  </si>
  <si>
    <t>CUOTAS DE 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</si>
</sst>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9" fontId="2" fillId="0" borderId="0" xfId="2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2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9" fontId="6" fillId="0" borderId="1" xfId="2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6" fontId="6" fillId="0" borderId="1" xfId="2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6" fontId="6" fillId="0" borderId="0" xfId="2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9" fontId="6" fillId="0" borderId="0" xfId="2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2" xfId="0" applyFont="1" applyBorder="1" applyAlignment="1">
      <alignment horizontal="center"/>
    </xf>
    <xf numFmtId="165" fontId="6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/>
    <xf numFmtId="0" fontId="8" fillId="0" borderId="0" xfId="0" applyFont="1" applyBorder="1"/>
    <xf numFmtId="0" fontId="8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6" fontId="6" fillId="0" borderId="1" xfId="0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 vertical="center" wrapText="1"/>
    </xf>
    <xf numFmtId="165" fontId="10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4" xfId="0" applyFont="1" applyBorder="1"/>
    <xf numFmtId="0" fontId="5" fillId="0" borderId="1" xfId="0" applyFont="1" applyBorder="1" applyAlignment="1">
      <alignment horizontal="center"/>
    </xf>
    <xf numFmtId="9" fontId="5" fillId="0" borderId="1" xfId="2" applyFont="1" applyBorder="1" applyAlignment="1">
      <alignment horizontal="center"/>
    </xf>
    <xf numFmtId="165" fontId="5" fillId="0" borderId="1" xfId="1" applyNumberFormat="1" applyFont="1" applyBorder="1" applyAlignment="1">
      <alignment horizontal="center" vertical="center"/>
    </xf>
    <xf numFmtId="6" fontId="5" fillId="0" borderId="1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165" fontId="11" fillId="0" borderId="1" xfId="0" applyNumberFormat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165" fontId="10" fillId="3" borderId="1" xfId="1" applyNumberFormat="1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8"/>
  <sheetViews>
    <sheetView tabSelected="1" workbookViewId="0">
      <selection activeCell="E148" sqref="B148:E148"/>
    </sheetView>
  </sheetViews>
  <sheetFormatPr baseColWidth="10" defaultRowHeight="14.4" x14ac:dyDescent="0.3"/>
  <cols>
    <col min="1" max="1" width="8.44140625" style="51" customWidth="1"/>
    <col min="2" max="2" width="9.77734375" style="3" customWidth="1"/>
    <col min="3" max="3" width="9.88671875" style="3" customWidth="1"/>
    <col min="4" max="4" width="8.5546875" style="6" customWidth="1"/>
    <col min="5" max="5" width="12.5546875" style="7" customWidth="1"/>
    <col min="6" max="6" width="11.88671875" style="5" customWidth="1"/>
    <col min="7" max="7" width="13.88671875" style="7" customWidth="1"/>
    <col min="8" max="8" width="13.21875" style="7" customWidth="1"/>
    <col min="9" max="9" width="11.88671875" style="3" customWidth="1"/>
    <col min="10" max="10" width="8.6640625" style="6" customWidth="1"/>
    <col min="11" max="11" width="9.6640625" style="3" customWidth="1"/>
    <col min="12" max="12" width="10.33203125" style="3" customWidth="1"/>
    <col min="13" max="13" width="10.6640625" style="46" customWidth="1"/>
    <col min="14" max="38" width="11.5546875" style="43"/>
  </cols>
  <sheetData>
    <row r="1" spans="1:38" x14ac:dyDescent="0.3">
      <c r="F1" s="63" t="s">
        <v>38</v>
      </c>
      <c r="G1" s="62"/>
      <c r="H1" s="62"/>
    </row>
    <row r="2" spans="1:38" x14ac:dyDescent="0.3">
      <c r="F2" s="62"/>
      <c r="G2" s="62"/>
      <c r="H2" s="62"/>
    </row>
    <row r="4" spans="1:38" s="2" customFormat="1" ht="52.8" x14ac:dyDescent="0.3">
      <c r="A4" s="52"/>
      <c r="B4" s="47" t="s">
        <v>0</v>
      </c>
      <c r="C4" s="8" t="s">
        <v>1</v>
      </c>
      <c r="D4" s="9" t="s">
        <v>4</v>
      </c>
      <c r="E4" s="10" t="s">
        <v>3</v>
      </c>
      <c r="F4" s="10" t="s">
        <v>2</v>
      </c>
      <c r="G4" s="10" t="s">
        <v>26</v>
      </c>
      <c r="H4" s="10" t="s">
        <v>27</v>
      </c>
      <c r="I4" s="8" t="s">
        <v>28</v>
      </c>
      <c r="J4" s="9" t="s">
        <v>6</v>
      </c>
      <c r="K4" s="8" t="s">
        <v>7</v>
      </c>
      <c r="L4" s="37" t="s">
        <v>8</v>
      </c>
      <c r="M4" s="8" t="s">
        <v>9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</row>
    <row r="5" spans="1:38" s="1" customFormat="1" ht="13.8" x14ac:dyDescent="0.3">
      <c r="A5" s="53"/>
      <c r="B5" s="48">
        <v>2014</v>
      </c>
      <c r="C5" s="11" t="s">
        <v>21</v>
      </c>
      <c r="D5" s="12"/>
      <c r="E5" s="13"/>
      <c r="F5" s="13">
        <v>200000</v>
      </c>
      <c r="G5" s="13">
        <v>200000</v>
      </c>
      <c r="H5" s="13">
        <v>0</v>
      </c>
      <c r="I5" s="14"/>
      <c r="J5" s="12" t="s">
        <v>24</v>
      </c>
      <c r="K5" s="14">
        <v>0</v>
      </c>
      <c r="L5" s="38"/>
      <c r="M5" s="1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</row>
    <row r="6" spans="1:38" s="4" customFormat="1" ht="13.8" x14ac:dyDescent="0.3">
      <c r="A6" s="54"/>
      <c r="B6" s="49">
        <v>2015</v>
      </c>
      <c r="C6" s="15" t="s">
        <v>10</v>
      </c>
      <c r="D6" s="16" t="s">
        <v>22</v>
      </c>
      <c r="E6" s="17">
        <v>9200</v>
      </c>
      <c r="F6" s="17">
        <v>209200</v>
      </c>
      <c r="G6" s="13">
        <v>200000</v>
      </c>
      <c r="H6" s="13">
        <f>SUM(F6-G6)</f>
        <v>9200</v>
      </c>
      <c r="I6" s="18">
        <f>SUM(H6+I5)</f>
        <v>9200</v>
      </c>
      <c r="J6" s="12" t="s">
        <v>24</v>
      </c>
      <c r="K6" s="19">
        <v>46</v>
      </c>
      <c r="L6" s="39">
        <f>SUM(K6+L5)</f>
        <v>46</v>
      </c>
      <c r="M6" s="18">
        <f>SUM(M5+H6+K6)</f>
        <v>9246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1:38" s="4" customFormat="1" ht="13.8" x14ac:dyDescent="0.3">
      <c r="A7" s="54"/>
      <c r="B7" s="49">
        <v>2015</v>
      </c>
      <c r="C7" s="15" t="s">
        <v>11</v>
      </c>
      <c r="D7" s="16" t="s">
        <v>22</v>
      </c>
      <c r="E7" s="17">
        <v>9200</v>
      </c>
      <c r="F7" s="17">
        <v>209200</v>
      </c>
      <c r="G7" s="13">
        <v>200000</v>
      </c>
      <c r="H7" s="13">
        <f t="shared" ref="H7:H17" si="0">SUM(F7-G7)</f>
        <v>9200</v>
      </c>
      <c r="I7" s="18">
        <f t="shared" ref="I7:I70" si="1">SUM(H7+I6)</f>
        <v>18400</v>
      </c>
      <c r="J7" s="12" t="s">
        <v>24</v>
      </c>
      <c r="K7" s="19">
        <v>92</v>
      </c>
      <c r="L7" s="39">
        <f t="shared" ref="L7:L70" si="2">SUM(K7+L6)</f>
        <v>138</v>
      </c>
      <c r="M7" s="18">
        <f>SUM(M6+H7+K7)</f>
        <v>18538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1:38" s="4" customFormat="1" ht="13.8" x14ac:dyDescent="0.3">
      <c r="A8" s="54"/>
      <c r="B8" s="49">
        <v>2015</v>
      </c>
      <c r="C8" s="15" t="s">
        <v>12</v>
      </c>
      <c r="D8" s="16" t="s">
        <v>22</v>
      </c>
      <c r="E8" s="17">
        <v>9200</v>
      </c>
      <c r="F8" s="17">
        <v>209200</v>
      </c>
      <c r="G8" s="13">
        <v>200000</v>
      </c>
      <c r="H8" s="13">
        <f t="shared" si="0"/>
        <v>9200</v>
      </c>
      <c r="I8" s="18">
        <f t="shared" si="1"/>
        <v>27600</v>
      </c>
      <c r="J8" s="12" t="s">
        <v>24</v>
      </c>
      <c r="K8" s="19">
        <f>SUM(I8*0.5%)</f>
        <v>138</v>
      </c>
      <c r="L8" s="39">
        <f t="shared" si="2"/>
        <v>276</v>
      </c>
      <c r="M8" s="18">
        <f>SUM(M7+H8+K8)</f>
        <v>27876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</row>
    <row r="9" spans="1:38" s="4" customFormat="1" ht="13.8" x14ac:dyDescent="0.3">
      <c r="A9" s="54"/>
      <c r="B9" s="49">
        <v>2015</v>
      </c>
      <c r="C9" s="15" t="s">
        <v>13</v>
      </c>
      <c r="D9" s="16" t="s">
        <v>22</v>
      </c>
      <c r="E9" s="17">
        <v>9200</v>
      </c>
      <c r="F9" s="17">
        <v>209200</v>
      </c>
      <c r="G9" s="13">
        <v>200000</v>
      </c>
      <c r="H9" s="13">
        <f t="shared" si="0"/>
        <v>9200</v>
      </c>
      <c r="I9" s="18">
        <f t="shared" si="1"/>
        <v>36800</v>
      </c>
      <c r="J9" s="12" t="s">
        <v>24</v>
      </c>
      <c r="K9" s="19">
        <f>SUM(I9*0.5%)</f>
        <v>184</v>
      </c>
      <c r="L9" s="39">
        <f t="shared" si="2"/>
        <v>460</v>
      </c>
      <c r="M9" s="18">
        <f>SUM(M8+H9+K9)</f>
        <v>37260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</row>
    <row r="10" spans="1:38" s="4" customFormat="1" ht="13.8" x14ac:dyDescent="0.3">
      <c r="A10" s="54"/>
      <c r="B10" s="49">
        <v>2015</v>
      </c>
      <c r="C10" s="15" t="s">
        <v>14</v>
      </c>
      <c r="D10" s="16" t="s">
        <v>22</v>
      </c>
      <c r="E10" s="17">
        <v>9200</v>
      </c>
      <c r="F10" s="17">
        <v>209200</v>
      </c>
      <c r="G10" s="13">
        <v>200000</v>
      </c>
      <c r="H10" s="13">
        <f t="shared" si="0"/>
        <v>9200</v>
      </c>
      <c r="I10" s="18">
        <f t="shared" si="1"/>
        <v>46000</v>
      </c>
      <c r="J10" s="12" t="s">
        <v>24</v>
      </c>
      <c r="K10" s="19">
        <f>SUM(I10*0.5%)</f>
        <v>230</v>
      </c>
      <c r="L10" s="39">
        <f t="shared" si="2"/>
        <v>690</v>
      </c>
      <c r="M10" s="18">
        <f>SUM(M9+H10+K10)</f>
        <v>46690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</row>
    <row r="11" spans="1:38" s="4" customFormat="1" ht="13.8" x14ac:dyDescent="0.3">
      <c r="A11" s="54"/>
      <c r="B11" s="49">
        <v>2015</v>
      </c>
      <c r="C11" s="15" t="s">
        <v>15</v>
      </c>
      <c r="D11" s="16" t="s">
        <v>22</v>
      </c>
      <c r="E11" s="17">
        <v>9200</v>
      </c>
      <c r="F11" s="17">
        <v>209200</v>
      </c>
      <c r="G11" s="13">
        <v>200000</v>
      </c>
      <c r="H11" s="13">
        <f t="shared" si="0"/>
        <v>9200</v>
      </c>
      <c r="I11" s="18">
        <f t="shared" si="1"/>
        <v>55200</v>
      </c>
      <c r="J11" s="12" t="s">
        <v>24</v>
      </c>
      <c r="K11" s="19">
        <f>SUM(I11*0.5%)</f>
        <v>276</v>
      </c>
      <c r="L11" s="39">
        <f t="shared" si="2"/>
        <v>966</v>
      </c>
      <c r="M11" s="18">
        <f>SUM(M10+H11+K11)</f>
        <v>56166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</row>
    <row r="12" spans="1:38" s="4" customFormat="1" ht="13.8" x14ac:dyDescent="0.3">
      <c r="A12" s="54"/>
      <c r="B12" s="49">
        <v>2015</v>
      </c>
      <c r="C12" s="15" t="s">
        <v>16</v>
      </c>
      <c r="D12" s="16" t="s">
        <v>22</v>
      </c>
      <c r="E12" s="17">
        <v>9200</v>
      </c>
      <c r="F12" s="17">
        <v>209200</v>
      </c>
      <c r="G12" s="13">
        <v>200000</v>
      </c>
      <c r="H12" s="13">
        <f t="shared" si="0"/>
        <v>9200</v>
      </c>
      <c r="I12" s="18">
        <f t="shared" si="1"/>
        <v>64400</v>
      </c>
      <c r="J12" s="12" t="s">
        <v>24</v>
      </c>
      <c r="K12" s="19">
        <f>SUM(I12*0.5%)</f>
        <v>322</v>
      </c>
      <c r="L12" s="39">
        <f t="shared" si="2"/>
        <v>1288</v>
      </c>
      <c r="M12" s="18">
        <f>SUM(M11+H12+K12)</f>
        <v>65688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spans="1:38" s="4" customFormat="1" ht="13.8" x14ac:dyDescent="0.3">
      <c r="A13" s="54"/>
      <c r="B13" s="49">
        <v>2015</v>
      </c>
      <c r="C13" s="15" t="s">
        <v>17</v>
      </c>
      <c r="D13" s="16" t="s">
        <v>22</v>
      </c>
      <c r="E13" s="17">
        <v>9200</v>
      </c>
      <c r="F13" s="17">
        <v>209200</v>
      </c>
      <c r="G13" s="13">
        <v>200000</v>
      </c>
      <c r="H13" s="13">
        <f t="shared" si="0"/>
        <v>9200</v>
      </c>
      <c r="I13" s="18">
        <f t="shared" si="1"/>
        <v>73600</v>
      </c>
      <c r="J13" s="12" t="s">
        <v>24</v>
      </c>
      <c r="K13" s="19">
        <f>SUM(I13*0.5%)</f>
        <v>368</v>
      </c>
      <c r="L13" s="39">
        <f t="shared" si="2"/>
        <v>1656</v>
      </c>
      <c r="M13" s="18">
        <f>SUM(M12+H13+K13)</f>
        <v>75256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spans="1:38" s="4" customFormat="1" ht="13.8" x14ac:dyDescent="0.3">
      <c r="A14" s="54"/>
      <c r="B14" s="49">
        <v>2015</v>
      </c>
      <c r="C14" s="15" t="s">
        <v>18</v>
      </c>
      <c r="D14" s="16" t="s">
        <v>22</v>
      </c>
      <c r="E14" s="17">
        <v>9200</v>
      </c>
      <c r="F14" s="17">
        <v>209200</v>
      </c>
      <c r="G14" s="13">
        <v>200000</v>
      </c>
      <c r="H14" s="13">
        <f t="shared" si="0"/>
        <v>9200</v>
      </c>
      <c r="I14" s="18">
        <f t="shared" si="1"/>
        <v>82800</v>
      </c>
      <c r="J14" s="12" t="s">
        <v>24</v>
      </c>
      <c r="K14" s="19">
        <f>SUM(I14*0.5%)</f>
        <v>414</v>
      </c>
      <c r="L14" s="39">
        <f t="shared" si="2"/>
        <v>2070</v>
      </c>
      <c r="M14" s="18">
        <f>SUM(M13+H14+K14)</f>
        <v>84870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spans="1:38" s="4" customFormat="1" ht="13.8" x14ac:dyDescent="0.3">
      <c r="A15" s="54"/>
      <c r="B15" s="49">
        <v>2015</v>
      </c>
      <c r="C15" s="15" t="s">
        <v>19</v>
      </c>
      <c r="D15" s="16" t="s">
        <v>22</v>
      </c>
      <c r="E15" s="17">
        <v>9200</v>
      </c>
      <c r="F15" s="17">
        <v>209200</v>
      </c>
      <c r="G15" s="13">
        <v>200000</v>
      </c>
      <c r="H15" s="13">
        <f t="shared" si="0"/>
        <v>9200</v>
      </c>
      <c r="I15" s="18">
        <f t="shared" si="1"/>
        <v>92000</v>
      </c>
      <c r="J15" s="12" t="s">
        <v>24</v>
      </c>
      <c r="K15" s="19">
        <f>SUM(I15*0.5%)</f>
        <v>460</v>
      </c>
      <c r="L15" s="39">
        <f t="shared" si="2"/>
        <v>2530</v>
      </c>
      <c r="M15" s="18">
        <f>SUM(M14+H15+K15)</f>
        <v>94530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1:38" s="4" customFormat="1" ht="13.8" x14ac:dyDescent="0.3">
      <c r="A16" s="54"/>
      <c r="B16" s="49">
        <v>2015</v>
      </c>
      <c r="C16" s="15" t="s">
        <v>20</v>
      </c>
      <c r="D16" s="16" t="s">
        <v>22</v>
      </c>
      <c r="E16" s="17">
        <v>9200</v>
      </c>
      <c r="F16" s="17">
        <v>209200</v>
      </c>
      <c r="G16" s="13">
        <v>200000</v>
      </c>
      <c r="H16" s="13">
        <f t="shared" si="0"/>
        <v>9200</v>
      </c>
      <c r="I16" s="18">
        <f t="shared" si="1"/>
        <v>101200</v>
      </c>
      <c r="J16" s="12" t="s">
        <v>24</v>
      </c>
      <c r="K16" s="19">
        <f>SUM(I16*0.5%)</f>
        <v>506</v>
      </c>
      <c r="L16" s="39">
        <f t="shared" si="2"/>
        <v>3036</v>
      </c>
      <c r="M16" s="18">
        <f>SUM(M15+H16+K16)</f>
        <v>104236</v>
      </c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</row>
    <row r="17" spans="1:38" s="4" customFormat="1" ht="13.8" x14ac:dyDescent="0.3">
      <c r="A17" s="54"/>
      <c r="B17" s="49">
        <v>2015</v>
      </c>
      <c r="C17" s="15" t="s">
        <v>21</v>
      </c>
      <c r="D17" s="16" t="s">
        <v>22</v>
      </c>
      <c r="E17" s="17">
        <v>9200</v>
      </c>
      <c r="F17" s="17">
        <v>209200</v>
      </c>
      <c r="G17" s="13">
        <v>200000</v>
      </c>
      <c r="H17" s="13">
        <f t="shared" si="0"/>
        <v>9200</v>
      </c>
      <c r="I17" s="18">
        <f t="shared" si="1"/>
        <v>110400</v>
      </c>
      <c r="J17" s="12" t="s">
        <v>24</v>
      </c>
      <c r="K17" s="19">
        <f>SUM(I17*0.5%)</f>
        <v>552</v>
      </c>
      <c r="L17" s="39">
        <f t="shared" si="2"/>
        <v>3588</v>
      </c>
      <c r="M17" s="18">
        <f>SUM(M16+H17+K17)</f>
        <v>113988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</row>
    <row r="18" spans="1:38" x14ac:dyDescent="0.3">
      <c r="B18" s="49">
        <v>2016</v>
      </c>
      <c r="C18" s="20" t="s">
        <v>10</v>
      </c>
      <c r="D18" s="21">
        <v>7.0000000000000007E-2</v>
      </c>
      <c r="E18" s="22">
        <f>SUM(F17*D18)</f>
        <v>14644.000000000002</v>
      </c>
      <c r="F18" s="17">
        <f>SUM(F17+E18)</f>
        <v>223844</v>
      </c>
      <c r="G18" s="27">
        <v>240000</v>
      </c>
      <c r="H18" s="22">
        <f>SUM(F18-G18)</f>
        <v>-16156</v>
      </c>
      <c r="I18" s="18">
        <f t="shared" si="1"/>
        <v>94244</v>
      </c>
      <c r="J18" s="12" t="s">
        <v>24</v>
      </c>
      <c r="K18" s="19">
        <f>SUM(I18*0.5%)</f>
        <v>471.22</v>
      </c>
      <c r="L18" s="39">
        <f t="shared" si="2"/>
        <v>4059.2200000000003</v>
      </c>
      <c r="M18" s="18">
        <f>SUM(M17+H18+K18)</f>
        <v>98303.22</v>
      </c>
    </row>
    <row r="19" spans="1:38" x14ac:dyDescent="0.3">
      <c r="B19" s="49">
        <v>2016</v>
      </c>
      <c r="C19" s="20" t="s">
        <v>11</v>
      </c>
      <c r="D19" s="21">
        <v>7.0000000000000007E-2</v>
      </c>
      <c r="E19" s="22">
        <v>14644</v>
      </c>
      <c r="F19" s="17">
        <v>223844</v>
      </c>
      <c r="G19" s="27">
        <v>240000</v>
      </c>
      <c r="H19" s="22">
        <f t="shared" ref="H19:H28" si="3">SUM(F19-G19)</f>
        <v>-16156</v>
      </c>
      <c r="I19" s="18">
        <f t="shared" si="1"/>
        <v>78088</v>
      </c>
      <c r="J19" s="12" t="s">
        <v>24</v>
      </c>
      <c r="K19" s="19">
        <f>SUM(I19*0.5%)</f>
        <v>390.44</v>
      </c>
      <c r="L19" s="39">
        <f t="shared" si="2"/>
        <v>4449.66</v>
      </c>
      <c r="M19" s="18">
        <f>SUM(M18+H19+K19)</f>
        <v>82537.66</v>
      </c>
    </row>
    <row r="20" spans="1:38" x14ac:dyDescent="0.3">
      <c r="B20" s="49">
        <v>2016</v>
      </c>
      <c r="C20" s="20" t="s">
        <v>12</v>
      </c>
      <c r="D20" s="21">
        <v>7.0000000000000007E-2</v>
      </c>
      <c r="E20" s="22">
        <v>14644</v>
      </c>
      <c r="F20" s="17">
        <v>223844</v>
      </c>
      <c r="G20" s="27">
        <v>300000</v>
      </c>
      <c r="H20" s="22">
        <f t="shared" si="3"/>
        <v>-76156</v>
      </c>
      <c r="I20" s="18">
        <f t="shared" si="1"/>
        <v>1932</v>
      </c>
      <c r="J20" s="12" t="s">
        <v>24</v>
      </c>
      <c r="K20" s="19">
        <f>SUM(I20*0.5%)</f>
        <v>9.66</v>
      </c>
      <c r="L20" s="39">
        <f t="shared" si="2"/>
        <v>4459.32</v>
      </c>
      <c r="M20" s="18">
        <f>SUM(M19+H20+K20)</f>
        <v>6391.3200000000033</v>
      </c>
    </row>
    <row r="21" spans="1:38" x14ac:dyDescent="0.3">
      <c r="B21" s="49">
        <v>2016</v>
      </c>
      <c r="C21" s="20" t="s">
        <v>13</v>
      </c>
      <c r="D21" s="21">
        <v>7.0000000000000007E-2</v>
      </c>
      <c r="E21" s="22">
        <v>14644</v>
      </c>
      <c r="F21" s="17">
        <v>223844</v>
      </c>
      <c r="G21" s="27">
        <v>250000</v>
      </c>
      <c r="H21" s="22">
        <f t="shared" si="3"/>
        <v>-26156</v>
      </c>
      <c r="I21" s="18">
        <f t="shared" si="1"/>
        <v>-24224</v>
      </c>
      <c r="J21" s="12" t="s">
        <v>24</v>
      </c>
      <c r="K21" s="19">
        <f>SUM(I21*0.5%)</f>
        <v>-121.12</v>
      </c>
      <c r="L21" s="39">
        <f t="shared" si="2"/>
        <v>4338.2</v>
      </c>
      <c r="M21" s="18">
        <f>SUM(M20+H21+K21)</f>
        <v>-19885.799999999996</v>
      </c>
    </row>
    <row r="22" spans="1:38" x14ac:dyDescent="0.3">
      <c r="B22" s="49">
        <v>2016</v>
      </c>
      <c r="C22" s="20" t="s">
        <v>14</v>
      </c>
      <c r="D22" s="21">
        <v>7.0000000000000007E-2</v>
      </c>
      <c r="E22" s="22">
        <v>14644</v>
      </c>
      <c r="F22" s="17">
        <v>223844</v>
      </c>
      <c r="G22" s="13">
        <v>200000</v>
      </c>
      <c r="H22" s="22">
        <f t="shared" si="3"/>
        <v>23844</v>
      </c>
      <c r="I22" s="18">
        <f t="shared" si="1"/>
        <v>-380</v>
      </c>
      <c r="J22" s="12" t="s">
        <v>24</v>
      </c>
      <c r="K22" s="19">
        <f>SUM(I22*0.5%)</f>
        <v>-1.9000000000000001</v>
      </c>
      <c r="L22" s="39">
        <f t="shared" si="2"/>
        <v>4336.3</v>
      </c>
      <c r="M22" s="18">
        <f>SUM(M21+H22+K22)</f>
        <v>3956.3000000000043</v>
      </c>
    </row>
    <row r="23" spans="1:38" x14ac:dyDescent="0.3">
      <c r="B23" s="49">
        <v>2016</v>
      </c>
      <c r="C23" s="20" t="s">
        <v>15</v>
      </c>
      <c r="D23" s="21">
        <v>7.0000000000000007E-2</v>
      </c>
      <c r="E23" s="22">
        <v>14644</v>
      </c>
      <c r="F23" s="17">
        <v>223844</v>
      </c>
      <c r="G23" s="27">
        <v>300000</v>
      </c>
      <c r="H23" s="22">
        <f t="shared" si="3"/>
        <v>-76156</v>
      </c>
      <c r="I23" s="18">
        <f t="shared" si="1"/>
        <v>-76536</v>
      </c>
      <c r="J23" s="12" t="s">
        <v>24</v>
      </c>
      <c r="K23" s="19">
        <f>SUM(I23*0.5%)</f>
        <v>-382.68</v>
      </c>
      <c r="L23" s="39">
        <f t="shared" si="2"/>
        <v>3953.6200000000003</v>
      </c>
      <c r="M23" s="18">
        <f>SUM(M22+H23+K23)</f>
        <v>-72582.37999999999</v>
      </c>
    </row>
    <row r="24" spans="1:38" x14ac:dyDescent="0.3">
      <c r="B24" s="49">
        <v>2016</v>
      </c>
      <c r="C24" s="20" t="s">
        <v>16</v>
      </c>
      <c r="D24" s="21">
        <v>7.0000000000000007E-2</v>
      </c>
      <c r="E24" s="22">
        <v>14644</v>
      </c>
      <c r="F24" s="17">
        <v>223844</v>
      </c>
      <c r="G24" s="27">
        <v>300000</v>
      </c>
      <c r="H24" s="22">
        <f t="shared" si="3"/>
        <v>-76156</v>
      </c>
      <c r="I24" s="18">
        <f t="shared" si="1"/>
        <v>-152692</v>
      </c>
      <c r="J24" s="12" t="s">
        <v>24</v>
      </c>
      <c r="K24" s="19">
        <f>SUM(I24*0.5%)</f>
        <v>-763.46</v>
      </c>
      <c r="L24" s="39">
        <f t="shared" si="2"/>
        <v>3190.1600000000003</v>
      </c>
      <c r="M24" s="18">
        <f>SUM(M23+H24+K24)</f>
        <v>-149501.84</v>
      </c>
    </row>
    <row r="25" spans="1:38" x14ac:dyDescent="0.3">
      <c r="B25" s="49">
        <v>2016</v>
      </c>
      <c r="C25" s="20" t="s">
        <v>17</v>
      </c>
      <c r="D25" s="21">
        <v>7.0000000000000007E-2</v>
      </c>
      <c r="E25" s="22">
        <v>14644</v>
      </c>
      <c r="F25" s="17">
        <v>223844</v>
      </c>
      <c r="G25" s="27">
        <v>240000</v>
      </c>
      <c r="H25" s="22">
        <f t="shared" si="3"/>
        <v>-16156</v>
      </c>
      <c r="I25" s="18">
        <f t="shared" si="1"/>
        <v>-168848</v>
      </c>
      <c r="J25" s="12" t="s">
        <v>24</v>
      </c>
      <c r="K25" s="19">
        <f>SUM(I25*0.5%)</f>
        <v>-844.24</v>
      </c>
      <c r="L25" s="39">
        <f t="shared" si="2"/>
        <v>2345.92</v>
      </c>
      <c r="M25" s="18">
        <f>SUM(M24+H25+K25)</f>
        <v>-166502.07999999999</v>
      </c>
    </row>
    <row r="26" spans="1:38" x14ac:dyDescent="0.3">
      <c r="B26" s="49">
        <v>2016</v>
      </c>
      <c r="C26" s="20" t="s">
        <v>18</v>
      </c>
      <c r="D26" s="21">
        <v>7.0000000000000007E-2</v>
      </c>
      <c r="E26" s="22">
        <v>14644</v>
      </c>
      <c r="F26" s="17">
        <v>223844</v>
      </c>
      <c r="G26" s="13">
        <v>200000</v>
      </c>
      <c r="H26" s="22">
        <f t="shared" si="3"/>
        <v>23844</v>
      </c>
      <c r="I26" s="18">
        <f t="shared" si="1"/>
        <v>-145004</v>
      </c>
      <c r="J26" s="12" t="s">
        <v>24</v>
      </c>
      <c r="K26" s="19">
        <f>SUM(I26*0.5%)</f>
        <v>-725.02</v>
      </c>
      <c r="L26" s="39">
        <f t="shared" si="2"/>
        <v>1620.9</v>
      </c>
      <c r="M26" s="18">
        <f>SUM(M25+H26+K26)</f>
        <v>-143383.09999999998</v>
      </c>
    </row>
    <row r="27" spans="1:38" x14ac:dyDescent="0.3">
      <c r="B27" s="49">
        <v>2016</v>
      </c>
      <c r="C27" s="20" t="s">
        <v>19</v>
      </c>
      <c r="D27" s="21">
        <v>7.0000000000000007E-2</v>
      </c>
      <c r="E27" s="22">
        <v>14644</v>
      </c>
      <c r="F27" s="17">
        <v>223844</v>
      </c>
      <c r="G27" s="27">
        <v>260000</v>
      </c>
      <c r="H27" s="22">
        <f t="shared" si="3"/>
        <v>-36156</v>
      </c>
      <c r="I27" s="18">
        <f t="shared" si="1"/>
        <v>-181160</v>
      </c>
      <c r="J27" s="12" t="s">
        <v>24</v>
      </c>
      <c r="K27" s="19">
        <f>SUM(I27*0.5%)</f>
        <v>-905.80000000000007</v>
      </c>
      <c r="L27" s="39">
        <f t="shared" si="2"/>
        <v>715.1</v>
      </c>
      <c r="M27" s="18">
        <f>SUM(M26+H27+K27)</f>
        <v>-180444.89999999997</v>
      </c>
    </row>
    <row r="28" spans="1:38" x14ac:dyDescent="0.3">
      <c r="B28" s="49">
        <v>2016</v>
      </c>
      <c r="C28" s="20" t="s">
        <v>20</v>
      </c>
      <c r="D28" s="21">
        <v>7.0000000000000007E-2</v>
      </c>
      <c r="E28" s="22">
        <v>14644</v>
      </c>
      <c r="F28" s="17">
        <v>223844</v>
      </c>
      <c r="G28" s="27">
        <v>260000</v>
      </c>
      <c r="H28" s="22">
        <f t="shared" si="3"/>
        <v>-36156</v>
      </c>
      <c r="I28" s="18">
        <f t="shared" si="1"/>
        <v>-217316</v>
      </c>
      <c r="J28" s="12" t="s">
        <v>24</v>
      </c>
      <c r="K28" s="19">
        <f>SUM(I28*0.5%)</f>
        <v>-1086.58</v>
      </c>
      <c r="L28" s="39">
        <f t="shared" si="2"/>
        <v>-371.4799999999999</v>
      </c>
      <c r="M28" s="18">
        <f>SUM(M27+H28+K28)</f>
        <v>-217687.47999999995</v>
      </c>
    </row>
    <row r="29" spans="1:38" x14ac:dyDescent="0.3">
      <c r="B29" s="49">
        <v>2016</v>
      </c>
      <c r="C29" s="20" t="s">
        <v>21</v>
      </c>
      <c r="D29" s="21">
        <v>7.0000000000000007E-2</v>
      </c>
      <c r="E29" s="22">
        <v>14644</v>
      </c>
      <c r="F29" s="17">
        <v>223844</v>
      </c>
      <c r="G29" s="27">
        <v>360000</v>
      </c>
      <c r="H29" s="22">
        <f t="shared" ref="H29" si="4">SUM(F29-G29)</f>
        <v>-136156</v>
      </c>
      <c r="I29" s="18">
        <f t="shared" si="1"/>
        <v>-353472</v>
      </c>
      <c r="J29" s="12" t="s">
        <v>24</v>
      </c>
      <c r="K29" s="19">
        <f>SUM(I29*0.5%)</f>
        <v>-1767.3600000000001</v>
      </c>
      <c r="L29" s="39">
        <f t="shared" si="2"/>
        <v>-2138.84</v>
      </c>
      <c r="M29" s="18">
        <f>SUM(M28+H29+K29)</f>
        <v>-355610.83999999997</v>
      </c>
    </row>
    <row r="30" spans="1:38" x14ac:dyDescent="0.3">
      <c r="B30" s="49">
        <v>2017</v>
      </c>
      <c r="C30" s="20" t="s">
        <v>10</v>
      </c>
      <c r="D30" s="21">
        <v>7.0000000000000007E-2</v>
      </c>
      <c r="E30" s="22">
        <f>SUM(F29*D30)</f>
        <v>15669.080000000002</v>
      </c>
      <c r="F30" s="17">
        <f>SUM(F29+E30)</f>
        <v>239513.08000000002</v>
      </c>
      <c r="G30" s="13">
        <v>200000</v>
      </c>
      <c r="H30" s="22">
        <f>SUM(F30-G30)</f>
        <v>39513.080000000016</v>
      </c>
      <c r="I30" s="18">
        <f t="shared" si="1"/>
        <v>-313958.92</v>
      </c>
      <c r="J30" s="12" t="s">
        <v>24</v>
      </c>
      <c r="K30" s="19">
        <f>SUM(I30*0.5%)</f>
        <v>-1569.7945999999999</v>
      </c>
      <c r="L30" s="39">
        <f t="shared" si="2"/>
        <v>-3708.6346000000003</v>
      </c>
      <c r="M30" s="18">
        <f>SUM(M29+H30+K30)</f>
        <v>-317667.55459999997</v>
      </c>
    </row>
    <row r="31" spans="1:38" x14ac:dyDescent="0.3">
      <c r="B31" s="49">
        <v>2017</v>
      </c>
      <c r="C31" s="20" t="s">
        <v>11</v>
      </c>
      <c r="D31" s="21">
        <v>7.0000000000000007E-2</v>
      </c>
      <c r="E31" s="22">
        <v>15669</v>
      </c>
      <c r="F31" s="17">
        <v>239513</v>
      </c>
      <c r="G31" s="13">
        <v>200000</v>
      </c>
      <c r="H31" s="22">
        <f t="shared" ref="H31:H41" si="5">SUM(F31-G31)</f>
        <v>39513</v>
      </c>
      <c r="I31" s="18">
        <f t="shared" si="1"/>
        <v>-274445.92</v>
      </c>
      <c r="J31" s="12" t="s">
        <v>24</v>
      </c>
      <c r="K31" s="19">
        <f>SUM(I31*0.5%)</f>
        <v>-1372.2295999999999</v>
      </c>
      <c r="L31" s="39">
        <f t="shared" si="2"/>
        <v>-5080.8642</v>
      </c>
      <c r="M31" s="18">
        <f>SUM(M30+H31+K31)</f>
        <v>-279526.78419999999</v>
      </c>
    </row>
    <row r="32" spans="1:38" x14ac:dyDescent="0.3">
      <c r="B32" s="49">
        <v>2017</v>
      </c>
      <c r="C32" s="20" t="s">
        <v>12</v>
      </c>
      <c r="D32" s="21">
        <v>7.0000000000000007E-2</v>
      </c>
      <c r="E32" s="22">
        <v>15669</v>
      </c>
      <c r="F32" s="17">
        <v>239513</v>
      </c>
      <c r="G32" s="13">
        <v>200000</v>
      </c>
      <c r="H32" s="22">
        <f t="shared" si="5"/>
        <v>39513</v>
      </c>
      <c r="I32" s="18">
        <f t="shared" si="1"/>
        <v>-234932.91999999998</v>
      </c>
      <c r="J32" s="12" t="s">
        <v>24</v>
      </c>
      <c r="K32" s="19">
        <f>SUM(I32*0.5%)</f>
        <v>-1174.6645999999998</v>
      </c>
      <c r="L32" s="39">
        <f t="shared" si="2"/>
        <v>-6255.5288</v>
      </c>
      <c r="M32" s="18">
        <f>SUM(M31+H32+K32)</f>
        <v>-241188.44879999998</v>
      </c>
    </row>
    <row r="33" spans="2:13" x14ac:dyDescent="0.3">
      <c r="B33" s="49">
        <v>2017</v>
      </c>
      <c r="C33" s="20" t="s">
        <v>13</v>
      </c>
      <c r="D33" s="21">
        <v>7.0000000000000007E-2</v>
      </c>
      <c r="E33" s="22">
        <v>15669</v>
      </c>
      <c r="F33" s="17">
        <v>239513</v>
      </c>
      <c r="G33" s="13">
        <v>200000</v>
      </c>
      <c r="H33" s="22">
        <f t="shared" si="5"/>
        <v>39513</v>
      </c>
      <c r="I33" s="18">
        <f t="shared" si="1"/>
        <v>-195419.91999999998</v>
      </c>
      <c r="J33" s="12" t="s">
        <v>24</v>
      </c>
      <c r="K33" s="19">
        <f>SUM(I33*0.5%)</f>
        <v>-977.0995999999999</v>
      </c>
      <c r="L33" s="39">
        <f t="shared" si="2"/>
        <v>-7232.6283999999996</v>
      </c>
      <c r="M33" s="18">
        <f>SUM(M32+H33+K33)</f>
        <v>-202652.54839999997</v>
      </c>
    </row>
    <row r="34" spans="2:13" x14ac:dyDescent="0.3">
      <c r="B34" s="49">
        <v>2017</v>
      </c>
      <c r="C34" s="20" t="s">
        <v>14</v>
      </c>
      <c r="D34" s="21">
        <v>7.0000000000000007E-2</v>
      </c>
      <c r="E34" s="22">
        <v>15669</v>
      </c>
      <c r="F34" s="17">
        <v>239513</v>
      </c>
      <c r="G34" s="13">
        <v>200000</v>
      </c>
      <c r="H34" s="22">
        <f t="shared" si="5"/>
        <v>39513</v>
      </c>
      <c r="I34" s="18">
        <f t="shared" si="1"/>
        <v>-155906.91999999998</v>
      </c>
      <c r="J34" s="12" t="s">
        <v>24</v>
      </c>
      <c r="K34" s="19">
        <f>SUM(I34*0.5%)</f>
        <v>-779.53459999999995</v>
      </c>
      <c r="L34" s="39">
        <f t="shared" si="2"/>
        <v>-8012.1629999999996</v>
      </c>
      <c r="M34" s="18">
        <f>SUM(M33+H34+K34)</f>
        <v>-163919.08299999998</v>
      </c>
    </row>
    <row r="35" spans="2:13" x14ac:dyDescent="0.3">
      <c r="B35" s="49">
        <v>2017</v>
      </c>
      <c r="C35" s="20" t="s">
        <v>15</v>
      </c>
      <c r="D35" s="21">
        <v>7.0000000000000007E-2</v>
      </c>
      <c r="E35" s="22">
        <v>15669</v>
      </c>
      <c r="F35" s="17">
        <v>239513</v>
      </c>
      <c r="G35" s="13">
        <v>200000</v>
      </c>
      <c r="H35" s="22">
        <f t="shared" si="5"/>
        <v>39513</v>
      </c>
      <c r="I35" s="18">
        <f t="shared" si="1"/>
        <v>-116393.91999999998</v>
      </c>
      <c r="J35" s="12" t="s">
        <v>24</v>
      </c>
      <c r="K35" s="19">
        <f>SUM(I35*0.5%)</f>
        <v>-581.9695999999999</v>
      </c>
      <c r="L35" s="39">
        <f t="shared" si="2"/>
        <v>-8594.132599999999</v>
      </c>
      <c r="M35" s="18">
        <f>SUM(M34+H35+K35)</f>
        <v>-124988.05259999998</v>
      </c>
    </row>
    <row r="36" spans="2:13" x14ac:dyDescent="0.3">
      <c r="B36" s="49">
        <v>2017</v>
      </c>
      <c r="C36" s="20" t="s">
        <v>16</v>
      </c>
      <c r="D36" s="21">
        <v>7.0000000000000007E-2</v>
      </c>
      <c r="E36" s="22">
        <v>15669</v>
      </c>
      <c r="F36" s="17">
        <v>239513</v>
      </c>
      <c r="G36" s="13">
        <v>200000</v>
      </c>
      <c r="H36" s="22">
        <f t="shared" si="5"/>
        <v>39513</v>
      </c>
      <c r="I36" s="18">
        <f t="shared" si="1"/>
        <v>-76880.919999999984</v>
      </c>
      <c r="J36" s="12" t="s">
        <v>24</v>
      </c>
      <c r="K36" s="19">
        <f>SUM(I36*0.5%)</f>
        <v>-384.4045999999999</v>
      </c>
      <c r="L36" s="39">
        <f t="shared" si="2"/>
        <v>-8978.5371999999988</v>
      </c>
      <c r="M36" s="18">
        <f>SUM(M35+H36+K36)</f>
        <v>-85859.457199999975</v>
      </c>
    </row>
    <row r="37" spans="2:13" x14ac:dyDescent="0.3">
      <c r="B37" s="49">
        <v>2017</v>
      </c>
      <c r="C37" s="20" t="s">
        <v>17</v>
      </c>
      <c r="D37" s="21">
        <v>7.0000000000000007E-2</v>
      </c>
      <c r="E37" s="22">
        <v>15669</v>
      </c>
      <c r="F37" s="17">
        <v>239513</v>
      </c>
      <c r="G37" s="13">
        <v>200000</v>
      </c>
      <c r="H37" s="22">
        <f t="shared" si="5"/>
        <v>39513</v>
      </c>
      <c r="I37" s="18">
        <f t="shared" si="1"/>
        <v>-37367.919999999984</v>
      </c>
      <c r="J37" s="12" t="s">
        <v>24</v>
      </c>
      <c r="K37" s="19">
        <f>SUM(I37*0.5%)</f>
        <v>-186.83959999999993</v>
      </c>
      <c r="L37" s="39">
        <f t="shared" si="2"/>
        <v>-9165.3767999999982</v>
      </c>
      <c r="M37" s="18">
        <f>SUM(M36+H37+K37)</f>
        <v>-46533.296799999975</v>
      </c>
    </row>
    <row r="38" spans="2:13" x14ac:dyDescent="0.3">
      <c r="B38" s="49">
        <v>2017</v>
      </c>
      <c r="C38" s="20" t="s">
        <v>18</v>
      </c>
      <c r="D38" s="21">
        <v>7.0000000000000007E-2</v>
      </c>
      <c r="E38" s="22">
        <v>15669</v>
      </c>
      <c r="F38" s="17">
        <v>239513</v>
      </c>
      <c r="G38" s="13">
        <v>200000</v>
      </c>
      <c r="H38" s="22">
        <f t="shared" si="5"/>
        <v>39513</v>
      </c>
      <c r="I38" s="18">
        <f t="shared" si="1"/>
        <v>2145.0800000000163</v>
      </c>
      <c r="J38" s="12" t="s">
        <v>24</v>
      </c>
      <c r="K38" s="19">
        <f>SUM(I38*0.5%)</f>
        <v>10.725400000000082</v>
      </c>
      <c r="L38" s="39">
        <f t="shared" si="2"/>
        <v>-9154.6513999999988</v>
      </c>
      <c r="M38" s="18">
        <f>SUM(M37+H38+K38)</f>
        <v>-7009.5713999999743</v>
      </c>
    </row>
    <row r="39" spans="2:13" x14ac:dyDescent="0.3">
      <c r="B39" s="49">
        <v>2017</v>
      </c>
      <c r="C39" s="20" t="s">
        <v>19</v>
      </c>
      <c r="D39" s="21">
        <v>7.0000000000000007E-2</v>
      </c>
      <c r="E39" s="22">
        <v>15669</v>
      </c>
      <c r="F39" s="17">
        <v>239513</v>
      </c>
      <c r="G39" s="13">
        <v>200000</v>
      </c>
      <c r="H39" s="22">
        <f t="shared" si="5"/>
        <v>39513</v>
      </c>
      <c r="I39" s="18">
        <f t="shared" si="1"/>
        <v>41658.080000000016</v>
      </c>
      <c r="J39" s="12" t="s">
        <v>24</v>
      </c>
      <c r="K39" s="19">
        <f>SUM(I39*0.5%)</f>
        <v>208.29040000000009</v>
      </c>
      <c r="L39" s="39">
        <f t="shared" si="2"/>
        <v>-8946.360999999999</v>
      </c>
      <c r="M39" s="18">
        <f>SUM(M38+H39+K39)</f>
        <v>32711.719000000026</v>
      </c>
    </row>
    <row r="40" spans="2:13" x14ac:dyDescent="0.3">
      <c r="B40" s="49">
        <v>2017</v>
      </c>
      <c r="C40" s="20" t="s">
        <v>20</v>
      </c>
      <c r="D40" s="21">
        <v>7.0000000000000007E-2</v>
      </c>
      <c r="E40" s="22">
        <v>15669</v>
      </c>
      <c r="F40" s="17">
        <v>239513</v>
      </c>
      <c r="G40" s="13">
        <v>200000</v>
      </c>
      <c r="H40" s="22">
        <f t="shared" si="5"/>
        <v>39513</v>
      </c>
      <c r="I40" s="18">
        <f t="shared" si="1"/>
        <v>81171.080000000016</v>
      </c>
      <c r="J40" s="12" t="s">
        <v>24</v>
      </c>
      <c r="K40" s="19">
        <f>SUM(I40*0.5%)</f>
        <v>405.85540000000009</v>
      </c>
      <c r="L40" s="39">
        <f t="shared" si="2"/>
        <v>-8540.5055999999986</v>
      </c>
      <c r="M40" s="18">
        <f>SUM(M39+H40+K40)</f>
        <v>72630.574400000027</v>
      </c>
    </row>
    <row r="41" spans="2:13" x14ac:dyDescent="0.3">
      <c r="B41" s="49">
        <v>2017</v>
      </c>
      <c r="C41" s="20" t="s">
        <v>21</v>
      </c>
      <c r="D41" s="21">
        <v>7.0000000000000007E-2</v>
      </c>
      <c r="E41" s="22">
        <v>15669</v>
      </c>
      <c r="F41" s="17">
        <v>239513</v>
      </c>
      <c r="G41" s="13">
        <v>200000</v>
      </c>
      <c r="H41" s="22">
        <f t="shared" si="5"/>
        <v>39513</v>
      </c>
      <c r="I41" s="18">
        <f t="shared" si="1"/>
        <v>120684.08000000002</v>
      </c>
      <c r="J41" s="12" t="s">
        <v>24</v>
      </c>
      <c r="K41" s="19">
        <f>SUM(I41*0.5%)</f>
        <v>603.42040000000009</v>
      </c>
      <c r="L41" s="39">
        <f t="shared" si="2"/>
        <v>-7937.0851999999986</v>
      </c>
      <c r="M41" s="18">
        <f>SUM(M40+H41+K41)</f>
        <v>112746.99480000003</v>
      </c>
    </row>
    <row r="42" spans="2:13" x14ac:dyDescent="0.3">
      <c r="B42" s="49">
        <v>2018</v>
      </c>
      <c r="C42" s="20" t="s">
        <v>10</v>
      </c>
      <c r="D42" s="21" t="s">
        <v>23</v>
      </c>
      <c r="E42" s="22">
        <v>14131</v>
      </c>
      <c r="F42" s="17">
        <v>253644</v>
      </c>
      <c r="G42" s="13">
        <v>200000</v>
      </c>
      <c r="H42" s="22">
        <f>SUM(F42-G42)</f>
        <v>53644</v>
      </c>
      <c r="I42" s="18">
        <f t="shared" si="1"/>
        <v>174328.08000000002</v>
      </c>
      <c r="J42" s="12" t="s">
        <v>24</v>
      </c>
      <c r="K42" s="19">
        <f>SUM(I42*0.5%)</f>
        <v>871.64040000000011</v>
      </c>
      <c r="L42" s="39">
        <f t="shared" si="2"/>
        <v>-7065.4447999999984</v>
      </c>
      <c r="M42" s="18">
        <f>SUM(M41+H42+K42)</f>
        <v>167262.63520000005</v>
      </c>
    </row>
    <row r="43" spans="2:13" x14ac:dyDescent="0.3">
      <c r="B43" s="49">
        <v>2018</v>
      </c>
      <c r="C43" s="20" t="s">
        <v>11</v>
      </c>
      <c r="D43" s="21" t="s">
        <v>23</v>
      </c>
      <c r="E43" s="22">
        <v>14131</v>
      </c>
      <c r="F43" s="17">
        <v>253644</v>
      </c>
      <c r="G43" s="13">
        <v>200000</v>
      </c>
      <c r="H43" s="22">
        <v>53644</v>
      </c>
      <c r="I43" s="18">
        <f t="shared" si="1"/>
        <v>227972.08000000002</v>
      </c>
      <c r="J43" s="12" t="s">
        <v>24</v>
      </c>
      <c r="K43" s="19">
        <f>SUM(I43*0.5%)</f>
        <v>1139.8604</v>
      </c>
      <c r="L43" s="39">
        <f t="shared" si="2"/>
        <v>-5925.5843999999979</v>
      </c>
      <c r="M43" s="18">
        <f>SUM(M42+H43+K43)</f>
        <v>222046.49560000005</v>
      </c>
    </row>
    <row r="44" spans="2:13" x14ac:dyDescent="0.3">
      <c r="B44" s="49">
        <v>2018</v>
      </c>
      <c r="C44" s="20" t="s">
        <v>12</v>
      </c>
      <c r="D44" s="21" t="s">
        <v>23</v>
      </c>
      <c r="E44" s="22">
        <v>14131</v>
      </c>
      <c r="F44" s="17">
        <v>253644</v>
      </c>
      <c r="G44" s="13">
        <v>200000</v>
      </c>
      <c r="H44" s="22">
        <v>53644</v>
      </c>
      <c r="I44" s="18">
        <f t="shared" si="1"/>
        <v>281616.08</v>
      </c>
      <c r="J44" s="12" t="s">
        <v>24</v>
      </c>
      <c r="K44" s="19">
        <f>SUM(I44*0.5%)</f>
        <v>1408.0804000000001</v>
      </c>
      <c r="L44" s="39">
        <f t="shared" si="2"/>
        <v>-4517.5039999999981</v>
      </c>
      <c r="M44" s="18">
        <f>SUM(M43+H44+K44)</f>
        <v>277098.576</v>
      </c>
    </row>
    <row r="45" spans="2:13" x14ac:dyDescent="0.3">
      <c r="B45" s="49">
        <v>2018</v>
      </c>
      <c r="C45" s="20" t="s">
        <v>13</v>
      </c>
      <c r="D45" s="21" t="s">
        <v>23</v>
      </c>
      <c r="E45" s="22">
        <v>14131</v>
      </c>
      <c r="F45" s="17">
        <v>253644</v>
      </c>
      <c r="G45" s="13">
        <v>200000</v>
      </c>
      <c r="H45" s="22">
        <v>53644</v>
      </c>
      <c r="I45" s="18">
        <f t="shared" si="1"/>
        <v>335260.08</v>
      </c>
      <c r="J45" s="12" t="s">
        <v>24</v>
      </c>
      <c r="K45" s="19">
        <f>SUM(I45*0.5%)</f>
        <v>1676.3004000000001</v>
      </c>
      <c r="L45" s="39">
        <f t="shared" si="2"/>
        <v>-2841.203599999998</v>
      </c>
      <c r="M45" s="18">
        <f>SUM(M44+H45+K45)</f>
        <v>332418.87640000001</v>
      </c>
    </row>
    <row r="46" spans="2:13" x14ac:dyDescent="0.3">
      <c r="B46" s="49">
        <v>2018</v>
      </c>
      <c r="C46" s="20" t="s">
        <v>14</v>
      </c>
      <c r="D46" s="21" t="s">
        <v>23</v>
      </c>
      <c r="E46" s="22">
        <v>14131</v>
      </c>
      <c r="F46" s="17">
        <v>253644</v>
      </c>
      <c r="G46" s="13">
        <v>200000</v>
      </c>
      <c r="H46" s="22">
        <v>53644</v>
      </c>
      <c r="I46" s="18">
        <f t="shared" si="1"/>
        <v>388904.08</v>
      </c>
      <c r="J46" s="12" t="s">
        <v>24</v>
      </c>
      <c r="K46" s="19">
        <f>SUM(I46*0.5%)</f>
        <v>1944.5204000000001</v>
      </c>
      <c r="L46" s="39">
        <f t="shared" si="2"/>
        <v>-896.6831999999979</v>
      </c>
      <c r="M46" s="18">
        <f>SUM(M45+H46+K46)</f>
        <v>388007.39679999999</v>
      </c>
    </row>
    <row r="47" spans="2:13" x14ac:dyDescent="0.3">
      <c r="B47" s="49">
        <v>2018</v>
      </c>
      <c r="C47" s="20" t="s">
        <v>15</v>
      </c>
      <c r="D47" s="21" t="s">
        <v>23</v>
      </c>
      <c r="E47" s="22">
        <v>14131</v>
      </c>
      <c r="F47" s="17">
        <v>253644</v>
      </c>
      <c r="G47" s="13">
        <v>200000</v>
      </c>
      <c r="H47" s="22">
        <v>53644</v>
      </c>
      <c r="I47" s="18">
        <f t="shared" si="1"/>
        <v>442548.08</v>
      </c>
      <c r="J47" s="12" t="s">
        <v>24</v>
      </c>
      <c r="K47" s="19">
        <f>SUM(I47*0.5%)</f>
        <v>2212.7404000000001</v>
      </c>
      <c r="L47" s="39">
        <f t="shared" si="2"/>
        <v>1316.0572000000022</v>
      </c>
      <c r="M47" s="18">
        <f>SUM(M46+H47+K47)</f>
        <v>443864.1372</v>
      </c>
    </row>
    <row r="48" spans="2:13" x14ac:dyDescent="0.3">
      <c r="B48" s="49">
        <v>2018</v>
      </c>
      <c r="C48" s="20" t="s">
        <v>16</v>
      </c>
      <c r="D48" s="21" t="s">
        <v>23</v>
      </c>
      <c r="E48" s="22">
        <v>14131</v>
      </c>
      <c r="F48" s="17">
        <v>253644</v>
      </c>
      <c r="G48" s="13">
        <v>200000</v>
      </c>
      <c r="H48" s="22">
        <v>53644</v>
      </c>
      <c r="I48" s="18">
        <f t="shared" si="1"/>
        <v>496192.08</v>
      </c>
      <c r="J48" s="12" t="s">
        <v>24</v>
      </c>
      <c r="K48" s="19">
        <f>SUM(I48*0.5%)</f>
        <v>2480.9603999999999</v>
      </c>
      <c r="L48" s="39">
        <f t="shared" si="2"/>
        <v>3797.0176000000019</v>
      </c>
      <c r="M48" s="18">
        <f>SUM(M47+H48+K48)</f>
        <v>499989.09759999998</v>
      </c>
    </row>
    <row r="49" spans="2:13" x14ac:dyDescent="0.3">
      <c r="B49" s="49">
        <v>2018</v>
      </c>
      <c r="C49" s="20" t="s">
        <v>17</v>
      </c>
      <c r="D49" s="21" t="s">
        <v>23</v>
      </c>
      <c r="E49" s="22">
        <v>14131</v>
      </c>
      <c r="F49" s="17">
        <v>253644</v>
      </c>
      <c r="G49" s="13">
        <v>200000</v>
      </c>
      <c r="H49" s="22">
        <v>53644</v>
      </c>
      <c r="I49" s="18">
        <f t="shared" si="1"/>
        <v>549836.08000000007</v>
      </c>
      <c r="J49" s="12" t="s">
        <v>24</v>
      </c>
      <c r="K49" s="19">
        <f>SUM(I49*0.5%)</f>
        <v>2749.1804000000006</v>
      </c>
      <c r="L49" s="39">
        <f t="shared" si="2"/>
        <v>6546.1980000000021</v>
      </c>
      <c r="M49" s="18">
        <f>SUM(M48+H49+K49)</f>
        <v>556382.27799999993</v>
      </c>
    </row>
    <row r="50" spans="2:13" x14ac:dyDescent="0.3">
      <c r="B50" s="49">
        <v>2018</v>
      </c>
      <c r="C50" s="20" t="s">
        <v>18</v>
      </c>
      <c r="D50" s="21" t="s">
        <v>23</v>
      </c>
      <c r="E50" s="22">
        <v>14131</v>
      </c>
      <c r="F50" s="17">
        <v>253644</v>
      </c>
      <c r="G50" s="13">
        <v>200000</v>
      </c>
      <c r="H50" s="22">
        <v>53644</v>
      </c>
      <c r="I50" s="18">
        <f t="shared" si="1"/>
        <v>603480.08000000007</v>
      </c>
      <c r="J50" s="12" t="s">
        <v>24</v>
      </c>
      <c r="K50" s="19">
        <f>SUM(I50*0.5%)</f>
        <v>3017.4004000000004</v>
      </c>
      <c r="L50" s="39">
        <f t="shared" si="2"/>
        <v>9563.5984000000026</v>
      </c>
      <c r="M50" s="18">
        <f>SUM(M49+H50+K50)</f>
        <v>613043.67839999998</v>
      </c>
    </row>
    <row r="51" spans="2:13" x14ac:dyDescent="0.3">
      <c r="B51" s="49">
        <v>2018</v>
      </c>
      <c r="C51" s="20" t="s">
        <v>19</v>
      </c>
      <c r="D51" s="21" t="s">
        <v>23</v>
      </c>
      <c r="E51" s="22">
        <v>14131</v>
      </c>
      <c r="F51" s="17">
        <v>253644</v>
      </c>
      <c r="G51" s="13">
        <v>200000</v>
      </c>
      <c r="H51" s="22">
        <v>53644</v>
      </c>
      <c r="I51" s="18">
        <f t="shared" si="1"/>
        <v>657124.08000000007</v>
      </c>
      <c r="J51" s="12" t="s">
        <v>24</v>
      </c>
      <c r="K51" s="19">
        <f>SUM(I51*0.5%)</f>
        <v>3285.6204000000002</v>
      </c>
      <c r="L51" s="39">
        <f t="shared" si="2"/>
        <v>12849.218800000002</v>
      </c>
      <c r="M51" s="18">
        <f>SUM(M50+H51+K51)</f>
        <v>669973.29879999999</v>
      </c>
    </row>
    <row r="52" spans="2:13" x14ac:dyDescent="0.3">
      <c r="B52" s="49">
        <v>2018</v>
      </c>
      <c r="C52" s="20" t="s">
        <v>20</v>
      </c>
      <c r="D52" s="21" t="s">
        <v>23</v>
      </c>
      <c r="E52" s="22">
        <v>14131</v>
      </c>
      <c r="F52" s="17">
        <v>253644</v>
      </c>
      <c r="G52" s="13">
        <v>200000</v>
      </c>
      <c r="H52" s="22">
        <v>53644</v>
      </c>
      <c r="I52" s="18">
        <f t="shared" si="1"/>
        <v>710768.08000000007</v>
      </c>
      <c r="J52" s="12" t="s">
        <v>24</v>
      </c>
      <c r="K52" s="19">
        <f>SUM(I52*0.5%)</f>
        <v>3553.8404000000005</v>
      </c>
      <c r="L52" s="39">
        <f t="shared" si="2"/>
        <v>16403.059200000003</v>
      </c>
      <c r="M52" s="18">
        <f>SUM(M51+H52+K52)</f>
        <v>727171.13919999998</v>
      </c>
    </row>
    <row r="53" spans="2:13" x14ac:dyDescent="0.3">
      <c r="B53" s="49">
        <v>2018</v>
      </c>
      <c r="C53" s="20" t="s">
        <v>21</v>
      </c>
      <c r="D53" s="21" t="s">
        <v>23</v>
      </c>
      <c r="E53" s="22">
        <v>14131</v>
      </c>
      <c r="F53" s="17">
        <v>253644</v>
      </c>
      <c r="G53" s="13">
        <v>200000</v>
      </c>
      <c r="H53" s="22">
        <v>53644</v>
      </c>
      <c r="I53" s="18">
        <f t="shared" si="1"/>
        <v>764412.08000000007</v>
      </c>
      <c r="J53" s="12" t="s">
        <v>24</v>
      </c>
      <c r="K53" s="19">
        <f>SUM(I53*0.5%)</f>
        <v>3822.0604000000003</v>
      </c>
      <c r="L53" s="39">
        <f t="shared" si="2"/>
        <v>20225.119600000005</v>
      </c>
      <c r="M53" s="18">
        <f>SUM(M52+H53+K53)</f>
        <v>784637.19959999993</v>
      </c>
    </row>
    <row r="54" spans="2:13" x14ac:dyDescent="0.3">
      <c r="B54" s="49">
        <v>2019</v>
      </c>
      <c r="C54" s="20" t="s">
        <v>10</v>
      </c>
      <c r="D54" s="21">
        <v>0.06</v>
      </c>
      <c r="E54" s="22">
        <f>SUM(F53*D54)</f>
        <v>15218.64</v>
      </c>
      <c r="F54" s="17">
        <f>SUM(F53+E54)</f>
        <v>268862.64</v>
      </c>
      <c r="G54" s="13">
        <v>200000</v>
      </c>
      <c r="H54" s="22">
        <f>SUM(F54-G54)</f>
        <v>68862.640000000014</v>
      </c>
      <c r="I54" s="18">
        <f t="shared" si="1"/>
        <v>833274.72000000009</v>
      </c>
      <c r="J54" s="12" t="s">
        <v>24</v>
      </c>
      <c r="K54" s="19">
        <f>SUM(I54*0.5%)</f>
        <v>4166.3736000000008</v>
      </c>
      <c r="L54" s="39">
        <f t="shared" si="2"/>
        <v>24391.493200000004</v>
      </c>
      <c r="M54" s="18">
        <f>SUM(M53+H54+K54)</f>
        <v>857666.2132</v>
      </c>
    </row>
    <row r="55" spans="2:13" x14ac:dyDescent="0.3">
      <c r="B55" s="49">
        <v>2019</v>
      </c>
      <c r="C55" s="20" t="s">
        <v>11</v>
      </c>
      <c r="D55" s="21">
        <v>0.06</v>
      </c>
      <c r="E55" s="22">
        <v>15219</v>
      </c>
      <c r="F55" s="17">
        <v>268863</v>
      </c>
      <c r="G55" s="13">
        <v>200000</v>
      </c>
      <c r="H55" s="22">
        <v>68863</v>
      </c>
      <c r="I55" s="18">
        <f t="shared" si="1"/>
        <v>902137.72000000009</v>
      </c>
      <c r="J55" s="12" t="s">
        <v>24</v>
      </c>
      <c r="K55" s="19">
        <f>SUM(I55*0.5%)</f>
        <v>4510.6886000000004</v>
      </c>
      <c r="L55" s="39">
        <f t="shared" si="2"/>
        <v>28902.181800000006</v>
      </c>
      <c r="M55" s="18">
        <f>SUM(M54+H55+K55)</f>
        <v>931039.90179999999</v>
      </c>
    </row>
    <row r="56" spans="2:13" x14ac:dyDescent="0.3">
      <c r="B56" s="49">
        <v>2019</v>
      </c>
      <c r="C56" s="20" t="s">
        <v>12</v>
      </c>
      <c r="D56" s="21">
        <v>0.06</v>
      </c>
      <c r="E56" s="22">
        <v>15219</v>
      </c>
      <c r="F56" s="17">
        <v>268863</v>
      </c>
      <c r="G56" s="13">
        <v>200000</v>
      </c>
      <c r="H56" s="22">
        <v>68863</v>
      </c>
      <c r="I56" s="18">
        <f t="shared" si="1"/>
        <v>971000.72000000009</v>
      </c>
      <c r="J56" s="12" t="s">
        <v>24</v>
      </c>
      <c r="K56" s="19">
        <f>SUM(I56*0.5%)</f>
        <v>4855.0036000000009</v>
      </c>
      <c r="L56" s="39">
        <f t="shared" si="2"/>
        <v>33757.185400000009</v>
      </c>
      <c r="M56" s="18">
        <f>SUM(M55+H56+K56)</f>
        <v>1004757.9054</v>
      </c>
    </row>
    <row r="57" spans="2:13" x14ac:dyDescent="0.3">
      <c r="B57" s="49">
        <v>2019</v>
      </c>
      <c r="C57" s="20" t="s">
        <v>13</v>
      </c>
      <c r="D57" s="21">
        <v>0.06</v>
      </c>
      <c r="E57" s="22">
        <v>15219</v>
      </c>
      <c r="F57" s="17">
        <v>268863</v>
      </c>
      <c r="G57" s="13">
        <v>200000</v>
      </c>
      <c r="H57" s="22">
        <v>68863</v>
      </c>
      <c r="I57" s="18">
        <f t="shared" si="1"/>
        <v>1039863.7200000001</v>
      </c>
      <c r="J57" s="12" t="s">
        <v>24</v>
      </c>
      <c r="K57" s="19">
        <f>SUM(I57*0.5%)</f>
        <v>5199.3186000000005</v>
      </c>
      <c r="L57" s="39">
        <f t="shared" si="2"/>
        <v>38956.504000000008</v>
      </c>
      <c r="M57" s="18">
        <f>SUM(M56+H57+K57)</f>
        <v>1078820.2240000002</v>
      </c>
    </row>
    <row r="58" spans="2:13" x14ac:dyDescent="0.3">
      <c r="B58" s="49">
        <v>2019</v>
      </c>
      <c r="C58" s="20" t="s">
        <v>14</v>
      </c>
      <c r="D58" s="21">
        <v>0.06</v>
      </c>
      <c r="E58" s="22">
        <v>15219</v>
      </c>
      <c r="F58" s="17">
        <v>268863</v>
      </c>
      <c r="G58" s="13">
        <v>200000</v>
      </c>
      <c r="H58" s="22">
        <v>68863</v>
      </c>
      <c r="I58" s="18">
        <f t="shared" si="1"/>
        <v>1108726.7200000002</v>
      </c>
      <c r="J58" s="12" t="s">
        <v>24</v>
      </c>
      <c r="K58" s="19">
        <f>SUM(I58*0.5%)</f>
        <v>5543.633600000001</v>
      </c>
      <c r="L58" s="39">
        <f t="shared" si="2"/>
        <v>44500.137600000009</v>
      </c>
      <c r="M58" s="18">
        <f>SUM(M57+H58+K58)</f>
        <v>1153226.8576000002</v>
      </c>
    </row>
    <row r="59" spans="2:13" x14ac:dyDescent="0.3">
      <c r="B59" s="49">
        <v>2019</v>
      </c>
      <c r="C59" s="20" t="s">
        <v>15</v>
      </c>
      <c r="D59" s="21">
        <v>0.06</v>
      </c>
      <c r="E59" s="22">
        <v>15219</v>
      </c>
      <c r="F59" s="17">
        <v>268863</v>
      </c>
      <c r="G59" s="13">
        <v>200000</v>
      </c>
      <c r="H59" s="22">
        <v>68863</v>
      </c>
      <c r="I59" s="18">
        <f t="shared" si="1"/>
        <v>1177589.7200000002</v>
      </c>
      <c r="J59" s="12" t="s">
        <v>24</v>
      </c>
      <c r="K59" s="19">
        <f>SUM(I59*0.5%)</f>
        <v>5887.9486000000015</v>
      </c>
      <c r="L59" s="39">
        <f t="shared" si="2"/>
        <v>50388.086200000012</v>
      </c>
      <c r="M59" s="18">
        <f>SUM(M58+H59+K59)</f>
        <v>1227977.8062000002</v>
      </c>
    </row>
    <row r="60" spans="2:13" x14ac:dyDescent="0.3">
      <c r="B60" s="49">
        <v>2019</v>
      </c>
      <c r="C60" s="20" t="s">
        <v>16</v>
      </c>
      <c r="D60" s="21">
        <v>0.06</v>
      </c>
      <c r="E60" s="22">
        <v>15219</v>
      </c>
      <c r="F60" s="17">
        <v>268863</v>
      </c>
      <c r="G60" s="13">
        <v>200000</v>
      </c>
      <c r="H60" s="22">
        <v>68863</v>
      </c>
      <c r="I60" s="18">
        <f t="shared" si="1"/>
        <v>1246452.7200000002</v>
      </c>
      <c r="J60" s="12" t="s">
        <v>24</v>
      </c>
      <c r="K60" s="19">
        <f>SUM(I60*0.5%)</f>
        <v>6232.2636000000011</v>
      </c>
      <c r="L60" s="39">
        <f t="shared" si="2"/>
        <v>56620.349800000011</v>
      </c>
      <c r="M60" s="18">
        <f>SUM(M59+H60+K60)</f>
        <v>1303073.0698000002</v>
      </c>
    </row>
    <row r="61" spans="2:13" x14ac:dyDescent="0.3">
      <c r="B61" s="49">
        <v>2019</v>
      </c>
      <c r="C61" s="20" t="s">
        <v>17</v>
      </c>
      <c r="D61" s="21">
        <v>0.06</v>
      </c>
      <c r="E61" s="22">
        <v>15219</v>
      </c>
      <c r="F61" s="17">
        <v>268863</v>
      </c>
      <c r="G61" s="13">
        <v>200000</v>
      </c>
      <c r="H61" s="22">
        <v>68863</v>
      </c>
      <c r="I61" s="18">
        <f t="shared" si="1"/>
        <v>1315315.7200000002</v>
      </c>
      <c r="J61" s="12" t="s">
        <v>24</v>
      </c>
      <c r="K61" s="19">
        <f>SUM(I61*0.5%)</f>
        <v>6576.5786000000007</v>
      </c>
      <c r="L61" s="39">
        <f t="shared" si="2"/>
        <v>63196.928400000012</v>
      </c>
      <c r="M61" s="18">
        <f>SUM(M60+H61+K61)</f>
        <v>1378512.6484000001</v>
      </c>
    </row>
    <row r="62" spans="2:13" x14ac:dyDescent="0.3">
      <c r="B62" s="49">
        <v>2019</v>
      </c>
      <c r="C62" s="20" t="s">
        <v>18</v>
      </c>
      <c r="D62" s="21">
        <v>0.06</v>
      </c>
      <c r="E62" s="22">
        <v>15219</v>
      </c>
      <c r="F62" s="17">
        <v>268863</v>
      </c>
      <c r="G62" s="13">
        <v>200000</v>
      </c>
      <c r="H62" s="22">
        <v>68863</v>
      </c>
      <c r="I62" s="18">
        <f t="shared" si="1"/>
        <v>1384178.7200000002</v>
      </c>
      <c r="J62" s="12" t="s">
        <v>24</v>
      </c>
      <c r="K62" s="19">
        <f>SUM(I62*0.5%)</f>
        <v>6920.8936000000012</v>
      </c>
      <c r="L62" s="39">
        <f t="shared" si="2"/>
        <v>70117.822000000015</v>
      </c>
      <c r="M62" s="18">
        <f>SUM(M61+H62+K62)</f>
        <v>1454296.5420000001</v>
      </c>
    </row>
    <row r="63" spans="2:13" x14ac:dyDescent="0.3">
      <c r="B63" s="49">
        <v>2019</v>
      </c>
      <c r="C63" s="20" t="s">
        <v>19</v>
      </c>
      <c r="D63" s="21">
        <v>0.06</v>
      </c>
      <c r="E63" s="22">
        <v>15219</v>
      </c>
      <c r="F63" s="17">
        <v>268863</v>
      </c>
      <c r="G63" s="13">
        <v>200000</v>
      </c>
      <c r="H63" s="22">
        <v>68863</v>
      </c>
      <c r="I63" s="18">
        <f t="shared" si="1"/>
        <v>1453041.7200000002</v>
      </c>
      <c r="J63" s="12" t="s">
        <v>24</v>
      </c>
      <c r="K63" s="19">
        <f>SUM(I63*0.5%)</f>
        <v>7265.2086000000008</v>
      </c>
      <c r="L63" s="39">
        <f t="shared" si="2"/>
        <v>77383.030600000013</v>
      </c>
      <c r="M63" s="18">
        <f>SUM(M62+H63+K63)</f>
        <v>1530424.7506000001</v>
      </c>
    </row>
    <row r="64" spans="2:13" x14ac:dyDescent="0.3">
      <c r="B64" s="49">
        <v>2019</v>
      </c>
      <c r="C64" s="20" t="s">
        <v>20</v>
      </c>
      <c r="D64" s="21">
        <v>0.06</v>
      </c>
      <c r="E64" s="22">
        <v>15219</v>
      </c>
      <c r="F64" s="17">
        <v>268863</v>
      </c>
      <c r="G64" s="13">
        <v>200000</v>
      </c>
      <c r="H64" s="22">
        <v>68863</v>
      </c>
      <c r="I64" s="18">
        <f t="shared" si="1"/>
        <v>1521904.7200000002</v>
      </c>
      <c r="J64" s="12" t="s">
        <v>24</v>
      </c>
      <c r="K64" s="19">
        <f>SUM(I64*0.5%)</f>
        <v>7609.5236000000014</v>
      </c>
      <c r="L64" s="39">
        <f t="shared" si="2"/>
        <v>84992.554200000013</v>
      </c>
      <c r="M64" s="18">
        <f>SUM(M63+H64+K64)</f>
        <v>1606897.2742000001</v>
      </c>
    </row>
    <row r="65" spans="2:13" x14ac:dyDescent="0.3">
      <c r="B65" s="49">
        <v>2019</v>
      </c>
      <c r="C65" s="20" t="s">
        <v>21</v>
      </c>
      <c r="D65" s="21">
        <v>0.06</v>
      </c>
      <c r="E65" s="22">
        <v>15219</v>
      </c>
      <c r="F65" s="17">
        <v>268863</v>
      </c>
      <c r="G65" s="13">
        <v>200000</v>
      </c>
      <c r="H65" s="22">
        <v>68863</v>
      </c>
      <c r="I65" s="18">
        <f t="shared" si="1"/>
        <v>1590767.7200000002</v>
      </c>
      <c r="J65" s="12" t="s">
        <v>24</v>
      </c>
      <c r="K65" s="19">
        <f>SUM(I65*0.5%)</f>
        <v>7953.838600000001</v>
      </c>
      <c r="L65" s="39">
        <f t="shared" si="2"/>
        <v>92946.392800000016</v>
      </c>
      <c r="M65" s="18">
        <f>SUM(M64+H65+K65)</f>
        <v>1683714.1128</v>
      </c>
    </row>
    <row r="66" spans="2:13" x14ac:dyDescent="0.3">
      <c r="B66" s="50">
        <v>2020</v>
      </c>
      <c r="C66" s="20" t="s">
        <v>10</v>
      </c>
      <c r="D66" s="21">
        <v>0.06</v>
      </c>
      <c r="E66" s="22">
        <f>SUM(F65*D66)</f>
        <v>16131.779999999999</v>
      </c>
      <c r="F66" s="17">
        <f>SUM(F65+E66)</f>
        <v>284994.78000000003</v>
      </c>
      <c r="G66" s="13">
        <v>200000</v>
      </c>
      <c r="H66" s="22">
        <f>SUM(F66-G66)</f>
        <v>84994.780000000028</v>
      </c>
      <c r="I66" s="18">
        <f t="shared" si="1"/>
        <v>1675762.5000000002</v>
      </c>
      <c r="J66" s="12" t="s">
        <v>24</v>
      </c>
      <c r="K66" s="19">
        <f>SUM(I66*0.5%)</f>
        <v>8378.8125000000018</v>
      </c>
      <c r="L66" s="39">
        <f t="shared" si="2"/>
        <v>101325.20530000002</v>
      </c>
      <c r="M66" s="18">
        <f>SUM(M65+H66+K66)</f>
        <v>1777087.7053</v>
      </c>
    </row>
    <row r="67" spans="2:13" x14ac:dyDescent="0.3">
      <c r="B67" s="50">
        <v>2020</v>
      </c>
      <c r="C67" s="20" t="s">
        <v>11</v>
      </c>
      <c r="D67" s="21">
        <v>0.06</v>
      </c>
      <c r="E67" s="22">
        <v>16132</v>
      </c>
      <c r="F67" s="17">
        <v>284995</v>
      </c>
      <c r="G67" s="13">
        <v>200000</v>
      </c>
      <c r="H67" s="22">
        <v>84995</v>
      </c>
      <c r="I67" s="18">
        <f t="shared" si="1"/>
        <v>1760757.5000000002</v>
      </c>
      <c r="J67" s="12" t="s">
        <v>24</v>
      </c>
      <c r="K67" s="19">
        <f>SUM(I67*0.5%)</f>
        <v>8803.7875000000022</v>
      </c>
      <c r="L67" s="39">
        <f t="shared" si="2"/>
        <v>110128.99280000002</v>
      </c>
      <c r="M67" s="18">
        <f>SUM(M66+H67+K67)</f>
        <v>1870886.4928000001</v>
      </c>
    </row>
    <row r="68" spans="2:13" x14ac:dyDescent="0.3">
      <c r="B68" s="50">
        <v>2020</v>
      </c>
      <c r="C68" s="20" t="s">
        <v>12</v>
      </c>
      <c r="D68" s="21">
        <v>0.06</v>
      </c>
      <c r="E68" s="22">
        <v>16132</v>
      </c>
      <c r="F68" s="17">
        <v>284995</v>
      </c>
      <c r="G68" s="22">
        <v>150000</v>
      </c>
      <c r="H68" s="22">
        <f>SUM(F68-G68)</f>
        <v>134995</v>
      </c>
      <c r="I68" s="18">
        <f t="shared" si="1"/>
        <v>1895752.5000000002</v>
      </c>
      <c r="J68" s="12" t="s">
        <v>24</v>
      </c>
      <c r="K68" s="19">
        <f>SUM(I68*0.5%)</f>
        <v>9478.7625000000007</v>
      </c>
      <c r="L68" s="39">
        <f t="shared" si="2"/>
        <v>119607.75530000002</v>
      </c>
      <c r="M68" s="18">
        <f>SUM(M67+H68+K68)</f>
        <v>2015360.2553000001</v>
      </c>
    </row>
    <row r="69" spans="2:13" x14ac:dyDescent="0.3">
      <c r="B69" s="50">
        <v>2020</v>
      </c>
      <c r="C69" s="20" t="s">
        <v>13</v>
      </c>
      <c r="D69" s="21">
        <v>0.06</v>
      </c>
      <c r="E69" s="22">
        <v>16132</v>
      </c>
      <c r="F69" s="17">
        <v>284995</v>
      </c>
      <c r="G69" s="22">
        <v>0</v>
      </c>
      <c r="H69" s="22">
        <f t="shared" ref="H69:H77" si="6">SUM(F69-G69)</f>
        <v>284995</v>
      </c>
      <c r="I69" s="18">
        <f t="shared" si="1"/>
        <v>2180747.5</v>
      </c>
      <c r="J69" s="12" t="s">
        <v>24</v>
      </c>
      <c r="K69" s="19">
        <f>SUM(I69*0.5%)</f>
        <v>10903.737500000001</v>
      </c>
      <c r="L69" s="39">
        <f t="shared" si="2"/>
        <v>130511.49280000002</v>
      </c>
      <c r="M69" s="18">
        <f>SUM(M68+H69+K69)</f>
        <v>2311258.9928000001</v>
      </c>
    </row>
    <row r="70" spans="2:13" x14ac:dyDescent="0.3">
      <c r="B70" s="50">
        <v>2020</v>
      </c>
      <c r="C70" s="20" t="s">
        <v>14</v>
      </c>
      <c r="D70" s="21">
        <v>0.06</v>
      </c>
      <c r="E70" s="22">
        <v>16132</v>
      </c>
      <c r="F70" s="17">
        <v>284995</v>
      </c>
      <c r="G70" s="22">
        <v>0</v>
      </c>
      <c r="H70" s="22">
        <f t="shared" si="6"/>
        <v>284995</v>
      </c>
      <c r="I70" s="18">
        <f t="shared" si="1"/>
        <v>2465742.5</v>
      </c>
      <c r="J70" s="12" t="s">
        <v>24</v>
      </c>
      <c r="K70" s="19">
        <f>SUM(I70*0.5%)</f>
        <v>12328.7125</v>
      </c>
      <c r="L70" s="39">
        <f t="shared" si="2"/>
        <v>142840.20530000003</v>
      </c>
      <c r="M70" s="18">
        <f>SUM(M69+H70+K70)</f>
        <v>2608582.7053</v>
      </c>
    </row>
    <row r="71" spans="2:13" x14ac:dyDescent="0.3">
      <c r="B71" s="50">
        <v>2020</v>
      </c>
      <c r="C71" s="20" t="s">
        <v>15</v>
      </c>
      <c r="D71" s="21">
        <v>0.06</v>
      </c>
      <c r="E71" s="22">
        <v>16132</v>
      </c>
      <c r="F71" s="17">
        <v>284995</v>
      </c>
      <c r="G71" s="22">
        <v>0</v>
      </c>
      <c r="H71" s="22">
        <f t="shared" si="6"/>
        <v>284995</v>
      </c>
      <c r="I71" s="18">
        <f t="shared" ref="I71:I106" si="7">SUM(H71+I70)</f>
        <v>2750737.5</v>
      </c>
      <c r="J71" s="12" t="s">
        <v>24</v>
      </c>
      <c r="K71" s="19">
        <f>SUM(I71*0.5%)</f>
        <v>13753.6875</v>
      </c>
      <c r="L71" s="39">
        <f t="shared" ref="L71:L93" si="8">SUM(K71+L70)</f>
        <v>156593.89280000003</v>
      </c>
      <c r="M71" s="18">
        <f>SUM(M70+H71+K71)</f>
        <v>2907331.3928</v>
      </c>
    </row>
    <row r="72" spans="2:13" x14ac:dyDescent="0.3">
      <c r="B72" s="50">
        <v>2020</v>
      </c>
      <c r="C72" s="20" t="s">
        <v>16</v>
      </c>
      <c r="D72" s="21">
        <v>0.06</v>
      </c>
      <c r="E72" s="22">
        <v>16132</v>
      </c>
      <c r="F72" s="17">
        <v>284995</v>
      </c>
      <c r="G72" s="22">
        <v>0</v>
      </c>
      <c r="H72" s="22">
        <f t="shared" si="6"/>
        <v>284995</v>
      </c>
      <c r="I72" s="18">
        <f t="shared" si="7"/>
        <v>3035732.5</v>
      </c>
      <c r="J72" s="12" t="s">
        <v>24</v>
      </c>
      <c r="K72" s="19">
        <f>SUM(I72*0.5%)</f>
        <v>15178.6625</v>
      </c>
      <c r="L72" s="39">
        <f t="shared" si="8"/>
        <v>171772.55530000004</v>
      </c>
      <c r="M72" s="18">
        <f>SUM(M71+H72+K72)</f>
        <v>3207505.0553000001</v>
      </c>
    </row>
    <row r="73" spans="2:13" x14ac:dyDescent="0.3">
      <c r="B73" s="50">
        <v>2020</v>
      </c>
      <c r="C73" s="20" t="s">
        <v>17</v>
      </c>
      <c r="D73" s="21">
        <v>0.06</v>
      </c>
      <c r="E73" s="22">
        <v>16132</v>
      </c>
      <c r="F73" s="17">
        <v>284995</v>
      </c>
      <c r="G73" s="22">
        <v>0</v>
      </c>
      <c r="H73" s="22">
        <f t="shared" si="6"/>
        <v>284995</v>
      </c>
      <c r="I73" s="18">
        <f t="shared" si="7"/>
        <v>3320727.5</v>
      </c>
      <c r="J73" s="12" t="s">
        <v>24</v>
      </c>
      <c r="K73" s="19">
        <f>SUM(I73*0.5%)</f>
        <v>16603.637500000001</v>
      </c>
      <c r="L73" s="39">
        <f t="shared" si="8"/>
        <v>188376.19280000005</v>
      </c>
      <c r="M73" s="18">
        <f>SUM(M72+H73+K73)</f>
        <v>3509103.6928000003</v>
      </c>
    </row>
    <row r="74" spans="2:13" x14ac:dyDescent="0.3">
      <c r="B74" s="50">
        <v>2020</v>
      </c>
      <c r="C74" s="20" t="s">
        <v>18</v>
      </c>
      <c r="D74" s="21">
        <v>0.06</v>
      </c>
      <c r="E74" s="22">
        <v>16132</v>
      </c>
      <c r="F74" s="17">
        <v>284995</v>
      </c>
      <c r="G74" s="22">
        <v>0</v>
      </c>
      <c r="H74" s="22">
        <f t="shared" si="6"/>
        <v>284995</v>
      </c>
      <c r="I74" s="18">
        <f t="shared" si="7"/>
        <v>3605722.5</v>
      </c>
      <c r="J74" s="12" t="s">
        <v>24</v>
      </c>
      <c r="K74" s="19">
        <f>SUM(I74*0.5%)</f>
        <v>18028.612499999999</v>
      </c>
      <c r="L74" s="39">
        <f t="shared" si="8"/>
        <v>206404.80530000004</v>
      </c>
      <c r="M74" s="18">
        <f>SUM(M73+H74+K74)</f>
        <v>3812127.3053000001</v>
      </c>
    </row>
    <row r="75" spans="2:13" x14ac:dyDescent="0.3">
      <c r="B75" s="50">
        <v>2020</v>
      </c>
      <c r="C75" s="20" t="s">
        <v>19</v>
      </c>
      <c r="D75" s="21">
        <v>0.06</v>
      </c>
      <c r="E75" s="22">
        <v>16132</v>
      </c>
      <c r="F75" s="17">
        <v>284995</v>
      </c>
      <c r="G75" s="22">
        <v>0</v>
      </c>
      <c r="H75" s="22">
        <f t="shared" si="6"/>
        <v>284995</v>
      </c>
      <c r="I75" s="18">
        <f t="shared" si="7"/>
        <v>3890717.5</v>
      </c>
      <c r="J75" s="12" t="s">
        <v>24</v>
      </c>
      <c r="K75" s="19">
        <f>SUM(I75*0.5%)</f>
        <v>19453.587500000001</v>
      </c>
      <c r="L75" s="39">
        <f t="shared" si="8"/>
        <v>225858.39280000003</v>
      </c>
      <c r="M75" s="18">
        <f>SUM(M74+H75+K75)</f>
        <v>4116575.8928</v>
      </c>
    </row>
    <row r="76" spans="2:13" x14ac:dyDescent="0.3">
      <c r="B76" s="50">
        <v>2020</v>
      </c>
      <c r="C76" s="20" t="s">
        <v>20</v>
      </c>
      <c r="D76" s="21">
        <v>0.06</v>
      </c>
      <c r="E76" s="22">
        <v>16132</v>
      </c>
      <c r="F76" s="17">
        <v>284995</v>
      </c>
      <c r="G76" s="22">
        <v>0</v>
      </c>
      <c r="H76" s="22">
        <f t="shared" si="6"/>
        <v>284995</v>
      </c>
      <c r="I76" s="18">
        <f t="shared" si="7"/>
        <v>4175712.5</v>
      </c>
      <c r="J76" s="12" t="s">
        <v>24</v>
      </c>
      <c r="K76" s="19">
        <f>SUM(I76*0.5%)</f>
        <v>20878.5625</v>
      </c>
      <c r="L76" s="39">
        <f t="shared" si="8"/>
        <v>246736.95530000003</v>
      </c>
      <c r="M76" s="18">
        <f>SUM(M75+H76+K76)</f>
        <v>4422449.4552999996</v>
      </c>
    </row>
    <row r="77" spans="2:13" x14ac:dyDescent="0.3">
      <c r="B77" s="50">
        <v>2020</v>
      </c>
      <c r="C77" s="20" t="s">
        <v>21</v>
      </c>
      <c r="D77" s="21">
        <v>0.06</v>
      </c>
      <c r="E77" s="22">
        <v>16132</v>
      </c>
      <c r="F77" s="17">
        <v>284995</v>
      </c>
      <c r="G77" s="22">
        <v>0</v>
      </c>
      <c r="H77" s="22">
        <f t="shared" si="6"/>
        <v>284995</v>
      </c>
      <c r="I77" s="18">
        <f t="shared" si="7"/>
        <v>4460707.5</v>
      </c>
      <c r="J77" s="12" t="s">
        <v>24</v>
      </c>
      <c r="K77" s="19">
        <f>SUM(I77*0.5%)</f>
        <v>22303.537500000002</v>
      </c>
      <c r="L77" s="39">
        <f t="shared" si="8"/>
        <v>269040.49280000001</v>
      </c>
      <c r="M77" s="18">
        <f>SUM(M76+H77+K77)</f>
        <v>4729747.9927999992</v>
      </c>
    </row>
    <row r="78" spans="2:13" x14ac:dyDescent="0.3">
      <c r="B78" s="50">
        <v>2021</v>
      </c>
      <c r="C78" s="20" t="s">
        <v>10</v>
      </c>
      <c r="D78" s="24">
        <v>3.5000000000000003E-2</v>
      </c>
      <c r="E78" s="22">
        <v>9974</v>
      </c>
      <c r="F78" s="17">
        <f>SUM(F77+E78)</f>
        <v>294969</v>
      </c>
      <c r="G78" s="22">
        <v>0</v>
      </c>
      <c r="H78" s="22">
        <v>294969</v>
      </c>
      <c r="I78" s="18">
        <f t="shared" si="7"/>
        <v>4755676.5</v>
      </c>
      <c r="J78" s="12" t="s">
        <v>24</v>
      </c>
      <c r="K78" s="19">
        <f>SUM(I78*0.5%)</f>
        <v>23778.3825</v>
      </c>
      <c r="L78" s="39">
        <f t="shared" si="8"/>
        <v>292818.87530000001</v>
      </c>
      <c r="M78" s="18">
        <f>SUM(M77+H78+K78)</f>
        <v>5048495.3752999995</v>
      </c>
    </row>
    <row r="79" spans="2:13" x14ac:dyDescent="0.3">
      <c r="B79" s="50">
        <v>2021</v>
      </c>
      <c r="C79" s="20" t="s">
        <v>11</v>
      </c>
      <c r="D79" s="24">
        <v>3.5000000000000003E-2</v>
      </c>
      <c r="E79" s="22">
        <v>9974</v>
      </c>
      <c r="F79" s="17">
        <v>294969</v>
      </c>
      <c r="G79" s="22">
        <v>0</v>
      </c>
      <c r="H79" s="22">
        <v>294969</v>
      </c>
      <c r="I79" s="18">
        <f t="shared" si="7"/>
        <v>5050645.5</v>
      </c>
      <c r="J79" s="12" t="s">
        <v>24</v>
      </c>
      <c r="K79" s="19">
        <f>SUM(I79*0.5%)</f>
        <v>25253.227500000001</v>
      </c>
      <c r="L79" s="39">
        <f t="shared" si="8"/>
        <v>318072.10279999999</v>
      </c>
      <c r="M79" s="18">
        <f>SUM(M78+H79+K79)</f>
        <v>5368717.6027999995</v>
      </c>
    </row>
    <row r="80" spans="2:13" x14ac:dyDescent="0.3">
      <c r="B80" s="50">
        <v>2021</v>
      </c>
      <c r="C80" s="20" t="s">
        <v>12</v>
      </c>
      <c r="D80" s="24">
        <v>3.5000000000000003E-2</v>
      </c>
      <c r="E80" s="22">
        <v>9974</v>
      </c>
      <c r="F80" s="17">
        <v>294969</v>
      </c>
      <c r="G80" s="22">
        <v>0</v>
      </c>
      <c r="H80" s="22">
        <v>294969</v>
      </c>
      <c r="I80" s="18">
        <f t="shared" si="7"/>
        <v>5345614.5</v>
      </c>
      <c r="J80" s="12" t="s">
        <v>24</v>
      </c>
      <c r="K80" s="19">
        <f>SUM(I80*0.5%)</f>
        <v>26728.072500000002</v>
      </c>
      <c r="L80" s="39">
        <f t="shared" si="8"/>
        <v>344800.1753</v>
      </c>
      <c r="M80" s="18">
        <f>SUM(M79+H80+K80)</f>
        <v>5690414.6752999993</v>
      </c>
    </row>
    <row r="81" spans="2:13" x14ac:dyDescent="0.3">
      <c r="B81" s="50">
        <v>2021</v>
      </c>
      <c r="C81" s="20" t="s">
        <v>13</v>
      </c>
      <c r="D81" s="24">
        <v>3.5000000000000003E-2</v>
      </c>
      <c r="E81" s="22">
        <v>9974</v>
      </c>
      <c r="F81" s="17">
        <v>294969</v>
      </c>
      <c r="G81" s="22">
        <v>0</v>
      </c>
      <c r="H81" s="22">
        <v>294969</v>
      </c>
      <c r="I81" s="18">
        <f t="shared" si="7"/>
        <v>5640583.5</v>
      </c>
      <c r="J81" s="12" t="s">
        <v>24</v>
      </c>
      <c r="K81" s="19">
        <f>SUM(I81*0.5%)</f>
        <v>28202.9175</v>
      </c>
      <c r="L81" s="39">
        <f t="shared" si="8"/>
        <v>373003.09279999998</v>
      </c>
      <c r="M81" s="18">
        <f>SUM(M80+H81+K81)</f>
        <v>6013586.5927999998</v>
      </c>
    </row>
    <row r="82" spans="2:13" x14ac:dyDescent="0.3">
      <c r="B82" s="50">
        <v>2021</v>
      </c>
      <c r="C82" s="20" t="s">
        <v>14</v>
      </c>
      <c r="D82" s="24">
        <v>3.5000000000000003E-2</v>
      </c>
      <c r="E82" s="22">
        <v>9974</v>
      </c>
      <c r="F82" s="17">
        <v>294969</v>
      </c>
      <c r="G82" s="22">
        <v>0</v>
      </c>
      <c r="H82" s="22">
        <v>294969</v>
      </c>
      <c r="I82" s="18">
        <f t="shared" si="7"/>
        <v>5935552.5</v>
      </c>
      <c r="J82" s="12" t="s">
        <v>24</v>
      </c>
      <c r="K82" s="19">
        <f>SUM(I82*0.5%)</f>
        <v>29677.762500000001</v>
      </c>
      <c r="L82" s="39">
        <f t="shared" si="8"/>
        <v>402680.8553</v>
      </c>
      <c r="M82" s="18">
        <f>SUM(M81+H82+K82)</f>
        <v>6338233.3552999999</v>
      </c>
    </row>
    <row r="83" spans="2:13" x14ac:dyDescent="0.3">
      <c r="B83" s="50">
        <v>2021</v>
      </c>
      <c r="C83" s="20" t="s">
        <v>15</v>
      </c>
      <c r="D83" s="24">
        <v>3.5000000000000003E-2</v>
      </c>
      <c r="E83" s="22">
        <v>9974</v>
      </c>
      <c r="F83" s="17">
        <v>294969</v>
      </c>
      <c r="G83" s="22">
        <v>0</v>
      </c>
      <c r="H83" s="22">
        <v>294969</v>
      </c>
      <c r="I83" s="18">
        <f t="shared" si="7"/>
        <v>6230521.5</v>
      </c>
      <c r="J83" s="12" t="s">
        <v>24</v>
      </c>
      <c r="K83" s="19">
        <f>SUM(I83*0.5%)</f>
        <v>31152.607500000002</v>
      </c>
      <c r="L83" s="39">
        <f t="shared" si="8"/>
        <v>433833.46279999998</v>
      </c>
      <c r="M83" s="18">
        <f>SUM(M82+H83+K83)</f>
        <v>6664354.9627999999</v>
      </c>
    </row>
    <row r="84" spans="2:13" x14ac:dyDescent="0.3">
      <c r="B84" s="50">
        <v>2021</v>
      </c>
      <c r="C84" s="20" t="s">
        <v>16</v>
      </c>
      <c r="D84" s="24">
        <v>3.5000000000000003E-2</v>
      </c>
      <c r="E84" s="22">
        <v>9974</v>
      </c>
      <c r="F84" s="17">
        <v>294969</v>
      </c>
      <c r="G84" s="22">
        <v>0</v>
      </c>
      <c r="H84" s="22">
        <v>294969</v>
      </c>
      <c r="I84" s="18">
        <f t="shared" si="7"/>
        <v>6525490.5</v>
      </c>
      <c r="J84" s="12" t="s">
        <v>24</v>
      </c>
      <c r="K84" s="19">
        <f>SUM(I84*0.5%)</f>
        <v>32627.452499999999</v>
      </c>
      <c r="L84" s="39">
        <f t="shared" si="8"/>
        <v>466460.91529999999</v>
      </c>
      <c r="M84" s="18">
        <f>SUM(M83+H84+K84)</f>
        <v>6991951.4152999995</v>
      </c>
    </row>
    <row r="85" spans="2:13" x14ac:dyDescent="0.3">
      <c r="B85" s="50">
        <v>2021</v>
      </c>
      <c r="C85" s="20" t="s">
        <v>17</v>
      </c>
      <c r="D85" s="24">
        <v>3.5000000000000003E-2</v>
      </c>
      <c r="E85" s="22">
        <v>9974</v>
      </c>
      <c r="F85" s="17">
        <v>294969</v>
      </c>
      <c r="G85" s="22">
        <v>0</v>
      </c>
      <c r="H85" s="22">
        <v>294969</v>
      </c>
      <c r="I85" s="18">
        <f t="shared" si="7"/>
        <v>6820459.5</v>
      </c>
      <c r="J85" s="12" t="s">
        <v>24</v>
      </c>
      <c r="K85" s="19">
        <f>SUM(I85*0.5%)</f>
        <v>34102.297500000001</v>
      </c>
      <c r="L85" s="39">
        <f t="shared" si="8"/>
        <v>500563.21279999998</v>
      </c>
      <c r="M85" s="18">
        <f>SUM(M84+H85+K85)</f>
        <v>7321022.7127999999</v>
      </c>
    </row>
    <row r="86" spans="2:13" x14ac:dyDescent="0.3">
      <c r="B86" s="50">
        <v>2021</v>
      </c>
      <c r="C86" s="20" t="s">
        <v>18</v>
      </c>
      <c r="D86" s="24">
        <v>3.5000000000000003E-2</v>
      </c>
      <c r="E86" s="22">
        <v>9974</v>
      </c>
      <c r="F86" s="17">
        <v>294969</v>
      </c>
      <c r="G86" s="22">
        <v>0</v>
      </c>
      <c r="H86" s="22">
        <v>294969</v>
      </c>
      <c r="I86" s="18">
        <f t="shared" si="7"/>
        <v>7115428.5</v>
      </c>
      <c r="J86" s="12" t="s">
        <v>24</v>
      </c>
      <c r="K86" s="19">
        <f>SUM(I86*0.5%)</f>
        <v>35577.142500000002</v>
      </c>
      <c r="L86" s="39">
        <f t="shared" si="8"/>
        <v>536140.35529999994</v>
      </c>
      <c r="M86" s="18">
        <f>SUM(M85+H86+K86)</f>
        <v>7651568.8552999999</v>
      </c>
    </row>
    <row r="87" spans="2:13" x14ac:dyDescent="0.3">
      <c r="B87" s="50">
        <v>2021</v>
      </c>
      <c r="C87" s="20" t="s">
        <v>19</v>
      </c>
      <c r="D87" s="24">
        <v>3.5000000000000003E-2</v>
      </c>
      <c r="E87" s="22">
        <v>9974</v>
      </c>
      <c r="F87" s="17">
        <v>294969</v>
      </c>
      <c r="G87" s="22">
        <v>0</v>
      </c>
      <c r="H87" s="22">
        <v>294969</v>
      </c>
      <c r="I87" s="18">
        <f t="shared" si="7"/>
        <v>7410397.5</v>
      </c>
      <c r="J87" s="12" t="s">
        <v>24</v>
      </c>
      <c r="K87" s="19">
        <f>SUM(I87*0.5%)</f>
        <v>37051.987500000003</v>
      </c>
      <c r="L87" s="39">
        <f t="shared" si="8"/>
        <v>573192.34279999998</v>
      </c>
      <c r="M87" s="18">
        <f>SUM(M86+H87+K87)</f>
        <v>7983589.8427999998</v>
      </c>
    </row>
    <row r="88" spans="2:13" x14ac:dyDescent="0.3">
      <c r="B88" s="50">
        <v>2021</v>
      </c>
      <c r="C88" s="20" t="s">
        <v>20</v>
      </c>
      <c r="D88" s="24">
        <v>3.5000000000000003E-2</v>
      </c>
      <c r="E88" s="22">
        <v>9974</v>
      </c>
      <c r="F88" s="17">
        <v>294969</v>
      </c>
      <c r="G88" s="22">
        <v>0</v>
      </c>
      <c r="H88" s="22">
        <v>294969</v>
      </c>
      <c r="I88" s="18">
        <f t="shared" si="7"/>
        <v>7705366.5</v>
      </c>
      <c r="J88" s="12" t="s">
        <v>24</v>
      </c>
      <c r="K88" s="19">
        <f>SUM(I88*0.5%)</f>
        <v>38526.832500000004</v>
      </c>
      <c r="L88" s="39">
        <f t="shared" si="8"/>
        <v>611719.1753</v>
      </c>
      <c r="M88" s="18">
        <f>SUM(M87+H88+K88)</f>
        <v>8317085.6752999993</v>
      </c>
    </row>
    <row r="89" spans="2:13" x14ac:dyDescent="0.3">
      <c r="B89" s="50">
        <v>2021</v>
      </c>
      <c r="C89" s="20" t="s">
        <v>21</v>
      </c>
      <c r="D89" s="24">
        <v>3.5000000000000003E-2</v>
      </c>
      <c r="E89" s="22">
        <v>9974</v>
      </c>
      <c r="F89" s="17">
        <v>294969</v>
      </c>
      <c r="G89" s="22">
        <v>0</v>
      </c>
      <c r="H89" s="22">
        <v>294969</v>
      </c>
      <c r="I89" s="18">
        <f t="shared" si="7"/>
        <v>8000335.5</v>
      </c>
      <c r="J89" s="12" t="s">
        <v>24</v>
      </c>
      <c r="K89" s="19">
        <f>SUM(I89*0.5%)</f>
        <v>40001.677499999998</v>
      </c>
      <c r="L89" s="39">
        <f t="shared" si="8"/>
        <v>651720.85279999999</v>
      </c>
      <c r="M89" s="18">
        <f>SUM(M88+H89+K89)</f>
        <v>8652056.3527999986</v>
      </c>
    </row>
    <row r="90" spans="2:13" x14ac:dyDescent="0.3">
      <c r="B90" s="50">
        <v>2022</v>
      </c>
      <c r="C90" s="20" t="s">
        <v>10</v>
      </c>
      <c r="D90" s="24">
        <v>0.1007</v>
      </c>
      <c r="E90" s="22">
        <f>SUM(F89*D90)</f>
        <v>29703.3783</v>
      </c>
      <c r="F90" s="17">
        <f>SUM(F89+E90)</f>
        <v>324672.37829999998</v>
      </c>
      <c r="G90" s="22">
        <v>0</v>
      </c>
      <c r="H90" s="17">
        <v>324672</v>
      </c>
      <c r="I90" s="18">
        <f t="shared" si="7"/>
        <v>8325007.5</v>
      </c>
      <c r="J90" s="12" t="s">
        <v>24</v>
      </c>
      <c r="K90" s="19">
        <f>SUM(I90*0.5%)</f>
        <v>41625.037499999999</v>
      </c>
      <c r="L90" s="39">
        <f t="shared" si="8"/>
        <v>693345.89029999997</v>
      </c>
      <c r="M90" s="18">
        <f>SUM(M89+H90+K90)</f>
        <v>9018353.3902999982</v>
      </c>
    </row>
    <row r="91" spans="2:13" x14ac:dyDescent="0.3">
      <c r="B91" s="50">
        <v>2022</v>
      </c>
      <c r="C91" s="20" t="s">
        <v>11</v>
      </c>
      <c r="D91" s="24">
        <v>0.1007</v>
      </c>
      <c r="E91" s="22">
        <v>29703</v>
      </c>
      <c r="F91" s="17">
        <v>324672</v>
      </c>
      <c r="G91" s="22">
        <v>0</v>
      </c>
      <c r="H91" s="22">
        <v>324672</v>
      </c>
      <c r="I91" s="18">
        <f t="shared" si="7"/>
        <v>8649679.5</v>
      </c>
      <c r="J91" s="12" t="s">
        <v>24</v>
      </c>
      <c r="K91" s="19">
        <f>SUM(I91*0.5%)</f>
        <v>43248.397499999999</v>
      </c>
      <c r="L91" s="39">
        <f t="shared" si="8"/>
        <v>736594.28779999993</v>
      </c>
      <c r="M91" s="18">
        <f>SUM(M90+H91+K91)</f>
        <v>9386273.7877999991</v>
      </c>
    </row>
    <row r="92" spans="2:13" x14ac:dyDescent="0.3">
      <c r="B92" s="50">
        <v>2022</v>
      </c>
      <c r="C92" s="20" t="s">
        <v>12</v>
      </c>
      <c r="D92" s="24">
        <v>0.1007</v>
      </c>
      <c r="E92" s="22">
        <v>29703</v>
      </c>
      <c r="F92" s="17">
        <v>324672</v>
      </c>
      <c r="G92" s="22">
        <v>0</v>
      </c>
      <c r="H92" s="22">
        <v>324672</v>
      </c>
      <c r="I92" s="18">
        <f t="shared" si="7"/>
        <v>8974351.5</v>
      </c>
      <c r="J92" s="12" t="s">
        <v>24</v>
      </c>
      <c r="K92" s="19">
        <f>SUM(I92*0.5%)</f>
        <v>44871.7575</v>
      </c>
      <c r="L92" s="39">
        <f t="shared" si="8"/>
        <v>781466.04529999988</v>
      </c>
      <c r="M92" s="18">
        <f>SUM(M91+H92+K92)</f>
        <v>9755817.5452999994</v>
      </c>
    </row>
    <row r="93" spans="2:13" x14ac:dyDescent="0.3">
      <c r="B93" s="50">
        <v>2022</v>
      </c>
      <c r="C93" s="20" t="s">
        <v>13</v>
      </c>
      <c r="D93" s="24">
        <v>0.1007</v>
      </c>
      <c r="E93" s="22">
        <v>29703</v>
      </c>
      <c r="F93" s="17">
        <v>324672</v>
      </c>
      <c r="G93" s="22">
        <v>0</v>
      </c>
      <c r="H93" s="22">
        <v>324672</v>
      </c>
      <c r="I93" s="18">
        <f t="shared" si="7"/>
        <v>9299023.5</v>
      </c>
      <c r="J93" s="12" t="s">
        <v>24</v>
      </c>
      <c r="K93" s="19">
        <f>SUM(I93*0.5%)</f>
        <v>46495.1175</v>
      </c>
      <c r="L93" s="39">
        <f t="shared" si="8"/>
        <v>827961.16279999993</v>
      </c>
      <c r="M93" s="18">
        <f>SUM(M92+H93+K93)</f>
        <v>10126984.662799999</v>
      </c>
    </row>
    <row r="94" spans="2:13" x14ac:dyDescent="0.3">
      <c r="B94" s="50">
        <v>2022</v>
      </c>
      <c r="C94" s="20" t="s">
        <v>14</v>
      </c>
      <c r="D94" s="24">
        <v>0.1007</v>
      </c>
      <c r="E94" s="22">
        <v>29703</v>
      </c>
      <c r="F94" s="17">
        <v>324672</v>
      </c>
      <c r="G94" s="22">
        <v>0</v>
      </c>
      <c r="H94" s="22">
        <v>324672</v>
      </c>
      <c r="I94" s="18">
        <f t="shared" si="7"/>
        <v>9623695.5</v>
      </c>
      <c r="J94" s="12" t="s">
        <v>24</v>
      </c>
      <c r="K94" s="19">
        <f>SUM(I94*0.5%)</f>
        <v>48118.477500000001</v>
      </c>
      <c r="L94" s="39">
        <f>SUM(K94+L93)</f>
        <v>876079.64029999997</v>
      </c>
      <c r="M94" s="18">
        <f>SUM(M93+H94+K94)</f>
        <v>10499775.140299998</v>
      </c>
    </row>
    <row r="95" spans="2:13" x14ac:dyDescent="0.3">
      <c r="B95" s="50">
        <v>2022</v>
      </c>
      <c r="C95" s="20" t="s">
        <v>15</v>
      </c>
      <c r="D95" s="24">
        <v>0.1007</v>
      </c>
      <c r="E95" s="22">
        <v>29703</v>
      </c>
      <c r="F95" s="17">
        <v>324672</v>
      </c>
      <c r="G95" s="22">
        <v>0</v>
      </c>
      <c r="H95" s="22">
        <v>324672</v>
      </c>
      <c r="I95" s="18">
        <f t="shared" si="7"/>
        <v>9948367.5</v>
      </c>
      <c r="J95" s="12" t="s">
        <v>24</v>
      </c>
      <c r="K95" s="19">
        <f>SUM(I95*0.5%)</f>
        <v>49741.837500000001</v>
      </c>
      <c r="L95" s="39">
        <f t="shared" ref="L95:L106" si="9">SUM(K95+L94)</f>
        <v>925821.47779999999</v>
      </c>
      <c r="M95" s="18">
        <f>SUM(M94+H95+K95)</f>
        <v>10874188.977799999</v>
      </c>
    </row>
    <row r="96" spans="2:13" x14ac:dyDescent="0.3">
      <c r="B96" s="50">
        <v>2022</v>
      </c>
      <c r="C96" s="20" t="s">
        <v>16</v>
      </c>
      <c r="D96" s="24">
        <v>0.1007</v>
      </c>
      <c r="E96" s="22">
        <v>29703</v>
      </c>
      <c r="F96" s="17">
        <v>324672</v>
      </c>
      <c r="G96" s="22">
        <v>0</v>
      </c>
      <c r="H96" s="22">
        <v>324672</v>
      </c>
      <c r="I96" s="18">
        <f t="shared" si="7"/>
        <v>10273039.5</v>
      </c>
      <c r="J96" s="12" t="s">
        <v>24</v>
      </c>
      <c r="K96" s="19">
        <f>SUM(I96*0.5%)</f>
        <v>51365.197500000002</v>
      </c>
      <c r="L96" s="39">
        <f t="shared" si="9"/>
        <v>977186.6753</v>
      </c>
      <c r="M96" s="18">
        <f>SUM(M95+H96+K96)</f>
        <v>11250226.175299998</v>
      </c>
    </row>
    <row r="97" spans="2:13" x14ac:dyDescent="0.3">
      <c r="B97" s="50">
        <v>2022</v>
      </c>
      <c r="C97" s="20" t="s">
        <v>17</v>
      </c>
      <c r="D97" s="24">
        <v>0.1007</v>
      </c>
      <c r="E97" s="22">
        <v>29703</v>
      </c>
      <c r="F97" s="17">
        <v>324672</v>
      </c>
      <c r="G97" s="22">
        <v>0</v>
      </c>
      <c r="H97" s="22">
        <v>324672</v>
      </c>
      <c r="I97" s="18">
        <f t="shared" si="7"/>
        <v>10597711.5</v>
      </c>
      <c r="J97" s="12" t="s">
        <v>24</v>
      </c>
      <c r="K97" s="19">
        <f>SUM(I97*0.5%)</f>
        <v>52988.557500000003</v>
      </c>
      <c r="L97" s="39">
        <f t="shared" si="9"/>
        <v>1030175.2328</v>
      </c>
      <c r="M97" s="18">
        <f>SUM(M96+H97+K97)</f>
        <v>11627886.732799998</v>
      </c>
    </row>
    <row r="98" spans="2:13" x14ac:dyDescent="0.3">
      <c r="B98" s="50">
        <v>2022</v>
      </c>
      <c r="C98" s="20" t="s">
        <v>18</v>
      </c>
      <c r="D98" s="24">
        <v>0.1007</v>
      </c>
      <c r="E98" s="22">
        <v>29703</v>
      </c>
      <c r="F98" s="17">
        <v>324672</v>
      </c>
      <c r="G98" s="22">
        <v>0</v>
      </c>
      <c r="H98" s="22">
        <v>324672</v>
      </c>
      <c r="I98" s="18">
        <f t="shared" si="7"/>
        <v>10922383.5</v>
      </c>
      <c r="J98" s="12" t="s">
        <v>24</v>
      </c>
      <c r="K98" s="19">
        <f>SUM(I98*0.5%)</f>
        <v>54611.917500000003</v>
      </c>
      <c r="L98" s="39">
        <f t="shared" si="9"/>
        <v>1084787.1503000001</v>
      </c>
      <c r="M98" s="18">
        <f>SUM(M97+H98+K98)</f>
        <v>12007170.650299998</v>
      </c>
    </row>
    <row r="99" spans="2:13" x14ac:dyDescent="0.3">
      <c r="B99" s="50">
        <v>2022</v>
      </c>
      <c r="C99" s="20" t="s">
        <v>19</v>
      </c>
      <c r="D99" s="24">
        <v>0.1007</v>
      </c>
      <c r="E99" s="22">
        <v>29703</v>
      </c>
      <c r="F99" s="17">
        <v>324672</v>
      </c>
      <c r="G99" s="22">
        <v>0</v>
      </c>
      <c r="H99" s="22">
        <v>324672</v>
      </c>
      <c r="I99" s="18">
        <f t="shared" si="7"/>
        <v>11247055.5</v>
      </c>
      <c r="J99" s="12" t="s">
        <v>24</v>
      </c>
      <c r="K99" s="19">
        <f>SUM(I99*0.5%)</f>
        <v>56235.277500000004</v>
      </c>
      <c r="L99" s="39">
        <f t="shared" si="9"/>
        <v>1141022.4278000002</v>
      </c>
      <c r="M99" s="18">
        <f>SUM(M98+H99+K99)</f>
        <v>12388077.927799998</v>
      </c>
    </row>
    <row r="100" spans="2:13" x14ac:dyDescent="0.3">
      <c r="B100" s="50">
        <v>2022</v>
      </c>
      <c r="C100" s="20" t="s">
        <v>20</v>
      </c>
      <c r="D100" s="24">
        <v>0.1007</v>
      </c>
      <c r="E100" s="22">
        <v>29703</v>
      </c>
      <c r="F100" s="17">
        <v>324672</v>
      </c>
      <c r="G100" s="22">
        <v>0</v>
      </c>
      <c r="H100" s="22">
        <v>324672</v>
      </c>
      <c r="I100" s="18">
        <f t="shared" si="7"/>
        <v>11571727.5</v>
      </c>
      <c r="J100" s="12" t="s">
        <v>24</v>
      </c>
      <c r="K100" s="19">
        <f>SUM(I100*0.5%)</f>
        <v>57858.637500000004</v>
      </c>
      <c r="L100" s="39">
        <f t="shared" si="9"/>
        <v>1198881.0653000001</v>
      </c>
      <c r="M100" s="18">
        <f>SUM(M99+H100+K100)</f>
        <v>12770608.565299997</v>
      </c>
    </row>
    <row r="101" spans="2:13" x14ac:dyDescent="0.3">
      <c r="B101" s="50">
        <v>2022</v>
      </c>
      <c r="C101" s="20" t="s">
        <v>21</v>
      </c>
      <c r="D101" s="24">
        <v>0.1007</v>
      </c>
      <c r="E101" s="22">
        <v>29703</v>
      </c>
      <c r="F101" s="17">
        <v>324672</v>
      </c>
      <c r="G101" s="22">
        <v>0</v>
      </c>
      <c r="H101" s="22">
        <v>324672</v>
      </c>
      <c r="I101" s="18">
        <f t="shared" si="7"/>
        <v>11896399.5</v>
      </c>
      <c r="J101" s="12" t="s">
        <v>24</v>
      </c>
      <c r="K101" s="19">
        <f>SUM(I101*0.5%)</f>
        <v>59481.997499999998</v>
      </c>
      <c r="L101" s="39">
        <f t="shared" si="9"/>
        <v>1258363.0628000002</v>
      </c>
      <c r="M101" s="18">
        <f>SUM(M100+H101+K101)</f>
        <v>13154762.562799998</v>
      </c>
    </row>
    <row r="102" spans="2:13" x14ac:dyDescent="0.3">
      <c r="B102" s="50">
        <v>2023</v>
      </c>
      <c r="C102" s="20" t="s">
        <v>10</v>
      </c>
      <c r="D102" s="24">
        <v>0.16</v>
      </c>
      <c r="E102" s="17">
        <v>51948</v>
      </c>
      <c r="F102" s="17">
        <v>376620</v>
      </c>
      <c r="G102" s="22">
        <v>0</v>
      </c>
      <c r="H102" s="17">
        <v>376620</v>
      </c>
      <c r="I102" s="18">
        <f t="shared" si="7"/>
        <v>12273019.5</v>
      </c>
      <c r="J102" s="12" t="s">
        <v>24</v>
      </c>
      <c r="K102" s="19">
        <f>SUM(I102*0.5%)</f>
        <v>61365.097500000003</v>
      </c>
      <c r="L102" s="39">
        <f t="shared" si="9"/>
        <v>1319728.1603000001</v>
      </c>
      <c r="M102" s="18">
        <f>SUM(M101+H102+K102)</f>
        <v>13592747.660299998</v>
      </c>
    </row>
    <row r="103" spans="2:13" x14ac:dyDescent="0.3">
      <c r="B103" s="50">
        <v>2023</v>
      </c>
      <c r="C103" s="20" t="s">
        <v>11</v>
      </c>
      <c r="D103" s="24">
        <v>0.16</v>
      </c>
      <c r="E103" s="17">
        <v>51948</v>
      </c>
      <c r="F103" s="17">
        <v>376620</v>
      </c>
      <c r="G103" s="22">
        <v>0</v>
      </c>
      <c r="H103" s="17">
        <v>376620</v>
      </c>
      <c r="I103" s="18">
        <f t="shared" si="7"/>
        <v>12649639.5</v>
      </c>
      <c r="J103" s="12" t="s">
        <v>24</v>
      </c>
      <c r="K103" s="19">
        <f>SUM(I103*0.5%)</f>
        <v>63248.197500000002</v>
      </c>
      <c r="L103" s="39">
        <f t="shared" si="9"/>
        <v>1382976.3578000001</v>
      </c>
      <c r="M103" s="18">
        <f>SUM(M102+H103+K103)</f>
        <v>14032615.857799998</v>
      </c>
    </row>
    <row r="104" spans="2:13" x14ac:dyDescent="0.3">
      <c r="B104" s="50">
        <v>2023</v>
      </c>
      <c r="C104" s="20" t="s">
        <v>12</v>
      </c>
      <c r="D104" s="24">
        <v>0.16</v>
      </c>
      <c r="E104" s="17">
        <v>51948</v>
      </c>
      <c r="F104" s="17">
        <v>376620</v>
      </c>
      <c r="G104" s="22">
        <v>0</v>
      </c>
      <c r="H104" s="17">
        <v>376620</v>
      </c>
      <c r="I104" s="18">
        <f t="shared" si="7"/>
        <v>13026259.5</v>
      </c>
      <c r="J104" s="12" t="s">
        <v>24</v>
      </c>
      <c r="K104" s="19">
        <f>SUM(I104*0.5%)</f>
        <v>65131.297500000001</v>
      </c>
      <c r="L104" s="39">
        <f t="shared" si="9"/>
        <v>1448107.6553000002</v>
      </c>
      <c r="M104" s="18">
        <f>SUM(M103+H104+K104)</f>
        <v>14474367.155299997</v>
      </c>
    </row>
    <row r="105" spans="2:13" x14ac:dyDescent="0.3">
      <c r="B105" s="50">
        <v>2023</v>
      </c>
      <c r="C105" s="20" t="s">
        <v>13</v>
      </c>
      <c r="D105" s="24">
        <v>0.16</v>
      </c>
      <c r="E105" s="17">
        <v>51948</v>
      </c>
      <c r="F105" s="17">
        <v>376620</v>
      </c>
      <c r="G105" s="22">
        <v>0</v>
      </c>
      <c r="H105" s="17">
        <v>376620</v>
      </c>
      <c r="I105" s="18">
        <f t="shared" si="7"/>
        <v>13402879.5</v>
      </c>
      <c r="J105" s="12" t="s">
        <v>24</v>
      </c>
      <c r="K105" s="19">
        <f>SUM(I105*0.5%)</f>
        <v>67014.397500000006</v>
      </c>
      <c r="L105" s="39">
        <f t="shared" si="9"/>
        <v>1515122.0528000002</v>
      </c>
      <c r="M105" s="18">
        <f>SUM(M104+H105+K105)</f>
        <v>14918001.552799998</v>
      </c>
    </row>
    <row r="106" spans="2:13" x14ac:dyDescent="0.3">
      <c r="B106" s="50">
        <v>2023</v>
      </c>
      <c r="C106" s="20" t="s">
        <v>14</v>
      </c>
      <c r="D106" s="24">
        <v>0.16</v>
      </c>
      <c r="E106" s="17">
        <v>51948</v>
      </c>
      <c r="F106" s="17">
        <v>376620</v>
      </c>
      <c r="G106" s="22">
        <v>0</v>
      </c>
      <c r="H106" s="17">
        <v>376620</v>
      </c>
      <c r="I106" s="18">
        <f t="shared" si="7"/>
        <v>13779499.5</v>
      </c>
      <c r="J106" s="12" t="s">
        <v>24</v>
      </c>
      <c r="K106" s="19">
        <f>SUM(I106*0.5%)</f>
        <v>68897.497499999998</v>
      </c>
      <c r="L106" s="39">
        <f t="shared" si="9"/>
        <v>1584019.5503000002</v>
      </c>
      <c r="M106" s="18">
        <f>SUM(M105+H106+K106)</f>
        <v>15363519.050299998</v>
      </c>
    </row>
    <row r="107" spans="2:13" x14ac:dyDescent="0.3">
      <c r="B107" s="30"/>
      <c r="C107" s="30"/>
      <c r="D107" s="31"/>
      <c r="E107" s="32"/>
      <c r="F107" s="33"/>
      <c r="G107" s="32"/>
      <c r="H107" s="32"/>
      <c r="I107" s="34"/>
      <c r="J107" s="35"/>
      <c r="K107" s="19"/>
      <c r="L107" s="34"/>
      <c r="M107" s="45"/>
    </row>
    <row r="108" spans="2:13" x14ac:dyDescent="0.3">
      <c r="B108" s="28" t="s">
        <v>25</v>
      </c>
      <c r="C108" s="29"/>
      <c r="D108" s="29"/>
      <c r="E108" s="29"/>
      <c r="F108" s="29"/>
      <c r="G108" s="29"/>
      <c r="H108" s="23">
        <f>SUM(H5:H107)</f>
        <v>13779499.5</v>
      </c>
      <c r="I108" s="20"/>
      <c r="J108" s="21"/>
      <c r="K108" s="26">
        <f>SUM(K5:K107)</f>
        <v>1584019.5503000002</v>
      </c>
      <c r="L108" s="44"/>
      <c r="M108" s="25">
        <f>SUM(H108+K108)</f>
        <v>15363519.0503</v>
      </c>
    </row>
    <row r="110" spans="2:13" x14ac:dyDescent="0.3">
      <c r="G110" s="63" t="s">
        <v>36</v>
      </c>
      <c r="H110" s="62"/>
      <c r="I110" s="62"/>
    </row>
    <row r="111" spans="2:13" x14ac:dyDescent="0.3">
      <c r="G111" s="62"/>
      <c r="H111" s="62"/>
      <c r="I111" s="62"/>
    </row>
    <row r="113" spans="1:38" s="60" customFormat="1" ht="52.8" x14ac:dyDescent="0.3">
      <c r="A113" s="58"/>
      <c r="B113" s="8" t="s">
        <v>0</v>
      </c>
      <c r="C113" s="8" t="s">
        <v>29</v>
      </c>
      <c r="D113" s="9" t="s">
        <v>4</v>
      </c>
      <c r="E113" s="10" t="s">
        <v>30</v>
      </c>
      <c r="F113" s="10" t="s">
        <v>31</v>
      </c>
      <c r="G113" s="10" t="s">
        <v>32</v>
      </c>
      <c r="H113" s="10" t="s">
        <v>33</v>
      </c>
      <c r="I113" s="8" t="s">
        <v>5</v>
      </c>
      <c r="J113" s="9" t="s">
        <v>6</v>
      </c>
      <c r="K113" s="8" t="s">
        <v>7</v>
      </c>
      <c r="L113" s="8" t="s">
        <v>8</v>
      </c>
      <c r="M113" s="8" t="s">
        <v>9</v>
      </c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</row>
    <row r="114" spans="1:38" s="57" customFormat="1" ht="13.2" x14ac:dyDescent="0.3">
      <c r="A114" s="55"/>
      <c r="B114" s="20">
        <v>2014</v>
      </c>
      <c r="C114" s="20" t="s">
        <v>15</v>
      </c>
      <c r="D114" s="21"/>
      <c r="E114" s="22"/>
      <c r="F114" s="17">
        <v>120000</v>
      </c>
      <c r="G114" s="22" t="s">
        <v>34</v>
      </c>
      <c r="H114" s="22">
        <v>120000</v>
      </c>
      <c r="I114" s="61">
        <v>120000</v>
      </c>
      <c r="J114" s="21" t="s">
        <v>24</v>
      </c>
      <c r="K114" s="20"/>
      <c r="L114" s="20"/>
      <c r="M114" s="61">
        <v>120000</v>
      </c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</row>
    <row r="115" spans="1:38" s="57" customFormat="1" ht="13.2" x14ac:dyDescent="0.3">
      <c r="A115" s="55"/>
      <c r="B115" s="20">
        <v>2014</v>
      </c>
      <c r="C115" s="20" t="s">
        <v>21</v>
      </c>
      <c r="D115" s="21"/>
      <c r="E115" s="22"/>
      <c r="F115" s="17">
        <v>120000</v>
      </c>
      <c r="G115" s="22">
        <v>120000</v>
      </c>
      <c r="H115" s="22" t="s">
        <v>34</v>
      </c>
      <c r="I115" s="61">
        <v>120000</v>
      </c>
      <c r="J115" s="21" t="s">
        <v>24</v>
      </c>
      <c r="K115" s="61">
        <v>600</v>
      </c>
      <c r="L115" s="61">
        <v>600</v>
      </c>
      <c r="M115" s="61">
        <v>120600</v>
      </c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</row>
    <row r="116" spans="1:38" s="57" customFormat="1" ht="13.2" x14ac:dyDescent="0.3">
      <c r="A116" s="55"/>
      <c r="B116" s="20">
        <v>2014</v>
      </c>
      <c r="C116" s="20" t="s">
        <v>35</v>
      </c>
      <c r="D116" s="21"/>
      <c r="E116" s="22"/>
      <c r="F116" s="17">
        <v>120000</v>
      </c>
      <c r="G116" s="22">
        <v>120000</v>
      </c>
      <c r="H116" s="22" t="s">
        <v>34</v>
      </c>
      <c r="I116" s="61">
        <v>120000</v>
      </c>
      <c r="J116" s="21" t="s">
        <v>24</v>
      </c>
      <c r="K116" s="61">
        <v>600</v>
      </c>
      <c r="L116" s="61">
        <v>1200</v>
      </c>
      <c r="M116" s="61">
        <v>121200</v>
      </c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</row>
    <row r="117" spans="1:38" s="57" customFormat="1" ht="13.2" x14ac:dyDescent="0.3">
      <c r="A117" s="55"/>
      <c r="B117" s="20">
        <v>2015</v>
      </c>
      <c r="C117" s="20" t="s">
        <v>15</v>
      </c>
      <c r="D117" s="21" t="s">
        <v>22</v>
      </c>
      <c r="E117" s="22">
        <v>5520</v>
      </c>
      <c r="F117" s="17">
        <v>125520</v>
      </c>
      <c r="G117" s="22" t="s">
        <v>34</v>
      </c>
      <c r="H117" s="22">
        <v>125520</v>
      </c>
      <c r="I117" s="61">
        <v>245520</v>
      </c>
      <c r="J117" s="21" t="s">
        <v>24</v>
      </c>
      <c r="K117" s="61">
        <v>1228</v>
      </c>
      <c r="L117" s="61">
        <v>2428</v>
      </c>
      <c r="M117" s="61">
        <v>247948</v>
      </c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</row>
    <row r="118" spans="1:38" s="57" customFormat="1" ht="13.2" x14ac:dyDescent="0.3">
      <c r="A118" s="55"/>
      <c r="B118" s="20">
        <v>2015</v>
      </c>
      <c r="C118" s="20" t="s">
        <v>21</v>
      </c>
      <c r="D118" s="21" t="s">
        <v>22</v>
      </c>
      <c r="E118" s="22">
        <v>5520</v>
      </c>
      <c r="F118" s="17">
        <v>125520</v>
      </c>
      <c r="G118" s="22">
        <v>120000</v>
      </c>
      <c r="H118" s="22">
        <v>5520</v>
      </c>
      <c r="I118" s="61">
        <v>251040</v>
      </c>
      <c r="J118" s="21" t="s">
        <v>24</v>
      </c>
      <c r="K118" s="61">
        <v>1255</v>
      </c>
      <c r="L118" s="61">
        <v>3683</v>
      </c>
      <c r="M118" s="61">
        <v>254723</v>
      </c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</row>
    <row r="119" spans="1:38" s="57" customFormat="1" ht="13.2" x14ac:dyDescent="0.3">
      <c r="A119" s="55"/>
      <c r="B119" s="20">
        <v>2015</v>
      </c>
      <c r="C119" s="20" t="s">
        <v>35</v>
      </c>
      <c r="D119" s="21" t="s">
        <v>22</v>
      </c>
      <c r="E119" s="22">
        <v>5520</v>
      </c>
      <c r="F119" s="17">
        <v>125520</v>
      </c>
      <c r="G119" s="22">
        <v>120000</v>
      </c>
      <c r="H119" s="22">
        <v>5520</v>
      </c>
      <c r="I119" s="61">
        <v>256560</v>
      </c>
      <c r="J119" s="21" t="s">
        <v>24</v>
      </c>
      <c r="K119" s="61">
        <v>1283</v>
      </c>
      <c r="L119" s="61">
        <v>4966</v>
      </c>
      <c r="M119" s="61">
        <v>261526</v>
      </c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</row>
    <row r="120" spans="1:38" s="57" customFormat="1" ht="13.2" x14ac:dyDescent="0.3">
      <c r="A120" s="55"/>
      <c r="B120" s="20">
        <v>2016</v>
      </c>
      <c r="C120" s="20" t="s">
        <v>15</v>
      </c>
      <c r="D120" s="21">
        <v>7.0000000000000007E-2</v>
      </c>
      <c r="E120" s="22">
        <v>8786</v>
      </c>
      <c r="F120" s="17">
        <v>134306</v>
      </c>
      <c r="G120" s="22" t="s">
        <v>34</v>
      </c>
      <c r="H120" s="22">
        <v>134306</v>
      </c>
      <c r="I120" s="61">
        <v>390866</v>
      </c>
      <c r="J120" s="21" t="s">
        <v>24</v>
      </c>
      <c r="K120" s="61">
        <v>1954</v>
      </c>
      <c r="L120" s="61">
        <v>6920</v>
      </c>
      <c r="M120" s="61">
        <v>397786</v>
      </c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</row>
    <row r="121" spans="1:38" s="57" customFormat="1" ht="13.2" x14ac:dyDescent="0.3">
      <c r="A121" s="55"/>
      <c r="B121" s="20">
        <v>2016</v>
      </c>
      <c r="C121" s="20" t="s">
        <v>21</v>
      </c>
      <c r="D121" s="21">
        <v>7.0000000000000007E-2</v>
      </c>
      <c r="E121" s="22">
        <v>8786</v>
      </c>
      <c r="F121" s="17">
        <v>134306</v>
      </c>
      <c r="G121" s="22">
        <v>120000</v>
      </c>
      <c r="H121" s="22">
        <v>14306</v>
      </c>
      <c r="I121" s="61">
        <v>405172</v>
      </c>
      <c r="J121" s="21" t="s">
        <v>24</v>
      </c>
      <c r="K121" s="61">
        <v>2026</v>
      </c>
      <c r="L121" s="61">
        <v>8946</v>
      </c>
      <c r="M121" s="61">
        <v>414118</v>
      </c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</row>
    <row r="122" spans="1:38" s="57" customFormat="1" ht="13.2" x14ac:dyDescent="0.3">
      <c r="A122" s="55"/>
      <c r="B122" s="20">
        <v>2016</v>
      </c>
      <c r="C122" s="20" t="s">
        <v>35</v>
      </c>
      <c r="D122" s="21">
        <v>7.0000000000000007E-2</v>
      </c>
      <c r="E122" s="22">
        <v>8786</v>
      </c>
      <c r="F122" s="17">
        <v>134306</v>
      </c>
      <c r="G122" s="22">
        <v>120000</v>
      </c>
      <c r="H122" s="22">
        <v>14306</v>
      </c>
      <c r="I122" s="61">
        <v>419478</v>
      </c>
      <c r="J122" s="21" t="s">
        <v>24</v>
      </c>
      <c r="K122" s="61">
        <v>2097</v>
      </c>
      <c r="L122" s="61">
        <v>11043</v>
      </c>
      <c r="M122" s="61">
        <v>430521</v>
      </c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</row>
    <row r="123" spans="1:38" s="57" customFormat="1" ht="13.2" x14ac:dyDescent="0.3">
      <c r="A123" s="55"/>
      <c r="B123" s="20">
        <v>2017</v>
      </c>
      <c r="C123" s="20" t="s">
        <v>15</v>
      </c>
      <c r="D123" s="21">
        <v>7.0000000000000007E-2</v>
      </c>
      <c r="E123" s="22">
        <v>9401</v>
      </c>
      <c r="F123" s="17">
        <v>143707</v>
      </c>
      <c r="G123" s="22" t="s">
        <v>34</v>
      </c>
      <c r="H123" s="22">
        <v>143707</v>
      </c>
      <c r="I123" s="61">
        <v>563185</v>
      </c>
      <c r="J123" s="21" t="s">
        <v>24</v>
      </c>
      <c r="K123" s="61">
        <v>2816</v>
      </c>
      <c r="L123" s="61">
        <v>13859</v>
      </c>
      <c r="M123" s="61">
        <v>577044</v>
      </c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</row>
    <row r="124" spans="1:38" s="57" customFormat="1" ht="13.2" x14ac:dyDescent="0.3">
      <c r="A124" s="55"/>
      <c r="B124" s="20">
        <v>2017</v>
      </c>
      <c r="C124" s="20" t="s">
        <v>21</v>
      </c>
      <c r="D124" s="21">
        <v>7.0000000000000007E-2</v>
      </c>
      <c r="E124" s="22">
        <v>9401</v>
      </c>
      <c r="F124" s="17">
        <v>143707</v>
      </c>
      <c r="G124" s="22">
        <v>120000</v>
      </c>
      <c r="H124" s="22">
        <v>23707</v>
      </c>
      <c r="I124" s="61">
        <v>586892</v>
      </c>
      <c r="J124" s="21" t="s">
        <v>24</v>
      </c>
      <c r="K124" s="61">
        <v>2934</v>
      </c>
      <c r="L124" s="61">
        <v>16794</v>
      </c>
      <c r="M124" s="61">
        <v>603686</v>
      </c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</row>
    <row r="125" spans="1:38" s="57" customFormat="1" ht="13.2" x14ac:dyDescent="0.3">
      <c r="A125" s="55"/>
      <c r="B125" s="20">
        <v>2017</v>
      </c>
      <c r="C125" s="20" t="s">
        <v>35</v>
      </c>
      <c r="D125" s="21">
        <v>7.0000000000000007E-2</v>
      </c>
      <c r="E125" s="22">
        <v>9401</v>
      </c>
      <c r="F125" s="17">
        <v>143707</v>
      </c>
      <c r="G125" s="22">
        <v>120000</v>
      </c>
      <c r="H125" s="22">
        <v>23707</v>
      </c>
      <c r="I125" s="61">
        <v>610599</v>
      </c>
      <c r="J125" s="21" t="s">
        <v>24</v>
      </c>
      <c r="K125" s="61">
        <v>3053</v>
      </c>
      <c r="L125" s="61">
        <v>19847</v>
      </c>
      <c r="M125" s="61">
        <v>630446</v>
      </c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</row>
    <row r="126" spans="1:38" s="57" customFormat="1" ht="13.2" x14ac:dyDescent="0.3">
      <c r="A126" s="55"/>
      <c r="B126" s="20">
        <v>2018</v>
      </c>
      <c r="C126" s="20" t="s">
        <v>15</v>
      </c>
      <c r="D126" s="21" t="s">
        <v>23</v>
      </c>
      <c r="E126" s="22">
        <v>8478</v>
      </c>
      <c r="F126" s="17">
        <v>152185</v>
      </c>
      <c r="G126" s="22" t="s">
        <v>34</v>
      </c>
      <c r="H126" s="22">
        <v>152185</v>
      </c>
      <c r="I126" s="61">
        <v>762784</v>
      </c>
      <c r="J126" s="21" t="s">
        <v>24</v>
      </c>
      <c r="K126" s="61">
        <v>3814</v>
      </c>
      <c r="L126" s="61">
        <v>23660</v>
      </c>
      <c r="M126" s="61">
        <v>786444</v>
      </c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</row>
    <row r="127" spans="1:38" s="57" customFormat="1" ht="13.2" x14ac:dyDescent="0.3">
      <c r="A127" s="55"/>
      <c r="B127" s="20">
        <v>2018</v>
      </c>
      <c r="C127" s="20" t="s">
        <v>21</v>
      </c>
      <c r="D127" s="21" t="s">
        <v>23</v>
      </c>
      <c r="E127" s="22">
        <v>8478</v>
      </c>
      <c r="F127" s="17">
        <v>152185</v>
      </c>
      <c r="G127" s="22">
        <v>120000</v>
      </c>
      <c r="H127" s="22">
        <v>32185</v>
      </c>
      <c r="I127" s="61">
        <v>794969</v>
      </c>
      <c r="J127" s="21" t="s">
        <v>24</v>
      </c>
      <c r="K127" s="61">
        <v>3975</v>
      </c>
      <c r="L127" s="61">
        <v>27635</v>
      </c>
      <c r="M127" s="61">
        <v>822604</v>
      </c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</row>
    <row r="128" spans="1:38" s="57" customFormat="1" ht="13.2" x14ac:dyDescent="0.3">
      <c r="A128" s="55"/>
      <c r="B128" s="20">
        <v>2018</v>
      </c>
      <c r="C128" s="20" t="s">
        <v>35</v>
      </c>
      <c r="D128" s="21" t="s">
        <v>23</v>
      </c>
      <c r="E128" s="22">
        <v>8478</v>
      </c>
      <c r="F128" s="17">
        <v>152185</v>
      </c>
      <c r="G128" s="22">
        <v>120000</v>
      </c>
      <c r="H128" s="22">
        <v>32185</v>
      </c>
      <c r="I128" s="61">
        <v>827154</v>
      </c>
      <c r="J128" s="21" t="s">
        <v>24</v>
      </c>
      <c r="K128" s="61">
        <v>4136</v>
      </c>
      <c r="L128" s="61">
        <v>31771</v>
      </c>
      <c r="M128" s="61">
        <v>858925</v>
      </c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</row>
    <row r="129" spans="1:38" s="57" customFormat="1" ht="13.2" x14ac:dyDescent="0.3">
      <c r="A129" s="55"/>
      <c r="B129" s="20">
        <v>2019</v>
      </c>
      <c r="C129" s="20" t="s">
        <v>15</v>
      </c>
      <c r="D129" s="21">
        <v>0.06</v>
      </c>
      <c r="E129" s="22">
        <v>9131</v>
      </c>
      <c r="F129" s="17">
        <v>161316</v>
      </c>
      <c r="G129" s="22" t="s">
        <v>34</v>
      </c>
      <c r="H129" s="22">
        <v>161316</v>
      </c>
      <c r="I129" s="61">
        <v>988470</v>
      </c>
      <c r="J129" s="21" t="s">
        <v>24</v>
      </c>
      <c r="K129" s="61">
        <v>4942</v>
      </c>
      <c r="L129" s="61">
        <v>36713</v>
      </c>
      <c r="M129" s="61">
        <v>1025183</v>
      </c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</row>
    <row r="130" spans="1:38" s="57" customFormat="1" ht="13.2" x14ac:dyDescent="0.3">
      <c r="A130" s="55"/>
      <c r="B130" s="20">
        <v>2019</v>
      </c>
      <c r="C130" s="20" t="s">
        <v>21</v>
      </c>
      <c r="D130" s="21">
        <v>0.06</v>
      </c>
      <c r="E130" s="22">
        <v>9131</v>
      </c>
      <c r="F130" s="17">
        <v>161316</v>
      </c>
      <c r="G130" s="22">
        <v>120000</v>
      </c>
      <c r="H130" s="22">
        <v>41316</v>
      </c>
      <c r="I130" s="61">
        <v>1029786</v>
      </c>
      <c r="J130" s="21" t="s">
        <v>24</v>
      </c>
      <c r="K130" s="61">
        <v>5149</v>
      </c>
      <c r="L130" s="61">
        <v>41862</v>
      </c>
      <c r="M130" s="61">
        <v>1071648</v>
      </c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</row>
    <row r="131" spans="1:38" s="57" customFormat="1" ht="13.2" x14ac:dyDescent="0.3">
      <c r="A131" s="55"/>
      <c r="B131" s="20">
        <v>2019</v>
      </c>
      <c r="C131" s="20" t="s">
        <v>35</v>
      </c>
      <c r="D131" s="21">
        <v>0.06</v>
      </c>
      <c r="E131" s="22">
        <v>9131</v>
      </c>
      <c r="F131" s="17">
        <v>161316</v>
      </c>
      <c r="G131" s="22">
        <v>120000</v>
      </c>
      <c r="H131" s="22">
        <v>41316</v>
      </c>
      <c r="I131" s="61">
        <v>1071102</v>
      </c>
      <c r="J131" s="21" t="s">
        <v>24</v>
      </c>
      <c r="K131" s="61">
        <v>5356</v>
      </c>
      <c r="L131" s="61">
        <v>47218</v>
      </c>
      <c r="M131" s="61">
        <v>1118320</v>
      </c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</row>
    <row r="132" spans="1:38" s="57" customFormat="1" ht="13.2" x14ac:dyDescent="0.3">
      <c r="A132" s="55"/>
      <c r="B132" s="20">
        <v>2020</v>
      </c>
      <c r="C132" s="20" t="s">
        <v>15</v>
      </c>
      <c r="D132" s="21">
        <v>0.06</v>
      </c>
      <c r="E132" s="22">
        <v>10886</v>
      </c>
      <c r="F132" s="17">
        <v>170994</v>
      </c>
      <c r="G132" s="22" t="s">
        <v>34</v>
      </c>
      <c r="H132" s="22">
        <v>170994</v>
      </c>
      <c r="I132" s="61">
        <v>1242096</v>
      </c>
      <c r="J132" s="21" t="s">
        <v>24</v>
      </c>
      <c r="K132" s="61">
        <v>6210</v>
      </c>
      <c r="L132" s="61">
        <v>53428</v>
      </c>
      <c r="M132" s="61">
        <v>1295524</v>
      </c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</row>
    <row r="133" spans="1:38" s="57" customFormat="1" ht="13.2" x14ac:dyDescent="0.3">
      <c r="A133" s="55"/>
      <c r="B133" s="20">
        <v>2020</v>
      </c>
      <c r="C133" s="20" t="s">
        <v>35</v>
      </c>
      <c r="D133" s="21">
        <v>0.06</v>
      </c>
      <c r="E133" s="22">
        <v>10886</v>
      </c>
      <c r="F133" s="17">
        <v>170994</v>
      </c>
      <c r="G133" s="22" t="s">
        <v>34</v>
      </c>
      <c r="H133" s="22">
        <v>170994</v>
      </c>
      <c r="I133" s="61">
        <v>1413090</v>
      </c>
      <c r="J133" s="21" t="s">
        <v>24</v>
      </c>
      <c r="K133" s="61">
        <v>7065</v>
      </c>
      <c r="L133" s="61">
        <v>60494</v>
      </c>
      <c r="M133" s="61">
        <v>1473584</v>
      </c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</row>
    <row r="134" spans="1:38" s="57" customFormat="1" ht="13.2" x14ac:dyDescent="0.3">
      <c r="A134" s="55"/>
      <c r="B134" s="20">
        <v>2020</v>
      </c>
      <c r="C134" s="20" t="s">
        <v>21</v>
      </c>
      <c r="D134" s="21">
        <v>0.06</v>
      </c>
      <c r="E134" s="22">
        <v>10886</v>
      </c>
      <c r="F134" s="17">
        <v>170994</v>
      </c>
      <c r="G134" s="22" t="s">
        <v>34</v>
      </c>
      <c r="H134" s="22">
        <v>170994</v>
      </c>
      <c r="I134" s="61">
        <v>1584084</v>
      </c>
      <c r="J134" s="21" t="s">
        <v>24</v>
      </c>
      <c r="K134" s="61">
        <v>7920</v>
      </c>
      <c r="L134" s="61">
        <v>68414</v>
      </c>
      <c r="M134" s="61">
        <v>1652498</v>
      </c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</row>
    <row r="135" spans="1:38" s="57" customFormat="1" ht="13.2" x14ac:dyDescent="0.3">
      <c r="A135" s="55"/>
      <c r="B135" s="20">
        <v>2021</v>
      </c>
      <c r="C135" s="20" t="s">
        <v>15</v>
      </c>
      <c r="D135" s="21">
        <v>3.5000000000000003E-2</v>
      </c>
      <c r="E135" s="22">
        <v>5984</v>
      </c>
      <c r="F135" s="17">
        <v>176978</v>
      </c>
      <c r="G135" s="22" t="s">
        <v>34</v>
      </c>
      <c r="H135" s="22">
        <v>176978</v>
      </c>
      <c r="I135" s="61">
        <v>1761062</v>
      </c>
      <c r="J135" s="21" t="s">
        <v>24</v>
      </c>
      <c r="K135" s="61">
        <v>8805</v>
      </c>
      <c r="L135" s="61">
        <v>77220</v>
      </c>
      <c r="M135" s="61">
        <v>1838282</v>
      </c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</row>
    <row r="136" spans="1:38" s="57" customFormat="1" ht="13.2" x14ac:dyDescent="0.3">
      <c r="A136" s="55"/>
      <c r="B136" s="20">
        <v>2021</v>
      </c>
      <c r="C136" s="20" t="s">
        <v>35</v>
      </c>
      <c r="D136" s="21">
        <v>3.5000000000000003E-2</v>
      </c>
      <c r="E136" s="22">
        <v>5984</v>
      </c>
      <c r="F136" s="17">
        <v>176978</v>
      </c>
      <c r="G136" s="22" t="s">
        <v>34</v>
      </c>
      <c r="H136" s="22">
        <v>176978</v>
      </c>
      <c r="I136" s="61">
        <v>1938040</v>
      </c>
      <c r="J136" s="21" t="s">
        <v>24</v>
      </c>
      <c r="K136" s="61">
        <v>9690</v>
      </c>
      <c r="L136" s="61">
        <v>86910</v>
      </c>
      <c r="M136" s="61">
        <v>2024950</v>
      </c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</row>
    <row r="137" spans="1:38" s="57" customFormat="1" ht="13.2" x14ac:dyDescent="0.3">
      <c r="A137" s="55"/>
      <c r="B137" s="20">
        <v>2021</v>
      </c>
      <c r="C137" s="20" t="s">
        <v>21</v>
      </c>
      <c r="D137" s="21">
        <v>3.5000000000000003E-2</v>
      </c>
      <c r="E137" s="22">
        <v>5984</v>
      </c>
      <c r="F137" s="17">
        <v>176978</v>
      </c>
      <c r="G137" s="22" t="s">
        <v>34</v>
      </c>
      <c r="H137" s="22">
        <v>176978</v>
      </c>
      <c r="I137" s="61">
        <v>2115018</v>
      </c>
      <c r="J137" s="21" t="s">
        <v>24</v>
      </c>
      <c r="K137" s="61">
        <v>10575</v>
      </c>
      <c r="L137" s="61">
        <v>97485</v>
      </c>
      <c r="M137" s="61">
        <v>2212503</v>
      </c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</row>
    <row r="138" spans="1:38" s="57" customFormat="1" ht="13.2" x14ac:dyDescent="0.3">
      <c r="A138" s="55"/>
      <c r="B138" s="20">
        <v>2022</v>
      </c>
      <c r="C138" s="20" t="s">
        <v>15</v>
      </c>
      <c r="D138" s="21">
        <v>0.10100000000000001</v>
      </c>
      <c r="E138" s="22">
        <v>17875</v>
      </c>
      <c r="F138" s="17">
        <v>194853</v>
      </c>
      <c r="G138" s="22" t="s">
        <v>34</v>
      </c>
      <c r="H138" s="22">
        <v>194853</v>
      </c>
      <c r="I138" s="61">
        <v>2309871</v>
      </c>
      <c r="J138" s="21" t="s">
        <v>24</v>
      </c>
      <c r="K138" s="61">
        <v>11549</v>
      </c>
      <c r="L138" s="61">
        <v>109034</v>
      </c>
      <c r="M138" s="61">
        <v>2418905</v>
      </c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</row>
    <row r="139" spans="1:38" s="57" customFormat="1" ht="13.2" x14ac:dyDescent="0.3">
      <c r="A139" s="55"/>
      <c r="B139" s="20">
        <v>2022</v>
      </c>
      <c r="C139" s="20" t="s">
        <v>35</v>
      </c>
      <c r="D139" s="21">
        <v>0.10100000000000001</v>
      </c>
      <c r="E139" s="22">
        <v>17875</v>
      </c>
      <c r="F139" s="17">
        <v>194853</v>
      </c>
      <c r="G139" s="22" t="s">
        <v>34</v>
      </c>
      <c r="H139" s="22">
        <v>194853</v>
      </c>
      <c r="I139" s="61">
        <v>2504724</v>
      </c>
      <c r="J139" s="21" t="s">
        <v>24</v>
      </c>
      <c r="K139" s="61">
        <v>12524</v>
      </c>
      <c r="L139" s="61">
        <v>121558</v>
      </c>
      <c r="M139" s="61">
        <v>2626282</v>
      </c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</row>
    <row r="140" spans="1:38" s="57" customFormat="1" ht="13.2" x14ac:dyDescent="0.3">
      <c r="A140" s="55"/>
      <c r="B140" s="20">
        <v>2023</v>
      </c>
      <c r="C140" s="20" t="s">
        <v>35</v>
      </c>
      <c r="D140" s="21">
        <v>0.16</v>
      </c>
      <c r="E140" s="22">
        <v>31176</v>
      </c>
      <c r="F140" s="17">
        <v>226029</v>
      </c>
      <c r="G140" s="22" t="s">
        <v>34</v>
      </c>
      <c r="H140" s="22">
        <v>194853</v>
      </c>
      <c r="I140" s="61">
        <v>2699577</v>
      </c>
      <c r="J140" s="21" t="s">
        <v>24</v>
      </c>
      <c r="K140" s="61">
        <v>13498</v>
      </c>
      <c r="L140" s="61">
        <v>135056</v>
      </c>
      <c r="M140" s="61">
        <v>2834633</v>
      </c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</row>
    <row r="141" spans="1:38" s="57" customFormat="1" ht="13.2" x14ac:dyDescent="0.3">
      <c r="A141" s="55"/>
      <c r="B141" s="20"/>
      <c r="C141" s="20"/>
      <c r="D141" s="21"/>
      <c r="E141" s="22"/>
      <c r="F141" s="17"/>
      <c r="G141" s="22"/>
      <c r="H141" s="22"/>
      <c r="I141" s="20"/>
      <c r="J141" s="21"/>
      <c r="K141" s="20"/>
      <c r="L141" s="20"/>
      <c r="M141" s="20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</row>
    <row r="142" spans="1:38" s="72" customFormat="1" ht="13.2" x14ac:dyDescent="0.3">
      <c r="A142" s="66"/>
      <c r="B142" s="67" t="s">
        <v>25</v>
      </c>
      <c r="C142" s="67"/>
      <c r="D142" s="68"/>
      <c r="E142" s="23"/>
      <c r="F142" s="69"/>
      <c r="G142" s="23"/>
      <c r="H142" s="23">
        <v>2699577</v>
      </c>
      <c r="I142" s="67"/>
      <c r="J142" s="68"/>
      <c r="K142" s="70">
        <v>135056</v>
      </c>
      <c r="L142" s="67"/>
      <c r="M142" s="70">
        <v>2834633</v>
      </c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</row>
    <row r="144" spans="1:38" x14ac:dyDescent="0.3">
      <c r="G144" s="64"/>
      <c r="H144" s="64"/>
      <c r="I144" s="65"/>
    </row>
    <row r="145" spans="2:9" ht="42" customHeight="1" x14ac:dyDescent="0.3">
      <c r="B145" s="75" t="s">
        <v>37</v>
      </c>
      <c r="C145" s="75"/>
      <c r="D145" s="75"/>
      <c r="E145" s="74"/>
      <c r="G145" s="64"/>
      <c r="H145" s="64"/>
      <c r="I145" s="65"/>
    </row>
    <row r="146" spans="2:9" x14ac:dyDescent="0.3">
      <c r="B146" s="76" t="s">
        <v>39</v>
      </c>
      <c r="C146" s="76"/>
      <c r="D146" s="76"/>
      <c r="E146" s="73">
        <v>15363519</v>
      </c>
    </row>
    <row r="147" spans="2:9" x14ac:dyDescent="0.3">
      <c r="B147" s="76" t="s">
        <v>36</v>
      </c>
      <c r="C147" s="76"/>
      <c r="D147" s="76"/>
      <c r="E147" s="36">
        <v>2834633</v>
      </c>
    </row>
    <row r="148" spans="2:9" x14ac:dyDescent="0.3">
      <c r="B148" s="77" t="s">
        <v>9</v>
      </c>
      <c r="C148" s="78"/>
      <c r="D148" s="79"/>
      <c r="E148" s="80">
        <f>SUM(E146:E147)</f>
        <v>18198152</v>
      </c>
    </row>
  </sheetData>
  <mergeCells count="7">
    <mergeCell ref="B146:D146"/>
    <mergeCell ref="B147:D147"/>
    <mergeCell ref="B148:D148"/>
    <mergeCell ref="B108:G108"/>
    <mergeCell ref="G110:I111"/>
    <mergeCell ref="F1:H2"/>
    <mergeCell ref="B145:D145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ABOGADAS</dc:creator>
  <cp:lastModifiedBy>Pamela Echeverri</cp:lastModifiedBy>
  <dcterms:created xsi:type="dcterms:W3CDTF">2020-09-21T05:24:07Z</dcterms:created>
  <dcterms:modified xsi:type="dcterms:W3CDTF">2023-05-10T01:51:57Z</dcterms:modified>
</cp:coreProperties>
</file>