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fmunozm\Desktop\"/>
    </mc:Choice>
  </mc:AlternateContent>
  <xr:revisionPtr revIDLastSave="0" documentId="8_{F3DC10E4-F8ED-4736-ABCB-DCB79C232D3E}" xr6:coauthVersionLast="47" xr6:coauthVersionMax="47" xr10:uidLastSave="{00000000-0000-0000-0000-000000000000}"/>
  <bookViews>
    <workbookView xWindow="-120" yWindow="-120" windowWidth="20730" windowHeight="11160" xr2:uid="{A5C27625-56B6-4707-A0A6-7524F123DCD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L36" i="1" l="1"/>
  <c r="G33" i="1" l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E33" i="1"/>
  <c r="F33" i="1" s="1"/>
  <c r="E32" i="1"/>
  <c r="I32" i="1" s="1"/>
  <c r="E31" i="1"/>
  <c r="I31" i="1" s="1"/>
  <c r="E30" i="1"/>
  <c r="I30" i="1" s="1"/>
  <c r="E29" i="1"/>
  <c r="I29" i="1" s="1"/>
  <c r="E28" i="1"/>
  <c r="F28" i="1" s="1"/>
  <c r="E27" i="1"/>
  <c r="F27" i="1" s="1"/>
  <c r="E26" i="1"/>
  <c r="F26" i="1" s="1"/>
  <c r="E25" i="1"/>
  <c r="I25" i="1" s="1"/>
  <c r="E24" i="1"/>
  <c r="I24" i="1" s="1"/>
  <c r="E23" i="1"/>
  <c r="I23" i="1" s="1"/>
  <c r="E22" i="1"/>
  <c r="I22" i="1" s="1"/>
  <c r="E21" i="1"/>
  <c r="I21" i="1" s="1"/>
  <c r="E20" i="1"/>
  <c r="F20" i="1" s="1"/>
  <c r="F31" i="1" l="1"/>
  <c r="F22" i="1"/>
  <c r="I28" i="1"/>
  <c r="I33" i="1"/>
  <c r="I26" i="1"/>
  <c r="F29" i="1"/>
  <c r="I27" i="1"/>
  <c r="F30" i="1"/>
  <c r="F21" i="1"/>
  <c r="F32" i="1"/>
  <c r="F23" i="1"/>
  <c r="F24" i="1"/>
  <c r="I20" i="1"/>
  <c r="F25" i="1"/>
  <c r="A27" i="1" l="1"/>
  <c r="E19" i="1"/>
  <c r="E18" i="1"/>
  <c r="I18" i="1" s="1"/>
  <c r="E17" i="1"/>
  <c r="E16" i="1"/>
  <c r="E15" i="1"/>
  <c r="E14" i="1"/>
  <c r="E13" i="1"/>
  <c r="E12" i="1"/>
  <c r="E11" i="1"/>
  <c r="E10" i="1"/>
  <c r="E9" i="1"/>
  <c r="E8" i="1"/>
  <c r="E7" i="1"/>
  <c r="I19" i="1" l="1"/>
  <c r="F19" i="1"/>
  <c r="I14" i="1"/>
  <c r="F15" i="1"/>
  <c r="I16" i="1"/>
  <c r="F17" i="1"/>
  <c r="F8" i="1"/>
  <c r="I9" i="1"/>
  <c r="I15" i="1"/>
  <c r="I10" i="1"/>
  <c r="I13" i="1"/>
  <c r="F16" i="1"/>
  <c r="H11" i="1"/>
  <c r="I11" i="1" s="1"/>
  <c r="F7" i="1"/>
  <c r="I12" i="1"/>
  <c r="F14" i="1"/>
  <c r="I8" i="1"/>
  <c r="K8" i="1" s="1"/>
  <c r="L8" i="1" s="1"/>
  <c r="F13" i="1"/>
  <c r="I17" i="1"/>
  <c r="F10" i="1"/>
  <c r="F12" i="1"/>
  <c r="F9" i="1"/>
  <c r="F18" i="1"/>
  <c r="F11" i="1"/>
  <c r="K9" i="1" l="1"/>
  <c r="K10" i="1" s="1"/>
  <c r="L10" i="1" l="1"/>
  <c r="K11" i="1"/>
  <c r="K12" i="1" s="1"/>
  <c r="L9" i="1" l="1"/>
  <c r="L11" i="1" l="1"/>
  <c r="L12" i="1" l="1"/>
  <c r="K13" i="1"/>
  <c r="L13" i="1" s="1"/>
  <c r="K14" i="1" l="1"/>
  <c r="K15" i="1" l="1"/>
  <c r="L14" i="1"/>
  <c r="K16" i="1" l="1"/>
  <c r="L15" i="1"/>
  <c r="K17" i="1" l="1"/>
  <c r="L16" i="1"/>
  <c r="L17" i="1" l="1"/>
  <c r="K18" i="1"/>
  <c r="K19" i="1" l="1"/>
  <c r="L18" i="1"/>
  <c r="K20" i="1" l="1"/>
  <c r="L19" i="1"/>
  <c r="L20" i="1" l="1"/>
  <c r="K21" i="1"/>
  <c r="L21" i="1" l="1"/>
  <c r="K22" i="1"/>
  <c r="K23" i="1" l="1"/>
  <c r="L22" i="1"/>
  <c r="K24" i="1" l="1"/>
  <c r="L23" i="1"/>
  <c r="K25" i="1" l="1"/>
  <c r="L24" i="1"/>
  <c r="K26" i="1" l="1"/>
  <c r="L25" i="1"/>
  <c r="L26" i="1" l="1"/>
  <c r="K27" i="1"/>
  <c r="K28" i="1" l="1"/>
  <c r="L27" i="1"/>
  <c r="L28" i="1" l="1"/>
  <c r="K29" i="1"/>
  <c r="K30" i="1" l="1"/>
  <c r="L29" i="1"/>
  <c r="K31" i="1" l="1"/>
  <c r="L30" i="1"/>
  <c r="K32" i="1" l="1"/>
  <c r="L31" i="1"/>
  <c r="K33" i="1" l="1"/>
  <c r="L37" i="1" s="1"/>
  <c r="L38" i="1" s="1"/>
  <c r="L32" i="1"/>
  <c r="L33" i="1" l="1"/>
</calcChain>
</file>

<file path=xl/sharedStrings.xml><?xml version="1.0" encoding="utf-8"?>
<sst xmlns="http://schemas.openxmlformats.org/spreadsheetml/2006/main" count="21" uniqueCount="18">
  <si>
    <t>Capital</t>
  </si>
  <si>
    <t>Fecha</t>
  </si>
  <si>
    <t>Tasa Intereses Moratorios</t>
  </si>
  <si>
    <t>Tasa Interes Moratorio Mensual</t>
  </si>
  <si>
    <t xml:space="preserve">Valor de Interes </t>
  </si>
  <si>
    <t>Dias</t>
  </si>
  <si>
    <t>Meses</t>
  </si>
  <si>
    <t>Interes Causados</t>
  </si>
  <si>
    <t>Pagos / Abonos</t>
  </si>
  <si>
    <t>Interes Acumulado</t>
  </si>
  <si>
    <t>Deuda Total</t>
  </si>
  <si>
    <t>Total</t>
  </si>
  <si>
    <t xml:space="preserve"> </t>
  </si>
  <si>
    <t>DEMANDANTE: RF ENCORE S.A.S</t>
  </si>
  <si>
    <t xml:space="preserve">Intereses Mora </t>
  </si>
  <si>
    <t>DEMANDADO: LUZ STELLA ORJUELA LOPEZ CC 52467468</t>
  </si>
  <si>
    <t>JUZGADO: 26 DE PEQUEÑAS CAUSAS Y COMPETENCIA MULTIPLE DE BOGOTÁ</t>
  </si>
  <si>
    <t>RADICADO: 2020 - 0092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</si>
</sst>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2" fillId="0" borderId="3" xfId="0" applyFont="1" applyBorder="1"/>
    <xf numFmtId="164" fontId="2" fillId="0" borderId="4" xfId="1" applyNumberFormat="1" applyFont="1" applyBorder="1"/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/>
    <xf numFmtId="14" fontId="0" fillId="0" borderId="6" xfId="0" applyNumberFormat="1" applyBorder="1" applyAlignment="1">
      <alignment horizontal="center"/>
    </xf>
    <xf numFmtId="164" fontId="0" fillId="0" borderId="6" xfId="0" applyNumberFormat="1" applyBorder="1"/>
    <xf numFmtId="10" fontId="0" fillId="0" borderId="6" xfId="0" applyNumberFormat="1" applyBorder="1"/>
    <xf numFmtId="2" fontId="0" fillId="0" borderId="6" xfId="0" applyNumberFormat="1" applyBorder="1"/>
    <xf numFmtId="0" fontId="0" fillId="0" borderId="0" xfId="0" applyAlignment="1">
      <alignment horizontal="center"/>
    </xf>
    <xf numFmtId="164" fontId="0" fillId="0" borderId="8" xfId="0" applyNumberFormat="1" applyBorder="1"/>
    <xf numFmtId="164" fontId="2" fillId="0" borderId="2" xfId="0" applyNumberFormat="1" applyFont="1" applyBorder="1"/>
    <xf numFmtId="10" fontId="0" fillId="2" borderId="6" xfId="0" applyNumberFormat="1" applyFill="1" applyBorder="1"/>
    <xf numFmtId="164" fontId="0" fillId="0" borderId="7" xfId="0" applyNumberFormat="1" applyBorder="1"/>
    <xf numFmtId="164" fontId="0" fillId="0" borderId="10" xfId="0" applyNumberFormat="1" applyBorder="1" applyAlignment="1">
      <alignment wrapText="1"/>
    </xf>
    <xf numFmtId="164" fontId="0" fillId="0" borderId="9" xfId="0" applyNumberFormat="1" applyBorder="1"/>
    <xf numFmtId="0" fontId="2" fillId="0" borderId="1" xfId="0" applyFont="1" applyBorder="1"/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B287F-3A8F-4B1F-B3FE-F2A5A1CEA0A0}">
  <dimension ref="A1:M42"/>
  <sheetViews>
    <sheetView tabSelected="1" workbookViewId="0">
      <selection activeCell="B3" sqref="B3:F3"/>
    </sheetView>
  </sheetViews>
  <sheetFormatPr baseColWidth="10" defaultRowHeight="15" x14ac:dyDescent="0.25"/>
  <cols>
    <col min="3" max="3" width="14.85546875" customWidth="1"/>
    <col min="7" max="7" width="14.140625" bestFit="1" customWidth="1"/>
    <col min="11" max="11" width="18" customWidth="1"/>
    <col min="12" max="12" width="15" customWidth="1"/>
    <col min="13" max="13" width="15.5703125" customWidth="1"/>
  </cols>
  <sheetData>
    <row r="1" spans="1:13" x14ac:dyDescent="0.25">
      <c r="B1" s="20" t="s">
        <v>16</v>
      </c>
      <c r="C1" s="20"/>
      <c r="D1" s="20"/>
      <c r="E1" s="20"/>
      <c r="F1" s="20"/>
      <c r="G1" s="20"/>
      <c r="H1" s="20"/>
    </row>
    <row r="2" spans="1:13" x14ac:dyDescent="0.25">
      <c r="B2" s="20" t="s">
        <v>13</v>
      </c>
      <c r="C2" s="20"/>
      <c r="D2" s="20"/>
      <c r="E2" s="20"/>
      <c r="F2" s="20"/>
      <c r="G2" s="1"/>
    </row>
    <row r="3" spans="1:13" ht="15.75" thickBot="1" x14ac:dyDescent="0.3">
      <c r="B3" s="20" t="s">
        <v>15</v>
      </c>
      <c r="C3" s="20"/>
      <c r="D3" s="20"/>
      <c r="E3" s="20"/>
      <c r="F3" s="20"/>
    </row>
    <row r="4" spans="1:13" ht="15.75" thickBot="1" x14ac:dyDescent="0.3">
      <c r="B4" s="20" t="s">
        <v>17</v>
      </c>
      <c r="C4" s="20"/>
      <c r="D4" s="20"/>
      <c r="E4" s="20"/>
      <c r="F4" s="20"/>
      <c r="K4" s="2"/>
      <c r="L4" s="3" t="s">
        <v>0</v>
      </c>
      <c r="M4" s="4">
        <v>12797043</v>
      </c>
    </row>
    <row r="5" spans="1:13" x14ac:dyDescent="0.25">
      <c r="B5" s="21"/>
      <c r="C5" s="21"/>
      <c r="D5" s="21"/>
      <c r="E5" s="21"/>
      <c r="F5" s="21"/>
    </row>
    <row r="6" spans="1:13" ht="60" x14ac:dyDescent="0.25">
      <c r="B6" s="5" t="s">
        <v>1</v>
      </c>
      <c r="C6" s="5" t="s">
        <v>0</v>
      </c>
      <c r="D6" s="5" t="s">
        <v>2</v>
      </c>
      <c r="E6" s="5" t="s">
        <v>3</v>
      </c>
      <c r="F6" s="5" t="s">
        <v>4</v>
      </c>
      <c r="G6" s="5" t="s">
        <v>5</v>
      </c>
      <c r="H6" s="5" t="s">
        <v>6</v>
      </c>
      <c r="I6" s="5" t="s">
        <v>7</v>
      </c>
      <c r="J6" s="5" t="s">
        <v>8</v>
      </c>
      <c r="K6" s="5" t="s">
        <v>9</v>
      </c>
      <c r="L6" s="6" t="s">
        <v>10</v>
      </c>
      <c r="M6" s="7"/>
    </row>
    <row r="7" spans="1:13" x14ac:dyDescent="0.25">
      <c r="B7" s="8">
        <v>43769</v>
      </c>
      <c r="C7" s="9">
        <v>12797043</v>
      </c>
      <c r="D7" s="10">
        <v>0.28649999999999998</v>
      </c>
      <c r="E7" s="10">
        <f t="shared" ref="E7:E19" si="0">+((1+D7)^(1/12)-1)</f>
        <v>2.1215699038257929E-2</v>
      </c>
      <c r="F7" s="9">
        <f>+C7*E7</f>
        <v>271498.21286764537</v>
      </c>
      <c r="G7" s="5"/>
      <c r="H7" s="5"/>
      <c r="I7" s="5"/>
      <c r="J7" s="5"/>
      <c r="K7" s="5"/>
      <c r="L7" s="6"/>
      <c r="M7" s="7"/>
    </row>
    <row r="8" spans="1:13" x14ac:dyDescent="0.25">
      <c r="B8" s="8">
        <v>43799</v>
      </c>
      <c r="C8" s="9">
        <v>12797043</v>
      </c>
      <c r="D8" s="10">
        <v>0.28549999999999998</v>
      </c>
      <c r="E8" s="10">
        <f t="shared" si="0"/>
        <v>2.1149525978148453E-2</v>
      </c>
      <c r="F8" s="9">
        <f t="shared" ref="F8:F18" si="1">+C8*E8</f>
        <v>270651.39337198279</v>
      </c>
      <c r="G8" s="7">
        <f t="shared" ref="G8:G33" si="2">B8-B7</f>
        <v>30</v>
      </c>
      <c r="H8" s="11">
        <v>1</v>
      </c>
      <c r="I8" s="9">
        <f t="shared" ref="I8:I33" si="3">+H8*E8*C8</f>
        <v>270651.39337198279</v>
      </c>
      <c r="J8" s="7"/>
      <c r="K8" s="9">
        <f>I8+K7</f>
        <v>270651.39337198279</v>
      </c>
      <c r="L8" s="9">
        <f>+C8+K8</f>
        <v>13067694.393371982</v>
      </c>
      <c r="M8" s="7"/>
    </row>
    <row r="9" spans="1:13" x14ac:dyDescent="0.25">
      <c r="B9" s="8">
        <v>43830</v>
      </c>
      <c r="C9" s="9">
        <v>12797043</v>
      </c>
      <c r="D9" s="10">
        <v>0.28370000000000001</v>
      </c>
      <c r="E9" s="10">
        <f t="shared" si="0"/>
        <v>2.1030295469433913E-2</v>
      </c>
      <c r="F9" s="9">
        <f t="shared" si="1"/>
        <v>269125.595425051</v>
      </c>
      <c r="G9" s="7">
        <f t="shared" si="2"/>
        <v>31</v>
      </c>
      <c r="H9" s="11">
        <v>1</v>
      </c>
      <c r="I9" s="9">
        <f t="shared" si="3"/>
        <v>269125.595425051</v>
      </c>
      <c r="J9" s="7"/>
      <c r="K9" s="9">
        <f t="shared" ref="K9:K12" si="4">I9+K8</f>
        <v>539776.98879703379</v>
      </c>
      <c r="L9" s="9">
        <f t="shared" ref="L9:L12" si="5">+C9+K9</f>
        <v>13336819.988797033</v>
      </c>
      <c r="M9" s="7"/>
    </row>
    <row r="10" spans="1:13" x14ac:dyDescent="0.25">
      <c r="B10" s="8">
        <v>43861</v>
      </c>
      <c r="C10" s="9">
        <v>12797043</v>
      </c>
      <c r="D10" s="10">
        <v>0.28160000000000002</v>
      </c>
      <c r="E10" s="10">
        <f t="shared" si="0"/>
        <v>2.0890999361430129E-2</v>
      </c>
      <c r="F10" s="9">
        <f t="shared" si="1"/>
        <v>267343.01714119391</v>
      </c>
      <c r="G10" s="7">
        <f t="shared" si="2"/>
        <v>31</v>
      </c>
      <c r="H10" s="11">
        <v>1</v>
      </c>
      <c r="I10" s="9">
        <f t="shared" si="3"/>
        <v>267343.01714119391</v>
      </c>
      <c r="J10" s="7"/>
      <c r="K10" s="9">
        <f t="shared" si="4"/>
        <v>807120.00593822775</v>
      </c>
      <c r="L10" s="9">
        <f>+C10+K10</f>
        <v>13604163.005938228</v>
      </c>
      <c r="M10" s="7"/>
    </row>
    <row r="11" spans="1:13" x14ac:dyDescent="0.25">
      <c r="B11" s="8">
        <v>43890</v>
      </c>
      <c r="C11" s="9">
        <v>12797043</v>
      </c>
      <c r="D11" s="10">
        <v>0.28589999999999999</v>
      </c>
      <c r="E11" s="10">
        <f t="shared" si="0"/>
        <v>2.1176000862688671E-2</v>
      </c>
      <c r="F11" s="9">
        <f t="shared" si="1"/>
        <v>270990.19360786403</v>
      </c>
      <c r="G11" s="7">
        <f t="shared" si="2"/>
        <v>29</v>
      </c>
      <c r="H11" s="11">
        <f>G11/A27</f>
        <v>0.95342465753424654</v>
      </c>
      <c r="I11" s="9">
        <f t="shared" si="3"/>
        <v>258368.73253571693</v>
      </c>
      <c r="J11" s="7"/>
      <c r="K11" s="9">
        <f t="shared" si="4"/>
        <v>1065488.7384739446</v>
      </c>
      <c r="L11" s="9">
        <f t="shared" si="5"/>
        <v>13862531.738473944</v>
      </c>
      <c r="M11" s="7"/>
    </row>
    <row r="12" spans="1:13" x14ac:dyDescent="0.25">
      <c r="B12" s="8">
        <v>43921</v>
      </c>
      <c r="C12" s="9">
        <v>12797043</v>
      </c>
      <c r="D12" s="10">
        <v>0.2843</v>
      </c>
      <c r="E12" s="10">
        <f t="shared" si="0"/>
        <v>2.1070055991014192E-2</v>
      </c>
      <c r="F12" s="9">
        <f t="shared" si="1"/>
        <v>269634.41252941621</v>
      </c>
      <c r="G12" s="7">
        <f t="shared" si="2"/>
        <v>31</v>
      </c>
      <c r="H12" s="11">
        <v>1</v>
      </c>
      <c r="I12" s="9">
        <f t="shared" si="3"/>
        <v>269634.41252941621</v>
      </c>
      <c r="J12" s="7"/>
      <c r="K12" s="9">
        <f t="shared" si="4"/>
        <v>1335123.1510033607</v>
      </c>
      <c r="L12" s="9">
        <f t="shared" si="5"/>
        <v>14132166.151003361</v>
      </c>
      <c r="M12" s="7"/>
    </row>
    <row r="13" spans="1:13" x14ac:dyDescent="0.25">
      <c r="B13" s="8">
        <v>43951</v>
      </c>
      <c r="C13" s="9">
        <v>12797043</v>
      </c>
      <c r="D13" s="10">
        <v>0.28039999999999998</v>
      </c>
      <c r="E13" s="10">
        <f t="shared" si="0"/>
        <v>2.0811307618446184E-2</v>
      </c>
      <c r="F13" s="9">
        <f t="shared" si="1"/>
        <v>266323.19847948343</v>
      </c>
      <c r="G13" s="7">
        <f t="shared" si="2"/>
        <v>30</v>
      </c>
      <c r="H13" s="11">
        <v>1</v>
      </c>
      <c r="I13" s="9">
        <f t="shared" si="3"/>
        <v>266323.19847948343</v>
      </c>
      <c r="J13" s="7"/>
      <c r="K13" s="9">
        <f t="shared" ref="K13:K17" si="6">I13+K12</f>
        <v>1601446.3494828441</v>
      </c>
      <c r="L13" s="9">
        <f>+C13+K13</f>
        <v>14398489.349482844</v>
      </c>
      <c r="M13" s="7"/>
    </row>
    <row r="14" spans="1:13" x14ac:dyDescent="0.25">
      <c r="B14" s="8">
        <v>43982</v>
      </c>
      <c r="C14" s="9">
        <v>12797043</v>
      </c>
      <c r="D14" s="10">
        <v>0.27289999999999998</v>
      </c>
      <c r="E14" s="10">
        <f t="shared" si="0"/>
        <v>2.0311677528269456E-2</v>
      </c>
      <c r="F14" s="9">
        <f t="shared" si="1"/>
        <v>259929.41073139795</v>
      </c>
      <c r="G14" s="7">
        <f t="shared" si="2"/>
        <v>31</v>
      </c>
      <c r="H14" s="11">
        <v>1</v>
      </c>
      <c r="I14" s="9">
        <f t="shared" si="3"/>
        <v>259929.41073139795</v>
      </c>
      <c r="J14" s="7"/>
      <c r="K14" s="9">
        <f t="shared" si="6"/>
        <v>1861375.7602142422</v>
      </c>
      <c r="L14" s="9">
        <f t="shared" ref="L14" si="7">+C14+K14</f>
        <v>14658418.760214243</v>
      </c>
      <c r="M14" s="7"/>
    </row>
    <row r="15" spans="1:13" x14ac:dyDescent="0.25">
      <c r="A15">
        <v>31</v>
      </c>
      <c r="B15" s="8">
        <v>44012</v>
      </c>
      <c r="C15" s="9">
        <v>12797043</v>
      </c>
      <c r="D15" s="10">
        <v>0.27179999999999999</v>
      </c>
      <c r="E15" s="10">
        <f t="shared" si="0"/>
        <v>2.0238171647650516E-2</v>
      </c>
      <c r="F15" s="9">
        <f t="shared" si="1"/>
        <v>258988.75281636449</v>
      </c>
      <c r="G15" s="7">
        <f t="shared" si="2"/>
        <v>30</v>
      </c>
      <c r="H15" s="11">
        <v>1</v>
      </c>
      <c r="I15" s="9">
        <f t="shared" si="3"/>
        <v>258988.75281636449</v>
      </c>
      <c r="J15" s="7"/>
      <c r="K15" s="9">
        <f t="shared" si="6"/>
        <v>2120364.5130306068</v>
      </c>
      <c r="L15" s="9">
        <f t="shared" ref="L15:L26" si="8">+C15+K15</f>
        <v>14917407.513030607</v>
      </c>
      <c r="M15" s="7"/>
    </row>
    <row r="16" spans="1:13" x14ac:dyDescent="0.25">
      <c r="A16">
        <v>28</v>
      </c>
      <c r="B16" s="8">
        <v>44043</v>
      </c>
      <c r="C16" s="9">
        <v>12797043</v>
      </c>
      <c r="D16" s="10">
        <v>0.27179999999999999</v>
      </c>
      <c r="E16" s="10">
        <f t="shared" si="0"/>
        <v>2.0238171647650516E-2</v>
      </c>
      <c r="F16" s="9">
        <f t="shared" si="1"/>
        <v>258988.75281636449</v>
      </c>
      <c r="G16" s="7">
        <f t="shared" si="2"/>
        <v>31</v>
      </c>
      <c r="H16" s="11">
        <v>1</v>
      </c>
      <c r="I16" s="9">
        <f t="shared" si="3"/>
        <v>258988.75281636449</v>
      </c>
      <c r="J16" s="7"/>
      <c r="K16" s="9">
        <f t="shared" si="6"/>
        <v>2379353.2658469714</v>
      </c>
      <c r="L16" s="9">
        <f t="shared" si="8"/>
        <v>15176396.265846971</v>
      </c>
      <c r="M16" s="7"/>
    </row>
    <row r="17" spans="1:13" x14ac:dyDescent="0.25">
      <c r="A17">
        <v>31</v>
      </c>
      <c r="B17" s="8">
        <v>44074</v>
      </c>
      <c r="C17" s="9">
        <v>12797043</v>
      </c>
      <c r="D17" s="10">
        <v>0.27440000000000003</v>
      </c>
      <c r="E17" s="10">
        <f t="shared" si="0"/>
        <v>2.0411819037455814E-2</v>
      </c>
      <c r="F17" s="9">
        <f t="shared" si="1"/>
        <v>261210.92593054066</v>
      </c>
      <c r="G17" s="7">
        <f t="shared" si="2"/>
        <v>31</v>
      </c>
      <c r="H17" s="11">
        <v>1</v>
      </c>
      <c r="I17" s="9">
        <f t="shared" si="3"/>
        <v>261210.92593054066</v>
      </c>
      <c r="J17" s="7"/>
      <c r="K17" s="9">
        <f t="shared" si="6"/>
        <v>2640564.191777512</v>
      </c>
      <c r="L17" s="9">
        <f t="shared" si="8"/>
        <v>15437607.191777512</v>
      </c>
      <c r="M17" s="7"/>
    </row>
    <row r="18" spans="1:13" x14ac:dyDescent="0.25">
      <c r="A18">
        <v>30</v>
      </c>
      <c r="B18" s="8">
        <v>44104</v>
      </c>
      <c r="C18" s="9">
        <v>12797043</v>
      </c>
      <c r="D18" s="10">
        <v>0.27529999999999999</v>
      </c>
      <c r="E18" s="10">
        <f t="shared" si="0"/>
        <v>2.0471852092971421E-2</v>
      </c>
      <c r="F18" s="9">
        <f t="shared" si="1"/>
        <v>261979.17152339529</v>
      </c>
      <c r="G18" s="7">
        <f t="shared" si="2"/>
        <v>30</v>
      </c>
      <c r="H18" s="11">
        <v>1</v>
      </c>
      <c r="I18" s="9">
        <f t="shared" si="3"/>
        <v>261979.17152339529</v>
      </c>
      <c r="J18" s="7"/>
      <c r="K18" s="9">
        <f t="shared" ref="K18" si="9">I18+K17</f>
        <v>2902543.3633009074</v>
      </c>
      <c r="L18" s="9">
        <f t="shared" si="8"/>
        <v>15699586.363300908</v>
      </c>
      <c r="M18" s="7"/>
    </row>
    <row r="19" spans="1:13" x14ac:dyDescent="0.25">
      <c r="A19">
        <v>31</v>
      </c>
      <c r="B19" s="8">
        <v>44135</v>
      </c>
      <c r="C19" s="9">
        <v>12797043</v>
      </c>
      <c r="D19" s="10">
        <v>0.27140000000000003</v>
      </c>
      <c r="E19" s="10">
        <f t="shared" si="0"/>
        <v>2.0211427786686054E-2</v>
      </c>
      <c r="F19" s="9">
        <f t="shared" ref="F19:F26" si="10">+C19*E19</f>
        <v>258646.51047761625</v>
      </c>
      <c r="G19" s="7">
        <f t="shared" si="2"/>
        <v>31</v>
      </c>
      <c r="H19" s="11">
        <v>1</v>
      </c>
      <c r="I19" s="9">
        <f t="shared" si="3"/>
        <v>258646.51047761625</v>
      </c>
      <c r="J19" s="7"/>
      <c r="K19" s="9">
        <f t="shared" ref="K19:K33" si="11">I19+K18</f>
        <v>3161189.8737785239</v>
      </c>
      <c r="L19" s="9">
        <f t="shared" si="8"/>
        <v>15958232.873778524</v>
      </c>
      <c r="M19" s="7"/>
    </row>
    <row r="20" spans="1:13" x14ac:dyDescent="0.25">
      <c r="A20">
        <v>30</v>
      </c>
      <c r="B20" s="8">
        <v>44165</v>
      </c>
      <c r="C20" s="9">
        <v>12797043</v>
      </c>
      <c r="D20" s="10">
        <v>0.2676</v>
      </c>
      <c r="E20" s="10">
        <f t="shared" ref="E20:E33" si="12">+((1+D20)^(1/12)-1)</f>
        <v>1.9956975716262315E-2</v>
      </c>
      <c r="F20" s="9">
        <f t="shared" si="10"/>
        <v>255390.27639096466</v>
      </c>
      <c r="G20" s="7">
        <f t="shared" si="2"/>
        <v>30</v>
      </c>
      <c r="H20" s="11">
        <v>1</v>
      </c>
      <c r="I20" s="9">
        <f t="shared" si="3"/>
        <v>255390.27639096466</v>
      </c>
      <c r="J20" s="7"/>
      <c r="K20" s="9">
        <f t="shared" si="11"/>
        <v>3416580.1501694885</v>
      </c>
      <c r="L20" s="9">
        <f t="shared" si="8"/>
        <v>16213623.150169488</v>
      </c>
      <c r="M20" s="7"/>
    </row>
    <row r="21" spans="1:13" x14ac:dyDescent="0.25">
      <c r="A21">
        <v>31</v>
      </c>
      <c r="B21" s="8">
        <v>44196</v>
      </c>
      <c r="C21" s="9">
        <v>12797043</v>
      </c>
      <c r="D21" s="10">
        <v>0.26190000000000002</v>
      </c>
      <c r="E21" s="10">
        <f t="shared" si="12"/>
        <v>1.9573983490916769E-2</v>
      </c>
      <c r="F21" s="9">
        <f t="shared" si="10"/>
        <v>250489.108414552</v>
      </c>
      <c r="G21" s="7">
        <f t="shared" si="2"/>
        <v>31</v>
      </c>
      <c r="H21" s="11">
        <v>1</v>
      </c>
      <c r="I21" s="9">
        <f t="shared" si="3"/>
        <v>250489.108414552</v>
      </c>
      <c r="J21" s="7"/>
      <c r="K21" s="9">
        <f t="shared" si="11"/>
        <v>3667069.2585840407</v>
      </c>
      <c r="L21" s="9">
        <f t="shared" si="8"/>
        <v>16464112.258584041</v>
      </c>
      <c r="M21" s="7"/>
    </row>
    <row r="22" spans="1:13" x14ac:dyDescent="0.25">
      <c r="A22">
        <v>31</v>
      </c>
      <c r="B22" s="8">
        <v>44227</v>
      </c>
      <c r="C22" s="9">
        <v>12797043</v>
      </c>
      <c r="D22" s="10">
        <v>0.25979999999999998</v>
      </c>
      <c r="E22" s="10">
        <f t="shared" si="12"/>
        <v>1.9432481245112987E-2</v>
      </c>
      <c r="F22" s="9">
        <f t="shared" si="10"/>
        <v>248678.29809040442</v>
      </c>
      <c r="G22" s="7">
        <f t="shared" si="2"/>
        <v>31</v>
      </c>
      <c r="H22" s="11">
        <v>1</v>
      </c>
      <c r="I22" s="9">
        <f t="shared" si="3"/>
        <v>248678.29809040442</v>
      </c>
      <c r="J22" s="7"/>
      <c r="K22" s="9">
        <f t="shared" si="11"/>
        <v>3915747.556674445</v>
      </c>
      <c r="L22" s="9">
        <f t="shared" si="8"/>
        <v>16712790.556674445</v>
      </c>
      <c r="M22" s="7"/>
    </row>
    <row r="23" spans="1:13" x14ac:dyDescent="0.25">
      <c r="A23">
        <v>30</v>
      </c>
      <c r="B23" s="8">
        <v>44255</v>
      </c>
      <c r="C23" s="9">
        <v>12797043</v>
      </c>
      <c r="D23" s="15">
        <v>0.2631</v>
      </c>
      <c r="E23" s="10">
        <f t="shared" si="12"/>
        <v>1.9654745030757592E-2</v>
      </c>
      <c r="F23" s="9">
        <f t="shared" si="10"/>
        <v>251522.61731264123</v>
      </c>
      <c r="G23" s="7">
        <f t="shared" si="2"/>
        <v>28</v>
      </c>
      <c r="H23" s="11">
        <v>1</v>
      </c>
      <c r="I23" s="9">
        <f t="shared" si="3"/>
        <v>251522.61731264123</v>
      </c>
      <c r="J23" s="7"/>
      <c r="K23" s="9">
        <f t="shared" si="11"/>
        <v>4167270.1739870864</v>
      </c>
      <c r="L23" s="9">
        <f t="shared" si="8"/>
        <v>16964313.173987087</v>
      </c>
      <c r="M23" s="7"/>
    </row>
    <row r="24" spans="1:13" x14ac:dyDescent="0.25">
      <c r="A24">
        <v>31</v>
      </c>
      <c r="B24" s="8">
        <v>44286</v>
      </c>
      <c r="C24" s="9">
        <v>12797043</v>
      </c>
      <c r="D24" s="10">
        <v>0.26119999999999999</v>
      </c>
      <c r="E24" s="10">
        <f t="shared" si="12"/>
        <v>1.952684007564498E-2</v>
      </c>
      <c r="F24" s="9">
        <f t="shared" si="10"/>
        <v>249885.81210215206</v>
      </c>
      <c r="G24" s="7">
        <f t="shared" si="2"/>
        <v>31</v>
      </c>
      <c r="H24" s="11">
        <v>1</v>
      </c>
      <c r="I24" s="9">
        <f t="shared" si="3"/>
        <v>249885.81210215206</v>
      </c>
      <c r="J24" s="7"/>
      <c r="K24" s="9">
        <f t="shared" si="11"/>
        <v>4417155.9860892389</v>
      </c>
      <c r="L24" s="9">
        <f t="shared" si="8"/>
        <v>17214198.986089237</v>
      </c>
      <c r="M24" s="7"/>
    </row>
    <row r="25" spans="1:13" x14ac:dyDescent="0.25">
      <c r="A25">
        <v>30</v>
      </c>
      <c r="B25" s="8">
        <v>44316</v>
      </c>
      <c r="C25" s="9">
        <v>12797043</v>
      </c>
      <c r="D25" s="10">
        <v>0.25969999999999999</v>
      </c>
      <c r="E25" s="10">
        <f t="shared" si="12"/>
        <v>1.9425737651080022E-2</v>
      </c>
      <c r="F25" s="9">
        <f t="shared" si="10"/>
        <v>248592.00002759002</v>
      </c>
      <c r="G25" s="7">
        <f t="shared" si="2"/>
        <v>30</v>
      </c>
      <c r="H25" s="11">
        <v>1</v>
      </c>
      <c r="I25" s="9">
        <f t="shared" si="3"/>
        <v>248592.00002759002</v>
      </c>
      <c r="J25" s="7"/>
      <c r="K25" s="9">
        <f t="shared" si="11"/>
        <v>4665747.9861168293</v>
      </c>
      <c r="L25" s="9">
        <f t="shared" si="8"/>
        <v>17462790.98611683</v>
      </c>
      <c r="M25" s="7"/>
    </row>
    <row r="26" spans="1:13" x14ac:dyDescent="0.25">
      <c r="A26">
        <v>31</v>
      </c>
      <c r="B26" s="8">
        <v>44347</v>
      </c>
      <c r="C26" s="9">
        <v>12797043</v>
      </c>
      <c r="D26" s="10">
        <v>0.25829999999999997</v>
      </c>
      <c r="E26" s="10">
        <f t="shared" si="12"/>
        <v>1.9331275772907164E-2</v>
      </c>
      <c r="F26" s="9">
        <f t="shared" si="10"/>
        <v>247383.16731075122</v>
      </c>
      <c r="G26" s="7">
        <f t="shared" si="2"/>
        <v>31</v>
      </c>
      <c r="H26" s="11">
        <v>1</v>
      </c>
      <c r="I26" s="9">
        <f t="shared" si="3"/>
        <v>247383.16731075122</v>
      </c>
      <c r="J26" s="7"/>
      <c r="K26" s="9">
        <f t="shared" si="11"/>
        <v>4913131.1534275804</v>
      </c>
      <c r="L26" s="9">
        <f t="shared" si="8"/>
        <v>17710174.153427579</v>
      </c>
      <c r="M26" s="7"/>
    </row>
    <row r="27" spans="1:13" x14ac:dyDescent="0.25">
      <c r="A27">
        <f>AVERAGE(A15:A26)</f>
        <v>30.416666666666668</v>
      </c>
      <c r="B27" s="8">
        <v>44377</v>
      </c>
      <c r="C27" s="9">
        <v>12797043</v>
      </c>
      <c r="D27" s="10">
        <v>0.25819999999999999</v>
      </c>
      <c r="E27" s="10">
        <f t="shared" si="12"/>
        <v>1.9324524809924082E-2</v>
      </c>
      <c r="F27" s="9">
        <f t="shared" ref="F27:F33" si="13">+C27*E27</f>
        <v>247296.77494716531</v>
      </c>
      <c r="G27" s="7">
        <f t="shared" si="2"/>
        <v>30</v>
      </c>
      <c r="H27" s="11">
        <v>1</v>
      </c>
      <c r="I27" s="9">
        <f t="shared" si="3"/>
        <v>247296.77494716531</v>
      </c>
      <c r="J27" s="7"/>
      <c r="K27" s="9">
        <f t="shared" si="11"/>
        <v>5160427.9283747459</v>
      </c>
      <c r="L27" s="9">
        <f t="shared" ref="L27" si="14">+C27+K27</f>
        <v>17957470.928374745</v>
      </c>
      <c r="M27" s="7"/>
    </row>
    <row r="28" spans="1:13" x14ac:dyDescent="0.25">
      <c r="B28" s="8">
        <v>44408</v>
      </c>
      <c r="C28" s="9">
        <v>12797043</v>
      </c>
      <c r="D28" s="10">
        <v>0.25769999999999998</v>
      </c>
      <c r="E28" s="10">
        <f t="shared" si="12"/>
        <v>1.9290762615578938E-2</v>
      </c>
      <c r="F28" s="9">
        <f t="shared" si="13"/>
        <v>246864.71869435615</v>
      </c>
      <c r="G28" s="7">
        <f t="shared" si="2"/>
        <v>31</v>
      </c>
      <c r="H28" s="11">
        <v>1</v>
      </c>
      <c r="I28" s="9">
        <f t="shared" si="3"/>
        <v>246864.71869435615</v>
      </c>
      <c r="J28" s="7"/>
      <c r="K28" s="9">
        <f t="shared" si="11"/>
        <v>5407292.6470691022</v>
      </c>
      <c r="L28" s="9">
        <f t="shared" ref="L28:L33" si="15">+C28+K28</f>
        <v>18204335.647069104</v>
      </c>
      <c r="M28" s="7"/>
    </row>
    <row r="29" spans="1:13" x14ac:dyDescent="0.25">
      <c r="B29" s="8">
        <v>44439</v>
      </c>
      <c r="C29" s="9">
        <v>12797043</v>
      </c>
      <c r="D29" s="10">
        <v>0.2586</v>
      </c>
      <c r="E29" s="10">
        <f t="shared" si="12"/>
        <v>1.9351525711433615E-2</v>
      </c>
      <c r="F29" s="9">
        <f t="shared" si="13"/>
        <v>247642.30664482157</v>
      </c>
      <c r="G29" s="7">
        <f t="shared" si="2"/>
        <v>31</v>
      </c>
      <c r="H29" s="11">
        <v>1</v>
      </c>
      <c r="I29" s="9">
        <f t="shared" si="3"/>
        <v>247642.30664482157</v>
      </c>
      <c r="J29" s="7"/>
      <c r="K29" s="9">
        <f t="shared" si="11"/>
        <v>5654934.9537139237</v>
      </c>
      <c r="L29" s="9">
        <f t="shared" si="15"/>
        <v>18451977.953713924</v>
      </c>
      <c r="M29" s="7"/>
    </row>
    <row r="30" spans="1:13" x14ac:dyDescent="0.25">
      <c r="B30" s="8">
        <v>44469</v>
      </c>
      <c r="C30" s="9">
        <v>12797043</v>
      </c>
      <c r="D30" s="10">
        <v>0.25790000000000002</v>
      </c>
      <c r="E30" s="10">
        <f t="shared" si="12"/>
        <v>1.9304268969502658E-2</v>
      </c>
      <c r="F30" s="9">
        <f t="shared" si="13"/>
        <v>247037.5600862912</v>
      </c>
      <c r="G30" s="7">
        <f t="shared" si="2"/>
        <v>30</v>
      </c>
      <c r="H30" s="11">
        <v>1</v>
      </c>
      <c r="I30" s="9">
        <f t="shared" si="3"/>
        <v>247037.5600862912</v>
      </c>
      <c r="J30" s="7"/>
      <c r="K30" s="9">
        <f t="shared" si="11"/>
        <v>5901972.513800215</v>
      </c>
      <c r="L30" s="9">
        <f t="shared" si="15"/>
        <v>18699015.513800215</v>
      </c>
      <c r="M30" s="7"/>
    </row>
    <row r="31" spans="1:13" x14ac:dyDescent="0.25">
      <c r="B31" s="8">
        <v>44500</v>
      </c>
      <c r="C31" s="9">
        <v>12797043</v>
      </c>
      <c r="D31" s="10">
        <v>0.25619999999999998</v>
      </c>
      <c r="E31" s="10">
        <f t="shared" si="12"/>
        <v>1.9189402159464075E-2</v>
      </c>
      <c r="F31" s="9">
        <f t="shared" si="13"/>
        <v>245567.60457895463</v>
      </c>
      <c r="G31" s="7">
        <f t="shared" si="2"/>
        <v>31</v>
      </c>
      <c r="H31" s="11">
        <v>1</v>
      </c>
      <c r="I31" s="9">
        <f t="shared" si="3"/>
        <v>245567.60457895463</v>
      </c>
      <c r="J31" s="7"/>
      <c r="K31" s="9">
        <f t="shared" si="11"/>
        <v>6147540.1183791701</v>
      </c>
      <c r="L31" s="9">
        <f t="shared" si="15"/>
        <v>18944583.118379168</v>
      </c>
      <c r="M31" s="7"/>
    </row>
    <row r="32" spans="1:13" x14ac:dyDescent="0.25">
      <c r="B32" s="8">
        <v>44530</v>
      </c>
      <c r="C32" s="9">
        <v>12797043</v>
      </c>
      <c r="D32" s="10">
        <v>0.2591</v>
      </c>
      <c r="E32" s="10">
        <f t="shared" si="12"/>
        <v>1.9385265778725458E-2</v>
      </c>
      <c r="F32" s="9">
        <f t="shared" si="13"/>
        <v>248074.07973677816</v>
      </c>
      <c r="G32" s="7">
        <f t="shared" si="2"/>
        <v>30</v>
      </c>
      <c r="H32" s="11">
        <v>1</v>
      </c>
      <c r="I32" s="9">
        <f t="shared" si="3"/>
        <v>248074.07973677816</v>
      </c>
      <c r="J32" s="7"/>
      <c r="K32" s="9">
        <f t="shared" si="11"/>
        <v>6395614.1981159486</v>
      </c>
      <c r="L32" s="9">
        <f t="shared" si="15"/>
        <v>19192657.198115949</v>
      </c>
      <c r="M32" s="7"/>
    </row>
    <row r="33" spans="2:13" x14ac:dyDescent="0.25">
      <c r="B33" s="8">
        <v>44546</v>
      </c>
      <c r="C33" s="9">
        <v>12797043</v>
      </c>
      <c r="D33" s="10">
        <v>0.26190000000000002</v>
      </c>
      <c r="E33" s="10">
        <f t="shared" si="12"/>
        <v>1.9573983490916769E-2</v>
      </c>
      <c r="F33" s="9">
        <f t="shared" si="13"/>
        <v>250489.108414552</v>
      </c>
      <c r="G33" s="7">
        <f t="shared" si="2"/>
        <v>16</v>
      </c>
      <c r="H33" s="11">
        <v>1</v>
      </c>
      <c r="I33" s="9">
        <f t="shared" si="3"/>
        <v>250489.108414552</v>
      </c>
      <c r="J33" s="7"/>
      <c r="K33" s="9">
        <f t="shared" si="11"/>
        <v>6646103.3065305008</v>
      </c>
      <c r="L33" s="9">
        <f t="shared" si="15"/>
        <v>19443146.306530502</v>
      </c>
      <c r="M33" s="7"/>
    </row>
    <row r="34" spans="2:13" x14ac:dyDescent="0.25">
      <c r="B34" s="12"/>
    </row>
    <row r="35" spans="2:13" ht="15.75" thickBot="1" x14ac:dyDescent="0.3">
      <c r="B35" s="12"/>
    </row>
    <row r="36" spans="2:13" x14ac:dyDescent="0.25">
      <c r="B36" s="12"/>
      <c r="K36" s="16" t="s">
        <v>0</v>
      </c>
      <c r="L36" s="13">
        <f>C33</f>
        <v>12797043</v>
      </c>
    </row>
    <row r="37" spans="2:13" ht="15.75" thickBot="1" x14ac:dyDescent="0.3">
      <c r="B37" s="12"/>
      <c r="K37" s="17" t="s">
        <v>14</v>
      </c>
      <c r="L37" s="18">
        <f>K33</f>
        <v>6646103.3065305008</v>
      </c>
    </row>
    <row r="38" spans="2:13" ht="15.75" thickBot="1" x14ac:dyDescent="0.3">
      <c r="B38" s="12"/>
      <c r="K38" s="19" t="s">
        <v>11</v>
      </c>
      <c r="L38" s="14">
        <f>SUM(L36+L37)</f>
        <v>19443146.306530502</v>
      </c>
    </row>
    <row r="41" spans="2:13" x14ac:dyDescent="0.25">
      <c r="B41" s="20" t="s">
        <v>12</v>
      </c>
      <c r="C41" s="20"/>
      <c r="D41" s="20"/>
      <c r="E41" s="20"/>
      <c r="F41" s="20"/>
      <c r="G41" s="20"/>
      <c r="H41" s="20"/>
    </row>
    <row r="42" spans="2:13" x14ac:dyDescent="0.25">
      <c r="B42" s="20" t="s">
        <v>12</v>
      </c>
      <c r="C42" s="20"/>
      <c r="D42" s="20"/>
      <c r="E42" s="20"/>
      <c r="F42" s="20"/>
      <c r="G42" s="1"/>
    </row>
  </sheetData>
  <mergeCells count="7">
    <mergeCell ref="B41:H41"/>
    <mergeCell ref="B42:F42"/>
    <mergeCell ref="B1:H1"/>
    <mergeCell ref="B2:F2"/>
    <mergeCell ref="B3:F3"/>
    <mergeCell ref="B4:F4"/>
    <mergeCell ref="B5:F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6E372AF4DE1D428E0AAE049114031A" ma:contentTypeVersion="15" ma:contentTypeDescription="Crear nuevo documento." ma:contentTypeScope="" ma:versionID="c8c345f24cf4c167aa0377d03639fff4">
  <xsd:schema xmlns:xsd="http://www.w3.org/2001/XMLSchema" xmlns:xs="http://www.w3.org/2001/XMLSchema" xmlns:p="http://schemas.microsoft.com/office/2006/metadata/properties" xmlns:ns2="74ef1a57-9c90-4992-958b-d5f954b3abf4" xmlns:ns3="e52e536b-36ac-4584-93f3-9f8c5d9b68f1" targetNamespace="http://schemas.microsoft.com/office/2006/metadata/properties" ma:root="true" ma:fieldsID="960013807e56cdede3a0eb732dac7ed9" ns2:_="" ns3:_="">
    <xsd:import namespace="74ef1a57-9c90-4992-958b-d5f954b3abf4"/>
    <xsd:import namespace="e52e536b-36ac-4584-93f3-9f8c5d9b68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ef1a57-9c90-4992-958b-d5f954b3ab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e31b1466-370e-4680-8e95-6fcae1d3fa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2e536b-36ac-4584-93f3-9f8c5d9b68f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cced9ce-9d6e-4341-9172-ad4441ae6499}" ma:internalName="TaxCatchAll" ma:showField="CatchAllData" ma:web="e52e536b-36ac-4584-93f3-9f8c5d9b68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52e536b-36ac-4584-93f3-9f8c5d9b68f1">
      <UserInfo>
        <DisplayName/>
        <AccountId xsi:nil="true"/>
        <AccountType/>
      </UserInfo>
    </SharedWithUsers>
    <MediaLengthInSeconds xmlns="74ef1a57-9c90-4992-958b-d5f954b3abf4" xsi:nil="true"/>
    <TaxCatchAll xmlns="e52e536b-36ac-4584-93f3-9f8c5d9b68f1" xsi:nil="true"/>
    <lcf76f155ced4ddcb4097134ff3c332f xmlns="74ef1a57-9c90-4992-958b-d5f954b3abf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B7D8306-2544-47C3-BB65-CDDDBF3905CF}"/>
</file>

<file path=customXml/itemProps2.xml><?xml version="1.0" encoding="utf-8"?>
<ds:datastoreItem xmlns:ds="http://schemas.openxmlformats.org/officeDocument/2006/customXml" ds:itemID="{FF3AA990-81BE-49DE-BF8D-45339FF26754}"/>
</file>

<file path=customXml/itemProps3.xml><?xml version="1.0" encoding="utf-8"?>
<ds:datastoreItem xmlns:ds="http://schemas.openxmlformats.org/officeDocument/2006/customXml" ds:itemID="{FC940F1F-2193-4E73-A5A7-83B7E66960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Luisa Fernanda Munoz Mahecha</dc:creator>
  <cp:lastModifiedBy>Luisa Fernanda Munoz Mahecha</cp:lastModifiedBy>
  <dcterms:created xsi:type="dcterms:W3CDTF">2021-12-16T09:39:18Z</dcterms:created>
  <dcterms:modified xsi:type="dcterms:W3CDTF">2021-12-16T12:16:16Z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0x010100026E372AF4DE1D428E0AAE049114031A</vt:lpwstr>
  </property>
  <property fmtid="{D5CDD505-2E9C-101B-9397-08002B2CF9AE}" pid="3" name="Order">
    <vt:r8>24629900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MediaServiceImageTags">
    <vt:lpwstr/>
  </property>
</Properties>
</file>