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back escritorio\DESCARGA LIQUIDACION\"/>
    </mc:Choice>
  </mc:AlternateContent>
  <bookViews>
    <workbookView xWindow="0" yWindow="0" windowWidth="2370" windowHeight="0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7" i="1" l="1"/>
  <c r="I66" i="1"/>
  <c r="H63" i="1"/>
  <c r="E63" i="1"/>
  <c r="F63" i="1" s="1"/>
  <c r="I63" i="1" s="1"/>
  <c r="H62" i="1"/>
  <c r="E62" i="1"/>
  <c r="F62" i="1" s="1"/>
  <c r="I62" i="1" s="1"/>
  <c r="H61" i="1"/>
  <c r="E61" i="1"/>
  <c r="F61" i="1" s="1"/>
  <c r="I61" i="1" s="1"/>
  <c r="H60" i="1"/>
  <c r="E60" i="1"/>
  <c r="F60" i="1" s="1"/>
  <c r="I60" i="1" s="1"/>
  <c r="H59" i="1"/>
  <c r="E59" i="1"/>
  <c r="F59" i="1" s="1"/>
  <c r="I59" i="1" s="1"/>
  <c r="H58" i="1"/>
  <c r="E58" i="1"/>
  <c r="F58" i="1" s="1"/>
  <c r="I58" i="1" s="1"/>
  <c r="H57" i="1"/>
  <c r="E57" i="1"/>
  <c r="F57" i="1" s="1"/>
  <c r="I57" i="1" s="1"/>
  <c r="H56" i="1"/>
  <c r="E56" i="1"/>
  <c r="F56" i="1" s="1"/>
  <c r="I56" i="1" s="1"/>
  <c r="H55" i="1"/>
  <c r="E55" i="1"/>
  <c r="F55" i="1" s="1"/>
  <c r="I55" i="1" s="1"/>
  <c r="H54" i="1"/>
  <c r="E54" i="1"/>
  <c r="F54" i="1" s="1"/>
  <c r="I54" i="1" s="1"/>
  <c r="H53" i="1"/>
  <c r="E53" i="1"/>
  <c r="F53" i="1" s="1"/>
  <c r="I53" i="1" s="1"/>
  <c r="H52" i="1"/>
  <c r="E52" i="1"/>
  <c r="F52" i="1" s="1"/>
  <c r="I52" i="1" s="1"/>
  <c r="H51" i="1"/>
  <c r="E51" i="1"/>
  <c r="F51" i="1" s="1"/>
  <c r="I51" i="1" s="1"/>
  <c r="H50" i="1"/>
  <c r="E50" i="1"/>
  <c r="F50" i="1" s="1"/>
  <c r="H44" i="1"/>
  <c r="E44" i="1"/>
  <c r="F44" i="1" s="1"/>
  <c r="H43" i="1"/>
  <c r="E43" i="1"/>
  <c r="F43" i="1" s="1"/>
  <c r="H42" i="1"/>
  <c r="E42" i="1"/>
  <c r="F42" i="1" s="1"/>
  <c r="H41" i="1"/>
  <c r="E41" i="1"/>
  <c r="F41" i="1" s="1"/>
  <c r="H40" i="1"/>
  <c r="E40" i="1"/>
  <c r="F40" i="1" s="1"/>
  <c r="H39" i="1"/>
  <c r="E39" i="1"/>
  <c r="F39" i="1" s="1"/>
  <c r="H38" i="1"/>
  <c r="E38" i="1"/>
  <c r="F38" i="1" s="1"/>
  <c r="H37" i="1"/>
  <c r="E37" i="1"/>
  <c r="F37" i="1" s="1"/>
  <c r="H36" i="1"/>
  <c r="E36" i="1"/>
  <c r="F36" i="1" s="1"/>
  <c r="H35" i="1"/>
  <c r="E35" i="1"/>
  <c r="F35" i="1" s="1"/>
  <c r="H34" i="1"/>
  <c r="E34" i="1"/>
  <c r="F34" i="1" s="1"/>
  <c r="H33" i="1"/>
  <c r="E33" i="1"/>
  <c r="F33" i="1" s="1"/>
  <c r="H32" i="1"/>
  <c r="E32" i="1"/>
  <c r="F32" i="1" s="1"/>
  <c r="H31" i="1"/>
  <c r="E31" i="1"/>
  <c r="F31" i="1" s="1"/>
  <c r="H26" i="1"/>
  <c r="E26" i="1"/>
  <c r="F26" i="1" s="1"/>
  <c r="H25" i="1"/>
  <c r="E25" i="1"/>
  <c r="F25" i="1" s="1"/>
  <c r="H24" i="1"/>
  <c r="E24" i="1"/>
  <c r="F24" i="1" s="1"/>
  <c r="H23" i="1"/>
  <c r="E23" i="1"/>
  <c r="F23" i="1" s="1"/>
  <c r="H22" i="1"/>
  <c r="E22" i="1"/>
  <c r="F22" i="1" s="1"/>
  <c r="H21" i="1"/>
  <c r="E21" i="1"/>
  <c r="F21" i="1" s="1"/>
  <c r="H20" i="1"/>
  <c r="E20" i="1"/>
  <c r="F20" i="1" s="1"/>
  <c r="H19" i="1"/>
  <c r="E19" i="1"/>
  <c r="F19" i="1" s="1"/>
  <c r="I19" i="1" s="1"/>
  <c r="H18" i="1"/>
  <c r="E18" i="1"/>
  <c r="F18" i="1" s="1"/>
  <c r="H17" i="1"/>
  <c r="E17" i="1"/>
  <c r="F17" i="1" s="1"/>
  <c r="H16" i="1"/>
  <c r="E16" i="1"/>
  <c r="F16" i="1" s="1"/>
  <c r="H15" i="1"/>
  <c r="E15" i="1"/>
  <c r="F15" i="1" s="1"/>
  <c r="I15" i="1" s="1"/>
  <c r="H14" i="1"/>
  <c r="E14" i="1"/>
  <c r="F14" i="1" s="1"/>
  <c r="H13" i="1"/>
  <c r="E13" i="1"/>
  <c r="F13" i="1" s="1"/>
  <c r="I13" i="1" s="1"/>
  <c r="H12" i="1"/>
  <c r="E12" i="1"/>
  <c r="F12" i="1" s="1"/>
  <c r="I12" i="1" s="1"/>
  <c r="I50" i="1" l="1"/>
  <c r="I64" i="1" s="1"/>
  <c r="I20" i="1"/>
  <c r="I21" i="1"/>
  <c r="I23" i="1"/>
  <c r="I16" i="1"/>
  <c r="I17" i="1"/>
  <c r="I24" i="1"/>
  <c r="I25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14" i="1"/>
  <c r="I18" i="1"/>
  <c r="I22" i="1"/>
  <c r="I26" i="1"/>
  <c r="I27" i="1" l="1"/>
  <c r="I45" i="1"/>
  <c r="I68" i="1" s="1"/>
  <c r="I70" i="1" s="1"/>
</calcChain>
</file>

<file path=xl/sharedStrings.xml><?xml version="1.0" encoding="utf-8"?>
<sst xmlns="http://schemas.openxmlformats.org/spreadsheetml/2006/main" count="40" uniqueCount="26">
  <si>
    <t>JUZGADO OCHENTA y DOS (82) CIVIL MUNICIPAL DE BOGOTA D.C.</t>
  </si>
  <si>
    <t>DEMANDANTE: FINANZAUTO S.A.</t>
  </si>
  <si>
    <t>DEMANDADOS: CARLOS ALBEIRO MENDEZ ROSERO y SANDRA MILENA VEGA CARDOZO</t>
  </si>
  <si>
    <t>PROCESO EJECUTIVO No. 2019 - 00943</t>
  </si>
  <si>
    <t>CREDITO No. 133123</t>
  </si>
  <si>
    <t>CUOTAS DE AMORTIZACION DE CAPITAL VENCIDAS DESDE ABRIL A MAYO DE 2019</t>
  </si>
  <si>
    <t>CUOTA DE CAPITAL VENCIDA CORRESPONDIENTE A ABRIL DE 2019</t>
  </si>
  <si>
    <t>INTERESES DE MORA</t>
  </si>
  <si>
    <t>RESOLUCIONES</t>
  </si>
  <si>
    <t>VIGENCIA</t>
  </si>
  <si>
    <t>INTERES ANUAL</t>
  </si>
  <si>
    <t xml:space="preserve"> INTERES MORA</t>
  </si>
  <si>
    <t>CAPITAL</t>
  </si>
  <si>
    <t xml:space="preserve">DESDE </t>
  </si>
  <si>
    <t>HASTA</t>
  </si>
  <si>
    <t>BANCARIO CORRIENTE</t>
  </si>
  <si>
    <t>ANUAL</t>
  </si>
  <si>
    <t xml:space="preserve">DIARIA </t>
  </si>
  <si>
    <t>DíAS</t>
  </si>
  <si>
    <t xml:space="preserve"> LIQUIDACION</t>
  </si>
  <si>
    <t>CUOTA DE CAPITAL VENCIDA CORRESPONDIENTE A MAYO DE 2019</t>
  </si>
  <si>
    <t>CAPITAL ACELERADO</t>
  </si>
  <si>
    <t>CUOTAS DE CAPITAL</t>
  </si>
  <si>
    <t>INTERESES DE MORA AL 30 DE JUNIO DE 2020</t>
  </si>
  <si>
    <t>INTERESES DE PLAZO CORRESPONDIENTE A CUOTAS DE CAPITAL</t>
  </si>
  <si>
    <t>VALOR TOTAL DE LA OBLIGACION AL 30 DE JUNIO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</si>
</sst>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;[Red]0"/>
    <numFmt numFmtId="165" formatCode="0.00;[Red]0.00"/>
    <numFmt numFmtId="166" formatCode="0.0000"/>
    <numFmt numFmtId="167" formatCode="&quot;$&quot;#,##0.00;[Red]&quot;$&quot;#,##0.00"/>
    <numFmt numFmtId="168" formatCode="_([$$-2C0A]* #,##0.00_);_([$$-2C0A]* \(#,##0.00\);_([$$-2C0A]* &quot;-&quot;??_);_(@_)"/>
    <numFmt numFmtId="169" formatCode="[$$-240A]\ #,##0.00"/>
    <numFmt numFmtId="170" formatCode="_-[$$-240A]* #,##0.00_-;\-[$$-240A]* #,##0.00_-;_-[$$-240A]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</font>
    <font>
      <b/>
      <sz val="4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7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1"/>
      <color theme="1"/>
      <name val="Arial"/>
      <family val="2"/>
    </font>
    <font>
      <b/>
      <u val="singleAccounting"/>
      <sz val="11"/>
      <color theme="1"/>
      <name val="Arial"/>
      <family val="2"/>
    </font>
    <font>
      <b/>
      <u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center" vertical="center" wrapText="1"/>
    </xf>
    <xf numFmtId="15" fontId="6" fillId="0" borderId="2" xfId="0" applyNumberFormat="1" applyFont="1" applyFill="1" applyBorder="1" applyAlignment="1" applyProtection="1">
      <alignment horizontal="center" vertical="center" wrapText="1"/>
    </xf>
    <xf numFmtId="15" fontId="6" fillId="0" borderId="3" xfId="0" applyNumberFormat="1" applyFont="1" applyFill="1" applyBorder="1" applyAlignment="1" applyProtection="1">
      <alignment horizontal="center" vertical="center" wrapText="1"/>
    </xf>
    <xf numFmtId="1" fontId="7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left"/>
    </xf>
    <xf numFmtId="0" fontId="6" fillId="0" borderId="3" xfId="0" applyNumberFormat="1" applyFont="1" applyFill="1" applyBorder="1" applyAlignment="1" applyProtection="1">
      <alignment horizontal="center"/>
    </xf>
    <xf numFmtId="0" fontId="6" fillId="0" borderId="4" xfId="0" applyNumberFormat="1" applyFont="1" applyFill="1" applyBorder="1" applyAlignment="1" applyProtection="1">
      <alignment horizontal="center"/>
    </xf>
    <xf numFmtId="0" fontId="8" fillId="0" borderId="2" xfId="0" applyNumberFormat="1" applyFont="1" applyFill="1" applyBorder="1" applyAlignment="1" applyProtection="1">
      <alignment horizontal="center"/>
    </xf>
    <xf numFmtId="0" fontId="8" fillId="0" borderId="5" xfId="0" applyNumberFormat="1" applyFont="1" applyFill="1" applyBorder="1" applyAlignment="1" applyProtection="1">
      <alignment horizontal="center"/>
    </xf>
    <xf numFmtId="0" fontId="4" fillId="0" borderId="6" xfId="0" applyNumberFormat="1" applyFont="1" applyFill="1" applyBorder="1" applyAlignment="1" applyProtection="1">
      <alignment horizontal="center"/>
    </xf>
    <xf numFmtId="15" fontId="6" fillId="0" borderId="7" xfId="0" applyNumberFormat="1" applyFont="1" applyFill="1" applyBorder="1" applyAlignment="1" applyProtection="1">
      <alignment horizontal="center"/>
    </xf>
    <xf numFmtId="1" fontId="7" fillId="0" borderId="7" xfId="0" applyNumberFormat="1" applyFont="1" applyFill="1" applyBorder="1" applyAlignment="1" applyProtection="1">
      <alignment horizontal="center" vertical="justify"/>
    </xf>
    <xf numFmtId="0" fontId="6" fillId="0" borderId="7" xfId="0" applyNumberFormat="1" applyFont="1" applyFill="1" applyBorder="1" applyAlignment="1" applyProtection="1">
      <alignment horizontal="center"/>
    </xf>
    <xf numFmtId="0" fontId="7" fillId="0" borderId="7" xfId="0" applyNumberFormat="1" applyFont="1" applyFill="1" applyBorder="1" applyAlignment="1" applyProtection="1">
      <alignment horizontal="center"/>
    </xf>
    <xf numFmtId="0" fontId="8" fillId="0" borderId="7" xfId="0" applyNumberFormat="1" applyFont="1" applyFill="1" applyBorder="1" applyAlignment="1" applyProtection="1"/>
    <xf numFmtId="0" fontId="9" fillId="0" borderId="7" xfId="0" applyNumberFormat="1" applyFont="1" applyFill="1" applyBorder="1" applyAlignment="1" applyProtection="1">
      <alignment horizontal="center"/>
    </xf>
    <xf numFmtId="0" fontId="6" fillId="0" borderId="8" xfId="0" applyNumberFormat="1" applyFont="1" applyFill="1" applyBorder="1" applyAlignment="1" applyProtection="1">
      <alignment horizontal="center"/>
    </xf>
    <xf numFmtId="164" fontId="10" fillId="0" borderId="9" xfId="0" applyNumberFormat="1" applyFont="1" applyFill="1" applyBorder="1" applyAlignment="1" applyProtection="1">
      <alignment horizontal="center"/>
    </xf>
    <xf numFmtId="15" fontId="10" fillId="0" borderId="9" xfId="0" applyNumberFormat="1" applyFont="1" applyFill="1" applyBorder="1" applyAlignment="1" applyProtection="1">
      <alignment horizontal="center"/>
    </xf>
    <xf numFmtId="165" fontId="10" fillId="0" borderId="9" xfId="0" applyNumberFormat="1" applyFont="1" applyFill="1" applyBorder="1" applyAlignment="1" applyProtection="1">
      <alignment horizontal="center"/>
    </xf>
    <xf numFmtId="165" fontId="10" fillId="0" borderId="9" xfId="0" applyNumberFormat="1" applyFont="1" applyFill="1" applyBorder="1" applyAlignment="1" applyProtection="1"/>
    <xf numFmtId="166" fontId="11" fillId="0" borderId="9" xfId="0" applyNumberFormat="1" applyFont="1" applyFill="1" applyBorder="1" applyAlignment="1" applyProtection="1"/>
    <xf numFmtId="167" fontId="11" fillId="0" borderId="9" xfId="0" applyNumberFormat="1" applyFont="1" applyFill="1" applyBorder="1" applyAlignment="1" applyProtection="1"/>
    <xf numFmtId="0" fontId="11" fillId="0" borderId="9" xfId="0" applyNumberFormat="1" applyFont="1" applyFill="1" applyBorder="1" applyAlignment="1" applyProtection="1"/>
    <xf numFmtId="168" fontId="10" fillId="0" borderId="10" xfId="0" applyNumberFormat="1" applyFont="1" applyFill="1" applyBorder="1" applyAlignment="1" applyProtection="1"/>
    <xf numFmtId="0" fontId="11" fillId="0" borderId="11" xfId="0" applyNumberFormat="1" applyFont="1" applyFill="1" applyBorder="1" applyAlignment="1" applyProtection="1"/>
    <xf numFmtId="168" fontId="10" fillId="0" borderId="12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169" fontId="12" fillId="0" borderId="0" xfId="0" applyNumberFormat="1" applyFont="1" applyFill="1" applyBorder="1" applyAlignment="1" applyProtection="1"/>
    <xf numFmtId="170" fontId="1" fillId="0" borderId="0" xfId="0" applyNumberFormat="1" applyFont="1"/>
    <xf numFmtId="170" fontId="13" fillId="0" borderId="0" xfId="0" applyNumberFormat="1" applyFont="1"/>
    <xf numFmtId="170" fontId="14" fillId="0" borderId="0" xfId="0" applyNumberFormat="1" applyFont="1"/>
    <xf numFmtId="0" fontId="1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0"/>
  <sheetViews>
    <sheetView tabSelected="1" workbookViewId="0">
      <selection activeCell="L68" sqref="L68"/>
    </sheetView>
  </sheetViews>
  <sheetFormatPr baseColWidth="10" defaultColWidth="11.42578125" defaultRowHeight="15" x14ac:dyDescent="0.25"/>
  <cols>
    <col min="1" max="1" width="7.28515625" customWidth="1"/>
    <col min="2" max="2" width="10.85546875" customWidth="1"/>
    <col min="3" max="3" width="11" customWidth="1"/>
    <col min="4" max="4" width="9.28515625" customWidth="1"/>
    <col min="5" max="5" width="7.140625" customWidth="1"/>
    <col min="6" max="6" width="7.42578125" customWidth="1"/>
    <col min="7" max="7" width="15.42578125" customWidth="1"/>
    <col min="8" max="8" width="7.42578125" customWidth="1"/>
    <col min="9" max="9" width="16.85546875" customWidth="1"/>
  </cols>
  <sheetData>
    <row r="1" spans="1:9" x14ac:dyDescent="0.25">
      <c r="A1" s="2" t="s">
        <v>0</v>
      </c>
    </row>
    <row r="2" spans="1:9" x14ac:dyDescent="0.25">
      <c r="A2" s="2" t="s">
        <v>1</v>
      </c>
    </row>
    <row r="3" spans="1:9" x14ac:dyDescent="0.25">
      <c r="A3" s="2" t="s">
        <v>2</v>
      </c>
    </row>
    <row r="4" spans="1:9" x14ac:dyDescent="0.25">
      <c r="A4" s="2" t="s">
        <v>3</v>
      </c>
    </row>
    <row r="5" spans="1:9" x14ac:dyDescent="0.25">
      <c r="A5" s="2" t="s">
        <v>4</v>
      </c>
    </row>
    <row r="6" spans="1:9" x14ac:dyDescent="0.25">
      <c r="A6" s="2"/>
    </row>
    <row r="7" spans="1:9" x14ac:dyDescent="0.25">
      <c r="A7" s="2" t="s">
        <v>5</v>
      </c>
    </row>
    <row r="8" spans="1:9" x14ac:dyDescent="0.25">
      <c r="A8" s="2" t="s">
        <v>6</v>
      </c>
      <c r="I8" s="35">
        <v>467360.48</v>
      </c>
    </row>
    <row r="9" spans="1:9" ht="15.75" thickBot="1" x14ac:dyDescent="0.3">
      <c r="A9" s="3" t="s">
        <v>7</v>
      </c>
      <c r="B9" s="4"/>
      <c r="C9" s="4"/>
      <c r="D9" s="4"/>
      <c r="E9" s="4"/>
      <c r="F9" s="4"/>
      <c r="G9" s="4"/>
      <c r="H9" s="4"/>
      <c r="I9" s="4"/>
    </row>
    <row r="10" spans="1:9" ht="22.5" x14ac:dyDescent="0.25">
      <c r="A10" s="5" t="s">
        <v>8</v>
      </c>
      <c r="B10" s="6" t="s">
        <v>9</v>
      </c>
      <c r="C10" s="7"/>
      <c r="D10" s="8" t="s">
        <v>10</v>
      </c>
      <c r="E10" s="9" t="s">
        <v>11</v>
      </c>
      <c r="F10" s="10"/>
      <c r="G10" s="11" t="s">
        <v>12</v>
      </c>
      <c r="H10" s="12"/>
      <c r="I10" s="13"/>
    </row>
    <row r="11" spans="1:9" ht="34.5" thickBot="1" x14ac:dyDescent="0.3">
      <c r="A11" s="14"/>
      <c r="B11" s="15" t="s">
        <v>13</v>
      </c>
      <c r="C11" s="15" t="s">
        <v>14</v>
      </c>
      <c r="D11" s="16" t="s">
        <v>15</v>
      </c>
      <c r="E11" s="17" t="s">
        <v>16</v>
      </c>
      <c r="F11" s="18" t="s">
        <v>17</v>
      </c>
      <c r="G11" s="19"/>
      <c r="H11" s="20" t="s">
        <v>18</v>
      </c>
      <c r="I11" s="21" t="s">
        <v>19</v>
      </c>
    </row>
    <row r="12" spans="1:9" x14ac:dyDescent="0.25">
      <c r="A12" s="22">
        <v>389</v>
      </c>
      <c r="B12" s="23">
        <v>43556</v>
      </c>
      <c r="C12" s="23">
        <v>43585</v>
      </c>
      <c r="D12" s="24">
        <v>19.32</v>
      </c>
      <c r="E12" s="25">
        <f t="shared" ref="E12:E21" si="0">D12*1.5</f>
        <v>28.98</v>
      </c>
      <c r="F12" s="26">
        <f t="shared" ref="F12:F26" si="1">(((1+(E12/100))^(1/365))-1)*100</f>
        <v>6.9746823462724095E-2</v>
      </c>
      <c r="G12" s="27">
        <v>467360.48</v>
      </c>
      <c r="H12" s="28">
        <f t="shared" ref="H12:H26" si="2">(C12-B12)+1</f>
        <v>30</v>
      </c>
      <c r="I12" s="29">
        <f t="shared" ref="I12:I26" si="3">(G12*F12%)*H12</f>
        <v>9779.0726676041977</v>
      </c>
    </row>
    <row r="13" spans="1:9" x14ac:dyDescent="0.25">
      <c r="A13" s="22">
        <v>574</v>
      </c>
      <c r="B13" s="23">
        <v>43586</v>
      </c>
      <c r="C13" s="23">
        <v>43616</v>
      </c>
      <c r="D13" s="24">
        <v>19.34</v>
      </c>
      <c r="E13" s="25">
        <f t="shared" si="0"/>
        <v>29.009999999999998</v>
      </c>
      <c r="F13" s="26">
        <f t="shared" si="1"/>
        <v>6.9810584952367805E-2</v>
      </c>
      <c r="G13" s="27">
        <v>467360.48</v>
      </c>
      <c r="H13" s="28">
        <f t="shared" si="2"/>
        <v>31</v>
      </c>
      <c r="I13" s="29">
        <f t="shared" si="3"/>
        <v>10114.279632650012</v>
      </c>
    </row>
    <row r="14" spans="1:9" x14ac:dyDescent="0.25">
      <c r="A14" s="22">
        <v>697</v>
      </c>
      <c r="B14" s="23">
        <v>43617</v>
      </c>
      <c r="C14" s="23">
        <v>43646</v>
      </c>
      <c r="D14" s="24">
        <v>19.3</v>
      </c>
      <c r="E14" s="25">
        <f t="shared" si="0"/>
        <v>28.950000000000003</v>
      </c>
      <c r="F14" s="26">
        <f t="shared" si="1"/>
        <v>6.9683047181468005E-2</v>
      </c>
      <c r="G14" s="27">
        <v>467360.48</v>
      </c>
      <c r="H14" s="28">
        <f t="shared" si="2"/>
        <v>30</v>
      </c>
      <c r="I14" s="29">
        <f t="shared" si="3"/>
        <v>9770.1307135780607</v>
      </c>
    </row>
    <row r="15" spans="1:9" x14ac:dyDescent="0.25">
      <c r="A15" s="22">
        <v>829</v>
      </c>
      <c r="B15" s="23">
        <v>43647</v>
      </c>
      <c r="C15" s="23">
        <v>43677</v>
      </c>
      <c r="D15" s="24">
        <v>19.28</v>
      </c>
      <c r="E15" s="25">
        <f t="shared" si="0"/>
        <v>28.92</v>
      </c>
      <c r="F15" s="26">
        <f t="shared" si="1"/>
        <v>6.9619256101671745E-2</v>
      </c>
      <c r="G15" s="27">
        <v>467360.48</v>
      </c>
      <c r="H15" s="28">
        <f t="shared" si="2"/>
        <v>31</v>
      </c>
      <c r="I15" s="29">
        <f t="shared" si="3"/>
        <v>10086.559574165272</v>
      </c>
    </row>
    <row r="16" spans="1:9" x14ac:dyDescent="0.25">
      <c r="A16" s="22">
        <v>1018</v>
      </c>
      <c r="B16" s="23">
        <v>43678</v>
      </c>
      <c r="C16" s="23">
        <v>43708</v>
      </c>
      <c r="D16" s="24">
        <v>19.32</v>
      </c>
      <c r="E16" s="25">
        <f t="shared" si="0"/>
        <v>28.98</v>
      </c>
      <c r="F16" s="26">
        <f t="shared" si="1"/>
        <v>6.9746823462724095E-2</v>
      </c>
      <c r="G16" s="27">
        <v>467360.48</v>
      </c>
      <c r="H16" s="28">
        <f t="shared" si="2"/>
        <v>31</v>
      </c>
      <c r="I16" s="29">
        <f t="shared" si="3"/>
        <v>10105.041756524339</v>
      </c>
    </row>
    <row r="17" spans="1:9" x14ac:dyDescent="0.25">
      <c r="A17" s="22">
        <v>1145</v>
      </c>
      <c r="B17" s="23">
        <v>43709</v>
      </c>
      <c r="C17" s="23">
        <v>43738</v>
      </c>
      <c r="D17" s="24">
        <v>19.32</v>
      </c>
      <c r="E17" s="25">
        <f t="shared" si="0"/>
        <v>28.98</v>
      </c>
      <c r="F17" s="26">
        <f t="shared" si="1"/>
        <v>6.9746823462724095E-2</v>
      </c>
      <c r="G17" s="27">
        <v>467360.48</v>
      </c>
      <c r="H17" s="28">
        <f t="shared" si="2"/>
        <v>30</v>
      </c>
      <c r="I17" s="29">
        <f t="shared" si="3"/>
        <v>9779.0726676041977</v>
      </c>
    </row>
    <row r="18" spans="1:9" x14ac:dyDescent="0.25">
      <c r="A18" s="22">
        <v>1293</v>
      </c>
      <c r="B18" s="23">
        <v>43739</v>
      </c>
      <c r="C18" s="23">
        <v>43769</v>
      </c>
      <c r="D18" s="24">
        <v>19.100000000000001</v>
      </c>
      <c r="E18" s="25">
        <f t="shared" si="0"/>
        <v>28.650000000000002</v>
      </c>
      <c r="F18" s="26">
        <f t="shared" si="1"/>
        <v>6.9044469314105683E-2</v>
      </c>
      <c r="G18" s="27">
        <v>467360.48</v>
      </c>
      <c r="H18" s="28">
        <f t="shared" si="2"/>
        <v>31</v>
      </c>
      <c r="I18" s="29">
        <f t="shared" si="3"/>
        <v>10003.283459195567</v>
      </c>
    </row>
    <row r="19" spans="1:9" x14ac:dyDescent="0.25">
      <c r="A19" s="22">
        <v>1474</v>
      </c>
      <c r="B19" s="23">
        <v>43770</v>
      </c>
      <c r="C19" s="23">
        <v>43799</v>
      </c>
      <c r="D19" s="24">
        <v>19.03</v>
      </c>
      <c r="E19" s="25">
        <f t="shared" si="0"/>
        <v>28.545000000000002</v>
      </c>
      <c r="F19" s="26">
        <f t="shared" si="1"/>
        <v>6.8820616169262827E-2</v>
      </c>
      <c r="G19" s="27">
        <v>467360.48</v>
      </c>
      <c r="H19" s="28">
        <f t="shared" si="2"/>
        <v>30</v>
      </c>
      <c r="I19" s="29">
        <f t="shared" si="3"/>
        <v>9649.210862028729</v>
      </c>
    </row>
    <row r="20" spans="1:9" x14ac:dyDescent="0.25">
      <c r="A20" s="22">
        <v>1603</v>
      </c>
      <c r="B20" s="23">
        <v>43800</v>
      </c>
      <c r="C20" s="23">
        <v>43830</v>
      </c>
      <c r="D20" s="24">
        <v>18.91</v>
      </c>
      <c r="E20" s="25">
        <f t="shared" si="0"/>
        <v>28.365000000000002</v>
      </c>
      <c r="F20" s="26">
        <f t="shared" si="1"/>
        <v>6.8436443340047504E-2</v>
      </c>
      <c r="G20" s="27">
        <v>467360.48</v>
      </c>
      <c r="H20" s="28">
        <f t="shared" si="2"/>
        <v>31</v>
      </c>
      <c r="I20" s="29">
        <f t="shared" si="3"/>
        <v>9915.191592758194</v>
      </c>
    </row>
    <row r="21" spans="1:9" x14ac:dyDescent="0.25">
      <c r="A21" s="22">
        <v>1768</v>
      </c>
      <c r="B21" s="23">
        <v>43831</v>
      </c>
      <c r="C21" s="23">
        <v>43861</v>
      </c>
      <c r="D21" s="24">
        <v>18.77</v>
      </c>
      <c r="E21" s="25">
        <f t="shared" si="0"/>
        <v>28.155000000000001</v>
      </c>
      <c r="F21" s="26">
        <f t="shared" si="1"/>
        <v>6.7987562124560696E-2</v>
      </c>
      <c r="G21" s="27">
        <v>467360.48</v>
      </c>
      <c r="H21" s="30">
        <f t="shared" si="2"/>
        <v>31</v>
      </c>
      <c r="I21" s="31">
        <f t="shared" si="3"/>
        <v>9850.1568972549976</v>
      </c>
    </row>
    <row r="22" spans="1:9" x14ac:dyDescent="0.25">
      <c r="A22" s="22">
        <v>94</v>
      </c>
      <c r="B22" s="23">
        <v>43862</v>
      </c>
      <c r="C22" s="23">
        <v>43890</v>
      </c>
      <c r="D22" s="24">
        <v>19.059999999999999</v>
      </c>
      <c r="E22" s="25">
        <f>D22*1.5</f>
        <v>28.589999999999996</v>
      </c>
      <c r="F22" s="26">
        <f t="shared" si="1"/>
        <v>6.8916575551658532E-2</v>
      </c>
      <c r="G22" s="27">
        <v>467360.48</v>
      </c>
      <c r="H22" s="28">
        <f t="shared" si="2"/>
        <v>29</v>
      </c>
      <c r="I22" s="31">
        <f t="shared" si="3"/>
        <v>9340.5763106360246</v>
      </c>
    </row>
    <row r="23" spans="1:9" x14ac:dyDescent="0.25">
      <c r="A23" s="22">
        <v>205</v>
      </c>
      <c r="B23" s="23">
        <v>43891</v>
      </c>
      <c r="C23" s="23">
        <v>43921</v>
      </c>
      <c r="D23" s="24">
        <v>18.95</v>
      </c>
      <c r="E23" s="25">
        <f>D23*1.5</f>
        <v>28.424999999999997</v>
      </c>
      <c r="F23" s="26">
        <f t="shared" si="1"/>
        <v>6.8564560609574166E-2</v>
      </c>
      <c r="G23" s="27">
        <v>467360.48</v>
      </c>
      <c r="H23" s="28">
        <f t="shared" si="2"/>
        <v>31</v>
      </c>
      <c r="I23" s="31">
        <f t="shared" si="3"/>
        <v>9933.7534468186986</v>
      </c>
    </row>
    <row r="24" spans="1:9" x14ac:dyDescent="0.25">
      <c r="A24" s="22">
        <v>351</v>
      </c>
      <c r="B24" s="23">
        <v>43922</v>
      </c>
      <c r="C24" s="23">
        <v>43951</v>
      </c>
      <c r="D24" s="24">
        <v>18.690000000000001</v>
      </c>
      <c r="E24" s="25">
        <f>D24*1.5</f>
        <v>28.035000000000004</v>
      </c>
      <c r="F24" s="26">
        <f t="shared" si="1"/>
        <v>6.7730729113191224E-2</v>
      </c>
      <c r="G24" s="27">
        <v>467360.48</v>
      </c>
      <c r="H24" s="28">
        <f t="shared" si="2"/>
        <v>30</v>
      </c>
      <c r="I24" s="31">
        <f t="shared" si="3"/>
        <v>9496.3998207273071</v>
      </c>
    </row>
    <row r="25" spans="1:9" x14ac:dyDescent="0.25">
      <c r="A25" s="22">
        <v>437</v>
      </c>
      <c r="B25" s="23">
        <v>43952</v>
      </c>
      <c r="C25" s="23">
        <v>43982</v>
      </c>
      <c r="D25" s="24">
        <v>18.190000000000001</v>
      </c>
      <c r="E25" s="25">
        <f>D25*1.5</f>
        <v>27.285000000000004</v>
      </c>
      <c r="F25" s="26">
        <f t="shared" si="1"/>
        <v>6.6120063584418354E-2</v>
      </c>
      <c r="G25" s="27">
        <v>467360.48</v>
      </c>
      <c r="H25" s="28">
        <f t="shared" si="2"/>
        <v>31</v>
      </c>
      <c r="I25" s="31">
        <f t="shared" si="3"/>
        <v>9579.5904428777267</v>
      </c>
    </row>
    <row r="26" spans="1:9" x14ac:dyDescent="0.25">
      <c r="A26" s="22">
        <v>505</v>
      </c>
      <c r="B26" s="23">
        <v>43983</v>
      </c>
      <c r="C26" s="23">
        <v>44012</v>
      </c>
      <c r="D26" s="24">
        <v>18.12</v>
      </c>
      <c r="E26" s="25">
        <f>D26*1.5</f>
        <v>27.18</v>
      </c>
      <c r="F26" s="26">
        <f t="shared" si="1"/>
        <v>6.5893815469997286E-2</v>
      </c>
      <c r="G26" s="27">
        <v>467360.48</v>
      </c>
      <c r="H26" s="28">
        <f t="shared" si="2"/>
        <v>30</v>
      </c>
      <c r="I26" s="31">
        <f t="shared" si="3"/>
        <v>9238.8495681268068</v>
      </c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3">
        <f>SUM(I12:I26)</f>
        <v>146641.16941255014</v>
      </c>
    </row>
    <row r="29" spans="1:9" x14ac:dyDescent="0.25">
      <c r="A29" s="2" t="s">
        <v>20</v>
      </c>
      <c r="I29" s="35">
        <v>262000.97</v>
      </c>
    </row>
    <row r="31" spans="1:9" x14ac:dyDescent="0.25">
      <c r="A31" s="22">
        <v>574</v>
      </c>
      <c r="B31" s="23">
        <v>43586</v>
      </c>
      <c r="C31" s="23">
        <v>43616</v>
      </c>
      <c r="D31" s="24">
        <v>19.34</v>
      </c>
      <c r="E31" s="25">
        <f t="shared" ref="E31:E39" si="4">D31*1.5</f>
        <v>29.009999999999998</v>
      </c>
      <c r="F31" s="26">
        <f t="shared" ref="F31:F44" si="5">(((1+(E31/100))^(1/365))-1)*100</f>
        <v>6.9810584952367805E-2</v>
      </c>
      <c r="G31" s="27">
        <v>262000.97</v>
      </c>
      <c r="H31" s="28">
        <f t="shared" ref="H31:H44" si="6">(C31-B31)+1</f>
        <v>31</v>
      </c>
      <c r="I31" s="29">
        <f t="shared" ref="I31:I44" si="7">(G31*F31%)*H31</f>
        <v>5670.036701874209</v>
      </c>
    </row>
    <row r="32" spans="1:9" x14ac:dyDescent="0.25">
      <c r="A32" s="22">
        <v>697</v>
      </c>
      <c r="B32" s="23">
        <v>43617</v>
      </c>
      <c r="C32" s="23">
        <v>43646</v>
      </c>
      <c r="D32" s="24">
        <v>19.3</v>
      </c>
      <c r="E32" s="25">
        <f t="shared" si="4"/>
        <v>28.950000000000003</v>
      </c>
      <c r="F32" s="26">
        <f t="shared" si="5"/>
        <v>6.9683047181468005E-2</v>
      </c>
      <c r="G32" s="27">
        <v>262000.97</v>
      </c>
      <c r="H32" s="28">
        <f t="shared" si="6"/>
        <v>30</v>
      </c>
      <c r="I32" s="29">
        <f t="shared" si="7"/>
        <v>5477.1077862301145</v>
      </c>
    </row>
    <row r="33" spans="1:9" x14ac:dyDescent="0.25">
      <c r="A33" s="22">
        <v>829</v>
      </c>
      <c r="B33" s="23">
        <v>43647</v>
      </c>
      <c r="C33" s="23">
        <v>43677</v>
      </c>
      <c r="D33" s="24">
        <v>19.28</v>
      </c>
      <c r="E33" s="25">
        <f t="shared" si="4"/>
        <v>28.92</v>
      </c>
      <c r="F33" s="26">
        <f t="shared" si="5"/>
        <v>6.9619256101671745E-2</v>
      </c>
      <c r="G33" s="27">
        <v>262000.97</v>
      </c>
      <c r="H33" s="28">
        <f t="shared" si="6"/>
        <v>31</v>
      </c>
      <c r="I33" s="29">
        <f t="shared" si="7"/>
        <v>5654.4969150880888</v>
      </c>
    </row>
    <row r="34" spans="1:9" x14ac:dyDescent="0.25">
      <c r="A34" s="22">
        <v>1018</v>
      </c>
      <c r="B34" s="23">
        <v>43678</v>
      </c>
      <c r="C34" s="23">
        <v>43708</v>
      </c>
      <c r="D34" s="24">
        <v>19.32</v>
      </c>
      <c r="E34" s="25">
        <f t="shared" si="4"/>
        <v>28.98</v>
      </c>
      <c r="F34" s="26">
        <f t="shared" si="5"/>
        <v>6.9746823462724095E-2</v>
      </c>
      <c r="G34" s="27">
        <v>262000.97</v>
      </c>
      <c r="H34" s="28">
        <f t="shared" si="6"/>
        <v>31</v>
      </c>
      <c r="I34" s="29">
        <f t="shared" si="7"/>
        <v>5664.8579745122661</v>
      </c>
    </row>
    <row r="35" spans="1:9" x14ac:dyDescent="0.25">
      <c r="A35" s="22">
        <v>1145</v>
      </c>
      <c r="B35" s="23">
        <v>43709</v>
      </c>
      <c r="C35" s="23">
        <v>43738</v>
      </c>
      <c r="D35" s="24">
        <v>19.32</v>
      </c>
      <c r="E35" s="25">
        <f t="shared" si="4"/>
        <v>28.98</v>
      </c>
      <c r="F35" s="26">
        <f t="shared" si="5"/>
        <v>6.9746823462724095E-2</v>
      </c>
      <c r="G35" s="27">
        <v>262000.97</v>
      </c>
      <c r="H35" s="28">
        <f t="shared" si="6"/>
        <v>30</v>
      </c>
      <c r="I35" s="29">
        <f t="shared" si="7"/>
        <v>5482.1206204957416</v>
      </c>
    </row>
    <row r="36" spans="1:9" x14ac:dyDescent="0.25">
      <c r="A36" s="22">
        <v>1293</v>
      </c>
      <c r="B36" s="23">
        <v>43739</v>
      </c>
      <c r="C36" s="23">
        <v>43769</v>
      </c>
      <c r="D36" s="24">
        <v>19.100000000000001</v>
      </c>
      <c r="E36" s="25">
        <f t="shared" si="4"/>
        <v>28.650000000000002</v>
      </c>
      <c r="F36" s="26">
        <f t="shared" si="5"/>
        <v>6.9044469314105683E-2</v>
      </c>
      <c r="G36" s="27">
        <v>262000.97</v>
      </c>
      <c r="H36" s="28">
        <f t="shared" si="6"/>
        <v>31</v>
      </c>
      <c r="I36" s="29">
        <f t="shared" si="7"/>
        <v>5607.8125593635868</v>
      </c>
    </row>
    <row r="37" spans="1:9" x14ac:dyDescent="0.25">
      <c r="A37" s="22">
        <v>1474</v>
      </c>
      <c r="B37" s="23">
        <v>43770</v>
      </c>
      <c r="C37" s="23">
        <v>43799</v>
      </c>
      <c r="D37" s="24">
        <v>19.03</v>
      </c>
      <c r="E37" s="25">
        <f t="shared" si="4"/>
        <v>28.545000000000002</v>
      </c>
      <c r="F37" s="26">
        <f t="shared" si="5"/>
        <v>6.8820616169262827E-2</v>
      </c>
      <c r="G37" s="27">
        <v>262000.97</v>
      </c>
      <c r="H37" s="28">
        <f t="shared" si="6"/>
        <v>30</v>
      </c>
      <c r="I37" s="29">
        <f t="shared" si="7"/>
        <v>5409.3204577033639</v>
      </c>
    </row>
    <row r="38" spans="1:9" x14ac:dyDescent="0.25">
      <c r="A38" s="22">
        <v>1603</v>
      </c>
      <c r="B38" s="23">
        <v>43800</v>
      </c>
      <c r="C38" s="23">
        <v>43830</v>
      </c>
      <c r="D38" s="24">
        <v>18.91</v>
      </c>
      <c r="E38" s="25">
        <f t="shared" si="4"/>
        <v>28.365000000000002</v>
      </c>
      <c r="F38" s="26">
        <f t="shared" si="5"/>
        <v>6.8436443340047504E-2</v>
      </c>
      <c r="G38" s="27">
        <v>262000.97</v>
      </c>
      <c r="H38" s="28">
        <f t="shared" si="6"/>
        <v>31</v>
      </c>
      <c r="I38" s="29">
        <f t="shared" si="7"/>
        <v>5558.4285069171701</v>
      </c>
    </row>
    <row r="39" spans="1:9" x14ac:dyDescent="0.25">
      <c r="A39" s="22">
        <v>1768</v>
      </c>
      <c r="B39" s="23">
        <v>43831</v>
      </c>
      <c r="C39" s="23">
        <v>43861</v>
      </c>
      <c r="D39" s="24">
        <v>18.77</v>
      </c>
      <c r="E39" s="25">
        <f t="shared" si="4"/>
        <v>28.155000000000001</v>
      </c>
      <c r="F39" s="26">
        <f t="shared" si="5"/>
        <v>6.7987562124560696E-2</v>
      </c>
      <c r="G39" s="27">
        <v>262000.97</v>
      </c>
      <c r="H39" s="30">
        <f t="shared" si="6"/>
        <v>31</v>
      </c>
      <c r="I39" s="31">
        <f t="shared" si="7"/>
        <v>5521.9702396167513</v>
      </c>
    </row>
    <row r="40" spans="1:9" x14ac:dyDescent="0.25">
      <c r="A40" s="22">
        <v>94</v>
      </c>
      <c r="B40" s="23">
        <v>43862</v>
      </c>
      <c r="C40" s="23">
        <v>43890</v>
      </c>
      <c r="D40" s="24">
        <v>19.059999999999999</v>
      </c>
      <c r="E40" s="25">
        <f>D40*1.5</f>
        <v>28.589999999999996</v>
      </c>
      <c r="F40" s="26">
        <f t="shared" si="5"/>
        <v>6.8916575551658532E-2</v>
      </c>
      <c r="G40" s="27">
        <v>262000.97</v>
      </c>
      <c r="H40" s="28">
        <f t="shared" si="6"/>
        <v>29</v>
      </c>
      <c r="I40" s="31">
        <f t="shared" si="7"/>
        <v>5236.300796647718</v>
      </c>
    </row>
    <row r="41" spans="1:9" x14ac:dyDescent="0.25">
      <c r="A41" s="22">
        <v>205</v>
      </c>
      <c r="B41" s="23">
        <v>43891</v>
      </c>
      <c r="C41" s="23">
        <v>43921</v>
      </c>
      <c r="D41" s="24">
        <v>18.95</v>
      </c>
      <c r="E41" s="25">
        <f>D41*1.5</f>
        <v>28.424999999999997</v>
      </c>
      <c r="F41" s="26">
        <f t="shared" si="5"/>
        <v>6.8564560609574166E-2</v>
      </c>
      <c r="G41" s="27">
        <v>262000.97</v>
      </c>
      <c r="H41" s="28">
        <f t="shared" si="6"/>
        <v>31</v>
      </c>
      <c r="I41" s="31">
        <f t="shared" si="7"/>
        <v>5568.8342300729892</v>
      </c>
    </row>
    <row r="42" spans="1:9" x14ac:dyDescent="0.25">
      <c r="A42" s="22">
        <v>351</v>
      </c>
      <c r="B42" s="23">
        <v>43922</v>
      </c>
      <c r="C42" s="23">
        <v>43951</v>
      </c>
      <c r="D42" s="24">
        <v>18.690000000000001</v>
      </c>
      <c r="E42" s="25">
        <f>D42*1.5</f>
        <v>28.035000000000004</v>
      </c>
      <c r="F42" s="26">
        <f t="shared" si="5"/>
        <v>6.7730729113191224E-2</v>
      </c>
      <c r="G42" s="27">
        <v>262000.97</v>
      </c>
      <c r="H42" s="28">
        <f t="shared" si="6"/>
        <v>30</v>
      </c>
      <c r="I42" s="31">
        <f t="shared" si="7"/>
        <v>5323.6550179390024</v>
      </c>
    </row>
    <row r="43" spans="1:9" x14ac:dyDescent="0.25">
      <c r="A43" s="22">
        <v>437</v>
      </c>
      <c r="B43" s="23">
        <v>43952</v>
      </c>
      <c r="C43" s="23">
        <v>43982</v>
      </c>
      <c r="D43" s="24">
        <v>18.190000000000001</v>
      </c>
      <c r="E43" s="25">
        <f>D43*1.5</f>
        <v>27.285000000000004</v>
      </c>
      <c r="F43" s="26">
        <f t="shared" si="5"/>
        <v>6.6120063584418354E-2</v>
      </c>
      <c r="G43" s="27">
        <v>262000.97</v>
      </c>
      <c r="H43" s="28">
        <f t="shared" si="6"/>
        <v>31</v>
      </c>
      <c r="I43" s="31">
        <f t="shared" si="7"/>
        <v>5370.2914466295779</v>
      </c>
    </row>
    <row r="44" spans="1:9" x14ac:dyDescent="0.25">
      <c r="A44" s="22">
        <v>505</v>
      </c>
      <c r="B44" s="23">
        <v>43983</v>
      </c>
      <c r="C44" s="23">
        <v>44012</v>
      </c>
      <c r="D44" s="24">
        <v>18.12</v>
      </c>
      <c r="E44" s="25">
        <f>D44*1.5</f>
        <v>27.18</v>
      </c>
      <c r="F44" s="26">
        <f t="shared" si="5"/>
        <v>6.5893815469997286E-2</v>
      </c>
      <c r="G44" s="27">
        <v>262000.97</v>
      </c>
      <c r="H44" s="28">
        <f t="shared" si="6"/>
        <v>30</v>
      </c>
      <c r="I44" s="31">
        <f t="shared" si="7"/>
        <v>5179.2730710420883</v>
      </c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3">
        <f>SUM(I30:I44)</f>
        <v>76724.506324132657</v>
      </c>
    </row>
    <row r="46" spans="1:9" x14ac:dyDescent="0.25">
      <c r="A46" s="2" t="s">
        <v>21</v>
      </c>
    </row>
    <row r="47" spans="1:9" ht="15.75" thickBot="1" x14ac:dyDescent="0.3">
      <c r="A47" s="3" t="s">
        <v>7</v>
      </c>
      <c r="B47" s="4"/>
      <c r="C47" s="4"/>
      <c r="D47" s="4"/>
      <c r="E47" s="4"/>
      <c r="F47" s="4"/>
      <c r="G47" s="4"/>
      <c r="H47" s="4"/>
      <c r="I47" s="4"/>
    </row>
    <row r="48" spans="1:9" ht="22.5" x14ac:dyDescent="0.25">
      <c r="A48" s="5" t="s">
        <v>8</v>
      </c>
      <c r="B48" s="6" t="s">
        <v>9</v>
      </c>
      <c r="C48" s="7"/>
      <c r="D48" s="8" t="s">
        <v>10</v>
      </c>
      <c r="E48" s="9" t="s">
        <v>11</v>
      </c>
      <c r="F48" s="10"/>
      <c r="G48" s="11" t="s">
        <v>12</v>
      </c>
      <c r="H48" s="12"/>
      <c r="I48" s="13"/>
    </row>
    <row r="49" spans="1:9" ht="24" customHeight="1" thickBot="1" x14ac:dyDescent="0.3">
      <c r="A49" s="14"/>
      <c r="B49" s="15" t="s">
        <v>13</v>
      </c>
      <c r="C49" s="15" t="s">
        <v>14</v>
      </c>
      <c r="D49" s="16" t="s">
        <v>15</v>
      </c>
      <c r="E49" s="17" t="s">
        <v>16</v>
      </c>
      <c r="F49" s="18" t="s">
        <v>17</v>
      </c>
      <c r="G49" s="19"/>
      <c r="H49" s="20" t="s">
        <v>18</v>
      </c>
      <c r="I49" s="21" t="s">
        <v>19</v>
      </c>
    </row>
    <row r="50" spans="1:9" x14ac:dyDescent="0.25">
      <c r="A50" s="22">
        <v>574</v>
      </c>
      <c r="B50" s="23">
        <v>43608</v>
      </c>
      <c r="C50" s="23">
        <v>43616</v>
      </c>
      <c r="D50" s="24">
        <v>19.34</v>
      </c>
      <c r="E50" s="25">
        <f t="shared" ref="E50:E58" si="8">D50*1.5</f>
        <v>29.009999999999998</v>
      </c>
      <c r="F50" s="26">
        <f t="shared" ref="F50:F63" si="9">(((1+(E50/100))^(1/365))-1)*100</f>
        <v>6.9810584952367805E-2</v>
      </c>
      <c r="G50" s="27">
        <v>11777238.949999999</v>
      </c>
      <c r="H50" s="28">
        <f t="shared" ref="H50:H63" si="10">(C50-B50)+1</f>
        <v>9</v>
      </c>
      <c r="I50" s="29">
        <f t="shared" ref="I50:I63" si="11">(G50*F50%)*H50</f>
        <v>73995.834620097899</v>
      </c>
    </row>
    <row r="51" spans="1:9" x14ac:dyDescent="0.25">
      <c r="A51" s="22">
        <v>697</v>
      </c>
      <c r="B51" s="23">
        <v>43617</v>
      </c>
      <c r="C51" s="23">
        <v>43646</v>
      </c>
      <c r="D51" s="24">
        <v>19.3</v>
      </c>
      <c r="E51" s="25">
        <f t="shared" si="8"/>
        <v>28.950000000000003</v>
      </c>
      <c r="F51" s="26">
        <f t="shared" si="9"/>
        <v>6.9683047181468005E-2</v>
      </c>
      <c r="G51" s="27">
        <v>11777238.949999999</v>
      </c>
      <c r="H51" s="28">
        <f t="shared" si="10"/>
        <v>30</v>
      </c>
      <c r="I51" s="29">
        <f t="shared" si="11"/>
        <v>246202.16922608178</v>
      </c>
    </row>
    <row r="52" spans="1:9" x14ac:dyDescent="0.25">
      <c r="A52" s="22">
        <v>829</v>
      </c>
      <c r="B52" s="23">
        <v>43647</v>
      </c>
      <c r="C52" s="23">
        <v>43677</v>
      </c>
      <c r="D52" s="24">
        <v>19.28</v>
      </c>
      <c r="E52" s="25">
        <f t="shared" si="8"/>
        <v>28.92</v>
      </c>
      <c r="F52" s="26">
        <f t="shared" si="9"/>
        <v>6.9619256101671745E-2</v>
      </c>
      <c r="G52" s="27">
        <v>11777238.949999999</v>
      </c>
      <c r="H52" s="28">
        <f t="shared" si="10"/>
        <v>31</v>
      </c>
      <c r="I52" s="29">
        <f t="shared" si="11"/>
        <v>254176.01053549637</v>
      </c>
    </row>
    <row r="53" spans="1:9" x14ac:dyDescent="0.25">
      <c r="A53" s="22">
        <v>1018</v>
      </c>
      <c r="B53" s="23">
        <v>43678</v>
      </c>
      <c r="C53" s="23">
        <v>43708</v>
      </c>
      <c r="D53" s="24">
        <v>19.32</v>
      </c>
      <c r="E53" s="25">
        <f t="shared" si="8"/>
        <v>28.98</v>
      </c>
      <c r="F53" s="26">
        <f t="shared" si="9"/>
        <v>6.9746823462724095E-2</v>
      </c>
      <c r="G53" s="27">
        <v>11777238.949999999</v>
      </c>
      <c r="H53" s="28">
        <f t="shared" si="10"/>
        <v>31</v>
      </c>
      <c r="I53" s="29">
        <f t="shared" si="11"/>
        <v>254641.75183643011</v>
      </c>
    </row>
    <row r="54" spans="1:9" x14ac:dyDescent="0.25">
      <c r="A54" s="22">
        <v>1145</v>
      </c>
      <c r="B54" s="23">
        <v>43709</v>
      </c>
      <c r="C54" s="23">
        <v>43738</v>
      </c>
      <c r="D54" s="24">
        <v>19.32</v>
      </c>
      <c r="E54" s="25">
        <f t="shared" si="8"/>
        <v>28.98</v>
      </c>
      <c r="F54" s="26">
        <f t="shared" si="9"/>
        <v>6.9746823462724095E-2</v>
      </c>
      <c r="G54" s="27">
        <v>11777238.949999999</v>
      </c>
      <c r="H54" s="28">
        <f t="shared" si="10"/>
        <v>30</v>
      </c>
      <c r="I54" s="29">
        <f t="shared" si="11"/>
        <v>246427.50177719042</v>
      </c>
    </row>
    <row r="55" spans="1:9" x14ac:dyDescent="0.25">
      <c r="A55" s="22">
        <v>1293</v>
      </c>
      <c r="B55" s="23">
        <v>43739</v>
      </c>
      <c r="C55" s="23">
        <v>43769</v>
      </c>
      <c r="D55" s="24">
        <v>19.100000000000001</v>
      </c>
      <c r="E55" s="25">
        <f t="shared" si="8"/>
        <v>28.650000000000002</v>
      </c>
      <c r="F55" s="26">
        <f t="shared" si="9"/>
        <v>6.9044469314105683E-2</v>
      </c>
      <c r="G55" s="27">
        <v>11777238.949999999</v>
      </c>
      <c r="H55" s="28">
        <f t="shared" si="10"/>
        <v>31</v>
      </c>
      <c r="I55" s="29">
        <f t="shared" si="11"/>
        <v>252077.49611933119</v>
      </c>
    </row>
    <row r="56" spans="1:9" x14ac:dyDescent="0.25">
      <c r="A56" s="22">
        <v>1474</v>
      </c>
      <c r="B56" s="23">
        <v>43770</v>
      </c>
      <c r="C56" s="23">
        <v>43799</v>
      </c>
      <c r="D56" s="24">
        <v>19.03</v>
      </c>
      <c r="E56" s="25">
        <f t="shared" si="8"/>
        <v>28.545000000000002</v>
      </c>
      <c r="F56" s="26">
        <f t="shared" si="9"/>
        <v>6.8820616169262827E-2</v>
      </c>
      <c r="G56" s="27">
        <v>11777238.949999999</v>
      </c>
      <c r="H56" s="28">
        <f t="shared" si="10"/>
        <v>30</v>
      </c>
      <c r="I56" s="29">
        <f t="shared" si="11"/>
        <v>243155.05239349257</v>
      </c>
    </row>
    <row r="57" spans="1:9" x14ac:dyDescent="0.25">
      <c r="A57" s="22">
        <v>1603</v>
      </c>
      <c r="B57" s="23">
        <v>43800</v>
      </c>
      <c r="C57" s="23">
        <v>43830</v>
      </c>
      <c r="D57" s="24">
        <v>18.91</v>
      </c>
      <c r="E57" s="25">
        <f t="shared" si="8"/>
        <v>28.365000000000002</v>
      </c>
      <c r="F57" s="26">
        <f t="shared" si="9"/>
        <v>6.8436443340047504E-2</v>
      </c>
      <c r="G57" s="27">
        <v>11777238.949999999</v>
      </c>
      <c r="H57" s="28">
        <f t="shared" si="10"/>
        <v>31</v>
      </c>
      <c r="I57" s="29">
        <f t="shared" si="11"/>
        <v>249857.62729220139</v>
      </c>
    </row>
    <row r="58" spans="1:9" x14ac:dyDescent="0.25">
      <c r="A58" s="22">
        <v>1768</v>
      </c>
      <c r="B58" s="23">
        <v>43831</v>
      </c>
      <c r="C58" s="23">
        <v>43861</v>
      </c>
      <c r="D58" s="24">
        <v>18.77</v>
      </c>
      <c r="E58" s="25">
        <f t="shared" si="8"/>
        <v>28.155000000000001</v>
      </c>
      <c r="F58" s="26">
        <f t="shared" si="9"/>
        <v>6.7987562124560696E-2</v>
      </c>
      <c r="G58" s="27">
        <v>11777238.949999999</v>
      </c>
      <c r="H58" s="30">
        <f t="shared" si="10"/>
        <v>31</v>
      </c>
      <c r="I58" s="31">
        <f t="shared" si="11"/>
        <v>248218.78707836548</v>
      </c>
    </row>
    <row r="59" spans="1:9" x14ac:dyDescent="0.25">
      <c r="A59" s="22">
        <v>94</v>
      </c>
      <c r="B59" s="23">
        <v>43862</v>
      </c>
      <c r="C59" s="23">
        <v>43890</v>
      </c>
      <c r="D59" s="24">
        <v>19.059999999999999</v>
      </c>
      <c r="E59" s="25">
        <f>D59*1.5</f>
        <v>28.589999999999996</v>
      </c>
      <c r="F59" s="26">
        <f t="shared" si="9"/>
        <v>6.8916575551658532E-2</v>
      </c>
      <c r="G59" s="27">
        <v>11777238.949999999</v>
      </c>
      <c r="H59" s="28">
        <f t="shared" si="10"/>
        <v>29</v>
      </c>
      <c r="I59" s="31">
        <f t="shared" si="11"/>
        <v>235377.62358740708</v>
      </c>
    </row>
    <row r="60" spans="1:9" x14ac:dyDescent="0.25">
      <c r="A60" s="22">
        <v>205</v>
      </c>
      <c r="B60" s="23">
        <v>43891</v>
      </c>
      <c r="C60" s="23">
        <v>43921</v>
      </c>
      <c r="D60" s="24">
        <v>18.95</v>
      </c>
      <c r="E60" s="25">
        <f>D60*1.5</f>
        <v>28.424999999999997</v>
      </c>
      <c r="F60" s="26">
        <f t="shared" si="9"/>
        <v>6.8564560609574166E-2</v>
      </c>
      <c r="G60" s="27">
        <v>11777238.949999999</v>
      </c>
      <c r="H60" s="28">
        <f t="shared" si="10"/>
        <v>31</v>
      </c>
      <c r="I60" s="31">
        <f t="shared" si="11"/>
        <v>250325.37627822091</v>
      </c>
    </row>
    <row r="61" spans="1:9" x14ac:dyDescent="0.25">
      <c r="A61" s="22">
        <v>351</v>
      </c>
      <c r="B61" s="23">
        <v>43922</v>
      </c>
      <c r="C61" s="23">
        <v>43951</v>
      </c>
      <c r="D61" s="24">
        <v>18.690000000000001</v>
      </c>
      <c r="E61" s="25">
        <f>D61*1.5</f>
        <v>28.035000000000004</v>
      </c>
      <c r="F61" s="26">
        <f t="shared" si="9"/>
        <v>6.7730729113191224E-2</v>
      </c>
      <c r="G61" s="27">
        <v>11777238.949999999</v>
      </c>
      <c r="H61" s="28">
        <f t="shared" si="10"/>
        <v>30</v>
      </c>
      <c r="I61" s="31">
        <f t="shared" si="11"/>
        <v>239304.2943071324</v>
      </c>
    </row>
    <row r="62" spans="1:9" x14ac:dyDescent="0.25">
      <c r="A62" s="22">
        <v>437</v>
      </c>
      <c r="B62" s="23">
        <v>43952</v>
      </c>
      <c r="C62" s="23">
        <v>43982</v>
      </c>
      <c r="D62" s="24">
        <v>18.190000000000001</v>
      </c>
      <c r="E62" s="25">
        <f>D62*1.5</f>
        <v>27.285000000000004</v>
      </c>
      <c r="F62" s="26">
        <f t="shared" si="9"/>
        <v>6.6120063584418354E-2</v>
      </c>
      <c r="G62" s="27">
        <v>11777238.949999999</v>
      </c>
      <c r="H62" s="28">
        <f t="shared" si="10"/>
        <v>31</v>
      </c>
      <c r="I62" s="31">
        <f t="shared" si="11"/>
        <v>241400.65434909539</v>
      </c>
    </row>
    <row r="63" spans="1:9" x14ac:dyDescent="0.25">
      <c r="A63" s="22">
        <v>505</v>
      </c>
      <c r="B63" s="23">
        <v>43983</v>
      </c>
      <c r="C63" s="23">
        <v>44012</v>
      </c>
      <c r="D63" s="24">
        <v>18.12</v>
      </c>
      <c r="E63" s="25">
        <f>D63*1.5</f>
        <v>27.18</v>
      </c>
      <c r="F63" s="26">
        <f t="shared" si="9"/>
        <v>6.5893815469997286E-2</v>
      </c>
      <c r="G63" s="27">
        <v>11777238.949999999</v>
      </c>
      <c r="H63" s="28">
        <f t="shared" si="10"/>
        <v>30</v>
      </c>
      <c r="I63" s="31">
        <f t="shared" si="11"/>
        <v>232814.16303520938</v>
      </c>
    </row>
    <row r="64" spans="1:9" x14ac:dyDescent="0.25">
      <c r="A64" s="32"/>
      <c r="B64" s="32"/>
      <c r="C64" s="32"/>
      <c r="D64" s="32"/>
      <c r="E64" s="32"/>
      <c r="F64" s="32"/>
      <c r="G64" s="32"/>
      <c r="H64" s="32"/>
      <c r="I64" s="33">
        <f>SUM(I50:I63)</f>
        <v>3267974.342435752</v>
      </c>
    </row>
    <row r="66" spans="1:9" x14ac:dyDescent="0.25">
      <c r="A66" s="1" t="s">
        <v>22</v>
      </c>
      <c r="I66" s="34">
        <f>G44+G26</f>
        <v>729361.45</v>
      </c>
    </row>
    <row r="67" spans="1:9" x14ac:dyDescent="0.25">
      <c r="A67" s="1" t="s">
        <v>21</v>
      </c>
      <c r="I67" s="34">
        <f>G63</f>
        <v>11777238.949999999</v>
      </c>
    </row>
    <row r="68" spans="1:9" x14ac:dyDescent="0.25">
      <c r="A68" s="1" t="s">
        <v>23</v>
      </c>
      <c r="I68" s="34">
        <f>I64+I45+I27</f>
        <v>3491340.0181724345</v>
      </c>
    </row>
    <row r="69" spans="1:9" x14ac:dyDescent="0.25">
      <c r="A69" s="1" t="s">
        <v>24</v>
      </c>
      <c r="I69" s="34">
        <v>271394.37</v>
      </c>
    </row>
    <row r="70" spans="1:9" ht="19.5" x14ac:dyDescent="0.55000000000000004">
      <c r="A70" s="37" t="s">
        <v>25</v>
      </c>
      <c r="I70" s="36">
        <f>SUM(I66:I69)</f>
        <v>16269334.788172433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Roinil Hernandez diaz</dc:creator>
  <cp:keywords/>
  <dc:description/>
  <cp:lastModifiedBy>Orlando Herney Castillo Salcedo</cp:lastModifiedBy>
  <cp:revision/>
  <dcterms:created xsi:type="dcterms:W3CDTF">2020-06-20T15:25:36Z</dcterms:created>
  <dcterms:modified xsi:type="dcterms:W3CDTF">2020-10-08T21:28:12Z</dcterms:modified>
  <cp:category/>
  <cp:contentStatus/>
</cp:coreProperties>
</file>