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uranm\Downloads\"/>
    </mc:Choice>
  </mc:AlternateContent>
  <xr:revisionPtr revIDLastSave="0" documentId="11_1B313B4984D62DC494CDBFE59023814A25F7B613" xr6:coauthVersionLast="47" xr6:coauthVersionMax="47" xr10:uidLastSave="{00000000-0000-0000-0000-000000000000}"/>
  <bookViews>
    <workbookView xWindow="0" yWindow="0" windowWidth="24000" windowHeight="900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1" l="1"/>
  <c r="C79" i="1"/>
  <c r="C61" i="1"/>
  <c r="C43" i="1"/>
  <c r="C2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K93" i="1"/>
  <c r="AL93" i="1" s="1"/>
  <c r="AL75" i="1"/>
  <c r="AM75" i="1" s="1"/>
  <c r="AM57" i="1"/>
  <c r="AM56" i="1" s="1"/>
  <c r="AQ21" i="1"/>
  <c r="AQ20" i="1" s="1"/>
  <c r="AO21" i="1"/>
  <c r="AO20" i="1" s="1"/>
  <c r="BM5" i="1"/>
  <c r="BM7" i="1" s="1"/>
  <c r="BL5" i="1"/>
  <c r="BK5" i="1"/>
  <c r="BK7" i="1" s="1"/>
  <c r="BL7" i="1"/>
  <c r="BL6" i="1"/>
  <c r="BL8" i="1" s="1"/>
  <c r="BL4" i="1"/>
  <c r="BM4" i="1" s="1"/>
  <c r="BL3" i="1"/>
  <c r="BM3" i="1" s="1"/>
  <c r="AQ6" i="1"/>
  <c r="AR6" i="1"/>
  <c r="AR8" i="1" s="1"/>
  <c r="AS6" i="1"/>
  <c r="AS8" i="1" s="1"/>
  <c r="AT6" i="1"/>
  <c r="AU6" i="1"/>
  <c r="AV6" i="1"/>
  <c r="AV8" i="1" s="1"/>
  <c r="AW6" i="1"/>
  <c r="AW8" i="1" s="1"/>
  <c r="AX6" i="1"/>
  <c r="AX8" i="1" s="1"/>
  <c r="AY6" i="1"/>
  <c r="AY8" i="1" s="1"/>
  <c r="AZ6" i="1"/>
  <c r="AZ8" i="1" s="1"/>
  <c r="BA6" i="1"/>
  <c r="BA8" i="1" s="1"/>
  <c r="BB6" i="1"/>
  <c r="BC6" i="1"/>
  <c r="BD6" i="1"/>
  <c r="BE6" i="1"/>
  <c r="BE8" i="1" s="1"/>
  <c r="BF6" i="1"/>
  <c r="BF8" i="1" s="1"/>
  <c r="BG6" i="1"/>
  <c r="BG8" i="1" s="1"/>
  <c r="BH6" i="1"/>
  <c r="BH8" i="1" s="1"/>
  <c r="BI6" i="1"/>
  <c r="BI8" i="1" s="1"/>
  <c r="BJ6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AQ8" i="1"/>
  <c r="AT8" i="1"/>
  <c r="AU8" i="1"/>
  <c r="BB8" i="1"/>
  <c r="BC8" i="1"/>
  <c r="BD8" i="1"/>
  <c r="BJ8" i="1"/>
  <c r="AQ4" i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K3" i="1"/>
  <c r="BK2" i="1"/>
  <c r="AY3" i="1"/>
  <c r="AZ3" i="1"/>
  <c r="BA3" i="1"/>
  <c r="BB3" i="1"/>
  <c r="BC3" i="1"/>
  <c r="BD3" i="1"/>
  <c r="BE3" i="1"/>
  <c r="BF3" i="1"/>
  <c r="BG3" i="1" s="1"/>
  <c r="BH3" i="1" s="1"/>
  <c r="BI3" i="1" s="1"/>
  <c r="BJ3" i="1" s="1"/>
  <c r="AY2" i="1"/>
  <c r="AQ3" i="1"/>
  <c r="AR3" i="1"/>
  <c r="AS3" i="1"/>
  <c r="AT3" i="1"/>
  <c r="AU3" i="1"/>
  <c r="AV3" i="1"/>
  <c r="AW3" i="1"/>
  <c r="AX3" i="1"/>
  <c r="AN6" i="1"/>
  <c r="AN8" i="1" s="1"/>
  <c r="AO6" i="1"/>
  <c r="AO8" i="1" s="1"/>
  <c r="AP6" i="1"/>
  <c r="AP8" i="1" s="1"/>
  <c r="AN7" i="1"/>
  <c r="AO7" i="1"/>
  <c r="AP7" i="1"/>
  <c r="AN4" i="1"/>
  <c r="AO4" i="1" s="1"/>
  <c r="AP4" i="1" s="1"/>
  <c r="AN3" i="1"/>
  <c r="AO3" i="1" s="1"/>
  <c r="AP3" i="1" s="1"/>
  <c r="AM2" i="1"/>
  <c r="AL92" i="1" l="1"/>
  <c r="AM93" i="1"/>
  <c r="AK94" i="1"/>
  <c r="AK92" i="1"/>
  <c r="AK96" i="1" s="1"/>
  <c r="AK97" i="1" s="1"/>
  <c r="AM74" i="1"/>
  <c r="AL76" i="1"/>
  <c r="AN75" i="1"/>
  <c r="AL74" i="1"/>
  <c r="AL78" i="1" s="1"/>
  <c r="AL79" i="1" s="1"/>
  <c r="AO75" i="1"/>
  <c r="AN57" i="1"/>
  <c r="AP21" i="1"/>
  <c r="BM6" i="1"/>
  <c r="BM8" i="1" s="1"/>
  <c r="BK6" i="1"/>
  <c r="BK8" i="1" s="1"/>
  <c r="AL6" i="1"/>
  <c r="AL8" i="1" s="1"/>
  <c r="AM6" i="1"/>
  <c r="AM8" i="1" s="1"/>
  <c r="AL7" i="1"/>
  <c r="AM7" i="1"/>
  <c r="AG6" i="1"/>
  <c r="AG8" i="1" s="1"/>
  <c r="AH6" i="1"/>
  <c r="AH8" i="1" s="1"/>
  <c r="AI6" i="1"/>
  <c r="AI8" i="1" s="1"/>
  <c r="AJ6" i="1"/>
  <c r="AJ8" i="1" s="1"/>
  <c r="AK6" i="1"/>
  <c r="AK8" i="1" s="1"/>
  <c r="AG7" i="1"/>
  <c r="AH7" i="1"/>
  <c r="AI7" i="1"/>
  <c r="AJ7" i="1"/>
  <c r="AK7" i="1"/>
  <c r="AL96" i="1" l="1"/>
  <c r="AL97" i="1" s="1"/>
  <c r="AM92" i="1"/>
  <c r="AL94" i="1"/>
  <c r="AN93" i="1"/>
  <c r="AM78" i="1"/>
  <c r="AM79" i="1" s="1"/>
  <c r="AO74" i="1"/>
  <c r="AN76" i="1"/>
  <c r="AN74" i="1"/>
  <c r="AN78" i="1" s="1"/>
  <c r="AN79" i="1" s="1"/>
  <c r="AM76" i="1"/>
  <c r="AO57" i="1"/>
  <c r="AN56" i="1"/>
  <c r="AM58" i="1"/>
  <c r="AM60" i="1" s="1"/>
  <c r="AM61" i="1" s="1"/>
  <c r="AP20" i="1"/>
  <c r="AO22" i="1"/>
  <c r="AO24" i="1" s="1"/>
  <c r="AO25" i="1" s="1"/>
  <c r="C98" i="1"/>
  <c r="D93" i="1"/>
  <c r="E93" i="1" s="1"/>
  <c r="C80" i="1"/>
  <c r="D75" i="1"/>
  <c r="D74" i="1" s="1"/>
  <c r="C62" i="1"/>
  <c r="D57" i="1"/>
  <c r="E57" i="1" s="1"/>
  <c r="C44" i="1"/>
  <c r="D39" i="1"/>
  <c r="E39" i="1" s="1"/>
  <c r="C26" i="1"/>
  <c r="C102" i="1" s="1"/>
  <c r="D21" i="1"/>
  <c r="E21" i="1" s="1"/>
  <c r="E20" i="1" s="1"/>
  <c r="AN92" i="1" l="1"/>
  <c r="AM94" i="1"/>
  <c r="AM96" i="1" s="1"/>
  <c r="AM97" i="1" s="1"/>
  <c r="AP57" i="1"/>
  <c r="AN58" i="1"/>
  <c r="AO56" i="1"/>
  <c r="AN60" i="1"/>
  <c r="AN61" i="1" s="1"/>
  <c r="E75" i="1"/>
  <c r="E74" i="1" s="1"/>
  <c r="E92" i="1"/>
  <c r="D94" i="1"/>
  <c r="F93" i="1"/>
  <c r="G93" i="1" s="1"/>
  <c r="C90" i="1"/>
  <c r="D92" i="1"/>
  <c r="C72" i="1"/>
  <c r="D56" i="1"/>
  <c r="E56" i="1"/>
  <c r="D58" i="1"/>
  <c r="C54" i="1"/>
  <c r="F57" i="1"/>
  <c r="D40" i="1"/>
  <c r="E38" i="1"/>
  <c r="D38" i="1"/>
  <c r="F39" i="1"/>
  <c r="G39" i="1" s="1"/>
  <c r="C36" i="1"/>
  <c r="D20" i="1"/>
  <c r="D22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J7" i="1"/>
  <c r="G7" i="1"/>
  <c r="D7" i="1"/>
  <c r="AD6" i="1"/>
  <c r="AD8" i="1" s="1"/>
  <c r="AC6" i="1"/>
  <c r="AC8" i="1" s="1"/>
  <c r="AB6" i="1"/>
  <c r="AB8" i="1" s="1"/>
  <c r="AA6" i="1"/>
  <c r="AA8" i="1" s="1"/>
  <c r="Z6" i="1"/>
  <c r="Z8" i="1" s="1"/>
  <c r="Y6" i="1"/>
  <c r="Y8" i="1" s="1"/>
  <c r="X6" i="1"/>
  <c r="X8" i="1" s="1"/>
  <c r="W6" i="1"/>
  <c r="W8" i="1" s="1"/>
  <c r="V6" i="1"/>
  <c r="V8" i="1" s="1"/>
  <c r="U6" i="1"/>
  <c r="U8" i="1" s="1"/>
  <c r="T6" i="1"/>
  <c r="T8" i="1" s="1"/>
  <c r="S6" i="1"/>
  <c r="S8" i="1" s="1"/>
  <c r="R6" i="1"/>
  <c r="R8" i="1" s="1"/>
  <c r="Q6" i="1"/>
  <c r="Q8" i="1" s="1"/>
  <c r="P6" i="1"/>
  <c r="P8" i="1" s="1"/>
  <c r="O6" i="1"/>
  <c r="O8" i="1" s="1"/>
  <c r="N6" i="1"/>
  <c r="N8" i="1" s="1"/>
  <c r="M6" i="1"/>
  <c r="M8" i="1" s="1"/>
  <c r="L6" i="1"/>
  <c r="L8" i="1" s="1"/>
  <c r="J6" i="1"/>
  <c r="J8" i="1" s="1"/>
  <c r="G6" i="1"/>
  <c r="G8" i="1" s="1"/>
  <c r="D6" i="1"/>
  <c r="D8" i="1" s="1"/>
  <c r="AE7" i="1"/>
  <c r="K5" i="1"/>
  <c r="K7" i="1" s="1"/>
  <c r="H5" i="1"/>
  <c r="E5" i="1"/>
  <c r="E4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A2" i="1"/>
  <c r="AO60" i="1" l="1"/>
  <c r="AO61" i="1" s="1"/>
  <c r="AP56" i="1"/>
  <c r="AO58" i="1"/>
  <c r="F21" i="1"/>
  <c r="E22" i="1" s="1"/>
  <c r="C18" i="1"/>
  <c r="F75" i="1"/>
  <c r="G75" i="1" s="1"/>
  <c r="G74" i="1" s="1"/>
  <c r="D76" i="1"/>
  <c r="G92" i="1"/>
  <c r="F94" i="1"/>
  <c r="H93" i="1"/>
  <c r="E94" i="1"/>
  <c r="F92" i="1"/>
  <c r="E58" i="1"/>
  <c r="F56" i="1"/>
  <c r="G57" i="1"/>
  <c r="F40" i="1"/>
  <c r="G38" i="1"/>
  <c r="H39" i="1"/>
  <c r="E40" i="1"/>
  <c r="F38" i="1"/>
  <c r="F4" i="1"/>
  <c r="K6" i="1"/>
  <c r="K8" i="1" s="1"/>
  <c r="E7" i="1"/>
  <c r="E6" i="1"/>
  <c r="E8" i="1" s="1"/>
  <c r="F5" i="1"/>
  <c r="I5" i="1"/>
  <c r="H7" i="1"/>
  <c r="H6" i="1"/>
  <c r="H8" i="1" s="1"/>
  <c r="AE6" i="1"/>
  <c r="AE8" i="1" s="1"/>
  <c r="G4" i="1" l="1"/>
  <c r="G21" i="1"/>
  <c r="G20" i="1" s="1"/>
  <c r="F20" i="1"/>
  <c r="E76" i="1"/>
  <c r="H75" i="1"/>
  <c r="G76" i="1" s="1"/>
  <c r="F74" i="1"/>
  <c r="F76" i="1"/>
  <c r="H92" i="1"/>
  <c r="G94" i="1"/>
  <c r="I93" i="1"/>
  <c r="G56" i="1"/>
  <c r="F58" i="1"/>
  <c r="H57" i="1"/>
  <c r="H38" i="1"/>
  <c r="G40" i="1"/>
  <c r="I39" i="1"/>
  <c r="F7" i="1"/>
  <c r="F6" i="1"/>
  <c r="F8" i="1" s="1"/>
  <c r="AF7" i="1"/>
  <c r="AF6" i="1"/>
  <c r="AF8" i="1" s="1"/>
  <c r="I7" i="1"/>
  <c r="I6" i="1"/>
  <c r="I8" i="1" s="1"/>
  <c r="H4" i="1" l="1"/>
  <c r="H21" i="1"/>
  <c r="I21" i="1" s="1"/>
  <c r="J21" i="1" s="1"/>
  <c r="F22" i="1"/>
  <c r="H74" i="1"/>
  <c r="I75" i="1"/>
  <c r="I74" i="1" s="1"/>
  <c r="I92" i="1"/>
  <c r="H94" i="1"/>
  <c r="J93" i="1"/>
  <c r="K93" i="1" s="1"/>
  <c r="H56" i="1"/>
  <c r="I57" i="1"/>
  <c r="J57" i="1" s="1"/>
  <c r="G58" i="1"/>
  <c r="I38" i="1"/>
  <c r="H40" i="1"/>
  <c r="J39" i="1"/>
  <c r="K39" i="1" s="1"/>
  <c r="I4" i="1" l="1"/>
  <c r="K92" i="1"/>
  <c r="L93" i="1"/>
  <c r="J56" i="1"/>
  <c r="K57" i="1"/>
  <c r="H20" i="1"/>
  <c r="G22" i="1"/>
  <c r="K38" i="1"/>
  <c r="L39" i="1"/>
  <c r="J20" i="1"/>
  <c r="K21" i="1"/>
  <c r="H22" i="1"/>
  <c r="I20" i="1"/>
  <c r="H76" i="1"/>
  <c r="J75" i="1"/>
  <c r="I94" i="1"/>
  <c r="J92" i="1"/>
  <c r="H58" i="1"/>
  <c r="I56" i="1"/>
  <c r="J38" i="1"/>
  <c r="I40" i="1"/>
  <c r="J4" i="1" l="1"/>
  <c r="K94" i="1"/>
  <c r="L92" i="1"/>
  <c r="M93" i="1"/>
  <c r="N93" i="1" s="1"/>
  <c r="I76" i="1"/>
  <c r="K75" i="1"/>
  <c r="K56" i="1"/>
  <c r="J58" i="1"/>
  <c r="L57" i="1"/>
  <c r="L38" i="1"/>
  <c r="K40" i="1"/>
  <c r="M39" i="1"/>
  <c r="J22" i="1"/>
  <c r="K20" i="1"/>
  <c r="L21" i="1"/>
  <c r="I22" i="1"/>
  <c r="J74" i="1"/>
  <c r="J94" i="1"/>
  <c r="I58" i="1"/>
  <c r="J40" i="1"/>
  <c r="N92" i="1" l="1"/>
  <c r="O93" i="1"/>
  <c r="P93" i="1" s="1"/>
  <c r="K4" i="1"/>
  <c r="L94" i="1"/>
  <c r="M92" i="1"/>
  <c r="K74" i="1"/>
  <c r="L75" i="1"/>
  <c r="K58" i="1"/>
  <c r="L56" i="1"/>
  <c r="M57" i="1"/>
  <c r="M38" i="1"/>
  <c r="L40" i="1"/>
  <c r="N39" i="1"/>
  <c r="K22" i="1"/>
  <c r="L20" i="1"/>
  <c r="M21" i="1"/>
  <c r="J76" i="1"/>
  <c r="P92" i="1" l="1"/>
  <c r="Q93" i="1"/>
  <c r="N94" i="1"/>
  <c r="N96" i="1" s="1"/>
  <c r="N97" i="1" s="1"/>
  <c r="O92" i="1"/>
  <c r="L4" i="1"/>
  <c r="M94" i="1"/>
  <c r="K76" i="1"/>
  <c r="L74" i="1"/>
  <c r="M75" i="1"/>
  <c r="M56" i="1"/>
  <c r="L58" i="1"/>
  <c r="N57" i="1"/>
  <c r="N38" i="1"/>
  <c r="M40" i="1"/>
  <c r="O39" i="1"/>
  <c r="M20" i="1"/>
  <c r="L22" i="1"/>
  <c r="N21" i="1"/>
  <c r="Q92" i="1" l="1"/>
  <c r="P94" i="1"/>
  <c r="P96" i="1" s="1"/>
  <c r="P97" i="1" s="1"/>
  <c r="R93" i="1"/>
  <c r="O94" i="1"/>
  <c r="O96" i="1" s="1"/>
  <c r="O97" i="1" s="1"/>
  <c r="M4" i="1"/>
  <c r="L76" i="1"/>
  <c r="M74" i="1"/>
  <c r="N75" i="1"/>
  <c r="O75" i="1" s="1"/>
  <c r="M58" i="1"/>
  <c r="N56" i="1"/>
  <c r="O57" i="1"/>
  <c r="P57" i="1" s="1"/>
  <c r="N40" i="1"/>
  <c r="O38" i="1"/>
  <c r="P39" i="1"/>
  <c r="Q39" i="1" s="1"/>
  <c r="M22" i="1"/>
  <c r="N20" i="1"/>
  <c r="O21" i="1"/>
  <c r="R92" i="1" l="1"/>
  <c r="Q94" i="1"/>
  <c r="Q96" i="1" s="1"/>
  <c r="Q97" i="1" s="1"/>
  <c r="S93" i="1"/>
  <c r="O74" i="1"/>
  <c r="P75" i="1"/>
  <c r="Q75" i="1" s="1"/>
  <c r="P56" i="1"/>
  <c r="Q57" i="1"/>
  <c r="R57" i="1" s="1"/>
  <c r="Q38" i="1"/>
  <c r="R39" i="1"/>
  <c r="S39" i="1" s="1"/>
  <c r="N4" i="1"/>
  <c r="N74" i="1"/>
  <c r="M76" i="1"/>
  <c r="O56" i="1"/>
  <c r="N58" i="1"/>
  <c r="P38" i="1"/>
  <c r="O40" i="1"/>
  <c r="O20" i="1"/>
  <c r="N22" i="1"/>
  <c r="P21" i="1"/>
  <c r="S92" i="1" l="1"/>
  <c r="R94" i="1"/>
  <c r="R96" i="1" s="1"/>
  <c r="R97" i="1" s="1"/>
  <c r="T93" i="1"/>
  <c r="Q74" i="1"/>
  <c r="R75" i="1"/>
  <c r="R56" i="1"/>
  <c r="S57" i="1"/>
  <c r="S38" i="1"/>
  <c r="T39" i="1"/>
  <c r="O76" i="1"/>
  <c r="O78" i="1" s="1"/>
  <c r="O79" i="1" s="1"/>
  <c r="P74" i="1"/>
  <c r="Q56" i="1"/>
  <c r="P58" i="1"/>
  <c r="P60" i="1" s="1"/>
  <c r="P61" i="1" s="1"/>
  <c r="R38" i="1"/>
  <c r="Q40" i="1"/>
  <c r="Q42" i="1" s="1"/>
  <c r="Q43" i="1" s="1"/>
  <c r="O4" i="1"/>
  <c r="N76" i="1"/>
  <c r="O58" i="1"/>
  <c r="P40" i="1"/>
  <c r="O22" i="1"/>
  <c r="P20" i="1"/>
  <c r="Q21" i="1"/>
  <c r="R21" i="1" s="1"/>
  <c r="T92" i="1" l="1"/>
  <c r="S94" i="1"/>
  <c r="S96" i="1" s="1"/>
  <c r="S97" i="1" s="1"/>
  <c r="U93" i="1"/>
  <c r="R74" i="1"/>
  <c r="Q76" i="1"/>
  <c r="Q78" i="1" s="1"/>
  <c r="Q79" i="1" s="1"/>
  <c r="S75" i="1"/>
  <c r="S56" i="1"/>
  <c r="R58" i="1"/>
  <c r="R60" i="1" s="1"/>
  <c r="R61" i="1" s="1"/>
  <c r="T57" i="1"/>
  <c r="U39" i="1"/>
  <c r="T38" i="1"/>
  <c r="S40" i="1"/>
  <c r="S42" i="1" s="1"/>
  <c r="S43" i="1" s="1"/>
  <c r="P76" i="1"/>
  <c r="P78" i="1" s="1"/>
  <c r="P79" i="1" s="1"/>
  <c r="Q58" i="1"/>
  <c r="Q60" i="1" s="1"/>
  <c r="Q61" i="1" s="1"/>
  <c r="R40" i="1"/>
  <c r="R42" i="1" s="1"/>
  <c r="R43" i="1" s="1"/>
  <c r="R20" i="1"/>
  <c r="S21" i="1"/>
  <c r="T21" i="1" s="1"/>
  <c r="P4" i="1"/>
  <c r="P22" i="1"/>
  <c r="Q20" i="1"/>
  <c r="T94" i="1" l="1"/>
  <c r="T96" i="1" s="1"/>
  <c r="T97" i="1" s="1"/>
  <c r="U92" i="1"/>
  <c r="V93" i="1"/>
  <c r="R76" i="1"/>
  <c r="S74" i="1"/>
  <c r="T75" i="1"/>
  <c r="R78" i="1"/>
  <c r="R79" i="1" s="1"/>
  <c r="T56" i="1"/>
  <c r="S58" i="1"/>
  <c r="S60" i="1" s="1"/>
  <c r="S61" i="1" s="1"/>
  <c r="U57" i="1"/>
  <c r="U38" i="1"/>
  <c r="T40" i="1"/>
  <c r="T42" i="1" s="1"/>
  <c r="T43" i="1" s="1"/>
  <c r="V39" i="1"/>
  <c r="T20" i="1"/>
  <c r="U21" i="1"/>
  <c r="T22" i="1" s="1"/>
  <c r="R22" i="1"/>
  <c r="R24" i="1" s="1"/>
  <c r="R25" i="1" s="1"/>
  <c r="S20" i="1"/>
  <c r="Q4" i="1"/>
  <c r="V92" i="1" l="1"/>
  <c r="U94" i="1"/>
  <c r="U96" i="1" s="1"/>
  <c r="U97" i="1" s="1"/>
  <c r="W93" i="1"/>
  <c r="T74" i="1"/>
  <c r="S76" i="1"/>
  <c r="U75" i="1"/>
  <c r="S78" i="1"/>
  <c r="S79" i="1" s="1"/>
  <c r="T58" i="1"/>
  <c r="T60" i="1" s="1"/>
  <c r="T61" i="1" s="1"/>
  <c r="U56" i="1"/>
  <c r="V57" i="1"/>
  <c r="V38" i="1"/>
  <c r="U40" i="1"/>
  <c r="U42" i="1" s="1"/>
  <c r="U43" i="1" s="1"/>
  <c r="W39" i="1"/>
  <c r="T24" i="1"/>
  <c r="T25" i="1" s="1"/>
  <c r="U20" i="1"/>
  <c r="V21" i="1"/>
  <c r="S22" i="1"/>
  <c r="S24" i="1" s="1"/>
  <c r="S25" i="1" s="1"/>
  <c r="R4" i="1"/>
  <c r="Q22" i="1"/>
  <c r="V94" i="1" l="1"/>
  <c r="V96" i="1" s="1"/>
  <c r="V97" i="1" s="1"/>
  <c r="W92" i="1"/>
  <c r="X93" i="1"/>
  <c r="U74" i="1"/>
  <c r="T76" i="1"/>
  <c r="T78" i="1" s="1"/>
  <c r="T79" i="1" s="1"/>
  <c r="V75" i="1"/>
  <c r="V56" i="1"/>
  <c r="U58" i="1"/>
  <c r="U60" i="1" s="1"/>
  <c r="U61" i="1" s="1"/>
  <c r="W57" i="1"/>
  <c r="W38" i="1"/>
  <c r="V40" i="1"/>
  <c r="V42" i="1" s="1"/>
  <c r="V43" i="1" s="1"/>
  <c r="X39" i="1"/>
  <c r="U22" i="1"/>
  <c r="U24" i="1" s="1"/>
  <c r="U25" i="1" s="1"/>
  <c r="V20" i="1"/>
  <c r="W21" i="1"/>
  <c r="S4" i="1"/>
  <c r="X92" i="1" l="1"/>
  <c r="W94" i="1"/>
  <c r="W96" i="1" s="1"/>
  <c r="W97" i="1" s="1"/>
  <c r="Y93" i="1"/>
  <c r="V74" i="1"/>
  <c r="U76" i="1"/>
  <c r="U78" i="1" s="1"/>
  <c r="U79" i="1" s="1"/>
  <c r="W75" i="1"/>
  <c r="W56" i="1"/>
  <c r="V58" i="1"/>
  <c r="V60" i="1" s="1"/>
  <c r="V61" i="1" s="1"/>
  <c r="X57" i="1"/>
  <c r="Y39" i="1"/>
  <c r="W40" i="1"/>
  <c r="W42" i="1" s="1"/>
  <c r="W43" i="1" s="1"/>
  <c r="X38" i="1"/>
  <c r="V22" i="1"/>
  <c r="V24" i="1" s="1"/>
  <c r="V25" i="1" s="1"/>
  <c r="W20" i="1"/>
  <c r="X21" i="1"/>
  <c r="T4" i="1"/>
  <c r="Y92" i="1" l="1"/>
  <c r="X94" i="1"/>
  <c r="X96" i="1" s="1"/>
  <c r="X97" i="1" s="1"/>
  <c r="Z93" i="1"/>
  <c r="V76" i="1"/>
  <c r="V78" i="1" s="1"/>
  <c r="V79" i="1" s="1"/>
  <c r="W74" i="1"/>
  <c r="X75" i="1"/>
  <c r="X56" i="1"/>
  <c r="W58" i="1"/>
  <c r="W60" i="1" s="1"/>
  <c r="W61" i="1" s="1"/>
  <c r="Y57" i="1"/>
  <c r="Y38" i="1"/>
  <c r="X40" i="1"/>
  <c r="X42" i="1" s="1"/>
  <c r="X43" i="1" s="1"/>
  <c r="Z39" i="1"/>
  <c r="X20" i="1"/>
  <c r="W22" i="1"/>
  <c r="W24" i="1" s="1"/>
  <c r="W25" i="1" s="1"/>
  <c r="Y21" i="1"/>
  <c r="U4" i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Z92" i="1" l="1"/>
  <c r="Y94" i="1"/>
  <c r="Y96" i="1" s="1"/>
  <c r="Y97" i="1" s="1"/>
  <c r="AA93" i="1"/>
  <c r="W76" i="1"/>
  <c r="X74" i="1"/>
  <c r="Y75" i="1"/>
  <c r="W78" i="1"/>
  <c r="W79" i="1" s="1"/>
  <c r="X58" i="1"/>
  <c r="X60" i="1" s="1"/>
  <c r="X61" i="1" s="1"/>
  <c r="Y56" i="1"/>
  <c r="Z57" i="1"/>
  <c r="Y40" i="1"/>
  <c r="Y42" i="1" s="1"/>
  <c r="Y43" i="1" s="1"/>
  <c r="Z38" i="1"/>
  <c r="AA39" i="1"/>
  <c r="X22" i="1"/>
  <c r="X24" i="1" s="1"/>
  <c r="X25" i="1" s="1"/>
  <c r="Z21" i="1"/>
  <c r="Y20" i="1"/>
  <c r="E96" i="1"/>
  <c r="E97" i="1" s="1"/>
  <c r="D78" i="1"/>
  <c r="D79" i="1" s="1"/>
  <c r="D60" i="1"/>
  <c r="D61" i="1" s="1"/>
  <c r="D42" i="1"/>
  <c r="D43" i="1" s="1"/>
  <c r="D96" i="1"/>
  <c r="D97" i="1" s="1"/>
  <c r="E60" i="1"/>
  <c r="E61" i="1" s="1"/>
  <c r="E78" i="1"/>
  <c r="E79" i="1" s="1"/>
  <c r="D24" i="1"/>
  <c r="D25" i="1" s="1"/>
  <c r="E42" i="1"/>
  <c r="E43" i="1" s="1"/>
  <c r="E24" i="1"/>
  <c r="E25" i="1" s="1"/>
  <c r="G96" i="1"/>
  <c r="G97" i="1" s="1"/>
  <c r="F60" i="1"/>
  <c r="F61" i="1" s="1"/>
  <c r="F96" i="1"/>
  <c r="F97" i="1" s="1"/>
  <c r="G78" i="1"/>
  <c r="G79" i="1" s="1"/>
  <c r="F42" i="1"/>
  <c r="F43" i="1" s="1"/>
  <c r="F24" i="1"/>
  <c r="F25" i="1" s="1"/>
  <c r="H60" i="1"/>
  <c r="H61" i="1" s="1"/>
  <c r="J24" i="1"/>
  <c r="J25" i="1" s="1"/>
  <c r="G60" i="1"/>
  <c r="G61" i="1" s="1"/>
  <c r="H42" i="1"/>
  <c r="H43" i="1" s="1"/>
  <c r="I78" i="1"/>
  <c r="I79" i="1" s="1"/>
  <c r="G24" i="1"/>
  <c r="G25" i="1" s="1"/>
  <c r="I96" i="1"/>
  <c r="I97" i="1" s="1"/>
  <c r="G42" i="1"/>
  <c r="G43" i="1" s="1"/>
  <c r="H96" i="1"/>
  <c r="H97" i="1" s="1"/>
  <c r="I60" i="1"/>
  <c r="I61" i="1" s="1"/>
  <c r="H78" i="1"/>
  <c r="H79" i="1" s="1"/>
  <c r="I42" i="1"/>
  <c r="I43" i="1" s="1"/>
  <c r="F78" i="1"/>
  <c r="F79" i="1" s="1"/>
  <c r="H24" i="1"/>
  <c r="H25" i="1" s="1"/>
  <c r="M96" i="1"/>
  <c r="M97" i="1" s="1"/>
  <c r="K96" i="1"/>
  <c r="K97" i="1" s="1"/>
  <c r="J96" i="1"/>
  <c r="J97" i="1" s="1"/>
  <c r="K78" i="1"/>
  <c r="K79" i="1" s="1"/>
  <c r="I24" i="1"/>
  <c r="I25" i="1" s="1"/>
  <c r="M42" i="1"/>
  <c r="M43" i="1" s="1"/>
  <c r="J42" i="1"/>
  <c r="J43" i="1" s="1"/>
  <c r="J60" i="1"/>
  <c r="J61" i="1" s="1"/>
  <c r="J78" i="1"/>
  <c r="J79" i="1" s="1"/>
  <c r="K42" i="1"/>
  <c r="K43" i="1" s="1"/>
  <c r="N42" i="1"/>
  <c r="N43" i="1" s="1"/>
  <c r="L96" i="1"/>
  <c r="L97" i="1" s="1"/>
  <c r="K60" i="1"/>
  <c r="K61" i="1" s="1"/>
  <c r="L60" i="1"/>
  <c r="L61" i="1" s="1"/>
  <c r="K24" i="1"/>
  <c r="K25" i="1" s="1"/>
  <c r="N24" i="1"/>
  <c r="N25" i="1" s="1"/>
  <c r="M24" i="1"/>
  <c r="M25" i="1" s="1"/>
  <c r="L78" i="1"/>
  <c r="L79" i="1" s="1"/>
  <c r="M60" i="1"/>
  <c r="M61" i="1" s="1"/>
  <c r="L42" i="1"/>
  <c r="L43" i="1" s="1"/>
  <c r="N78" i="1"/>
  <c r="N79" i="1" s="1"/>
  <c r="N60" i="1"/>
  <c r="N61" i="1" s="1"/>
  <c r="M78" i="1"/>
  <c r="M79" i="1" s="1"/>
  <c r="L24" i="1"/>
  <c r="L25" i="1" s="1"/>
  <c r="O42" i="1"/>
  <c r="O43" i="1" s="1"/>
  <c r="O24" i="1"/>
  <c r="O25" i="1" s="1"/>
  <c r="Q24" i="1"/>
  <c r="Q25" i="1" s="1"/>
  <c r="P42" i="1"/>
  <c r="P43" i="1" s="1"/>
  <c r="O60" i="1"/>
  <c r="O61" i="1" s="1"/>
  <c r="P24" i="1"/>
  <c r="P25" i="1" s="1"/>
  <c r="AA92" i="1" l="1"/>
  <c r="Z94" i="1"/>
  <c r="AB93" i="1"/>
  <c r="Z96" i="1"/>
  <c r="Z97" i="1" s="1"/>
  <c r="Y74" i="1"/>
  <c r="X76" i="1"/>
  <c r="X78" i="1" s="1"/>
  <c r="X79" i="1" s="1"/>
  <c r="Z75" i="1"/>
  <c r="Z56" i="1"/>
  <c r="Y58" i="1"/>
  <c r="Y60" i="1" s="1"/>
  <c r="Y61" i="1" s="1"/>
  <c r="AA57" i="1"/>
  <c r="AA38" i="1"/>
  <c r="Z40" i="1"/>
  <c r="Z42" i="1" s="1"/>
  <c r="Z43" i="1" s="1"/>
  <c r="AB39" i="1"/>
  <c r="Z20" i="1"/>
  <c r="Y22" i="1"/>
  <c r="Y24" i="1" s="1"/>
  <c r="Y25" i="1" s="1"/>
  <c r="AA21" i="1"/>
  <c r="AB92" i="1" l="1"/>
  <c r="AA94" i="1"/>
  <c r="AA96" i="1" s="1"/>
  <c r="AA97" i="1" s="1"/>
  <c r="AC93" i="1"/>
  <c r="Z74" i="1"/>
  <c r="Y76" i="1"/>
  <c r="Y78" i="1" s="1"/>
  <c r="Y79" i="1" s="1"/>
  <c r="AA75" i="1"/>
  <c r="AA56" i="1"/>
  <c r="Z58" i="1"/>
  <c r="Z60" i="1" s="1"/>
  <c r="Z61" i="1" s="1"/>
  <c r="AB57" i="1"/>
  <c r="AB38" i="1"/>
  <c r="AC39" i="1"/>
  <c r="AA40" i="1"/>
  <c r="AA42" i="1" s="1"/>
  <c r="AA43" i="1" s="1"/>
  <c r="AB21" i="1"/>
  <c r="Z22" i="1"/>
  <c r="Z24" i="1" s="1"/>
  <c r="Z25" i="1" s="1"/>
  <c r="AA20" i="1"/>
  <c r="AB94" i="1" l="1"/>
  <c r="AB96" i="1" s="1"/>
  <c r="AB97" i="1" s="1"/>
  <c r="AC92" i="1"/>
  <c r="AD93" i="1"/>
  <c r="AA74" i="1"/>
  <c r="Z76" i="1"/>
  <c r="Z78" i="1" s="1"/>
  <c r="Z79" i="1" s="1"/>
  <c r="AB75" i="1"/>
  <c r="AB56" i="1"/>
  <c r="AA58" i="1"/>
  <c r="AA60" i="1" s="1"/>
  <c r="AA61" i="1" s="1"/>
  <c r="AC57" i="1"/>
  <c r="AC38" i="1"/>
  <c r="AB40" i="1"/>
  <c r="AB42" i="1" s="1"/>
  <c r="AB43" i="1" s="1"/>
  <c r="AD39" i="1"/>
  <c r="AA22" i="1"/>
  <c r="AA24" i="1" s="1"/>
  <c r="AA25" i="1" s="1"/>
  <c r="AC21" i="1"/>
  <c r="AB20" i="1"/>
  <c r="AC94" i="1" l="1"/>
  <c r="AC96" i="1" s="1"/>
  <c r="AC97" i="1" s="1"/>
  <c r="AD92" i="1"/>
  <c r="AE93" i="1"/>
  <c r="AB74" i="1"/>
  <c r="AA76" i="1"/>
  <c r="AA78" i="1" s="1"/>
  <c r="AA79" i="1" s="1"/>
  <c r="AC75" i="1"/>
  <c r="AC56" i="1"/>
  <c r="AB58" i="1"/>
  <c r="AB60" i="1" s="1"/>
  <c r="AB61" i="1" s="1"/>
  <c r="AD57" i="1"/>
  <c r="AD38" i="1"/>
  <c r="AC40" i="1"/>
  <c r="AC42" i="1" s="1"/>
  <c r="AC43" i="1" s="1"/>
  <c r="AE39" i="1"/>
  <c r="AC20" i="1"/>
  <c r="AB22" i="1"/>
  <c r="AB24" i="1" s="1"/>
  <c r="AB25" i="1" s="1"/>
  <c r="AD21" i="1"/>
  <c r="AD94" i="1" l="1"/>
  <c r="AD96" i="1" s="1"/>
  <c r="AD97" i="1" s="1"/>
  <c r="AE92" i="1"/>
  <c r="AF93" i="1"/>
  <c r="AB76" i="1"/>
  <c r="AB78" i="1" s="1"/>
  <c r="AB79" i="1" s="1"/>
  <c r="AC74" i="1"/>
  <c r="AD75" i="1"/>
  <c r="AC58" i="1"/>
  <c r="AC60" i="1" s="1"/>
  <c r="AC61" i="1" s="1"/>
  <c r="AD56" i="1"/>
  <c r="AE57" i="1"/>
  <c r="AE38" i="1"/>
  <c r="AD40" i="1"/>
  <c r="AD42" i="1" s="1"/>
  <c r="AD43" i="1" s="1"/>
  <c r="AF39" i="1"/>
  <c r="AD20" i="1"/>
  <c r="AC22" i="1"/>
  <c r="AC24" i="1" s="1"/>
  <c r="AC25" i="1" s="1"/>
  <c r="AE21" i="1"/>
  <c r="AF92" i="1" l="1"/>
  <c r="AE94" i="1"/>
  <c r="AE96" i="1" s="1"/>
  <c r="AE97" i="1" s="1"/>
  <c r="AG93" i="1"/>
  <c r="AD74" i="1"/>
  <c r="AC76" i="1"/>
  <c r="AC78" i="1" s="1"/>
  <c r="AC79" i="1" s="1"/>
  <c r="AE75" i="1"/>
  <c r="AD58" i="1"/>
  <c r="AD60" i="1" s="1"/>
  <c r="AD61" i="1" s="1"/>
  <c r="AE56" i="1"/>
  <c r="AF57" i="1"/>
  <c r="AF38" i="1"/>
  <c r="AG39" i="1"/>
  <c r="AE40" i="1"/>
  <c r="AE42" i="1" s="1"/>
  <c r="AE43" i="1" s="1"/>
  <c r="AD22" i="1"/>
  <c r="AD24" i="1" s="1"/>
  <c r="AD25" i="1" s="1"/>
  <c r="AE20" i="1"/>
  <c r="AF21" i="1"/>
  <c r="AG92" i="1" l="1"/>
  <c r="AF94" i="1"/>
  <c r="AH93" i="1"/>
  <c r="AF96" i="1"/>
  <c r="AF97" i="1" s="1"/>
  <c r="AE74" i="1"/>
  <c r="AD76" i="1"/>
  <c r="AD78" i="1" s="1"/>
  <c r="AD79" i="1" s="1"/>
  <c r="AF75" i="1"/>
  <c r="AE58" i="1"/>
  <c r="AE60" i="1" s="1"/>
  <c r="AE61" i="1" s="1"/>
  <c r="AF56" i="1"/>
  <c r="AG57" i="1"/>
  <c r="AH39" i="1"/>
  <c r="AF40" i="1"/>
  <c r="AF42" i="1" s="1"/>
  <c r="AF43" i="1" s="1"/>
  <c r="AG38" i="1"/>
  <c r="AF20" i="1"/>
  <c r="AE22" i="1"/>
  <c r="AE24" i="1" s="1"/>
  <c r="AE25" i="1" s="1"/>
  <c r="AG21" i="1"/>
  <c r="AH21" i="1" s="1"/>
  <c r="AH92" i="1" l="1"/>
  <c r="AG94" i="1"/>
  <c r="AG96" i="1" s="1"/>
  <c r="AG97" i="1" s="1"/>
  <c r="AI93" i="1"/>
  <c r="AE76" i="1"/>
  <c r="AF74" i="1"/>
  <c r="AG75" i="1"/>
  <c r="AE78" i="1"/>
  <c r="AE79" i="1" s="1"/>
  <c r="AF58" i="1"/>
  <c r="AF60" i="1" s="1"/>
  <c r="AF61" i="1" s="1"/>
  <c r="AG56" i="1"/>
  <c r="AH57" i="1"/>
  <c r="AG40" i="1"/>
  <c r="AG42" i="1" s="1"/>
  <c r="AG43" i="1" s="1"/>
  <c r="AI39" i="1"/>
  <c r="AH38" i="1"/>
  <c r="AH20" i="1"/>
  <c r="AI21" i="1"/>
  <c r="AG20" i="1"/>
  <c r="AF22" i="1"/>
  <c r="AF24" i="1" s="1"/>
  <c r="AF25" i="1" s="1"/>
  <c r="AI92" i="1" l="1"/>
  <c r="AH94" i="1"/>
  <c r="AJ93" i="1"/>
  <c r="AH96" i="1"/>
  <c r="AH97" i="1" s="1"/>
  <c r="AG74" i="1"/>
  <c r="AF76" i="1"/>
  <c r="AH75" i="1"/>
  <c r="AF78" i="1"/>
  <c r="AF79" i="1" s="1"/>
  <c r="AH56" i="1"/>
  <c r="AG58" i="1"/>
  <c r="AG60" i="1" s="1"/>
  <c r="AG61" i="1" s="1"/>
  <c r="AI57" i="1"/>
  <c r="AI38" i="1"/>
  <c r="AJ39" i="1"/>
  <c r="AH40" i="1"/>
  <c r="AH42" i="1" s="1"/>
  <c r="AH43" i="1" s="1"/>
  <c r="AI20" i="1"/>
  <c r="AH22" i="1"/>
  <c r="AH24" i="1" s="1"/>
  <c r="AH25" i="1" s="1"/>
  <c r="AJ21" i="1"/>
  <c r="AG22" i="1"/>
  <c r="AG24" i="1" s="1"/>
  <c r="AG25" i="1" s="1"/>
  <c r="AJ92" i="1" l="1"/>
  <c r="AI94" i="1"/>
  <c r="AI96" i="1" s="1"/>
  <c r="AI97" i="1" s="1"/>
  <c r="AH74" i="1"/>
  <c r="AG76" i="1"/>
  <c r="AG78" i="1" s="1"/>
  <c r="AG79" i="1" s="1"/>
  <c r="AI75" i="1"/>
  <c r="AI56" i="1"/>
  <c r="AH58" i="1"/>
  <c r="AH60" i="1" s="1"/>
  <c r="AH61" i="1" s="1"/>
  <c r="AJ57" i="1"/>
  <c r="AJ38" i="1"/>
  <c r="AI40" i="1"/>
  <c r="AI42" i="1" s="1"/>
  <c r="AI43" i="1" s="1"/>
  <c r="AK39" i="1"/>
  <c r="AJ20" i="1"/>
  <c r="AI22" i="1"/>
  <c r="AI24" i="1" s="1"/>
  <c r="AI25" i="1" s="1"/>
  <c r="AK21" i="1"/>
  <c r="AJ94" i="1" l="1"/>
  <c r="AJ96" i="1" s="1"/>
  <c r="AJ97" i="1" s="1"/>
  <c r="C99" i="1" s="1"/>
  <c r="AI74" i="1"/>
  <c r="AH76" i="1"/>
  <c r="AH78" i="1" s="1"/>
  <c r="AH79" i="1" s="1"/>
  <c r="AJ75" i="1"/>
  <c r="AJ56" i="1"/>
  <c r="AI58" i="1"/>
  <c r="AI60" i="1" s="1"/>
  <c r="AI61" i="1" s="1"/>
  <c r="AK57" i="1"/>
  <c r="AK38" i="1"/>
  <c r="AJ40" i="1"/>
  <c r="AJ42" i="1" s="1"/>
  <c r="AJ43" i="1" s="1"/>
  <c r="AL39" i="1"/>
  <c r="AJ22" i="1"/>
  <c r="AJ24" i="1" s="1"/>
  <c r="AJ25" i="1" s="1"/>
  <c r="AK20" i="1"/>
  <c r="AL21" i="1"/>
  <c r="AJ74" i="1" l="1"/>
  <c r="AI76" i="1"/>
  <c r="AK75" i="1"/>
  <c r="AI78" i="1"/>
  <c r="AI79" i="1" s="1"/>
  <c r="AK56" i="1"/>
  <c r="AJ58" i="1"/>
  <c r="AL57" i="1"/>
  <c r="AJ60" i="1"/>
  <c r="AJ61" i="1" s="1"/>
  <c r="AL38" i="1"/>
  <c r="AK40" i="1"/>
  <c r="AK42" i="1" s="1"/>
  <c r="AK43" i="1" s="1"/>
  <c r="AM39" i="1"/>
  <c r="AN39" i="1" s="1"/>
  <c r="AL20" i="1"/>
  <c r="AK22" i="1"/>
  <c r="AK24" i="1" s="1"/>
  <c r="AK25" i="1" s="1"/>
  <c r="AM21" i="1"/>
  <c r="AN21" i="1" s="1"/>
  <c r="AN20" i="1" s="1"/>
  <c r="AN38" i="1" l="1"/>
  <c r="AO39" i="1"/>
  <c r="AK74" i="1"/>
  <c r="AJ76" i="1"/>
  <c r="AJ78" i="1" s="1"/>
  <c r="AJ79" i="1" s="1"/>
  <c r="AK58" i="1"/>
  <c r="AK60" i="1" s="1"/>
  <c r="AK61" i="1" s="1"/>
  <c r="AL56" i="1"/>
  <c r="AM38" i="1"/>
  <c r="AL40" i="1"/>
  <c r="AL42" i="1" s="1"/>
  <c r="AL43" i="1" s="1"/>
  <c r="AL22" i="1"/>
  <c r="AL24" i="1" s="1"/>
  <c r="AL25" i="1" s="1"/>
  <c r="AM20" i="1"/>
  <c r="AO38" i="1" l="1"/>
  <c r="AN40" i="1"/>
  <c r="AP39" i="1"/>
  <c r="AN42" i="1"/>
  <c r="AN43" i="1" s="1"/>
  <c r="AK76" i="1"/>
  <c r="AK78" i="1" s="1"/>
  <c r="AK79" i="1" s="1"/>
  <c r="C81" i="1" s="1"/>
  <c r="AL58" i="1"/>
  <c r="AL60" i="1" s="1"/>
  <c r="AL61" i="1" s="1"/>
  <c r="C63" i="1" s="1"/>
  <c r="AM40" i="1"/>
  <c r="AM42" i="1" s="1"/>
  <c r="AM43" i="1" s="1"/>
  <c r="AM22" i="1"/>
  <c r="AM24" i="1" s="1"/>
  <c r="AM25" i="1" s="1"/>
  <c r="AP38" i="1" l="1"/>
  <c r="AO40" i="1"/>
  <c r="C45" i="1"/>
  <c r="AO42" i="1"/>
  <c r="AO43" i="1" s="1"/>
  <c r="AQ39" i="1"/>
  <c r="AP22" i="1"/>
  <c r="AP24" i="1" s="1"/>
  <c r="AP25" i="1" s="1"/>
  <c r="AN22" i="1"/>
  <c r="AN24" i="1" s="1"/>
  <c r="AN25" i="1" s="1"/>
  <c r="AQ38" i="1" l="1"/>
  <c r="AP40" i="1"/>
  <c r="AP42" i="1" s="1"/>
  <c r="AP43" i="1" s="1"/>
  <c r="AR21" i="1"/>
  <c r="C103" i="1"/>
  <c r="C27" i="1"/>
  <c r="C104" i="1" s="1"/>
  <c r="AR20" i="1" l="1"/>
  <c r="AQ22" i="1"/>
  <c r="AQ24" i="1" s="1"/>
  <c r="AQ25" i="1" s="1"/>
</calcChain>
</file>

<file path=xl/sharedStrings.xml><?xml version="1.0" encoding="utf-8"?>
<sst xmlns="http://schemas.openxmlformats.org/spreadsheetml/2006/main" count="102" uniqueCount="26">
  <si>
    <t>Macroeconómicos</t>
  </si>
  <si>
    <t>Periodo</t>
  </si>
  <si>
    <t>Fecha</t>
  </si>
  <si>
    <t>E.A.</t>
  </si>
  <si>
    <t>Tasa Consumo Ordinario</t>
  </si>
  <si>
    <t>Usura</t>
  </si>
  <si>
    <t>NDV</t>
  </si>
  <si>
    <t>Cliente</t>
  </si>
  <si>
    <t>ICARO DIECISIETE SAS</t>
  </si>
  <si>
    <t>NIT</t>
  </si>
  <si>
    <t>800.089.040-1</t>
  </si>
  <si>
    <t>No. Factura</t>
  </si>
  <si>
    <t>Valor Factura</t>
  </si>
  <si>
    <t>Abono (22/03/2019)</t>
  </si>
  <si>
    <t>Hasta</t>
  </si>
  <si>
    <t># Días</t>
  </si>
  <si>
    <t>Indice</t>
  </si>
  <si>
    <t>Fechas</t>
  </si>
  <si>
    <t>Dias</t>
  </si>
  <si>
    <t>Tasa de Usura</t>
  </si>
  <si>
    <t>Tasa Periodica</t>
  </si>
  <si>
    <t>Total Intereses Calculados</t>
  </si>
  <si>
    <t>Saldo Inicial</t>
  </si>
  <si>
    <t>Total</t>
  </si>
  <si>
    <t>Total Capital</t>
  </si>
  <si>
    <t>Total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</si>
</sst>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rgb="FF002060"/>
      <name val="Arial Narrow"/>
      <family val="2"/>
    </font>
    <font>
      <b/>
      <sz val="12"/>
      <color rgb="FF0000FF"/>
      <name val="Arial Narrow"/>
      <family val="2"/>
    </font>
    <font>
      <b/>
      <sz val="12"/>
      <color rgb="FF008000"/>
      <name val="Arial Narrow"/>
      <family val="2"/>
    </font>
    <font>
      <sz val="12"/>
      <name val="Arial Narrow"/>
      <family val="2"/>
    </font>
    <font>
      <sz val="12"/>
      <color rgb="FF002060"/>
      <name val="Arial Narrow"/>
      <family val="2"/>
    </font>
    <font>
      <b/>
      <sz val="12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2" fillId="2" borderId="4" xfId="0" applyFont="1" applyFill="1" applyBorder="1"/>
    <xf numFmtId="0" fontId="3" fillId="2" borderId="6" xfId="0" applyFont="1" applyFill="1" applyBorder="1"/>
    <xf numFmtId="15" fontId="2" fillId="2" borderId="4" xfId="0" applyNumberFormat="1" applyFont="1" applyFill="1" applyBorder="1" applyAlignment="1">
      <alignment horizontal="center" vertical="center"/>
    </xf>
    <xf numFmtId="10" fontId="5" fillId="3" borderId="4" xfId="0" applyNumberFormat="1" applyFont="1" applyFill="1" applyBorder="1"/>
    <xf numFmtId="10" fontId="6" fillId="3" borderId="4" xfId="0" applyNumberFormat="1" applyFont="1" applyFill="1" applyBorder="1"/>
    <xf numFmtId="10" fontId="7" fillId="3" borderId="4" xfId="0" applyNumberFormat="1" applyFont="1" applyFill="1" applyBorder="1"/>
    <xf numFmtId="0" fontId="3" fillId="0" borderId="0" xfId="0" applyFont="1"/>
    <xf numFmtId="0" fontId="4" fillId="3" borderId="9" xfId="0" applyFont="1" applyFill="1" applyBorder="1"/>
    <xf numFmtId="0" fontId="4" fillId="3" borderId="10" xfId="0" applyFont="1" applyFill="1" applyBorder="1"/>
    <xf numFmtId="0" fontId="2" fillId="2" borderId="8" xfId="0" applyFont="1" applyFill="1" applyBorder="1"/>
    <xf numFmtId="164" fontId="4" fillId="3" borderId="10" xfId="1" applyFont="1" applyFill="1" applyBorder="1"/>
    <xf numFmtId="164" fontId="2" fillId="2" borderId="8" xfId="1" applyFont="1" applyFill="1" applyBorder="1"/>
    <xf numFmtId="164" fontId="3" fillId="3" borderId="4" xfId="1" applyFont="1" applyFill="1" applyBorder="1" applyAlignment="1">
      <alignment horizontal="right"/>
    </xf>
    <xf numFmtId="164" fontId="3" fillId="3" borderId="4" xfId="1" applyFont="1" applyFill="1" applyBorder="1"/>
    <xf numFmtId="14" fontId="3" fillId="3" borderId="4" xfId="0" applyNumberFormat="1" applyFont="1" applyFill="1" applyBorder="1"/>
    <xf numFmtId="164" fontId="4" fillId="3" borderId="11" xfId="1" applyFont="1" applyFill="1" applyBorder="1"/>
    <xf numFmtId="164" fontId="4" fillId="3" borderId="12" xfId="1" applyFont="1" applyFill="1" applyBorder="1"/>
    <xf numFmtId="164" fontId="4" fillId="3" borderId="13" xfId="1" applyFont="1" applyFill="1" applyBorder="1"/>
    <xf numFmtId="0" fontId="4" fillId="3" borderId="14" xfId="0" applyFont="1" applyFill="1" applyBorder="1"/>
    <xf numFmtId="0" fontId="8" fillId="3" borderId="15" xfId="0" applyFont="1" applyFill="1" applyBorder="1"/>
    <xf numFmtId="14" fontId="8" fillId="3" borderId="15" xfId="0" applyNumberFormat="1" applyFont="1" applyFill="1" applyBorder="1"/>
    <xf numFmtId="14" fontId="8" fillId="3" borderId="16" xfId="0" applyNumberFormat="1" applyFont="1" applyFill="1" applyBorder="1"/>
    <xf numFmtId="0" fontId="4" fillId="3" borderId="17" xfId="0" applyFont="1" applyFill="1" applyBorder="1"/>
    <xf numFmtId="0" fontId="8" fillId="3" borderId="0" xfId="0" applyFont="1" applyFill="1"/>
    <xf numFmtId="14" fontId="8" fillId="3" borderId="0" xfId="0" applyNumberFormat="1" applyFont="1" applyFill="1"/>
    <xf numFmtId="14" fontId="8" fillId="3" borderId="18" xfId="0" applyNumberFormat="1" applyFont="1" applyFill="1" applyBorder="1"/>
    <xf numFmtId="0" fontId="8" fillId="3" borderId="18" xfId="0" applyFont="1" applyFill="1" applyBorder="1"/>
    <xf numFmtId="10" fontId="8" fillId="3" borderId="0" xfId="0" applyNumberFormat="1" applyFont="1" applyFill="1"/>
    <xf numFmtId="10" fontId="8" fillId="3" borderId="18" xfId="0" applyNumberFormat="1" applyFont="1" applyFill="1" applyBorder="1"/>
    <xf numFmtId="0" fontId="4" fillId="3" borderId="19" xfId="0" applyFont="1" applyFill="1" applyBorder="1"/>
    <xf numFmtId="0" fontId="8" fillId="3" borderId="20" xfId="0" applyFont="1" applyFill="1" applyBorder="1"/>
    <xf numFmtId="10" fontId="8" fillId="3" borderId="20" xfId="0" applyNumberFormat="1" applyFont="1" applyFill="1" applyBorder="1"/>
    <xf numFmtId="10" fontId="8" fillId="3" borderId="21" xfId="0" applyNumberFormat="1" applyFont="1" applyFill="1" applyBorder="1"/>
    <xf numFmtId="164" fontId="4" fillId="3" borderId="8" xfId="1" applyFont="1" applyFill="1" applyBorder="1"/>
    <xf numFmtId="0" fontId="3" fillId="4" borderId="0" xfId="0" applyFont="1" applyFill="1"/>
    <xf numFmtId="10" fontId="9" fillId="3" borderId="4" xfId="0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104"/>
  <sheetViews>
    <sheetView showGridLines="0" tabSelected="1" zoomScale="70" zoomScaleNormal="70" workbookViewId="0">
      <selection activeCell="A6" sqref="A6"/>
    </sheetView>
  </sheetViews>
  <sheetFormatPr defaultColWidth="11.42578125" defaultRowHeight="15.75"/>
  <cols>
    <col min="1" max="1" width="11.42578125" style="12" customWidth="1"/>
    <col min="2" max="2" width="40.85546875" style="12" bestFit="1" customWidth="1"/>
    <col min="3" max="3" width="23.5703125" style="12" bestFit="1" customWidth="1"/>
    <col min="4" max="104" width="11.42578125" style="12" customWidth="1"/>
    <col min="105" max="16384" width="11.42578125" style="12"/>
  </cols>
  <sheetData>
    <row r="2" spans="2:65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>
        <v>2017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>
        <f>O2+1</f>
        <v>2018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>
        <f>AA2+1</f>
        <v>2019</v>
      </c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">
        <f>AM2+1</f>
        <v>2020</v>
      </c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>
        <f>AY2+1</f>
        <v>2021</v>
      </c>
      <c r="BL2" s="3"/>
      <c r="BM2" s="3"/>
    </row>
    <row r="3" spans="2:65">
      <c r="B3" s="5"/>
      <c r="C3" s="6" t="s">
        <v>1</v>
      </c>
      <c r="D3" s="4">
        <v>1</v>
      </c>
      <c r="E3" s="4">
        <f t="shared" ref="E3:I3" si="0">D3+1</f>
        <v>2</v>
      </c>
      <c r="F3" s="4">
        <f t="shared" si="0"/>
        <v>3</v>
      </c>
      <c r="G3" s="4">
        <f t="shared" si="0"/>
        <v>4</v>
      </c>
      <c r="H3" s="4">
        <f t="shared" si="0"/>
        <v>5</v>
      </c>
      <c r="I3" s="4">
        <f t="shared" si="0"/>
        <v>6</v>
      </c>
      <c r="J3" s="4">
        <f t="shared" ref="J3:AK3" si="1">I3+1</f>
        <v>7</v>
      </c>
      <c r="K3" s="4">
        <f t="shared" si="1"/>
        <v>8</v>
      </c>
      <c r="L3" s="4">
        <f t="shared" si="1"/>
        <v>9</v>
      </c>
      <c r="M3" s="4">
        <f t="shared" si="1"/>
        <v>10</v>
      </c>
      <c r="N3" s="4">
        <f t="shared" si="1"/>
        <v>11</v>
      </c>
      <c r="O3" s="4">
        <f t="shared" si="1"/>
        <v>12</v>
      </c>
      <c r="P3" s="4">
        <f t="shared" si="1"/>
        <v>13</v>
      </c>
      <c r="Q3" s="4">
        <f t="shared" si="1"/>
        <v>14</v>
      </c>
      <c r="R3" s="4">
        <f t="shared" si="1"/>
        <v>15</v>
      </c>
      <c r="S3" s="4">
        <f t="shared" si="1"/>
        <v>16</v>
      </c>
      <c r="T3" s="4">
        <f t="shared" si="1"/>
        <v>17</v>
      </c>
      <c r="U3" s="4">
        <f t="shared" si="1"/>
        <v>18</v>
      </c>
      <c r="V3" s="4">
        <f t="shared" si="1"/>
        <v>19</v>
      </c>
      <c r="W3" s="4">
        <f t="shared" si="1"/>
        <v>20</v>
      </c>
      <c r="X3" s="4">
        <f t="shared" si="1"/>
        <v>21</v>
      </c>
      <c r="Y3" s="4">
        <f t="shared" si="1"/>
        <v>22</v>
      </c>
      <c r="Z3" s="4">
        <f t="shared" si="1"/>
        <v>23</v>
      </c>
      <c r="AA3" s="4">
        <f t="shared" si="1"/>
        <v>24</v>
      </c>
      <c r="AB3" s="4">
        <f t="shared" si="1"/>
        <v>25</v>
      </c>
      <c r="AC3" s="4">
        <f t="shared" si="1"/>
        <v>26</v>
      </c>
      <c r="AD3" s="4">
        <f t="shared" si="1"/>
        <v>27</v>
      </c>
      <c r="AE3" s="4">
        <f t="shared" si="1"/>
        <v>28</v>
      </c>
      <c r="AF3" s="4">
        <f t="shared" si="1"/>
        <v>29</v>
      </c>
      <c r="AG3" s="4">
        <f t="shared" si="1"/>
        <v>30</v>
      </c>
      <c r="AH3" s="4">
        <f t="shared" si="1"/>
        <v>31</v>
      </c>
      <c r="AI3" s="4">
        <f t="shared" si="1"/>
        <v>32</v>
      </c>
      <c r="AJ3" s="4">
        <f t="shared" si="1"/>
        <v>33</v>
      </c>
      <c r="AK3" s="4">
        <f t="shared" si="1"/>
        <v>34</v>
      </c>
      <c r="AL3" s="4">
        <f t="shared" ref="AL3" si="2">AK3+1</f>
        <v>35</v>
      </c>
      <c r="AM3" s="4">
        <f t="shared" ref="AM3" si="3">AL3+1</f>
        <v>36</v>
      </c>
      <c r="AN3" s="4">
        <f t="shared" ref="AN3" si="4">AM3+1</f>
        <v>37</v>
      </c>
      <c r="AO3" s="4">
        <f t="shared" ref="AO3" si="5">AN3+1</f>
        <v>38</v>
      </c>
      <c r="AP3" s="4">
        <f t="shared" ref="AP3" si="6">AO3+1</f>
        <v>39</v>
      </c>
      <c r="AQ3" s="4">
        <f t="shared" ref="AQ3" si="7">AP3+1</f>
        <v>40</v>
      </c>
      <c r="AR3" s="4">
        <f t="shared" ref="AR3" si="8">AQ3+1</f>
        <v>41</v>
      </c>
      <c r="AS3" s="4">
        <f t="shared" ref="AS3" si="9">AR3+1</f>
        <v>42</v>
      </c>
      <c r="AT3" s="4">
        <f t="shared" ref="AT3" si="10">AS3+1</f>
        <v>43</v>
      </c>
      <c r="AU3" s="4">
        <f t="shared" ref="AU3" si="11">AT3+1</f>
        <v>44</v>
      </c>
      <c r="AV3" s="4">
        <f t="shared" ref="AV3" si="12">AU3+1</f>
        <v>45</v>
      </c>
      <c r="AW3" s="4">
        <f t="shared" ref="AW3" si="13">AV3+1</f>
        <v>46</v>
      </c>
      <c r="AX3" s="4">
        <f t="shared" ref="AX3" si="14">AW3+1</f>
        <v>47</v>
      </c>
      <c r="AY3" s="4">
        <f t="shared" ref="AY3" si="15">AX3+1</f>
        <v>48</v>
      </c>
      <c r="AZ3" s="4">
        <f t="shared" ref="AZ3" si="16">AY3+1</f>
        <v>49</v>
      </c>
      <c r="BA3" s="4">
        <f t="shared" ref="BA3" si="17">AZ3+1</f>
        <v>50</v>
      </c>
      <c r="BB3" s="4">
        <f t="shared" ref="BB3" si="18">BA3+1</f>
        <v>51</v>
      </c>
      <c r="BC3" s="4">
        <f t="shared" ref="BC3" si="19">BB3+1</f>
        <v>52</v>
      </c>
      <c r="BD3" s="4">
        <f t="shared" ref="BD3" si="20">BC3+1</f>
        <v>53</v>
      </c>
      <c r="BE3" s="4">
        <f t="shared" ref="BE3" si="21">BD3+1</f>
        <v>54</v>
      </c>
      <c r="BF3" s="4">
        <f t="shared" ref="BF3" si="22">BE3+1</f>
        <v>55</v>
      </c>
      <c r="BG3" s="4">
        <f t="shared" ref="BG3" si="23">BF3+1</f>
        <v>56</v>
      </c>
      <c r="BH3" s="4">
        <f t="shared" ref="BH3" si="24">BG3+1</f>
        <v>57</v>
      </c>
      <c r="BI3" s="4">
        <f t="shared" ref="BI3" si="25">BH3+1</f>
        <v>58</v>
      </c>
      <c r="BJ3" s="4">
        <f t="shared" ref="BJ3:BK3" si="26">BI3+1</f>
        <v>59</v>
      </c>
      <c r="BK3" s="4">
        <f t="shared" si="26"/>
        <v>60</v>
      </c>
      <c r="BL3" s="4">
        <f t="shared" ref="BL3" si="27">BK3+1</f>
        <v>61</v>
      </c>
      <c r="BM3" s="4">
        <f t="shared" ref="BM3" si="28">BL3+1</f>
        <v>62</v>
      </c>
    </row>
    <row r="4" spans="2:65">
      <c r="B4" s="7"/>
      <c r="C4" s="6" t="s">
        <v>2</v>
      </c>
      <c r="D4" s="8">
        <v>42736</v>
      </c>
      <c r="E4" s="8">
        <f t="shared" ref="E4:I4" si="29">EDATE(D4,1)</f>
        <v>42767</v>
      </c>
      <c r="F4" s="8">
        <f t="shared" si="29"/>
        <v>42795</v>
      </c>
      <c r="G4" s="8">
        <f t="shared" si="29"/>
        <v>42826</v>
      </c>
      <c r="H4" s="8">
        <f t="shared" si="29"/>
        <v>42856</v>
      </c>
      <c r="I4" s="8">
        <f t="shared" si="29"/>
        <v>42887</v>
      </c>
      <c r="J4" s="8">
        <f t="shared" ref="J4:AK4" si="30">EDATE(I4,1)</f>
        <v>42917</v>
      </c>
      <c r="K4" s="8">
        <f t="shared" si="30"/>
        <v>42948</v>
      </c>
      <c r="L4" s="8">
        <f t="shared" si="30"/>
        <v>42979</v>
      </c>
      <c r="M4" s="8">
        <f t="shared" si="30"/>
        <v>43009</v>
      </c>
      <c r="N4" s="8">
        <f t="shared" si="30"/>
        <v>43040</v>
      </c>
      <c r="O4" s="8">
        <f t="shared" si="30"/>
        <v>43070</v>
      </c>
      <c r="P4" s="8">
        <f t="shared" si="30"/>
        <v>43101</v>
      </c>
      <c r="Q4" s="8">
        <f t="shared" si="30"/>
        <v>43132</v>
      </c>
      <c r="R4" s="8">
        <f t="shared" si="30"/>
        <v>43160</v>
      </c>
      <c r="S4" s="8">
        <f t="shared" si="30"/>
        <v>43191</v>
      </c>
      <c r="T4" s="8">
        <f t="shared" si="30"/>
        <v>43221</v>
      </c>
      <c r="U4" s="8">
        <f t="shared" si="30"/>
        <v>43252</v>
      </c>
      <c r="V4" s="8">
        <f t="shared" si="30"/>
        <v>43282</v>
      </c>
      <c r="W4" s="8">
        <f t="shared" si="30"/>
        <v>43313</v>
      </c>
      <c r="X4" s="8">
        <f t="shared" si="30"/>
        <v>43344</v>
      </c>
      <c r="Y4" s="8">
        <f t="shared" si="30"/>
        <v>43374</v>
      </c>
      <c r="Z4" s="8">
        <f t="shared" si="30"/>
        <v>43405</v>
      </c>
      <c r="AA4" s="8">
        <f t="shared" si="30"/>
        <v>43435</v>
      </c>
      <c r="AB4" s="8">
        <f t="shared" si="30"/>
        <v>43466</v>
      </c>
      <c r="AC4" s="8">
        <f t="shared" si="30"/>
        <v>43497</v>
      </c>
      <c r="AD4" s="8">
        <f t="shared" si="30"/>
        <v>43525</v>
      </c>
      <c r="AE4" s="8">
        <f t="shared" si="30"/>
        <v>43556</v>
      </c>
      <c r="AF4" s="8">
        <f t="shared" si="30"/>
        <v>43586</v>
      </c>
      <c r="AG4" s="8">
        <f t="shared" si="30"/>
        <v>43617</v>
      </c>
      <c r="AH4" s="8">
        <f t="shared" si="30"/>
        <v>43647</v>
      </c>
      <c r="AI4" s="8">
        <f t="shared" si="30"/>
        <v>43678</v>
      </c>
      <c r="AJ4" s="8">
        <f t="shared" si="30"/>
        <v>43709</v>
      </c>
      <c r="AK4" s="8">
        <f t="shared" si="30"/>
        <v>43739</v>
      </c>
      <c r="AL4" s="8">
        <f t="shared" ref="AL4" si="31">EDATE(AK4,1)</f>
        <v>43770</v>
      </c>
      <c r="AM4" s="8">
        <f t="shared" ref="AM4" si="32">EDATE(AL4,1)</f>
        <v>43800</v>
      </c>
      <c r="AN4" s="8">
        <f t="shared" ref="AN4" si="33">EDATE(AM4,1)</f>
        <v>43831</v>
      </c>
      <c r="AO4" s="8">
        <f t="shared" ref="AO4" si="34">EDATE(AN4,1)</f>
        <v>43862</v>
      </c>
      <c r="AP4" s="8">
        <f t="shared" ref="AP4" si="35">EDATE(AO4,1)</f>
        <v>43891</v>
      </c>
      <c r="AQ4" s="8">
        <f t="shared" ref="AQ4" si="36">EDATE(AP4,1)</f>
        <v>43922</v>
      </c>
      <c r="AR4" s="8">
        <f t="shared" ref="AR4" si="37">EDATE(AQ4,1)</f>
        <v>43952</v>
      </c>
      <c r="AS4" s="8">
        <f t="shared" ref="AS4" si="38">EDATE(AR4,1)</f>
        <v>43983</v>
      </c>
      <c r="AT4" s="8">
        <f t="shared" ref="AT4" si="39">EDATE(AS4,1)</f>
        <v>44013</v>
      </c>
      <c r="AU4" s="8">
        <f t="shared" ref="AU4" si="40">EDATE(AT4,1)</f>
        <v>44044</v>
      </c>
      <c r="AV4" s="8">
        <f t="shared" ref="AV4" si="41">EDATE(AU4,1)</f>
        <v>44075</v>
      </c>
      <c r="AW4" s="8">
        <f t="shared" ref="AW4" si="42">EDATE(AV4,1)</f>
        <v>44105</v>
      </c>
      <c r="AX4" s="8">
        <f t="shared" ref="AX4" si="43">EDATE(AW4,1)</f>
        <v>44136</v>
      </c>
      <c r="AY4" s="8">
        <f t="shared" ref="AY4" si="44">EDATE(AX4,1)</f>
        <v>44166</v>
      </c>
      <c r="AZ4" s="8">
        <f t="shared" ref="AZ4" si="45">EDATE(AY4,1)</f>
        <v>44197</v>
      </c>
      <c r="BA4" s="8">
        <f t="shared" ref="BA4" si="46">EDATE(AZ4,1)</f>
        <v>44228</v>
      </c>
      <c r="BB4" s="8">
        <f t="shared" ref="BB4" si="47">EDATE(BA4,1)</f>
        <v>44256</v>
      </c>
      <c r="BC4" s="8">
        <f t="shared" ref="BC4" si="48">EDATE(BB4,1)</f>
        <v>44287</v>
      </c>
      <c r="BD4" s="8">
        <f t="shared" ref="BD4" si="49">EDATE(BC4,1)</f>
        <v>44317</v>
      </c>
      <c r="BE4" s="8">
        <f t="shared" ref="BE4" si="50">EDATE(BD4,1)</f>
        <v>44348</v>
      </c>
      <c r="BF4" s="8">
        <f t="shared" ref="BF4" si="51">EDATE(BE4,1)</f>
        <v>44378</v>
      </c>
      <c r="BG4" s="8">
        <f t="shared" ref="BG4" si="52">EDATE(BF4,1)</f>
        <v>44409</v>
      </c>
      <c r="BH4" s="8">
        <f t="shared" ref="BH4" si="53">EDATE(BG4,1)</f>
        <v>44440</v>
      </c>
      <c r="BI4" s="8">
        <f t="shared" ref="BI4" si="54">EDATE(BH4,1)</f>
        <v>44470</v>
      </c>
      <c r="BJ4" s="8">
        <f t="shared" ref="BJ4" si="55">EDATE(BI4,1)</f>
        <v>44501</v>
      </c>
      <c r="BK4" s="8">
        <f t="shared" ref="BK4" si="56">EDATE(BJ4,1)</f>
        <v>44531</v>
      </c>
      <c r="BL4" s="8">
        <f t="shared" ref="BL4" si="57">EDATE(BK4,1)</f>
        <v>44562</v>
      </c>
      <c r="BM4" s="8">
        <f t="shared" ref="BM4" si="58">EDATE(BL4,1)</f>
        <v>44593</v>
      </c>
    </row>
    <row r="5" spans="2:65">
      <c r="B5" s="42" t="s">
        <v>3</v>
      </c>
      <c r="C5" s="6" t="s">
        <v>4</v>
      </c>
      <c r="D5" s="9">
        <v>0.22339999999999999</v>
      </c>
      <c r="E5" s="10">
        <f t="shared" ref="E5:I5" si="59">D5</f>
        <v>0.22339999999999999</v>
      </c>
      <c r="F5" s="10">
        <f t="shared" si="59"/>
        <v>0.22339999999999999</v>
      </c>
      <c r="G5" s="9">
        <v>0.22339999999999999</v>
      </c>
      <c r="H5" s="10">
        <f t="shared" si="59"/>
        <v>0.22339999999999999</v>
      </c>
      <c r="I5" s="10">
        <f t="shared" si="59"/>
        <v>0.22339999999999999</v>
      </c>
      <c r="J5" s="9">
        <v>0.2198</v>
      </c>
      <c r="K5" s="10">
        <f t="shared" ref="K5" si="60">J5</f>
        <v>0.2198</v>
      </c>
      <c r="L5" s="9">
        <v>0.21479999999999999</v>
      </c>
      <c r="M5" s="9">
        <v>0.21149999999999999</v>
      </c>
      <c r="N5" s="9">
        <v>0.20960000000000001</v>
      </c>
      <c r="O5" s="9">
        <v>0.2077</v>
      </c>
      <c r="P5" s="9">
        <v>0.2069</v>
      </c>
      <c r="Q5" s="9">
        <v>0.21010000000000001</v>
      </c>
      <c r="R5" s="9">
        <v>0.20680000000000001</v>
      </c>
      <c r="S5" s="9">
        <v>0.20480000000000001</v>
      </c>
      <c r="T5" s="9">
        <v>0.2044</v>
      </c>
      <c r="U5" s="9">
        <v>0.20280000000000001</v>
      </c>
      <c r="V5" s="9">
        <v>0.20030000000000001</v>
      </c>
      <c r="W5" s="9">
        <v>0.19939999999999999</v>
      </c>
      <c r="X5" s="9">
        <v>0.1981</v>
      </c>
      <c r="Y5" s="9">
        <v>0.1963</v>
      </c>
      <c r="Z5" s="9">
        <v>0.19489999999999999</v>
      </c>
      <c r="AA5" s="9">
        <v>0.19400000000000001</v>
      </c>
      <c r="AB5" s="9">
        <v>0.19159999999999999</v>
      </c>
      <c r="AC5" s="9">
        <v>0.19700000000000001</v>
      </c>
      <c r="AD5" s="9">
        <v>0.19370000000000001</v>
      </c>
      <c r="AE5" s="9">
        <v>0.19320000000000001</v>
      </c>
      <c r="AF5" s="9">
        <v>0.19339999999999999</v>
      </c>
      <c r="AG5" s="9">
        <v>0.193</v>
      </c>
      <c r="AH5" s="9">
        <v>0.1928</v>
      </c>
      <c r="AI5" s="9">
        <v>0.1928</v>
      </c>
      <c r="AJ5" s="9">
        <v>0.19320000000000001</v>
      </c>
      <c r="AK5" s="9">
        <v>0.191</v>
      </c>
      <c r="AL5" s="9">
        <v>0.1903</v>
      </c>
      <c r="AM5" s="9">
        <v>0.18909999999999999</v>
      </c>
      <c r="AN5" s="9">
        <v>0.18770000000000001</v>
      </c>
      <c r="AO5" s="9">
        <v>0.19059999999999999</v>
      </c>
      <c r="AP5" s="9">
        <v>0.1895</v>
      </c>
      <c r="AQ5" s="9">
        <v>0.18690000000000001</v>
      </c>
      <c r="AR5" s="9">
        <v>0.18190000000000001</v>
      </c>
      <c r="AS5" s="9">
        <v>0.1812</v>
      </c>
      <c r="AT5" s="9">
        <v>0.1812</v>
      </c>
      <c r="AU5" s="9">
        <v>0.18290000000000001</v>
      </c>
      <c r="AV5" s="9">
        <v>0.1835</v>
      </c>
      <c r="AW5" s="9">
        <v>0.18090000000000001</v>
      </c>
      <c r="AX5" s="9">
        <v>0.1784</v>
      </c>
      <c r="AY5" s="9">
        <v>0.17460000000000001</v>
      </c>
      <c r="AZ5" s="9">
        <v>0.17319999999999999</v>
      </c>
      <c r="BA5" s="9">
        <v>0.1754</v>
      </c>
      <c r="BB5" s="9">
        <v>0.1741</v>
      </c>
      <c r="BC5" s="9">
        <v>0.1731</v>
      </c>
      <c r="BD5" s="9">
        <v>0.17219999999999999</v>
      </c>
      <c r="BE5" s="9">
        <v>0.1721</v>
      </c>
      <c r="BF5" s="9">
        <v>0.17180000000000001</v>
      </c>
      <c r="BG5" s="9">
        <v>0.1724</v>
      </c>
      <c r="BH5" s="9">
        <v>0.1719</v>
      </c>
      <c r="BI5" s="9">
        <v>0.17080000000000001</v>
      </c>
      <c r="BJ5" s="9">
        <v>0.17269999999999999</v>
      </c>
      <c r="BK5" s="41">
        <f>+BJ5</f>
        <v>0.17269999999999999</v>
      </c>
      <c r="BL5" s="41">
        <f t="shared" ref="BL5:BM5" si="61">+BK5</f>
        <v>0.17269999999999999</v>
      </c>
      <c r="BM5" s="41">
        <f t="shared" si="61"/>
        <v>0.17269999999999999</v>
      </c>
    </row>
    <row r="6" spans="2:65">
      <c r="B6" s="43"/>
      <c r="C6" s="6" t="s">
        <v>5</v>
      </c>
      <c r="D6" s="11">
        <f t="shared" ref="D6:AF6" si="62">ROUND(D5*1.5,4)</f>
        <v>0.33510000000000001</v>
      </c>
      <c r="E6" s="11">
        <f t="shared" si="62"/>
        <v>0.33510000000000001</v>
      </c>
      <c r="F6" s="11">
        <f t="shared" si="62"/>
        <v>0.33510000000000001</v>
      </c>
      <c r="G6" s="11">
        <f t="shared" si="62"/>
        <v>0.33510000000000001</v>
      </c>
      <c r="H6" s="11">
        <f t="shared" si="62"/>
        <v>0.33510000000000001</v>
      </c>
      <c r="I6" s="11">
        <f t="shared" si="62"/>
        <v>0.33510000000000001</v>
      </c>
      <c r="J6" s="11">
        <f t="shared" si="62"/>
        <v>0.32969999999999999</v>
      </c>
      <c r="K6" s="11">
        <f t="shared" si="62"/>
        <v>0.32969999999999999</v>
      </c>
      <c r="L6" s="11">
        <f t="shared" si="62"/>
        <v>0.32219999999999999</v>
      </c>
      <c r="M6" s="11">
        <f t="shared" si="62"/>
        <v>0.31730000000000003</v>
      </c>
      <c r="N6" s="11">
        <f t="shared" si="62"/>
        <v>0.31440000000000001</v>
      </c>
      <c r="O6" s="11">
        <f t="shared" si="62"/>
        <v>0.31159999999999999</v>
      </c>
      <c r="P6" s="11">
        <f t="shared" si="62"/>
        <v>0.31040000000000001</v>
      </c>
      <c r="Q6" s="11">
        <f t="shared" si="62"/>
        <v>0.31519999999999998</v>
      </c>
      <c r="R6" s="11">
        <f t="shared" si="62"/>
        <v>0.31019999999999998</v>
      </c>
      <c r="S6" s="11">
        <f t="shared" si="62"/>
        <v>0.30719999999999997</v>
      </c>
      <c r="T6" s="11">
        <f t="shared" si="62"/>
        <v>0.30659999999999998</v>
      </c>
      <c r="U6" s="11">
        <f t="shared" si="62"/>
        <v>0.30420000000000003</v>
      </c>
      <c r="V6" s="11">
        <f t="shared" si="62"/>
        <v>0.30049999999999999</v>
      </c>
      <c r="W6" s="11">
        <f t="shared" si="62"/>
        <v>0.29909999999999998</v>
      </c>
      <c r="X6" s="11">
        <f t="shared" si="62"/>
        <v>0.29720000000000002</v>
      </c>
      <c r="Y6" s="11">
        <f t="shared" si="62"/>
        <v>0.29449999999999998</v>
      </c>
      <c r="Z6" s="11">
        <f t="shared" si="62"/>
        <v>0.29239999999999999</v>
      </c>
      <c r="AA6" s="11">
        <f t="shared" si="62"/>
        <v>0.29099999999999998</v>
      </c>
      <c r="AB6" s="11">
        <f t="shared" si="62"/>
        <v>0.28739999999999999</v>
      </c>
      <c r="AC6" s="11">
        <f t="shared" si="62"/>
        <v>0.29549999999999998</v>
      </c>
      <c r="AD6" s="11">
        <f t="shared" si="62"/>
        <v>0.29060000000000002</v>
      </c>
      <c r="AE6" s="11">
        <f t="shared" si="62"/>
        <v>0.2898</v>
      </c>
      <c r="AF6" s="11">
        <f t="shared" si="62"/>
        <v>0.29010000000000002</v>
      </c>
      <c r="AG6" s="11">
        <f t="shared" ref="AG6" si="63">ROUND(AG5*1.5,4)</f>
        <v>0.28949999999999998</v>
      </c>
      <c r="AH6" s="11">
        <f t="shared" ref="AH6" si="64">ROUND(AH5*1.5,4)</f>
        <v>0.28920000000000001</v>
      </c>
      <c r="AI6" s="11">
        <f t="shared" ref="AI6" si="65">ROUND(AI5*1.5,4)</f>
        <v>0.28920000000000001</v>
      </c>
      <c r="AJ6" s="11">
        <f t="shared" ref="AJ6" si="66">ROUND(AJ5*1.5,4)</f>
        <v>0.2898</v>
      </c>
      <c r="AK6" s="11">
        <f t="shared" ref="AK6" si="67">ROUND(AK5*1.5,4)</f>
        <v>0.28649999999999998</v>
      </c>
      <c r="AL6" s="11">
        <f t="shared" ref="AL6" si="68">ROUND(AL5*1.5,4)</f>
        <v>0.28549999999999998</v>
      </c>
      <c r="AM6" s="11">
        <f t="shared" ref="AM6:AP6" si="69">ROUND(AM5*1.5,4)</f>
        <v>0.28370000000000001</v>
      </c>
      <c r="AN6" s="11">
        <f t="shared" si="69"/>
        <v>0.28160000000000002</v>
      </c>
      <c r="AO6" s="11">
        <f t="shared" si="69"/>
        <v>0.28589999999999999</v>
      </c>
      <c r="AP6" s="11">
        <f t="shared" si="69"/>
        <v>0.2843</v>
      </c>
      <c r="AQ6" s="11">
        <f t="shared" ref="AQ6:BK6" si="70">ROUND(AQ5*1.5,4)</f>
        <v>0.28039999999999998</v>
      </c>
      <c r="AR6" s="11">
        <f t="shared" si="70"/>
        <v>0.27289999999999998</v>
      </c>
      <c r="AS6" s="11">
        <f t="shared" si="70"/>
        <v>0.27179999999999999</v>
      </c>
      <c r="AT6" s="11">
        <f t="shared" si="70"/>
        <v>0.27179999999999999</v>
      </c>
      <c r="AU6" s="11">
        <f t="shared" si="70"/>
        <v>0.27439999999999998</v>
      </c>
      <c r="AV6" s="11">
        <f t="shared" si="70"/>
        <v>0.27529999999999999</v>
      </c>
      <c r="AW6" s="11">
        <f t="shared" si="70"/>
        <v>0.27139999999999997</v>
      </c>
      <c r="AX6" s="11">
        <f t="shared" si="70"/>
        <v>0.2676</v>
      </c>
      <c r="AY6" s="11">
        <f t="shared" si="70"/>
        <v>0.26190000000000002</v>
      </c>
      <c r="AZ6" s="11">
        <f t="shared" si="70"/>
        <v>0.25979999999999998</v>
      </c>
      <c r="BA6" s="11">
        <f t="shared" si="70"/>
        <v>0.2631</v>
      </c>
      <c r="BB6" s="11">
        <f t="shared" si="70"/>
        <v>0.26119999999999999</v>
      </c>
      <c r="BC6" s="11">
        <f t="shared" si="70"/>
        <v>0.25969999999999999</v>
      </c>
      <c r="BD6" s="11">
        <f t="shared" si="70"/>
        <v>0.25829999999999997</v>
      </c>
      <c r="BE6" s="11">
        <f t="shared" si="70"/>
        <v>0.25819999999999999</v>
      </c>
      <c r="BF6" s="11">
        <f t="shared" si="70"/>
        <v>0.25769999999999998</v>
      </c>
      <c r="BG6" s="11">
        <f t="shared" si="70"/>
        <v>0.2586</v>
      </c>
      <c r="BH6" s="11">
        <f t="shared" si="70"/>
        <v>0.25790000000000002</v>
      </c>
      <c r="BI6" s="11">
        <f t="shared" si="70"/>
        <v>0.25619999999999998</v>
      </c>
      <c r="BJ6" s="11">
        <f t="shared" si="70"/>
        <v>0.2591</v>
      </c>
      <c r="BK6" s="11">
        <f t="shared" si="70"/>
        <v>0.2591</v>
      </c>
      <c r="BL6" s="11">
        <f t="shared" ref="BL6:BM6" si="71">ROUND(BL5*1.5,4)</f>
        <v>0.2591</v>
      </c>
      <c r="BM6" s="11">
        <f t="shared" si="71"/>
        <v>0.2591</v>
      </c>
    </row>
    <row r="7" spans="2:65">
      <c r="B7" s="42" t="s">
        <v>6</v>
      </c>
      <c r="C7" s="6" t="s">
        <v>4</v>
      </c>
      <c r="D7" s="11">
        <f t="shared" ref="D7:AF7" si="72">IFERROR(NOMINAL(D5,360),0)</f>
        <v>0.20169034533765284</v>
      </c>
      <c r="E7" s="11">
        <f t="shared" si="72"/>
        <v>0.20169034533765284</v>
      </c>
      <c r="F7" s="11">
        <f t="shared" si="72"/>
        <v>0.20169034533765284</v>
      </c>
      <c r="G7" s="11">
        <f t="shared" si="72"/>
        <v>0.20169034533765284</v>
      </c>
      <c r="H7" s="11">
        <f t="shared" si="72"/>
        <v>0.20169034533765284</v>
      </c>
      <c r="I7" s="11">
        <f t="shared" si="72"/>
        <v>0.20169034533765284</v>
      </c>
      <c r="J7" s="11">
        <f t="shared" si="72"/>
        <v>0.19874174942470013</v>
      </c>
      <c r="K7" s="11">
        <f t="shared" si="72"/>
        <v>0.19874174942470013</v>
      </c>
      <c r="L7" s="11">
        <f t="shared" si="72"/>
        <v>0.19463204861471795</v>
      </c>
      <c r="M7" s="11">
        <f t="shared" si="72"/>
        <v>0.19191039532469922</v>
      </c>
      <c r="N7" s="11">
        <f t="shared" si="72"/>
        <v>0.19034002722210452</v>
      </c>
      <c r="O7" s="11">
        <f t="shared" si="72"/>
        <v>0.18876719735959391</v>
      </c>
      <c r="P7" s="11">
        <f t="shared" si="72"/>
        <v>0.18810421485709661</v>
      </c>
      <c r="Q7" s="11">
        <f t="shared" si="72"/>
        <v>0.19075352034552573</v>
      </c>
      <c r="R7" s="11">
        <f t="shared" si="72"/>
        <v>0.18802131123217158</v>
      </c>
      <c r="S7" s="11">
        <f t="shared" si="72"/>
        <v>0.18636179853371182</v>
      </c>
      <c r="T7" s="11">
        <f t="shared" si="72"/>
        <v>0.18602956635058732</v>
      </c>
      <c r="U7" s="11">
        <f t="shared" si="72"/>
        <v>0.18469953637531233</v>
      </c>
      <c r="V7" s="11">
        <f t="shared" si="72"/>
        <v>0.18261782832337481</v>
      </c>
      <c r="W7" s="11">
        <f t="shared" si="72"/>
        <v>0.18186735480692384</v>
      </c>
      <c r="X7" s="11">
        <f t="shared" si="72"/>
        <v>0.18078234549580685</v>
      </c>
      <c r="Y7" s="11">
        <f t="shared" si="72"/>
        <v>0.17927808514640375</v>
      </c>
      <c r="Z7" s="11">
        <f t="shared" si="72"/>
        <v>0.17810654359855072</v>
      </c>
      <c r="AA7" s="11">
        <f t="shared" si="72"/>
        <v>0.17735268670492133</v>
      </c>
      <c r="AB7" s="11">
        <f t="shared" si="72"/>
        <v>0.17533962797656955</v>
      </c>
      <c r="AC7" s="11">
        <f t="shared" si="72"/>
        <v>0.17986334331321352</v>
      </c>
      <c r="AD7" s="11">
        <f t="shared" si="72"/>
        <v>0.17710127514503071</v>
      </c>
      <c r="AE7" s="11">
        <f t="shared" si="72"/>
        <v>0.17668211582521742</v>
      </c>
      <c r="AF7" s="11">
        <f t="shared" si="72"/>
        <v>0.17684980056818844</v>
      </c>
      <c r="AG7" s="11">
        <f t="shared" ref="AG7:AK7" si="73">IFERROR(NOMINAL(AG5,360),0)</f>
        <v>0.17651440305130883</v>
      </c>
      <c r="AH7" s="11">
        <f t="shared" si="73"/>
        <v>0.17634666223695028</v>
      </c>
      <c r="AI7" s="11">
        <f t="shared" si="73"/>
        <v>0.17634666223695028</v>
      </c>
      <c r="AJ7" s="11">
        <f t="shared" si="73"/>
        <v>0.17668211582521742</v>
      </c>
      <c r="AK7" s="11">
        <f t="shared" si="73"/>
        <v>0.17483573153951326</v>
      </c>
      <c r="AL7" s="11">
        <f t="shared" ref="AL7:AM7" si="74">IFERROR(NOMINAL(AL5,360),0)</f>
        <v>0.17424753231498613</v>
      </c>
      <c r="AM7" s="11">
        <f t="shared" si="74"/>
        <v>0.17323838778696476</v>
      </c>
      <c r="AN7" s="11">
        <f t="shared" ref="AN7:AP7" si="75">IFERROR(NOMINAL(AN5,360),0)</f>
        <v>0.17205976815131585</v>
      </c>
      <c r="AO7" s="11">
        <f t="shared" si="75"/>
        <v>0.17449965992465621</v>
      </c>
      <c r="AP7" s="11">
        <f t="shared" si="75"/>
        <v>0.17357488209274408</v>
      </c>
      <c r="AQ7" s="11">
        <f t="shared" ref="AQ7:BK7" si="76">IFERROR(NOMINAL(AQ5,360),0)</f>
        <v>0.17138564902695386</v>
      </c>
      <c r="AR7" s="11">
        <f t="shared" si="76"/>
        <v>0.16716211098644962</v>
      </c>
      <c r="AS7" s="11">
        <f t="shared" si="76"/>
        <v>0.16656939423165262</v>
      </c>
      <c r="AT7" s="11">
        <f t="shared" si="76"/>
        <v>0.16656939423165262</v>
      </c>
      <c r="AU7" s="11">
        <f t="shared" si="76"/>
        <v>0.16800824222296562</v>
      </c>
      <c r="AV7" s="11">
        <f t="shared" si="76"/>
        <v>0.16851557864056232</v>
      </c>
      <c r="AW7" s="11">
        <f t="shared" si="76"/>
        <v>0.16631526552957077</v>
      </c>
      <c r="AX7" s="11">
        <f t="shared" si="76"/>
        <v>0.16419501923511604</v>
      </c>
      <c r="AY7" s="11">
        <f t="shared" si="76"/>
        <v>0.16096363851243467</v>
      </c>
      <c r="AZ7" s="11">
        <f t="shared" si="76"/>
        <v>0.15977050126423364</v>
      </c>
      <c r="BA7" s="11">
        <f t="shared" si="76"/>
        <v>0.16164479466967308</v>
      </c>
      <c r="BB7" s="11">
        <f t="shared" si="76"/>
        <v>0.1605376809424186</v>
      </c>
      <c r="BC7" s="11">
        <f t="shared" si="76"/>
        <v>0.15968522285230158</v>
      </c>
      <c r="BD7" s="11">
        <f t="shared" si="76"/>
        <v>0.15891739076479006</v>
      </c>
      <c r="BE7" s="11">
        <f t="shared" si="76"/>
        <v>0.1588320398012133</v>
      </c>
      <c r="BF7" s="11">
        <f t="shared" si="76"/>
        <v>0.15857594333382075</v>
      </c>
      <c r="BG7" s="11">
        <f t="shared" si="76"/>
        <v>0.15908807091088661</v>
      </c>
      <c r="BH7" s="11">
        <f t="shared" si="76"/>
        <v>0.15866131608700762</v>
      </c>
      <c r="BI7" s="11">
        <f t="shared" si="76"/>
        <v>0.15772181598537216</v>
      </c>
      <c r="BJ7" s="11">
        <f t="shared" si="76"/>
        <v>0.1593440366963339</v>
      </c>
      <c r="BK7" s="11">
        <f t="shared" si="76"/>
        <v>0.1593440366963339</v>
      </c>
      <c r="BL7" s="11">
        <f t="shared" ref="BL7:BM7" si="77">IFERROR(NOMINAL(BL5,360),0)</f>
        <v>0.1593440366963339</v>
      </c>
      <c r="BM7" s="11">
        <f t="shared" si="77"/>
        <v>0.1593440366963339</v>
      </c>
    </row>
    <row r="8" spans="2:65">
      <c r="B8" s="43"/>
      <c r="C8" s="6" t="s">
        <v>5</v>
      </c>
      <c r="D8" s="11">
        <f t="shared" ref="D8:AF8" si="78">IFERROR(NOMINAL(D6,360),0)</f>
        <v>0.28912223282575589</v>
      </c>
      <c r="E8" s="11">
        <f t="shared" si="78"/>
        <v>0.28912223282575589</v>
      </c>
      <c r="F8" s="11">
        <f t="shared" si="78"/>
        <v>0.28912223282575589</v>
      </c>
      <c r="G8" s="11">
        <f t="shared" si="78"/>
        <v>0.28912223282575589</v>
      </c>
      <c r="H8" s="11">
        <f t="shared" si="78"/>
        <v>0.28912223282575589</v>
      </c>
      <c r="I8" s="11">
        <f t="shared" si="78"/>
        <v>0.28912223282575589</v>
      </c>
      <c r="J8" s="11">
        <f t="shared" si="78"/>
        <v>0.28506615821581427</v>
      </c>
      <c r="K8" s="11">
        <f t="shared" si="78"/>
        <v>0.28506615821581427</v>
      </c>
      <c r="L8" s="11">
        <f t="shared" si="78"/>
        <v>0.27940538675095716</v>
      </c>
      <c r="M8" s="11">
        <f t="shared" si="78"/>
        <v>0.27568969562489443</v>
      </c>
      <c r="N8" s="11">
        <f t="shared" si="78"/>
        <v>0.27348411510683235</v>
      </c>
      <c r="O8" s="11">
        <f t="shared" si="78"/>
        <v>0.27134997964512131</v>
      </c>
      <c r="P8" s="11">
        <f t="shared" si="78"/>
        <v>0.27043395900665956</v>
      </c>
      <c r="Q8" s="11">
        <f t="shared" si="78"/>
        <v>0.27409303543211472</v>
      </c>
      <c r="R8" s="11">
        <f t="shared" si="78"/>
        <v>0.27028120757635499</v>
      </c>
      <c r="S8" s="11">
        <f t="shared" si="78"/>
        <v>0.2679871416334656</v>
      </c>
      <c r="T8" s="11">
        <f t="shared" si="78"/>
        <v>0.26752769846803304</v>
      </c>
      <c r="U8" s="11">
        <f t="shared" si="78"/>
        <v>0.26568781945656816</v>
      </c>
      <c r="V8" s="11">
        <f t="shared" si="78"/>
        <v>0.2628447138701695</v>
      </c>
      <c r="W8" s="11">
        <f t="shared" si="78"/>
        <v>0.26176684018690111</v>
      </c>
      <c r="X8" s="11">
        <f t="shared" si="78"/>
        <v>0.26030215735252327</v>
      </c>
      <c r="Y8" s="11">
        <f t="shared" si="78"/>
        <v>0.258217081591674</v>
      </c>
      <c r="Z8" s="11">
        <f t="shared" si="78"/>
        <v>0.25659235548002535</v>
      </c>
      <c r="AA8" s="11">
        <f t="shared" si="78"/>
        <v>0.25550774149276201</v>
      </c>
      <c r="AB8" s="11">
        <f t="shared" si="78"/>
        <v>0.25271333919184791</v>
      </c>
      <c r="AC8" s="11">
        <f t="shared" si="78"/>
        <v>0.25898983710725076</v>
      </c>
      <c r="AD8" s="11">
        <f t="shared" si="78"/>
        <v>0.25519763634216375</v>
      </c>
      <c r="AE8" s="11">
        <f t="shared" si="78"/>
        <v>0.25457713840225438</v>
      </c>
      <c r="AF8" s="11">
        <f t="shared" si="78"/>
        <v>0.25480987009417255</v>
      </c>
      <c r="AG8" s="11">
        <f t="shared" ref="AG8:AK8" si="79">IFERROR(NOMINAL(AG6,360),0)</f>
        <v>0.25434435272248201</v>
      </c>
      <c r="AH8" s="11">
        <f t="shared" si="79"/>
        <v>0.25411151302959567</v>
      </c>
      <c r="AI8" s="11">
        <f t="shared" si="79"/>
        <v>0.25411151302959567</v>
      </c>
      <c r="AJ8" s="11">
        <f t="shared" si="79"/>
        <v>0.25457713840225438</v>
      </c>
      <c r="AK8" s="11">
        <f t="shared" si="79"/>
        <v>0.25201352105960417</v>
      </c>
      <c r="AL8" s="11">
        <f t="shared" ref="AL8:AM8" si="80">IFERROR(NOMINAL(AL6,360),0)</f>
        <v>0.25123537253143091</v>
      </c>
      <c r="AM8" s="11">
        <f t="shared" si="80"/>
        <v>0.24983318277112865</v>
      </c>
      <c r="AN8" s="11">
        <f t="shared" ref="AN8:AP8" si="81">IFERROR(NOMINAL(AN6,360),0)</f>
        <v>0.2481948145092705</v>
      </c>
      <c r="AO8" s="11">
        <f t="shared" si="81"/>
        <v>0.25154670435583171</v>
      </c>
      <c r="AP8" s="11">
        <f t="shared" si="81"/>
        <v>0.25030079709295272</v>
      </c>
      <c r="AQ8" s="11">
        <f t="shared" ref="AQ8:BK8" si="82">IFERROR(NOMINAL(AQ6,360),0)</f>
        <v>0.24725740167439447</v>
      </c>
      <c r="AR8" s="11">
        <f t="shared" si="82"/>
        <v>0.24137864747879156</v>
      </c>
      <c r="AS8" s="11">
        <f t="shared" si="82"/>
        <v>0.24051352680225513</v>
      </c>
      <c r="AT8" s="11">
        <f t="shared" si="82"/>
        <v>0.24051352680225513</v>
      </c>
      <c r="AU8" s="11">
        <f t="shared" si="82"/>
        <v>0.24255715678125789</v>
      </c>
      <c r="AV8" s="11">
        <f t="shared" si="82"/>
        <v>0.24326359856912561</v>
      </c>
      <c r="AW8" s="11">
        <f t="shared" si="82"/>
        <v>0.24019875245055111</v>
      </c>
      <c r="AX8" s="11">
        <f t="shared" si="82"/>
        <v>0.23720346102718004</v>
      </c>
      <c r="AY8" s="11">
        <f t="shared" si="82"/>
        <v>0.23269369255651817</v>
      </c>
      <c r="AZ8" s="11">
        <f t="shared" si="82"/>
        <v>0.23102707638113174</v>
      </c>
      <c r="BA8" s="11">
        <f t="shared" si="82"/>
        <v>0.23364480330595683</v>
      </c>
      <c r="BB8" s="11">
        <f t="shared" si="82"/>
        <v>0.23213846134239269</v>
      </c>
      <c r="BC8" s="11">
        <f t="shared" si="82"/>
        <v>0.23094764461836448</v>
      </c>
      <c r="BD8" s="11">
        <f t="shared" si="82"/>
        <v>0.22983493920887277</v>
      </c>
      <c r="BE8" s="11">
        <f t="shared" si="82"/>
        <v>0.22975541301612168</v>
      </c>
      <c r="BF8" s="11">
        <f t="shared" si="82"/>
        <v>0.22935768748241436</v>
      </c>
      <c r="BG8" s="11">
        <f t="shared" si="82"/>
        <v>0.23007347997721084</v>
      </c>
      <c r="BH8" s="11">
        <f t="shared" si="82"/>
        <v>0.22951679661388447</v>
      </c>
      <c r="BI8" s="11">
        <f t="shared" si="82"/>
        <v>0.22816356413029482</v>
      </c>
      <c r="BJ8" s="11">
        <f t="shared" si="82"/>
        <v>0.23047092195134233</v>
      </c>
      <c r="BK8" s="11">
        <f t="shared" si="82"/>
        <v>0.23047092195134233</v>
      </c>
      <c r="BL8" s="11">
        <f t="shared" ref="BL8:BM8" si="83">IFERROR(NOMINAL(BL6,360),0)</f>
        <v>0.23047092195134233</v>
      </c>
      <c r="BM8" s="11">
        <f t="shared" si="83"/>
        <v>0.23047092195134233</v>
      </c>
    </row>
    <row r="11" spans="2:65">
      <c r="B11" s="6" t="s">
        <v>7</v>
      </c>
      <c r="C11" s="18" t="s">
        <v>8</v>
      </c>
    </row>
    <row r="12" spans="2:65">
      <c r="B12" s="6" t="s">
        <v>9</v>
      </c>
      <c r="C12" s="18" t="s">
        <v>10</v>
      </c>
    </row>
    <row r="13" spans="2:65">
      <c r="B13" s="6" t="s">
        <v>11</v>
      </c>
      <c r="C13" s="18">
        <v>623</v>
      </c>
    </row>
    <row r="14" spans="2:65">
      <c r="B14" s="6" t="s">
        <v>12</v>
      </c>
      <c r="C14" s="19">
        <v>23800000</v>
      </c>
      <c r="D14" s="40"/>
    </row>
    <row r="15" spans="2:65">
      <c r="B15" s="6" t="s">
        <v>13</v>
      </c>
      <c r="C15" s="19">
        <v>0</v>
      </c>
    </row>
    <row r="16" spans="2:65">
      <c r="B16" s="6" t="s">
        <v>2</v>
      </c>
      <c r="C16" s="20">
        <v>43410</v>
      </c>
    </row>
    <row r="17" spans="2:44">
      <c r="B17" s="6" t="s">
        <v>14</v>
      </c>
      <c r="C17" s="20">
        <v>44621</v>
      </c>
    </row>
    <row r="18" spans="2:44">
      <c r="B18" s="6" t="s">
        <v>15</v>
      </c>
      <c r="C18" s="19">
        <f>+C17-C16-1</f>
        <v>1210</v>
      </c>
    </row>
    <row r="20" spans="2:44">
      <c r="B20" s="24" t="s">
        <v>16</v>
      </c>
      <c r="C20" s="25"/>
      <c r="D20" s="26">
        <f>DATE(YEAR(D21),MONTH(D21),1)</f>
        <v>43405</v>
      </c>
      <c r="E20" s="26">
        <f t="shared" ref="E20:AR20" si="84">DATE(YEAR(E21),MONTH(E21),1)</f>
        <v>43435</v>
      </c>
      <c r="F20" s="26">
        <f t="shared" si="84"/>
        <v>43466</v>
      </c>
      <c r="G20" s="26">
        <f t="shared" si="84"/>
        <v>43497</v>
      </c>
      <c r="H20" s="26">
        <f t="shared" si="84"/>
        <v>43525</v>
      </c>
      <c r="I20" s="26">
        <f t="shared" si="84"/>
        <v>43556</v>
      </c>
      <c r="J20" s="26">
        <f t="shared" si="84"/>
        <v>43586</v>
      </c>
      <c r="K20" s="26">
        <f t="shared" si="84"/>
        <v>43617</v>
      </c>
      <c r="L20" s="26">
        <f t="shared" si="84"/>
        <v>43647</v>
      </c>
      <c r="M20" s="26">
        <f t="shared" si="84"/>
        <v>43678</v>
      </c>
      <c r="N20" s="26">
        <f t="shared" si="84"/>
        <v>43709</v>
      </c>
      <c r="O20" s="26">
        <f t="shared" si="84"/>
        <v>43739</v>
      </c>
      <c r="P20" s="26">
        <f t="shared" si="84"/>
        <v>43770</v>
      </c>
      <c r="Q20" s="26">
        <f t="shared" si="84"/>
        <v>43800</v>
      </c>
      <c r="R20" s="26">
        <f t="shared" si="84"/>
        <v>43831</v>
      </c>
      <c r="S20" s="26">
        <f t="shared" si="84"/>
        <v>43862</v>
      </c>
      <c r="T20" s="26">
        <f t="shared" si="84"/>
        <v>43891</v>
      </c>
      <c r="U20" s="26">
        <f t="shared" si="84"/>
        <v>43922</v>
      </c>
      <c r="V20" s="26">
        <f t="shared" si="84"/>
        <v>43952</v>
      </c>
      <c r="W20" s="26">
        <f t="shared" si="84"/>
        <v>43983</v>
      </c>
      <c r="X20" s="26">
        <f t="shared" si="84"/>
        <v>44013</v>
      </c>
      <c r="Y20" s="26">
        <f t="shared" si="84"/>
        <v>44044</v>
      </c>
      <c r="Z20" s="26">
        <f t="shared" si="84"/>
        <v>44075</v>
      </c>
      <c r="AA20" s="26">
        <f t="shared" si="84"/>
        <v>44105</v>
      </c>
      <c r="AB20" s="26">
        <f t="shared" si="84"/>
        <v>44136</v>
      </c>
      <c r="AC20" s="26">
        <f t="shared" si="84"/>
        <v>44166</v>
      </c>
      <c r="AD20" s="26">
        <f t="shared" si="84"/>
        <v>44197</v>
      </c>
      <c r="AE20" s="26">
        <f t="shared" si="84"/>
        <v>44228</v>
      </c>
      <c r="AF20" s="26">
        <f t="shared" si="84"/>
        <v>44256</v>
      </c>
      <c r="AG20" s="26">
        <f t="shared" si="84"/>
        <v>44287</v>
      </c>
      <c r="AH20" s="26">
        <f t="shared" si="84"/>
        <v>44317</v>
      </c>
      <c r="AI20" s="26">
        <f t="shared" si="84"/>
        <v>44348</v>
      </c>
      <c r="AJ20" s="26">
        <f t="shared" si="84"/>
        <v>44378</v>
      </c>
      <c r="AK20" s="26">
        <f t="shared" si="84"/>
        <v>44409</v>
      </c>
      <c r="AL20" s="26">
        <f t="shared" si="84"/>
        <v>44440</v>
      </c>
      <c r="AM20" s="26">
        <f t="shared" si="84"/>
        <v>44470</v>
      </c>
      <c r="AN20" s="26">
        <f t="shared" si="84"/>
        <v>44501</v>
      </c>
      <c r="AO20" s="26">
        <f t="shared" si="84"/>
        <v>44531</v>
      </c>
      <c r="AP20" s="26">
        <f t="shared" si="84"/>
        <v>44562</v>
      </c>
      <c r="AQ20" s="26">
        <f t="shared" si="84"/>
        <v>44593</v>
      </c>
      <c r="AR20" s="27">
        <f t="shared" si="84"/>
        <v>44621</v>
      </c>
    </row>
    <row r="21" spans="2:44">
      <c r="B21" s="28" t="s">
        <v>17</v>
      </c>
      <c r="C21" s="29"/>
      <c r="D21" s="30">
        <f>C16+1</f>
        <v>43411</v>
      </c>
      <c r="E21" s="30">
        <f>DATE(YEAR(D21),MONTH(D21)+1,1)</f>
        <v>43435</v>
      </c>
      <c r="F21" s="30">
        <f>IF(EDATE(E21,1)&lt;$C17,EDATE(E21,1),$C17)</f>
        <v>43466</v>
      </c>
      <c r="G21" s="30">
        <f t="shared" ref="G21:I21" si="85">IF(EDATE(F21,1)&lt;$C17,EDATE(F21,1),$C17)</f>
        <v>43497</v>
      </c>
      <c r="H21" s="30">
        <f t="shared" si="85"/>
        <v>43525</v>
      </c>
      <c r="I21" s="30">
        <f t="shared" si="85"/>
        <v>43556</v>
      </c>
      <c r="J21" s="30">
        <f t="shared" ref="J21" si="86">IF(EDATE(I21,1)&lt;$C17,EDATE(I21,1),$C17)</f>
        <v>43586</v>
      </c>
      <c r="K21" s="30">
        <f t="shared" ref="K21" si="87">IF(EDATE(J21,1)&lt;$C17,EDATE(J21,1),$C17)</f>
        <v>43617</v>
      </c>
      <c r="L21" s="30">
        <f t="shared" ref="L21" si="88">IF(EDATE(K21,1)&lt;$C17,EDATE(K21,1),$C17)</f>
        <v>43647</v>
      </c>
      <c r="M21" s="30">
        <f t="shared" ref="M21" si="89">IF(EDATE(L21,1)&lt;$C17,EDATE(L21,1),$C17)</f>
        <v>43678</v>
      </c>
      <c r="N21" s="30">
        <f t="shared" ref="N21" si="90">IF(EDATE(M21,1)&lt;$C17,EDATE(M21,1),$C17)</f>
        <v>43709</v>
      </c>
      <c r="O21" s="30">
        <f t="shared" ref="O21" si="91">IF(EDATE(N21,1)&lt;$C17,EDATE(N21,1),$C17)</f>
        <v>43739</v>
      </c>
      <c r="P21" s="30">
        <f t="shared" ref="P21" si="92">IF(EDATE(O21,1)&lt;$C17,EDATE(O21,1),$C17)</f>
        <v>43770</v>
      </c>
      <c r="Q21" s="30">
        <f t="shared" ref="Q21" si="93">IF(EDATE(P21,1)&lt;$C17,EDATE(P21,1),$C17)</f>
        <v>43800</v>
      </c>
      <c r="R21" s="30">
        <f t="shared" ref="R21" si="94">IF(EDATE(Q21,1)&lt;$C17,EDATE(Q21,1),$C17)</f>
        <v>43831</v>
      </c>
      <c r="S21" s="30">
        <f t="shared" ref="S21:T21" si="95">IF(EDATE(R21,1)&lt;$C17,EDATE(R21,1),$C17)</f>
        <v>43862</v>
      </c>
      <c r="T21" s="30">
        <f t="shared" si="95"/>
        <v>43891</v>
      </c>
      <c r="U21" s="30">
        <f t="shared" ref="U21" si="96">IF(EDATE(T21,1)&lt;$C17,EDATE(T21,1),$C17)</f>
        <v>43922</v>
      </c>
      <c r="V21" s="30">
        <f t="shared" ref="V21" si="97">IF(EDATE(U21,1)&lt;$C17,EDATE(U21,1),$C17)</f>
        <v>43952</v>
      </c>
      <c r="W21" s="30">
        <f t="shared" ref="W21" si="98">IF(EDATE(V21,1)&lt;$C17,EDATE(V21,1),$C17)</f>
        <v>43983</v>
      </c>
      <c r="X21" s="30">
        <f t="shared" ref="X21" si="99">IF(EDATE(W21,1)&lt;$C17,EDATE(W21,1),$C17)</f>
        <v>44013</v>
      </c>
      <c r="Y21" s="30">
        <f t="shared" ref="Y21" si="100">IF(EDATE(X21,1)&lt;$C17,EDATE(X21,1),$C17)</f>
        <v>44044</v>
      </c>
      <c r="Z21" s="30">
        <f t="shared" ref="Z21" si="101">IF(EDATE(Y21,1)&lt;$C17,EDATE(Y21,1),$C17)</f>
        <v>44075</v>
      </c>
      <c r="AA21" s="30">
        <f t="shared" ref="AA21" si="102">IF(EDATE(Z21,1)&lt;$C17,EDATE(Z21,1),$C17)</f>
        <v>44105</v>
      </c>
      <c r="AB21" s="30">
        <f t="shared" ref="AB21" si="103">IF(EDATE(AA21,1)&lt;$C17,EDATE(AA21,1),$C17)</f>
        <v>44136</v>
      </c>
      <c r="AC21" s="30">
        <f t="shared" ref="AC21" si="104">IF(EDATE(AB21,1)&lt;$C17,EDATE(AB21,1),$C17)</f>
        <v>44166</v>
      </c>
      <c r="AD21" s="30">
        <f t="shared" ref="AD21" si="105">IF(EDATE(AC21,1)&lt;$C17,EDATE(AC21,1),$C17)</f>
        <v>44197</v>
      </c>
      <c r="AE21" s="30">
        <f t="shared" ref="AE21" si="106">IF(EDATE(AD21,1)&lt;$C17,EDATE(AD21,1),$C17)</f>
        <v>44228</v>
      </c>
      <c r="AF21" s="30">
        <f t="shared" ref="AF21" si="107">IF(EDATE(AE21,1)&lt;$C17,EDATE(AE21,1),$C17)</f>
        <v>44256</v>
      </c>
      <c r="AG21" s="30">
        <f t="shared" ref="AG21" si="108">IF(EDATE(AF21,1)&lt;$C17,EDATE(AF21,1),$C17)</f>
        <v>44287</v>
      </c>
      <c r="AH21" s="30">
        <f t="shared" ref="AH21" si="109">IF(EDATE(AG21,1)&lt;$C17,EDATE(AG21,1),$C17)</f>
        <v>44317</v>
      </c>
      <c r="AI21" s="30">
        <f t="shared" ref="AI21" si="110">IF(EDATE(AH21,1)&lt;$C17,EDATE(AH21,1),$C17)</f>
        <v>44348</v>
      </c>
      <c r="AJ21" s="30">
        <f t="shared" ref="AJ21" si="111">IF(EDATE(AI21,1)&lt;$C17,EDATE(AI21,1),$C17)</f>
        <v>44378</v>
      </c>
      <c r="AK21" s="30">
        <f t="shared" ref="AK21" si="112">IF(EDATE(AJ21,1)&lt;$C17,EDATE(AJ21,1),$C17)</f>
        <v>44409</v>
      </c>
      <c r="AL21" s="30">
        <f t="shared" ref="AL21" si="113">IF(EDATE(AK21,1)&lt;$C17,EDATE(AK21,1),$C17)</f>
        <v>44440</v>
      </c>
      <c r="AM21" s="30">
        <f t="shared" ref="AM21:AN21" si="114">IF(EDATE(AL21,1)&lt;$C17,EDATE(AL21,1),$C17)</f>
        <v>44470</v>
      </c>
      <c r="AN21" s="30">
        <f t="shared" si="114"/>
        <v>44501</v>
      </c>
      <c r="AO21" s="30">
        <f t="shared" ref="AO21" si="115">IF(EDATE(AN21,1)&lt;$C17,EDATE(AN21,1),$C17)</f>
        <v>44531</v>
      </c>
      <c r="AP21" s="30">
        <f t="shared" ref="AP21:AQ21" si="116">IF(EDATE(AO21,1)&lt;$C17,EDATE(AO21,1),$C17)</f>
        <v>44562</v>
      </c>
      <c r="AQ21" s="30">
        <f t="shared" si="116"/>
        <v>44593</v>
      </c>
      <c r="AR21" s="31">
        <f t="shared" ref="AR21" si="117">IF(EDATE(AQ21,1)&lt;$C17,EDATE(AQ21,1),$C17)</f>
        <v>44621</v>
      </c>
    </row>
    <row r="22" spans="2:44">
      <c r="B22" s="28" t="s">
        <v>18</v>
      </c>
      <c r="C22" s="29"/>
      <c r="D22" s="29">
        <f>E21-D21</f>
        <v>24</v>
      </c>
      <c r="E22" s="29">
        <f t="shared" ref="E22:I22" si="118">F21-E21</f>
        <v>31</v>
      </c>
      <c r="F22" s="29">
        <f t="shared" si="118"/>
        <v>31</v>
      </c>
      <c r="G22" s="29">
        <f t="shared" si="118"/>
        <v>28</v>
      </c>
      <c r="H22" s="29">
        <f t="shared" si="118"/>
        <v>31</v>
      </c>
      <c r="I22" s="29">
        <f t="shared" si="118"/>
        <v>30</v>
      </c>
      <c r="J22" s="29">
        <f t="shared" ref="J22" si="119">K21-J21</f>
        <v>31</v>
      </c>
      <c r="K22" s="29">
        <f t="shared" ref="K22" si="120">L21-K21</f>
        <v>30</v>
      </c>
      <c r="L22" s="29">
        <f t="shared" ref="L22" si="121">M21-L21</f>
        <v>31</v>
      </c>
      <c r="M22" s="29">
        <f t="shared" ref="M22" si="122">N21-M21</f>
        <v>31</v>
      </c>
      <c r="N22" s="29">
        <f t="shared" ref="N22" si="123">O21-N21</f>
        <v>30</v>
      </c>
      <c r="O22" s="29">
        <f t="shared" ref="O22" si="124">P21-O21</f>
        <v>31</v>
      </c>
      <c r="P22" s="29">
        <f t="shared" ref="P22" si="125">Q21-P21</f>
        <v>30</v>
      </c>
      <c r="Q22" s="29">
        <f t="shared" ref="Q22" si="126">R21-Q21</f>
        <v>31</v>
      </c>
      <c r="R22" s="29">
        <f t="shared" ref="R22" si="127">S21-R21</f>
        <v>31</v>
      </c>
      <c r="S22" s="29">
        <f t="shared" ref="S22:T22" si="128">T21-S21</f>
        <v>29</v>
      </c>
      <c r="T22" s="29">
        <f t="shared" si="128"/>
        <v>31</v>
      </c>
      <c r="U22" s="29">
        <f t="shared" ref="U22" si="129">V21-U21</f>
        <v>30</v>
      </c>
      <c r="V22" s="29">
        <f t="shared" ref="V22" si="130">W21-V21</f>
        <v>31</v>
      </c>
      <c r="W22" s="29">
        <f t="shared" ref="W22" si="131">X21-W21</f>
        <v>30</v>
      </c>
      <c r="X22" s="29">
        <f t="shared" ref="X22" si="132">Y21-X21</f>
        <v>31</v>
      </c>
      <c r="Y22" s="29">
        <f t="shared" ref="Y22" si="133">Z21-Y21</f>
        <v>31</v>
      </c>
      <c r="Z22" s="29">
        <f t="shared" ref="Z22" si="134">AA21-Z21</f>
        <v>30</v>
      </c>
      <c r="AA22" s="29">
        <f t="shared" ref="AA22" si="135">AB21-AA21</f>
        <v>31</v>
      </c>
      <c r="AB22" s="29">
        <f t="shared" ref="AB22" si="136">AC21-AB21</f>
        <v>30</v>
      </c>
      <c r="AC22" s="29">
        <f t="shared" ref="AC22" si="137">AD21-AC21</f>
        <v>31</v>
      </c>
      <c r="AD22" s="29">
        <f t="shared" ref="AD22" si="138">AE21-AD21</f>
        <v>31</v>
      </c>
      <c r="AE22" s="29">
        <f t="shared" ref="AE22" si="139">AF21-AE21</f>
        <v>28</v>
      </c>
      <c r="AF22" s="29">
        <f t="shared" ref="AF22" si="140">AG21-AF21</f>
        <v>31</v>
      </c>
      <c r="AG22" s="29">
        <f t="shared" ref="AG22" si="141">AH21-AG21</f>
        <v>30</v>
      </c>
      <c r="AH22" s="29">
        <f t="shared" ref="AH22" si="142">AI21-AH21</f>
        <v>31</v>
      </c>
      <c r="AI22" s="29">
        <f t="shared" ref="AI22" si="143">AJ21-AI21</f>
        <v>30</v>
      </c>
      <c r="AJ22" s="29">
        <f t="shared" ref="AJ22" si="144">AK21-AJ21</f>
        <v>31</v>
      </c>
      <c r="AK22" s="29">
        <f t="shared" ref="AK22" si="145">AL21-AK21</f>
        <v>31</v>
      </c>
      <c r="AL22" s="29">
        <f t="shared" ref="AL22" si="146">AM21-AL21</f>
        <v>30</v>
      </c>
      <c r="AM22" s="29">
        <f t="shared" ref="AM22:AN22" si="147">AN21-AM21</f>
        <v>31</v>
      </c>
      <c r="AN22" s="29">
        <f t="shared" si="147"/>
        <v>30</v>
      </c>
      <c r="AO22" s="29">
        <f t="shared" ref="AO22" si="148">AP21-AO21</f>
        <v>31</v>
      </c>
      <c r="AP22" s="29">
        <f t="shared" ref="AP22:AQ22" si="149">AQ21-AP21</f>
        <v>31</v>
      </c>
      <c r="AQ22" s="29">
        <f t="shared" si="149"/>
        <v>28</v>
      </c>
      <c r="AR22" s="32"/>
    </row>
    <row r="23" spans="2:44">
      <c r="B23" s="28" t="s">
        <v>19</v>
      </c>
      <c r="C23" s="29"/>
      <c r="D23" s="33">
        <f>IFERROR(HLOOKUP(D20,$D$4:$BM$6,3,FALSE),0)</f>
        <v>0.29239999999999999</v>
      </c>
      <c r="E23" s="33">
        <f t="shared" ref="E23:AQ23" si="150">IFERROR(HLOOKUP(E20,$D$4:$BM$6,3,FALSE),0)</f>
        <v>0.29099999999999998</v>
      </c>
      <c r="F23" s="33">
        <f t="shared" si="150"/>
        <v>0.28739999999999999</v>
      </c>
      <c r="G23" s="33">
        <f t="shared" si="150"/>
        <v>0.29549999999999998</v>
      </c>
      <c r="H23" s="33">
        <f t="shared" si="150"/>
        <v>0.29060000000000002</v>
      </c>
      <c r="I23" s="33">
        <f t="shared" si="150"/>
        <v>0.2898</v>
      </c>
      <c r="J23" s="33">
        <f t="shared" si="150"/>
        <v>0.29010000000000002</v>
      </c>
      <c r="K23" s="33">
        <f t="shared" si="150"/>
        <v>0.28949999999999998</v>
      </c>
      <c r="L23" s="33">
        <f t="shared" si="150"/>
        <v>0.28920000000000001</v>
      </c>
      <c r="M23" s="33">
        <f t="shared" si="150"/>
        <v>0.28920000000000001</v>
      </c>
      <c r="N23" s="33">
        <f t="shared" si="150"/>
        <v>0.2898</v>
      </c>
      <c r="O23" s="33">
        <f t="shared" si="150"/>
        <v>0.28649999999999998</v>
      </c>
      <c r="P23" s="33">
        <f t="shared" si="150"/>
        <v>0.28549999999999998</v>
      </c>
      <c r="Q23" s="33">
        <f t="shared" si="150"/>
        <v>0.28370000000000001</v>
      </c>
      <c r="R23" s="33">
        <f t="shared" si="150"/>
        <v>0.28160000000000002</v>
      </c>
      <c r="S23" s="33">
        <f t="shared" si="150"/>
        <v>0.28589999999999999</v>
      </c>
      <c r="T23" s="33">
        <f t="shared" si="150"/>
        <v>0.2843</v>
      </c>
      <c r="U23" s="33">
        <f t="shared" si="150"/>
        <v>0.28039999999999998</v>
      </c>
      <c r="V23" s="33">
        <f t="shared" si="150"/>
        <v>0.27289999999999998</v>
      </c>
      <c r="W23" s="33">
        <f t="shared" si="150"/>
        <v>0.27179999999999999</v>
      </c>
      <c r="X23" s="33">
        <f t="shared" si="150"/>
        <v>0.27179999999999999</v>
      </c>
      <c r="Y23" s="33">
        <f t="shared" si="150"/>
        <v>0.27439999999999998</v>
      </c>
      <c r="Z23" s="33">
        <f t="shared" si="150"/>
        <v>0.27529999999999999</v>
      </c>
      <c r="AA23" s="33">
        <f t="shared" si="150"/>
        <v>0.27139999999999997</v>
      </c>
      <c r="AB23" s="33">
        <f t="shared" si="150"/>
        <v>0.2676</v>
      </c>
      <c r="AC23" s="33">
        <f t="shared" si="150"/>
        <v>0.26190000000000002</v>
      </c>
      <c r="AD23" s="33">
        <f t="shared" si="150"/>
        <v>0.25979999999999998</v>
      </c>
      <c r="AE23" s="33">
        <f t="shared" si="150"/>
        <v>0.2631</v>
      </c>
      <c r="AF23" s="33">
        <f t="shared" si="150"/>
        <v>0.26119999999999999</v>
      </c>
      <c r="AG23" s="33">
        <f t="shared" si="150"/>
        <v>0.25969999999999999</v>
      </c>
      <c r="AH23" s="33">
        <f t="shared" si="150"/>
        <v>0.25829999999999997</v>
      </c>
      <c r="AI23" s="33">
        <f t="shared" si="150"/>
        <v>0.25819999999999999</v>
      </c>
      <c r="AJ23" s="33">
        <f t="shared" si="150"/>
        <v>0.25769999999999998</v>
      </c>
      <c r="AK23" s="33">
        <f t="shared" si="150"/>
        <v>0.2586</v>
      </c>
      <c r="AL23" s="33">
        <f t="shared" si="150"/>
        <v>0.25790000000000002</v>
      </c>
      <c r="AM23" s="33">
        <f t="shared" si="150"/>
        <v>0.25619999999999998</v>
      </c>
      <c r="AN23" s="33">
        <f t="shared" si="150"/>
        <v>0.2591</v>
      </c>
      <c r="AO23" s="33">
        <f t="shared" si="150"/>
        <v>0.2591</v>
      </c>
      <c r="AP23" s="33">
        <f t="shared" si="150"/>
        <v>0.2591</v>
      </c>
      <c r="AQ23" s="33">
        <f t="shared" si="150"/>
        <v>0.2591</v>
      </c>
      <c r="AR23" s="34"/>
    </row>
    <row r="24" spans="2:44">
      <c r="B24" s="35" t="s">
        <v>20</v>
      </c>
      <c r="C24" s="36"/>
      <c r="D24" s="37">
        <f>((1+D23)^(D22/365)-1)</f>
        <v>1.7008847074706956E-2</v>
      </c>
      <c r="E24" s="37">
        <f>((1+E23)^(E22/365)-1)</f>
        <v>2.1929963109030393E-2</v>
      </c>
      <c r="F24" s="37">
        <f t="shared" ref="F24:I24" si="151">((1+F23)^(F22/365)-1)</f>
        <v>2.1687625426947355E-2</v>
      </c>
      <c r="G24" s="37">
        <f t="shared" si="151"/>
        <v>2.0059103657415145E-2</v>
      </c>
      <c r="H24" s="37">
        <f t="shared" si="151"/>
        <v>2.1903067258333797E-2</v>
      </c>
      <c r="I24" s="37">
        <f t="shared" si="151"/>
        <v>2.1137042015339835E-2</v>
      </c>
      <c r="J24" s="37">
        <f t="shared" ref="J24:Q24" si="152">((1+J23)^(J22/365)-1)</f>
        <v>2.1869436716121182E-2</v>
      </c>
      <c r="K24" s="37">
        <f t="shared" si="152"/>
        <v>2.1117518515943789E-2</v>
      </c>
      <c r="L24" s="37">
        <f t="shared" si="152"/>
        <v>2.1808871672614805E-2</v>
      </c>
      <c r="M24" s="37">
        <f t="shared" si="152"/>
        <v>2.1808871672614805E-2</v>
      </c>
      <c r="N24" s="37">
        <f t="shared" si="152"/>
        <v>2.1137042015339835E-2</v>
      </c>
      <c r="O24" s="37">
        <f t="shared" si="152"/>
        <v>2.1626944121091451E-2</v>
      </c>
      <c r="P24" s="37">
        <f t="shared" si="152"/>
        <v>2.0856806065124855E-2</v>
      </c>
      <c r="Q24" s="37">
        <f t="shared" si="152"/>
        <v>2.1437909102325792E-2</v>
      </c>
      <c r="R24" s="37">
        <f t="shared" ref="R24:S24" si="153">((1+R23)^(R22/365)-1)</f>
        <v>2.1295885071926701E-2</v>
      </c>
      <c r="S24" s="37">
        <f t="shared" si="153"/>
        <v>2.0179837781455046E-2</v>
      </c>
      <c r="T24" s="37">
        <f t="shared" ref="T24:AG24" si="154">((1+T23)^(T22/365)-1)</f>
        <v>2.1478448347124868E-2</v>
      </c>
      <c r="U24" s="37">
        <f t="shared" si="154"/>
        <v>2.052331570162802E-2</v>
      </c>
      <c r="V24" s="37">
        <f t="shared" si="154"/>
        <v>2.0705222006145885E-2</v>
      </c>
      <c r="W24" s="37">
        <f t="shared" si="154"/>
        <v>1.9958188213375028E-2</v>
      </c>
      <c r="X24" s="37">
        <f t="shared" si="154"/>
        <v>2.0630277579787526E-2</v>
      </c>
      <c r="Y24" s="37">
        <f t="shared" si="154"/>
        <v>2.080732349986758E-2</v>
      </c>
      <c r="Z24" s="37">
        <f t="shared" si="154"/>
        <v>2.0188603944929051E-2</v>
      </c>
      <c r="AA24" s="37">
        <f t="shared" si="154"/>
        <v>2.0603010354182771E-2</v>
      </c>
      <c r="AB24" s="37">
        <f t="shared" si="154"/>
        <v>1.9680919868925617E-2</v>
      </c>
      <c r="AC24" s="37">
        <f t="shared" si="154"/>
        <v>1.995309563477643E-2</v>
      </c>
      <c r="AD24" s="37">
        <f t="shared" si="154"/>
        <v>1.9808826214888997E-2</v>
      </c>
      <c r="AE24" s="37">
        <f t="shared" si="154"/>
        <v>1.8079106842942227E-2</v>
      </c>
      <c r="AF24" s="37">
        <f t="shared" si="154"/>
        <v>1.9905030254822265E-2</v>
      </c>
      <c r="AG24" s="37">
        <f t="shared" si="154"/>
        <v>1.9157098980806975E-2</v>
      </c>
      <c r="AH24" s="37">
        <f t="shared" ref="AH24:AM24" si="155">((1+AH23)^(AH22/365)-1)</f>
        <v>1.9705641835384702E-2</v>
      </c>
      <c r="AI24" s="37">
        <f t="shared" si="155"/>
        <v>1.9057298855262417E-2</v>
      </c>
      <c r="AJ24" s="37">
        <f t="shared" si="155"/>
        <v>1.9664336564665597E-2</v>
      </c>
      <c r="AK24" s="37">
        <f t="shared" si="155"/>
        <v>1.9726287712579671E-2</v>
      </c>
      <c r="AL24" s="37">
        <f t="shared" si="155"/>
        <v>1.9037325726912968E-2</v>
      </c>
      <c r="AM24" s="37">
        <f t="shared" si="155"/>
        <v>1.9560994446498281E-2</v>
      </c>
      <c r="AN24" s="37">
        <f t="shared" ref="AN24:AP24" si="156">((1+AN23)^(AN22/365)-1)</f>
        <v>1.9117192025845497E-2</v>
      </c>
      <c r="AO24" s="37">
        <f t="shared" si="156"/>
        <v>1.9760687502917262E-2</v>
      </c>
      <c r="AP24" s="37">
        <f t="shared" si="156"/>
        <v>1.9760687502917262E-2</v>
      </c>
      <c r="AQ24" s="37">
        <f t="shared" ref="AQ24" si="157">((1+AQ23)^(AQ22/365)-1)</f>
        <v>1.7831419002539262E-2</v>
      </c>
      <c r="AR24" s="38"/>
    </row>
    <row r="25" spans="2:44">
      <c r="B25" s="13" t="s">
        <v>21</v>
      </c>
      <c r="C25" s="39">
        <f>SUM(D25:AQ25)</f>
        <v>19315249.615526184</v>
      </c>
      <c r="D25" s="21">
        <f>D24*$C26</f>
        <v>404810.56037802558</v>
      </c>
      <c r="E25" s="22">
        <f t="shared" ref="E25:I25" si="158">E24*$C26</f>
        <v>521933.12199492333</v>
      </c>
      <c r="F25" s="22">
        <f t="shared" si="158"/>
        <v>516165.48516134702</v>
      </c>
      <c r="G25" s="22">
        <f t="shared" si="158"/>
        <v>477406.66704648046</v>
      </c>
      <c r="H25" s="22">
        <f t="shared" si="158"/>
        <v>521293.00074834435</v>
      </c>
      <c r="I25" s="22">
        <f t="shared" si="158"/>
        <v>503061.59996508807</v>
      </c>
      <c r="J25" s="22">
        <f t="shared" ref="J25:Q25" si="159">J24*$C26</f>
        <v>520492.59384368412</v>
      </c>
      <c r="K25" s="22">
        <f t="shared" si="159"/>
        <v>502596.94067946216</v>
      </c>
      <c r="L25" s="22">
        <f t="shared" si="159"/>
        <v>519051.14580823237</v>
      </c>
      <c r="M25" s="22">
        <f t="shared" si="159"/>
        <v>519051.14580823237</v>
      </c>
      <c r="N25" s="22">
        <f t="shared" si="159"/>
        <v>503061.59996508807</v>
      </c>
      <c r="O25" s="22">
        <f t="shared" si="159"/>
        <v>514721.27008197655</v>
      </c>
      <c r="P25" s="22">
        <f t="shared" si="159"/>
        <v>496391.98434997158</v>
      </c>
      <c r="Q25" s="22">
        <f t="shared" si="159"/>
        <v>510222.23663535382</v>
      </c>
      <c r="R25" s="22">
        <f t="shared" ref="R25:S25" si="160">R24*$C26</f>
        <v>506842.06471185549</v>
      </c>
      <c r="S25" s="22">
        <f t="shared" si="160"/>
        <v>480280.13919863006</v>
      </c>
      <c r="T25" s="22">
        <f t="shared" ref="T25:AG25" si="161">T24*$C26</f>
        <v>511187.07066157187</v>
      </c>
      <c r="U25" s="22">
        <f t="shared" si="161"/>
        <v>488454.91369874688</v>
      </c>
      <c r="V25" s="22">
        <f t="shared" si="161"/>
        <v>492784.28374627203</v>
      </c>
      <c r="W25" s="22">
        <f t="shared" si="161"/>
        <v>475004.87947832566</v>
      </c>
      <c r="X25" s="22">
        <f t="shared" si="161"/>
        <v>491000.60639894311</v>
      </c>
      <c r="Y25" s="22">
        <f t="shared" si="161"/>
        <v>495214.29929684842</v>
      </c>
      <c r="Z25" s="22">
        <f t="shared" si="161"/>
        <v>480488.77388931141</v>
      </c>
      <c r="AA25" s="22">
        <f t="shared" si="161"/>
        <v>490351.64642954996</v>
      </c>
      <c r="AB25" s="22">
        <f t="shared" si="161"/>
        <v>468405.89288042969</v>
      </c>
      <c r="AC25" s="22">
        <f t="shared" si="161"/>
        <v>474883.67610767903</v>
      </c>
      <c r="AD25" s="22">
        <f t="shared" si="161"/>
        <v>471450.06391435815</v>
      </c>
      <c r="AE25" s="22">
        <f t="shared" si="161"/>
        <v>430282.74286202498</v>
      </c>
      <c r="AF25" s="22">
        <f t="shared" si="161"/>
        <v>473739.72006476991</v>
      </c>
      <c r="AG25" s="22">
        <f t="shared" si="161"/>
        <v>455938.95574320602</v>
      </c>
      <c r="AH25" s="22">
        <f t="shared" ref="AH25:AM25" si="162">AH24*$C26</f>
        <v>468994.27568215592</v>
      </c>
      <c r="AI25" s="22">
        <f t="shared" si="162"/>
        <v>453563.71275524551</v>
      </c>
      <c r="AJ25" s="22">
        <f t="shared" si="162"/>
        <v>468011.21023904119</v>
      </c>
      <c r="AK25" s="22">
        <f t="shared" si="162"/>
        <v>469485.64755939617</v>
      </c>
      <c r="AL25" s="22">
        <f t="shared" si="162"/>
        <v>453088.35230052867</v>
      </c>
      <c r="AM25" s="22">
        <f t="shared" si="162"/>
        <v>465551.6678266591</v>
      </c>
      <c r="AN25" s="22">
        <f t="shared" ref="AN25:AP25" si="163">AN24*$C26</f>
        <v>454989.17021512287</v>
      </c>
      <c r="AO25" s="22">
        <f t="shared" si="163"/>
        <v>470304.36256943084</v>
      </c>
      <c r="AP25" s="22">
        <f t="shared" si="163"/>
        <v>470304.36256943084</v>
      </c>
      <c r="AQ25" s="22">
        <f t="shared" ref="AQ25" si="164">AQ24*$C26</f>
        <v>424387.7722604344</v>
      </c>
      <c r="AR25" s="23"/>
    </row>
    <row r="26" spans="2:44">
      <c r="B26" s="14" t="s">
        <v>22</v>
      </c>
      <c r="C26" s="16">
        <f>C14</f>
        <v>23800000</v>
      </c>
    </row>
    <row r="27" spans="2:44">
      <c r="B27" s="15" t="s">
        <v>23</v>
      </c>
      <c r="C27" s="17">
        <f>+C25+C26</f>
        <v>43115249.615526184</v>
      </c>
    </row>
    <row r="29" spans="2:44">
      <c r="B29" s="6" t="s">
        <v>7</v>
      </c>
      <c r="C29" s="18" t="s">
        <v>8</v>
      </c>
    </row>
    <row r="30" spans="2:44">
      <c r="B30" s="6" t="s">
        <v>9</v>
      </c>
      <c r="C30" s="18" t="s">
        <v>10</v>
      </c>
    </row>
    <row r="31" spans="2:44">
      <c r="B31" s="6" t="s">
        <v>11</v>
      </c>
      <c r="C31" s="18">
        <v>635</v>
      </c>
    </row>
    <row r="32" spans="2:44">
      <c r="B32" s="6" t="s">
        <v>12</v>
      </c>
      <c r="C32" s="19">
        <v>23800000</v>
      </c>
      <c r="D32" s="40"/>
    </row>
    <row r="33" spans="2:43">
      <c r="B33" s="6" t="s">
        <v>13</v>
      </c>
      <c r="C33" s="19">
        <v>0</v>
      </c>
    </row>
    <row r="34" spans="2:43">
      <c r="B34" s="6" t="s">
        <v>2</v>
      </c>
      <c r="C34" s="20">
        <v>43439</v>
      </c>
    </row>
    <row r="35" spans="2:43">
      <c r="B35" s="6" t="s">
        <v>14</v>
      </c>
      <c r="C35" s="20">
        <v>44621</v>
      </c>
    </row>
    <row r="36" spans="2:43">
      <c r="B36" s="6" t="s">
        <v>15</v>
      </c>
      <c r="C36" s="19">
        <f>+C35-C34-1</f>
        <v>1181</v>
      </c>
    </row>
    <row r="38" spans="2:43">
      <c r="B38" s="24" t="s">
        <v>16</v>
      </c>
      <c r="C38" s="25"/>
      <c r="D38" s="26">
        <f>DATE(YEAR(D39),MONTH(D39),1)</f>
        <v>43435</v>
      </c>
      <c r="E38" s="26">
        <f t="shared" ref="E38" si="165">DATE(YEAR(E39),MONTH(E39),1)</f>
        <v>43466</v>
      </c>
      <c r="F38" s="26">
        <f t="shared" ref="F38" si="166">DATE(YEAR(F39),MONTH(F39),1)</f>
        <v>43497</v>
      </c>
      <c r="G38" s="26">
        <f t="shared" ref="G38" si="167">DATE(YEAR(G39),MONTH(G39),1)</f>
        <v>43525</v>
      </c>
      <c r="H38" s="26">
        <f t="shared" ref="H38" si="168">DATE(YEAR(H39),MONTH(H39),1)</f>
        <v>43556</v>
      </c>
      <c r="I38" s="26">
        <f t="shared" ref="I38" si="169">DATE(YEAR(I39),MONTH(I39),1)</f>
        <v>43586</v>
      </c>
      <c r="J38" s="26">
        <f t="shared" ref="J38:AP38" si="170">DATE(YEAR(J39),MONTH(J39),1)</f>
        <v>43617</v>
      </c>
      <c r="K38" s="26">
        <f t="shared" si="170"/>
        <v>43647</v>
      </c>
      <c r="L38" s="26">
        <f t="shared" si="170"/>
        <v>43678</v>
      </c>
      <c r="M38" s="26">
        <f t="shared" si="170"/>
        <v>43709</v>
      </c>
      <c r="N38" s="26">
        <f t="shared" si="170"/>
        <v>43739</v>
      </c>
      <c r="O38" s="26">
        <f t="shared" si="170"/>
        <v>43770</v>
      </c>
      <c r="P38" s="26">
        <f t="shared" si="170"/>
        <v>43800</v>
      </c>
      <c r="Q38" s="26">
        <f t="shared" si="170"/>
        <v>43831</v>
      </c>
      <c r="R38" s="26">
        <f t="shared" si="170"/>
        <v>43862</v>
      </c>
      <c r="S38" s="26">
        <f t="shared" si="170"/>
        <v>43891</v>
      </c>
      <c r="T38" s="26">
        <f t="shared" si="170"/>
        <v>43922</v>
      </c>
      <c r="U38" s="26">
        <f t="shared" si="170"/>
        <v>43952</v>
      </c>
      <c r="V38" s="26">
        <f t="shared" si="170"/>
        <v>43983</v>
      </c>
      <c r="W38" s="26">
        <f t="shared" si="170"/>
        <v>44013</v>
      </c>
      <c r="X38" s="26">
        <f t="shared" si="170"/>
        <v>44044</v>
      </c>
      <c r="Y38" s="26">
        <f t="shared" si="170"/>
        <v>44075</v>
      </c>
      <c r="Z38" s="26">
        <f t="shared" si="170"/>
        <v>44105</v>
      </c>
      <c r="AA38" s="26">
        <f t="shared" si="170"/>
        <v>44136</v>
      </c>
      <c r="AB38" s="26">
        <f t="shared" si="170"/>
        <v>44166</v>
      </c>
      <c r="AC38" s="26">
        <f t="shared" si="170"/>
        <v>44197</v>
      </c>
      <c r="AD38" s="26">
        <f t="shared" si="170"/>
        <v>44228</v>
      </c>
      <c r="AE38" s="26">
        <f t="shared" si="170"/>
        <v>44256</v>
      </c>
      <c r="AF38" s="26">
        <f t="shared" si="170"/>
        <v>44287</v>
      </c>
      <c r="AG38" s="26">
        <f t="shared" si="170"/>
        <v>44317</v>
      </c>
      <c r="AH38" s="26">
        <f t="shared" si="170"/>
        <v>44348</v>
      </c>
      <c r="AI38" s="26">
        <f t="shared" si="170"/>
        <v>44378</v>
      </c>
      <c r="AJ38" s="26">
        <f t="shared" si="170"/>
        <v>44409</v>
      </c>
      <c r="AK38" s="26">
        <f t="shared" si="170"/>
        <v>44440</v>
      </c>
      <c r="AL38" s="26">
        <f t="shared" si="170"/>
        <v>44470</v>
      </c>
      <c r="AM38" s="26">
        <f t="shared" si="170"/>
        <v>44501</v>
      </c>
      <c r="AN38" s="26">
        <f t="shared" si="170"/>
        <v>44531</v>
      </c>
      <c r="AO38" s="26">
        <f t="shared" si="170"/>
        <v>44562</v>
      </c>
      <c r="AP38" s="26">
        <f t="shared" si="170"/>
        <v>44593</v>
      </c>
      <c r="AQ38" s="27">
        <f t="shared" ref="AQ38" si="171">DATE(YEAR(AQ39),MONTH(AQ39),1)</f>
        <v>44621</v>
      </c>
    </row>
    <row r="39" spans="2:43">
      <c r="B39" s="28" t="s">
        <v>17</v>
      </c>
      <c r="C39" s="29"/>
      <c r="D39" s="30">
        <f>C34+1</f>
        <v>43440</v>
      </c>
      <c r="E39" s="30">
        <f>DATE(YEAR(D39),MONTH(D39)+1,1)</f>
        <v>43466</v>
      </c>
      <c r="F39" s="30">
        <f>IF(EDATE(E39,1)&lt;$C35,EDATE(E39,1),$C35)</f>
        <v>43497</v>
      </c>
      <c r="G39" s="30">
        <f t="shared" ref="G39:J39" si="172">IF(EDATE(F39,1)&lt;$C35,EDATE(F39,1),$C35)</f>
        <v>43525</v>
      </c>
      <c r="H39" s="30">
        <f t="shared" si="172"/>
        <v>43556</v>
      </c>
      <c r="I39" s="30">
        <f t="shared" si="172"/>
        <v>43586</v>
      </c>
      <c r="J39" s="30">
        <f t="shared" si="172"/>
        <v>43617</v>
      </c>
      <c r="K39" s="30">
        <f t="shared" ref="K39" si="173">IF(EDATE(J39,1)&lt;$C35,EDATE(J39,1),$C35)</f>
        <v>43647</v>
      </c>
      <c r="L39" s="30">
        <f t="shared" ref="L39" si="174">IF(EDATE(K39,1)&lt;$C35,EDATE(K39,1),$C35)</f>
        <v>43678</v>
      </c>
      <c r="M39" s="30">
        <f t="shared" ref="M39" si="175">IF(EDATE(L39,1)&lt;$C35,EDATE(L39,1),$C35)</f>
        <v>43709</v>
      </c>
      <c r="N39" s="30">
        <f t="shared" ref="N39" si="176">IF(EDATE(M39,1)&lt;$C35,EDATE(M39,1),$C35)</f>
        <v>43739</v>
      </c>
      <c r="O39" s="30">
        <f t="shared" ref="O39" si="177">IF(EDATE(N39,1)&lt;$C35,EDATE(N39,1),$C35)</f>
        <v>43770</v>
      </c>
      <c r="P39" s="30">
        <f t="shared" ref="P39" si="178">IF(EDATE(O39,1)&lt;$C35,EDATE(O39,1),$C35)</f>
        <v>43800</v>
      </c>
      <c r="Q39" s="30">
        <f t="shared" ref="Q39" si="179">IF(EDATE(P39,1)&lt;$C35,EDATE(P39,1),$C35)</f>
        <v>43831</v>
      </c>
      <c r="R39" s="30">
        <f t="shared" ref="R39" si="180">IF(EDATE(Q39,1)&lt;$C35,EDATE(Q39,1),$C35)</f>
        <v>43862</v>
      </c>
      <c r="S39" s="30">
        <f t="shared" ref="S39" si="181">IF(EDATE(R39,1)&lt;$C35,EDATE(R39,1),$C35)</f>
        <v>43891</v>
      </c>
      <c r="T39" s="30">
        <f t="shared" ref="T39" si="182">IF(EDATE(S39,1)&lt;$C35,EDATE(S39,1),$C35)</f>
        <v>43922</v>
      </c>
      <c r="U39" s="30">
        <f t="shared" ref="U39" si="183">IF(EDATE(T39,1)&lt;$C35,EDATE(T39,1),$C35)</f>
        <v>43952</v>
      </c>
      <c r="V39" s="30">
        <f t="shared" ref="V39" si="184">IF(EDATE(U39,1)&lt;$C35,EDATE(U39,1),$C35)</f>
        <v>43983</v>
      </c>
      <c r="W39" s="30">
        <f t="shared" ref="W39" si="185">IF(EDATE(V39,1)&lt;$C35,EDATE(V39,1),$C35)</f>
        <v>44013</v>
      </c>
      <c r="X39" s="30">
        <f t="shared" ref="X39" si="186">IF(EDATE(W39,1)&lt;$C35,EDATE(W39,1),$C35)</f>
        <v>44044</v>
      </c>
      <c r="Y39" s="30">
        <f t="shared" ref="Y39" si="187">IF(EDATE(X39,1)&lt;$C35,EDATE(X39,1),$C35)</f>
        <v>44075</v>
      </c>
      <c r="Z39" s="30">
        <f t="shared" ref="Z39" si="188">IF(EDATE(Y39,1)&lt;$C35,EDATE(Y39,1),$C35)</f>
        <v>44105</v>
      </c>
      <c r="AA39" s="30">
        <f t="shared" ref="AA39" si="189">IF(EDATE(Z39,1)&lt;$C35,EDATE(Z39,1),$C35)</f>
        <v>44136</v>
      </c>
      <c r="AB39" s="30">
        <f t="shared" ref="AB39" si="190">IF(EDATE(AA39,1)&lt;$C35,EDATE(AA39,1),$C35)</f>
        <v>44166</v>
      </c>
      <c r="AC39" s="30">
        <f t="shared" ref="AC39" si="191">IF(EDATE(AB39,1)&lt;$C35,EDATE(AB39,1),$C35)</f>
        <v>44197</v>
      </c>
      <c r="AD39" s="30">
        <f t="shared" ref="AD39" si="192">IF(EDATE(AC39,1)&lt;$C35,EDATE(AC39,1),$C35)</f>
        <v>44228</v>
      </c>
      <c r="AE39" s="30">
        <f t="shared" ref="AE39" si="193">IF(EDATE(AD39,1)&lt;$C35,EDATE(AD39,1),$C35)</f>
        <v>44256</v>
      </c>
      <c r="AF39" s="30">
        <f t="shared" ref="AF39" si="194">IF(EDATE(AE39,1)&lt;$C35,EDATE(AE39,1),$C35)</f>
        <v>44287</v>
      </c>
      <c r="AG39" s="30">
        <f t="shared" ref="AG39" si="195">IF(EDATE(AF39,1)&lt;$C35,EDATE(AF39,1),$C35)</f>
        <v>44317</v>
      </c>
      <c r="AH39" s="30">
        <f t="shared" ref="AH39" si="196">IF(EDATE(AG39,1)&lt;$C35,EDATE(AG39,1),$C35)</f>
        <v>44348</v>
      </c>
      <c r="AI39" s="30">
        <f t="shared" ref="AI39" si="197">IF(EDATE(AH39,1)&lt;$C35,EDATE(AH39,1),$C35)</f>
        <v>44378</v>
      </c>
      <c r="AJ39" s="30">
        <f t="shared" ref="AJ39" si="198">IF(EDATE(AI39,1)&lt;$C35,EDATE(AI39,1),$C35)</f>
        <v>44409</v>
      </c>
      <c r="AK39" s="30">
        <f t="shared" ref="AK39" si="199">IF(EDATE(AJ39,1)&lt;$C35,EDATE(AJ39,1),$C35)</f>
        <v>44440</v>
      </c>
      <c r="AL39" s="30">
        <f t="shared" ref="AL39" si="200">IF(EDATE(AK39,1)&lt;$C35,EDATE(AK39,1),$C35)</f>
        <v>44470</v>
      </c>
      <c r="AM39" s="30">
        <f t="shared" ref="AM39" si="201">IF(EDATE(AL39,1)&lt;$C35,EDATE(AL39,1),$C35)</f>
        <v>44501</v>
      </c>
      <c r="AN39" s="30">
        <f t="shared" ref="AN39" si="202">IF(EDATE(AM39,1)&lt;$C35,EDATE(AM39,1),$C35)</f>
        <v>44531</v>
      </c>
      <c r="AO39" s="30">
        <f t="shared" ref="AO39" si="203">IF(EDATE(AN39,1)&lt;$C35,EDATE(AN39,1),$C35)</f>
        <v>44562</v>
      </c>
      <c r="AP39" s="30">
        <f t="shared" ref="AP39" si="204">IF(EDATE(AO39,1)&lt;$C35,EDATE(AO39,1),$C35)</f>
        <v>44593</v>
      </c>
      <c r="AQ39" s="31">
        <f t="shared" ref="AQ39" si="205">IF(EDATE(AP39,1)&lt;$C35,EDATE(AP39,1),$C35)</f>
        <v>44621</v>
      </c>
    </row>
    <row r="40" spans="2:43">
      <c r="B40" s="28" t="s">
        <v>18</v>
      </c>
      <c r="C40" s="29"/>
      <c r="D40" s="29">
        <f>E39-D39</f>
        <v>26</v>
      </c>
      <c r="E40" s="29">
        <f t="shared" ref="E40" si="206">F39-E39</f>
        <v>31</v>
      </c>
      <c r="F40" s="29">
        <f t="shared" ref="F40" si="207">G39-F39</f>
        <v>28</v>
      </c>
      <c r="G40" s="29">
        <f t="shared" ref="G40" si="208">H39-G39</f>
        <v>31</v>
      </c>
      <c r="H40" s="29">
        <f t="shared" ref="H40" si="209">I39-H39</f>
        <v>30</v>
      </c>
      <c r="I40" s="29">
        <f t="shared" ref="I40" si="210">J39-I39</f>
        <v>31</v>
      </c>
      <c r="J40" s="29">
        <f t="shared" ref="J40" si="211">K39-J39</f>
        <v>30</v>
      </c>
      <c r="K40" s="29">
        <f t="shared" ref="K40" si="212">L39-K39</f>
        <v>31</v>
      </c>
      <c r="L40" s="29">
        <f t="shared" ref="L40" si="213">M39-L39</f>
        <v>31</v>
      </c>
      <c r="M40" s="29">
        <f t="shared" ref="M40" si="214">N39-M39</f>
        <v>30</v>
      </c>
      <c r="N40" s="29">
        <f t="shared" ref="N40" si="215">O39-N39</f>
        <v>31</v>
      </c>
      <c r="O40" s="29">
        <f t="shared" ref="O40" si="216">P39-O39</f>
        <v>30</v>
      </c>
      <c r="P40" s="29">
        <f t="shared" ref="P40" si="217">Q39-P39</f>
        <v>31</v>
      </c>
      <c r="Q40" s="29">
        <f t="shared" ref="Q40" si="218">R39-Q39</f>
        <v>31</v>
      </c>
      <c r="R40" s="29">
        <f t="shared" ref="R40" si="219">S39-R39</f>
        <v>29</v>
      </c>
      <c r="S40" s="29">
        <f t="shared" ref="S40" si="220">T39-S39</f>
        <v>31</v>
      </c>
      <c r="T40" s="29">
        <f t="shared" ref="T40" si="221">U39-T39</f>
        <v>30</v>
      </c>
      <c r="U40" s="29">
        <f t="shared" ref="U40" si="222">V39-U39</f>
        <v>31</v>
      </c>
      <c r="V40" s="29">
        <f t="shared" ref="V40" si="223">W39-V39</f>
        <v>30</v>
      </c>
      <c r="W40" s="29">
        <f t="shared" ref="W40" si="224">X39-W39</f>
        <v>31</v>
      </c>
      <c r="X40" s="29">
        <f t="shared" ref="X40" si="225">Y39-X39</f>
        <v>31</v>
      </c>
      <c r="Y40" s="29">
        <f t="shared" ref="Y40" si="226">Z39-Y39</f>
        <v>30</v>
      </c>
      <c r="Z40" s="29">
        <f t="shared" ref="Z40" si="227">AA39-Z39</f>
        <v>31</v>
      </c>
      <c r="AA40" s="29">
        <f t="shared" ref="AA40" si="228">AB39-AA39</f>
        <v>30</v>
      </c>
      <c r="AB40" s="29">
        <f t="shared" ref="AB40" si="229">AC39-AB39</f>
        <v>31</v>
      </c>
      <c r="AC40" s="29">
        <f t="shared" ref="AC40" si="230">AD39-AC39</f>
        <v>31</v>
      </c>
      <c r="AD40" s="29">
        <f t="shared" ref="AD40" si="231">AE39-AD39</f>
        <v>28</v>
      </c>
      <c r="AE40" s="29">
        <f t="shared" ref="AE40" si="232">AF39-AE39</f>
        <v>31</v>
      </c>
      <c r="AF40" s="29">
        <f t="shared" ref="AF40" si="233">AG39-AF39</f>
        <v>30</v>
      </c>
      <c r="AG40" s="29">
        <f t="shared" ref="AG40" si="234">AH39-AG39</f>
        <v>31</v>
      </c>
      <c r="AH40" s="29">
        <f t="shared" ref="AH40" si="235">AI39-AH39</f>
        <v>30</v>
      </c>
      <c r="AI40" s="29">
        <f t="shared" ref="AI40" si="236">AJ39-AI39</f>
        <v>31</v>
      </c>
      <c r="AJ40" s="29">
        <f t="shared" ref="AJ40" si="237">AK39-AJ39</f>
        <v>31</v>
      </c>
      <c r="AK40" s="29">
        <f t="shared" ref="AK40" si="238">AL39-AK39</f>
        <v>30</v>
      </c>
      <c r="AL40" s="29">
        <f t="shared" ref="AL40" si="239">AM39-AL39</f>
        <v>31</v>
      </c>
      <c r="AM40" s="29">
        <f t="shared" ref="AM40" si="240">AN39-AM39</f>
        <v>30</v>
      </c>
      <c r="AN40" s="29">
        <f t="shared" ref="AN40" si="241">AO39-AN39</f>
        <v>31</v>
      </c>
      <c r="AO40" s="29">
        <f t="shared" ref="AO40" si="242">AP39-AO39</f>
        <v>31</v>
      </c>
      <c r="AP40" s="29">
        <f t="shared" ref="AP40" si="243">AQ39-AP39</f>
        <v>28</v>
      </c>
      <c r="AQ40" s="32"/>
    </row>
    <row r="41" spans="2:43">
      <c r="B41" s="28" t="s">
        <v>19</v>
      </c>
      <c r="C41" s="29"/>
      <c r="D41" s="33">
        <f t="shared" ref="D41:AP41" si="244">IFERROR(HLOOKUP(D38,$D$4:$BM$6,3,FALSE),0)</f>
        <v>0.29099999999999998</v>
      </c>
      <c r="E41" s="33">
        <f t="shared" si="244"/>
        <v>0.28739999999999999</v>
      </c>
      <c r="F41" s="33">
        <f t="shared" si="244"/>
        <v>0.29549999999999998</v>
      </c>
      <c r="G41" s="33">
        <f t="shared" si="244"/>
        <v>0.29060000000000002</v>
      </c>
      <c r="H41" s="33">
        <f t="shared" si="244"/>
        <v>0.2898</v>
      </c>
      <c r="I41" s="33">
        <f t="shared" si="244"/>
        <v>0.29010000000000002</v>
      </c>
      <c r="J41" s="33">
        <f t="shared" si="244"/>
        <v>0.28949999999999998</v>
      </c>
      <c r="K41" s="33">
        <f t="shared" si="244"/>
        <v>0.28920000000000001</v>
      </c>
      <c r="L41" s="33">
        <f t="shared" si="244"/>
        <v>0.28920000000000001</v>
      </c>
      <c r="M41" s="33">
        <f t="shared" si="244"/>
        <v>0.2898</v>
      </c>
      <c r="N41" s="33">
        <f t="shared" si="244"/>
        <v>0.28649999999999998</v>
      </c>
      <c r="O41" s="33">
        <f t="shared" si="244"/>
        <v>0.28549999999999998</v>
      </c>
      <c r="P41" s="33">
        <f t="shared" si="244"/>
        <v>0.28370000000000001</v>
      </c>
      <c r="Q41" s="33">
        <f t="shared" si="244"/>
        <v>0.28160000000000002</v>
      </c>
      <c r="R41" s="33">
        <f t="shared" si="244"/>
        <v>0.28589999999999999</v>
      </c>
      <c r="S41" s="33">
        <f t="shared" si="244"/>
        <v>0.2843</v>
      </c>
      <c r="T41" s="33">
        <f t="shared" si="244"/>
        <v>0.28039999999999998</v>
      </c>
      <c r="U41" s="33">
        <f t="shared" si="244"/>
        <v>0.27289999999999998</v>
      </c>
      <c r="V41" s="33">
        <f t="shared" si="244"/>
        <v>0.27179999999999999</v>
      </c>
      <c r="W41" s="33">
        <f t="shared" si="244"/>
        <v>0.27179999999999999</v>
      </c>
      <c r="X41" s="33">
        <f t="shared" si="244"/>
        <v>0.27439999999999998</v>
      </c>
      <c r="Y41" s="33">
        <f t="shared" si="244"/>
        <v>0.27529999999999999</v>
      </c>
      <c r="Z41" s="33">
        <f t="shared" si="244"/>
        <v>0.27139999999999997</v>
      </c>
      <c r="AA41" s="33">
        <f t="shared" si="244"/>
        <v>0.2676</v>
      </c>
      <c r="AB41" s="33">
        <f t="shared" si="244"/>
        <v>0.26190000000000002</v>
      </c>
      <c r="AC41" s="33">
        <f t="shared" si="244"/>
        <v>0.25979999999999998</v>
      </c>
      <c r="AD41" s="33">
        <f t="shared" si="244"/>
        <v>0.2631</v>
      </c>
      <c r="AE41" s="33">
        <f t="shared" si="244"/>
        <v>0.26119999999999999</v>
      </c>
      <c r="AF41" s="33">
        <f t="shared" si="244"/>
        <v>0.25969999999999999</v>
      </c>
      <c r="AG41" s="33">
        <f t="shared" si="244"/>
        <v>0.25829999999999997</v>
      </c>
      <c r="AH41" s="33">
        <f t="shared" si="244"/>
        <v>0.25819999999999999</v>
      </c>
      <c r="AI41" s="33">
        <f t="shared" si="244"/>
        <v>0.25769999999999998</v>
      </c>
      <c r="AJ41" s="33">
        <f t="shared" si="244"/>
        <v>0.2586</v>
      </c>
      <c r="AK41" s="33">
        <f t="shared" si="244"/>
        <v>0.25790000000000002</v>
      </c>
      <c r="AL41" s="33">
        <f t="shared" si="244"/>
        <v>0.25619999999999998</v>
      </c>
      <c r="AM41" s="33">
        <f t="shared" si="244"/>
        <v>0.2591</v>
      </c>
      <c r="AN41" s="33">
        <f t="shared" si="244"/>
        <v>0.2591</v>
      </c>
      <c r="AO41" s="33">
        <f t="shared" si="244"/>
        <v>0.2591</v>
      </c>
      <c r="AP41" s="33">
        <f t="shared" si="244"/>
        <v>0.2591</v>
      </c>
      <c r="AQ41" s="34"/>
    </row>
    <row r="42" spans="2:43">
      <c r="B42" s="35" t="s">
        <v>20</v>
      </c>
      <c r="C42" s="36"/>
      <c r="D42" s="37">
        <f>((1+D41)^(D40/365)-1)</f>
        <v>1.8360616563905197E-2</v>
      </c>
      <c r="E42" s="37">
        <f>((1+E41)^(E40/365)-1)</f>
        <v>2.1687625426947355E-2</v>
      </c>
      <c r="F42" s="37">
        <f t="shared" ref="F42" si="245">((1+F41)^(F40/365)-1)</f>
        <v>2.0059103657415145E-2</v>
      </c>
      <c r="G42" s="37">
        <f t="shared" ref="G42" si="246">((1+G41)^(G40/365)-1)</f>
        <v>2.1903067258333797E-2</v>
      </c>
      <c r="H42" s="37">
        <f t="shared" ref="H42" si="247">((1+H41)^(H40/365)-1)</f>
        <v>2.1137042015339835E-2</v>
      </c>
      <c r="I42" s="37">
        <f t="shared" ref="I42" si="248">((1+I41)^(I40/365)-1)</f>
        <v>2.1869436716121182E-2</v>
      </c>
      <c r="J42" s="37">
        <f t="shared" ref="J42:P42" si="249">((1+J41)^(J40/365)-1)</f>
        <v>2.1117518515943789E-2</v>
      </c>
      <c r="K42" s="37">
        <f t="shared" si="249"/>
        <v>2.1808871672614805E-2</v>
      </c>
      <c r="L42" s="37">
        <f t="shared" si="249"/>
        <v>2.1808871672614805E-2</v>
      </c>
      <c r="M42" s="37">
        <f t="shared" si="249"/>
        <v>2.1137042015339835E-2</v>
      </c>
      <c r="N42" s="37">
        <f t="shared" si="249"/>
        <v>2.1626944121091451E-2</v>
      </c>
      <c r="O42" s="37">
        <f t="shared" si="249"/>
        <v>2.0856806065124855E-2</v>
      </c>
      <c r="P42" s="37">
        <f t="shared" si="249"/>
        <v>2.1437909102325792E-2</v>
      </c>
      <c r="Q42" s="37">
        <f t="shared" ref="Q42:R42" si="250">((1+Q41)^(Q40/365)-1)</f>
        <v>2.1295885071926701E-2</v>
      </c>
      <c r="R42" s="37">
        <f t="shared" si="250"/>
        <v>2.0179837781455046E-2</v>
      </c>
      <c r="S42" s="37">
        <f t="shared" ref="S42:AM42" si="251">((1+S41)^(S40/365)-1)</f>
        <v>2.1478448347124868E-2</v>
      </c>
      <c r="T42" s="37">
        <f t="shared" si="251"/>
        <v>2.052331570162802E-2</v>
      </c>
      <c r="U42" s="37">
        <f t="shared" si="251"/>
        <v>2.0705222006145885E-2</v>
      </c>
      <c r="V42" s="37">
        <f t="shared" si="251"/>
        <v>1.9958188213375028E-2</v>
      </c>
      <c r="W42" s="37">
        <f t="shared" si="251"/>
        <v>2.0630277579787526E-2</v>
      </c>
      <c r="X42" s="37">
        <f t="shared" si="251"/>
        <v>2.080732349986758E-2</v>
      </c>
      <c r="Y42" s="37">
        <f t="shared" si="251"/>
        <v>2.0188603944929051E-2</v>
      </c>
      <c r="Z42" s="37">
        <f t="shared" si="251"/>
        <v>2.0603010354182771E-2</v>
      </c>
      <c r="AA42" s="37">
        <f t="shared" si="251"/>
        <v>1.9680919868925617E-2</v>
      </c>
      <c r="AB42" s="37">
        <f t="shared" si="251"/>
        <v>1.995309563477643E-2</v>
      </c>
      <c r="AC42" s="37">
        <f t="shared" si="251"/>
        <v>1.9808826214888997E-2</v>
      </c>
      <c r="AD42" s="37">
        <f t="shared" si="251"/>
        <v>1.8079106842942227E-2</v>
      </c>
      <c r="AE42" s="37">
        <f t="shared" si="251"/>
        <v>1.9905030254822265E-2</v>
      </c>
      <c r="AF42" s="37">
        <f t="shared" si="251"/>
        <v>1.9157098980806975E-2</v>
      </c>
      <c r="AG42" s="37">
        <f t="shared" si="251"/>
        <v>1.9705641835384702E-2</v>
      </c>
      <c r="AH42" s="37">
        <f t="shared" si="251"/>
        <v>1.9057298855262417E-2</v>
      </c>
      <c r="AI42" s="37">
        <f t="shared" si="251"/>
        <v>1.9664336564665597E-2</v>
      </c>
      <c r="AJ42" s="37">
        <f t="shared" si="251"/>
        <v>1.9726287712579671E-2</v>
      </c>
      <c r="AK42" s="37">
        <f t="shared" si="251"/>
        <v>1.9037325726912968E-2</v>
      </c>
      <c r="AL42" s="37">
        <f t="shared" si="251"/>
        <v>1.9560994446498281E-2</v>
      </c>
      <c r="AM42" s="37">
        <f t="shared" si="251"/>
        <v>1.9117192025845497E-2</v>
      </c>
      <c r="AN42" s="37">
        <f t="shared" ref="AN42:AP42" si="252">((1+AN41)^(AN40/365)-1)</f>
        <v>1.9760687502917262E-2</v>
      </c>
      <c r="AO42" s="37">
        <f t="shared" si="252"/>
        <v>1.9760687502917262E-2</v>
      </c>
      <c r="AP42" s="37">
        <f t="shared" si="252"/>
        <v>1.7831419002539262E-2</v>
      </c>
      <c r="AQ42" s="38"/>
    </row>
    <row r="43" spans="2:43">
      <c r="B43" s="13" t="s">
        <v>21</v>
      </c>
      <c r="C43" s="39">
        <f>SUM(D43:AP43)</f>
        <v>18825488.607374176</v>
      </c>
      <c r="D43" s="21">
        <f>D42*$C44</f>
        <v>436982.67422094371</v>
      </c>
      <c r="E43" s="22">
        <f t="shared" ref="E43" si="253">E42*$C44</f>
        <v>516165.48516134702</v>
      </c>
      <c r="F43" s="22">
        <f t="shared" ref="F43" si="254">F42*$C44</f>
        <v>477406.66704648046</v>
      </c>
      <c r="G43" s="22">
        <f t="shared" ref="G43" si="255">G42*$C44</f>
        <v>521293.00074834435</v>
      </c>
      <c r="H43" s="22">
        <f t="shared" ref="H43" si="256">H42*$C44</f>
        <v>503061.59996508807</v>
      </c>
      <c r="I43" s="22">
        <f t="shared" ref="I43" si="257">I42*$C44</f>
        <v>520492.59384368412</v>
      </c>
      <c r="J43" s="22">
        <f t="shared" ref="J43:P43" si="258">J42*$C44</f>
        <v>502596.94067946216</v>
      </c>
      <c r="K43" s="22">
        <f t="shared" si="258"/>
        <v>519051.14580823237</v>
      </c>
      <c r="L43" s="22">
        <f t="shared" si="258"/>
        <v>519051.14580823237</v>
      </c>
      <c r="M43" s="22">
        <f t="shared" si="258"/>
        <v>503061.59996508807</v>
      </c>
      <c r="N43" s="22">
        <f t="shared" si="258"/>
        <v>514721.27008197655</v>
      </c>
      <c r="O43" s="22">
        <f t="shared" si="258"/>
        <v>496391.98434997158</v>
      </c>
      <c r="P43" s="22">
        <f t="shared" si="258"/>
        <v>510222.23663535382</v>
      </c>
      <c r="Q43" s="22">
        <f t="shared" ref="Q43:R43" si="259">Q42*$C44</f>
        <v>506842.06471185549</v>
      </c>
      <c r="R43" s="22">
        <f t="shared" si="259"/>
        <v>480280.13919863006</v>
      </c>
      <c r="S43" s="22">
        <f t="shared" ref="S43:AM43" si="260">S42*$C44</f>
        <v>511187.07066157187</v>
      </c>
      <c r="T43" s="22">
        <f t="shared" si="260"/>
        <v>488454.91369874688</v>
      </c>
      <c r="U43" s="22">
        <f t="shared" si="260"/>
        <v>492784.28374627203</v>
      </c>
      <c r="V43" s="22">
        <f t="shared" si="260"/>
        <v>475004.87947832566</v>
      </c>
      <c r="W43" s="22">
        <f t="shared" si="260"/>
        <v>491000.60639894311</v>
      </c>
      <c r="X43" s="22">
        <f t="shared" si="260"/>
        <v>495214.29929684842</v>
      </c>
      <c r="Y43" s="22">
        <f t="shared" si="260"/>
        <v>480488.77388931141</v>
      </c>
      <c r="Z43" s="22">
        <f t="shared" si="260"/>
        <v>490351.64642954996</v>
      </c>
      <c r="AA43" s="22">
        <f t="shared" si="260"/>
        <v>468405.89288042969</v>
      </c>
      <c r="AB43" s="22">
        <f t="shared" si="260"/>
        <v>474883.67610767903</v>
      </c>
      <c r="AC43" s="22">
        <f t="shared" si="260"/>
        <v>471450.06391435815</v>
      </c>
      <c r="AD43" s="22">
        <f t="shared" si="260"/>
        <v>430282.74286202498</v>
      </c>
      <c r="AE43" s="22">
        <f t="shared" si="260"/>
        <v>473739.72006476991</v>
      </c>
      <c r="AF43" s="22">
        <f t="shared" si="260"/>
        <v>455938.95574320602</v>
      </c>
      <c r="AG43" s="22">
        <f t="shared" si="260"/>
        <v>468994.27568215592</v>
      </c>
      <c r="AH43" s="22">
        <f t="shared" si="260"/>
        <v>453563.71275524551</v>
      </c>
      <c r="AI43" s="22">
        <f t="shared" si="260"/>
        <v>468011.21023904119</v>
      </c>
      <c r="AJ43" s="22">
        <f t="shared" si="260"/>
        <v>469485.64755939617</v>
      </c>
      <c r="AK43" s="22">
        <f t="shared" si="260"/>
        <v>453088.35230052867</v>
      </c>
      <c r="AL43" s="22">
        <f t="shared" si="260"/>
        <v>465551.6678266591</v>
      </c>
      <c r="AM43" s="22">
        <f t="shared" si="260"/>
        <v>454989.17021512287</v>
      </c>
      <c r="AN43" s="22">
        <f t="shared" ref="AN43:AP43" si="261">AN42*$C44</f>
        <v>470304.36256943084</v>
      </c>
      <c r="AO43" s="22">
        <f t="shared" si="261"/>
        <v>470304.36256943084</v>
      </c>
      <c r="AP43" s="22">
        <f t="shared" si="261"/>
        <v>424387.7722604344</v>
      </c>
      <c r="AQ43" s="23"/>
    </row>
    <row r="44" spans="2:43">
      <c r="B44" s="14" t="s">
        <v>22</v>
      </c>
      <c r="C44" s="16">
        <f>C32</f>
        <v>23800000</v>
      </c>
    </row>
    <row r="45" spans="2:43">
      <c r="B45" s="15" t="s">
        <v>23</v>
      </c>
      <c r="C45" s="17">
        <f>+C43+C44</f>
        <v>42625488.607374176</v>
      </c>
    </row>
    <row r="47" spans="2:43">
      <c r="B47" s="6" t="s">
        <v>7</v>
      </c>
      <c r="C47" s="18" t="s">
        <v>8</v>
      </c>
    </row>
    <row r="48" spans="2:43">
      <c r="B48" s="6" t="s">
        <v>9</v>
      </c>
      <c r="C48" s="18" t="s">
        <v>10</v>
      </c>
    </row>
    <row r="49" spans="2:42">
      <c r="B49" s="6" t="s">
        <v>11</v>
      </c>
      <c r="C49" s="18">
        <v>640</v>
      </c>
    </row>
    <row r="50" spans="2:42">
      <c r="B50" s="6" t="s">
        <v>12</v>
      </c>
      <c r="C50" s="19">
        <v>23800000</v>
      </c>
      <c r="D50" s="40"/>
    </row>
    <row r="51" spans="2:42">
      <c r="B51" s="6" t="s">
        <v>13</v>
      </c>
      <c r="C51" s="19">
        <v>0</v>
      </c>
    </row>
    <row r="52" spans="2:42">
      <c r="B52" s="6" t="s">
        <v>2</v>
      </c>
      <c r="C52" s="20">
        <v>43474</v>
      </c>
    </row>
    <row r="53" spans="2:42">
      <c r="B53" s="6" t="s">
        <v>14</v>
      </c>
      <c r="C53" s="20">
        <v>44621</v>
      </c>
    </row>
    <row r="54" spans="2:42">
      <c r="B54" s="6" t="s">
        <v>15</v>
      </c>
      <c r="C54" s="19">
        <f>+C53-C52-1</f>
        <v>1146</v>
      </c>
    </row>
    <row r="56" spans="2:42">
      <c r="B56" s="24" t="s">
        <v>16</v>
      </c>
      <c r="C56" s="25"/>
      <c r="D56" s="26">
        <f>DATE(YEAR(D57),MONTH(D57),1)</f>
        <v>43466</v>
      </c>
      <c r="E56" s="26">
        <f t="shared" ref="E56" si="262">DATE(YEAR(E57),MONTH(E57),1)</f>
        <v>43497</v>
      </c>
      <c r="F56" s="26">
        <f t="shared" ref="F56" si="263">DATE(YEAR(F57),MONTH(F57),1)</f>
        <v>43525</v>
      </c>
      <c r="G56" s="26">
        <f t="shared" ref="G56" si="264">DATE(YEAR(G57),MONTH(G57),1)</f>
        <v>43556</v>
      </c>
      <c r="H56" s="26">
        <f t="shared" ref="H56" si="265">DATE(YEAR(H57),MONTH(H57),1)</f>
        <v>43586</v>
      </c>
      <c r="I56" s="26">
        <f t="shared" ref="I56:AO56" si="266">DATE(YEAR(I57),MONTH(I57),1)</f>
        <v>43617</v>
      </c>
      <c r="J56" s="26">
        <f t="shared" si="266"/>
        <v>43647</v>
      </c>
      <c r="K56" s="26">
        <f t="shared" si="266"/>
        <v>43678</v>
      </c>
      <c r="L56" s="26">
        <f t="shared" si="266"/>
        <v>43709</v>
      </c>
      <c r="M56" s="26">
        <f t="shared" si="266"/>
        <v>43739</v>
      </c>
      <c r="N56" s="26">
        <f t="shared" si="266"/>
        <v>43770</v>
      </c>
      <c r="O56" s="26">
        <f t="shared" si="266"/>
        <v>43800</v>
      </c>
      <c r="P56" s="26">
        <f t="shared" si="266"/>
        <v>43831</v>
      </c>
      <c r="Q56" s="26">
        <f t="shared" si="266"/>
        <v>43862</v>
      </c>
      <c r="R56" s="26">
        <f t="shared" si="266"/>
        <v>43891</v>
      </c>
      <c r="S56" s="26">
        <f t="shared" si="266"/>
        <v>43922</v>
      </c>
      <c r="T56" s="26">
        <f t="shared" si="266"/>
        <v>43952</v>
      </c>
      <c r="U56" s="26">
        <f t="shared" si="266"/>
        <v>43983</v>
      </c>
      <c r="V56" s="26">
        <f t="shared" si="266"/>
        <v>44013</v>
      </c>
      <c r="W56" s="26">
        <f t="shared" si="266"/>
        <v>44044</v>
      </c>
      <c r="X56" s="26">
        <f t="shared" si="266"/>
        <v>44075</v>
      </c>
      <c r="Y56" s="26">
        <f t="shared" si="266"/>
        <v>44105</v>
      </c>
      <c r="Z56" s="26">
        <f t="shared" si="266"/>
        <v>44136</v>
      </c>
      <c r="AA56" s="26">
        <f t="shared" si="266"/>
        <v>44166</v>
      </c>
      <c r="AB56" s="26">
        <f t="shared" si="266"/>
        <v>44197</v>
      </c>
      <c r="AC56" s="26">
        <f t="shared" si="266"/>
        <v>44228</v>
      </c>
      <c r="AD56" s="26">
        <f t="shared" si="266"/>
        <v>44256</v>
      </c>
      <c r="AE56" s="26">
        <f t="shared" si="266"/>
        <v>44287</v>
      </c>
      <c r="AF56" s="26">
        <f t="shared" si="266"/>
        <v>44317</v>
      </c>
      <c r="AG56" s="26">
        <f t="shared" si="266"/>
        <v>44348</v>
      </c>
      <c r="AH56" s="26">
        <f t="shared" si="266"/>
        <v>44378</v>
      </c>
      <c r="AI56" s="26">
        <f t="shared" si="266"/>
        <v>44409</v>
      </c>
      <c r="AJ56" s="26">
        <f t="shared" si="266"/>
        <v>44440</v>
      </c>
      <c r="AK56" s="26">
        <f t="shared" si="266"/>
        <v>44470</v>
      </c>
      <c r="AL56" s="26">
        <f t="shared" si="266"/>
        <v>44501</v>
      </c>
      <c r="AM56" s="26">
        <f t="shared" si="266"/>
        <v>44531</v>
      </c>
      <c r="AN56" s="26">
        <f t="shared" si="266"/>
        <v>44562</v>
      </c>
      <c r="AO56" s="26">
        <f t="shared" si="266"/>
        <v>44593</v>
      </c>
      <c r="AP56" s="27">
        <f t="shared" ref="AP56" si="267">DATE(YEAR(AP57),MONTH(AP57),1)</f>
        <v>44621</v>
      </c>
    </row>
    <row r="57" spans="2:42">
      <c r="B57" s="28" t="s">
        <v>17</v>
      </c>
      <c r="C57" s="29"/>
      <c r="D57" s="30">
        <f>C52+1</f>
        <v>43475</v>
      </c>
      <c r="E57" s="30">
        <f>DATE(YEAR(D57),MONTH(D57)+1,1)</f>
        <v>43497</v>
      </c>
      <c r="F57" s="30">
        <f>IF(EDATE(E57,1)&lt;$C53,EDATE(E57,1),$C53)</f>
        <v>43525</v>
      </c>
      <c r="G57" s="30">
        <f t="shared" ref="G57:I57" si="268">IF(EDATE(F57,1)&lt;$C53,EDATE(F57,1),$C53)</f>
        <v>43556</v>
      </c>
      <c r="H57" s="30">
        <f t="shared" si="268"/>
        <v>43586</v>
      </c>
      <c r="I57" s="30">
        <f t="shared" si="268"/>
        <v>43617</v>
      </c>
      <c r="J57" s="30">
        <f t="shared" ref="J57" si="269">IF(EDATE(I57,1)&lt;$C53,EDATE(I57,1),$C53)</f>
        <v>43647</v>
      </c>
      <c r="K57" s="30">
        <f t="shared" ref="K57" si="270">IF(EDATE(J57,1)&lt;$C53,EDATE(J57,1),$C53)</f>
        <v>43678</v>
      </c>
      <c r="L57" s="30">
        <f t="shared" ref="L57" si="271">IF(EDATE(K57,1)&lt;$C53,EDATE(K57,1),$C53)</f>
        <v>43709</v>
      </c>
      <c r="M57" s="30">
        <f t="shared" ref="M57" si="272">IF(EDATE(L57,1)&lt;$C53,EDATE(L57,1),$C53)</f>
        <v>43739</v>
      </c>
      <c r="N57" s="30">
        <f t="shared" ref="N57" si="273">IF(EDATE(M57,1)&lt;$C53,EDATE(M57,1),$C53)</f>
        <v>43770</v>
      </c>
      <c r="O57" s="30">
        <f t="shared" ref="O57" si="274">IF(EDATE(N57,1)&lt;$C53,EDATE(N57,1),$C53)</f>
        <v>43800</v>
      </c>
      <c r="P57" s="30">
        <f t="shared" ref="P57" si="275">IF(EDATE(O57,1)&lt;$C53,EDATE(O57,1),$C53)</f>
        <v>43831</v>
      </c>
      <c r="Q57" s="30">
        <f t="shared" ref="Q57" si="276">IF(EDATE(P57,1)&lt;$C53,EDATE(P57,1),$C53)</f>
        <v>43862</v>
      </c>
      <c r="R57" s="30">
        <f t="shared" ref="R57" si="277">IF(EDATE(Q57,1)&lt;$C53,EDATE(Q57,1),$C53)</f>
        <v>43891</v>
      </c>
      <c r="S57" s="30">
        <f t="shared" ref="S57" si="278">IF(EDATE(R57,1)&lt;$C53,EDATE(R57,1),$C53)</f>
        <v>43922</v>
      </c>
      <c r="T57" s="30">
        <f t="shared" ref="T57" si="279">IF(EDATE(S57,1)&lt;$C53,EDATE(S57,1),$C53)</f>
        <v>43952</v>
      </c>
      <c r="U57" s="30">
        <f t="shared" ref="U57" si="280">IF(EDATE(T57,1)&lt;$C53,EDATE(T57,1),$C53)</f>
        <v>43983</v>
      </c>
      <c r="V57" s="30">
        <f t="shared" ref="V57" si="281">IF(EDATE(U57,1)&lt;$C53,EDATE(U57,1),$C53)</f>
        <v>44013</v>
      </c>
      <c r="W57" s="30">
        <f t="shared" ref="W57" si="282">IF(EDATE(V57,1)&lt;$C53,EDATE(V57,1),$C53)</f>
        <v>44044</v>
      </c>
      <c r="X57" s="30">
        <f t="shared" ref="X57" si="283">IF(EDATE(W57,1)&lt;$C53,EDATE(W57,1),$C53)</f>
        <v>44075</v>
      </c>
      <c r="Y57" s="30">
        <f t="shared" ref="Y57" si="284">IF(EDATE(X57,1)&lt;$C53,EDATE(X57,1),$C53)</f>
        <v>44105</v>
      </c>
      <c r="Z57" s="30">
        <f t="shared" ref="Z57" si="285">IF(EDATE(Y57,1)&lt;$C53,EDATE(Y57,1),$C53)</f>
        <v>44136</v>
      </c>
      <c r="AA57" s="30">
        <f t="shared" ref="AA57" si="286">IF(EDATE(Z57,1)&lt;$C53,EDATE(Z57,1),$C53)</f>
        <v>44166</v>
      </c>
      <c r="AB57" s="30">
        <f t="shared" ref="AB57" si="287">IF(EDATE(AA57,1)&lt;$C53,EDATE(AA57,1),$C53)</f>
        <v>44197</v>
      </c>
      <c r="AC57" s="30">
        <f t="shared" ref="AC57" si="288">IF(EDATE(AB57,1)&lt;$C53,EDATE(AB57,1),$C53)</f>
        <v>44228</v>
      </c>
      <c r="AD57" s="30">
        <f t="shared" ref="AD57" si="289">IF(EDATE(AC57,1)&lt;$C53,EDATE(AC57,1),$C53)</f>
        <v>44256</v>
      </c>
      <c r="AE57" s="30">
        <f t="shared" ref="AE57" si="290">IF(EDATE(AD57,1)&lt;$C53,EDATE(AD57,1),$C53)</f>
        <v>44287</v>
      </c>
      <c r="AF57" s="30">
        <f t="shared" ref="AF57" si="291">IF(EDATE(AE57,1)&lt;$C53,EDATE(AE57,1),$C53)</f>
        <v>44317</v>
      </c>
      <c r="AG57" s="30">
        <f t="shared" ref="AG57" si="292">IF(EDATE(AF57,1)&lt;$C53,EDATE(AF57,1),$C53)</f>
        <v>44348</v>
      </c>
      <c r="AH57" s="30">
        <f t="shared" ref="AH57" si="293">IF(EDATE(AG57,1)&lt;$C53,EDATE(AG57,1),$C53)</f>
        <v>44378</v>
      </c>
      <c r="AI57" s="30">
        <f t="shared" ref="AI57" si="294">IF(EDATE(AH57,1)&lt;$C53,EDATE(AH57,1),$C53)</f>
        <v>44409</v>
      </c>
      <c r="AJ57" s="30">
        <f t="shared" ref="AJ57" si="295">IF(EDATE(AI57,1)&lt;$C53,EDATE(AI57,1),$C53)</f>
        <v>44440</v>
      </c>
      <c r="AK57" s="30">
        <f t="shared" ref="AK57" si="296">IF(EDATE(AJ57,1)&lt;$C53,EDATE(AJ57,1),$C53)</f>
        <v>44470</v>
      </c>
      <c r="AL57" s="30">
        <f t="shared" ref="AL57" si="297">IF(EDATE(AK57,1)&lt;$C53,EDATE(AK57,1),$C53)</f>
        <v>44501</v>
      </c>
      <c r="AM57" s="30">
        <f t="shared" ref="AM57" si="298">IF(EDATE(AL57,1)&lt;$C53,EDATE(AL57,1),$C53)</f>
        <v>44531</v>
      </c>
      <c r="AN57" s="30">
        <f t="shared" ref="AN57" si="299">IF(EDATE(AM57,1)&lt;$C53,EDATE(AM57,1),$C53)</f>
        <v>44562</v>
      </c>
      <c r="AO57" s="30">
        <f t="shared" ref="AO57" si="300">IF(EDATE(AN57,1)&lt;$C53,EDATE(AN57,1),$C53)</f>
        <v>44593</v>
      </c>
      <c r="AP57" s="31">
        <f t="shared" ref="AP57" si="301">IF(EDATE(AO57,1)&lt;$C53,EDATE(AO57,1),$C53)</f>
        <v>44621</v>
      </c>
    </row>
    <row r="58" spans="2:42">
      <c r="B58" s="28" t="s">
        <v>18</v>
      </c>
      <c r="C58" s="29"/>
      <c r="D58" s="29">
        <f>E57-D57</f>
        <v>22</v>
      </c>
      <c r="E58" s="29">
        <f t="shared" ref="E58" si="302">F57-E57</f>
        <v>28</v>
      </c>
      <c r="F58" s="29">
        <f t="shared" ref="F58" si="303">G57-F57</f>
        <v>31</v>
      </c>
      <c r="G58" s="29">
        <f t="shared" ref="G58" si="304">H57-G57</f>
        <v>30</v>
      </c>
      <c r="H58" s="29">
        <f t="shared" ref="H58" si="305">I57-H57</f>
        <v>31</v>
      </c>
      <c r="I58" s="29">
        <f t="shared" ref="I58" si="306">J57-I57</f>
        <v>30</v>
      </c>
      <c r="J58" s="29">
        <f t="shared" ref="J58" si="307">K57-J57</f>
        <v>31</v>
      </c>
      <c r="K58" s="29">
        <f t="shared" ref="K58" si="308">L57-K57</f>
        <v>31</v>
      </c>
      <c r="L58" s="29">
        <f t="shared" ref="L58" si="309">M57-L57</f>
        <v>30</v>
      </c>
      <c r="M58" s="29">
        <f t="shared" ref="M58" si="310">N57-M57</f>
        <v>31</v>
      </c>
      <c r="N58" s="29">
        <f t="shared" ref="N58" si="311">O57-N57</f>
        <v>30</v>
      </c>
      <c r="O58" s="29">
        <f t="shared" ref="O58" si="312">P57-O57</f>
        <v>31</v>
      </c>
      <c r="P58" s="29">
        <f t="shared" ref="P58" si="313">Q57-P57</f>
        <v>31</v>
      </c>
      <c r="Q58" s="29">
        <f t="shared" ref="Q58" si="314">R57-Q57</f>
        <v>29</v>
      </c>
      <c r="R58" s="29">
        <f t="shared" ref="R58" si="315">S57-R57</f>
        <v>31</v>
      </c>
      <c r="S58" s="29">
        <f t="shared" ref="S58" si="316">T57-S57</f>
        <v>30</v>
      </c>
      <c r="T58" s="29">
        <f t="shared" ref="T58" si="317">U57-T57</f>
        <v>31</v>
      </c>
      <c r="U58" s="29">
        <f t="shared" ref="U58" si="318">V57-U57</f>
        <v>30</v>
      </c>
      <c r="V58" s="29">
        <f t="shared" ref="V58" si="319">W57-V57</f>
        <v>31</v>
      </c>
      <c r="W58" s="29">
        <f t="shared" ref="W58" si="320">X57-W57</f>
        <v>31</v>
      </c>
      <c r="X58" s="29">
        <f t="shared" ref="X58" si="321">Y57-X57</f>
        <v>30</v>
      </c>
      <c r="Y58" s="29">
        <f t="shared" ref="Y58" si="322">Z57-Y57</f>
        <v>31</v>
      </c>
      <c r="Z58" s="29">
        <f t="shared" ref="Z58" si="323">AA57-Z57</f>
        <v>30</v>
      </c>
      <c r="AA58" s="29">
        <f t="shared" ref="AA58" si="324">AB57-AA57</f>
        <v>31</v>
      </c>
      <c r="AB58" s="29">
        <f t="shared" ref="AB58" si="325">AC57-AB57</f>
        <v>31</v>
      </c>
      <c r="AC58" s="29">
        <f t="shared" ref="AC58" si="326">AD57-AC57</f>
        <v>28</v>
      </c>
      <c r="AD58" s="29">
        <f t="shared" ref="AD58" si="327">AE57-AD57</f>
        <v>31</v>
      </c>
      <c r="AE58" s="29">
        <f t="shared" ref="AE58" si="328">AF57-AE57</f>
        <v>30</v>
      </c>
      <c r="AF58" s="29">
        <f t="shared" ref="AF58" si="329">AG57-AF57</f>
        <v>31</v>
      </c>
      <c r="AG58" s="29">
        <f t="shared" ref="AG58" si="330">AH57-AG57</f>
        <v>30</v>
      </c>
      <c r="AH58" s="29">
        <f t="shared" ref="AH58" si="331">AI57-AH57</f>
        <v>31</v>
      </c>
      <c r="AI58" s="29">
        <f t="shared" ref="AI58" si="332">AJ57-AI57</f>
        <v>31</v>
      </c>
      <c r="AJ58" s="29">
        <f t="shared" ref="AJ58" si="333">AK57-AJ57</f>
        <v>30</v>
      </c>
      <c r="AK58" s="29">
        <f t="shared" ref="AK58" si="334">AL57-AK57</f>
        <v>31</v>
      </c>
      <c r="AL58" s="29">
        <f t="shared" ref="AL58" si="335">AM57-AL57</f>
        <v>30</v>
      </c>
      <c r="AM58" s="29">
        <f t="shared" ref="AM58" si="336">AN57-AM57</f>
        <v>31</v>
      </c>
      <c r="AN58" s="29">
        <f t="shared" ref="AN58" si="337">AO57-AN57</f>
        <v>31</v>
      </c>
      <c r="AO58" s="29">
        <f t="shared" ref="AO58" si="338">AP57-AO57</f>
        <v>28</v>
      </c>
      <c r="AP58" s="32"/>
    </row>
    <row r="59" spans="2:42">
      <c r="B59" s="28" t="s">
        <v>19</v>
      </c>
      <c r="C59" s="29"/>
      <c r="D59" s="33">
        <f t="shared" ref="D59:AO59" si="339">IFERROR(HLOOKUP(D56,$D$4:$BM$6,3,FALSE),0)</f>
        <v>0.28739999999999999</v>
      </c>
      <c r="E59" s="33">
        <f t="shared" si="339"/>
        <v>0.29549999999999998</v>
      </c>
      <c r="F59" s="33">
        <f t="shared" si="339"/>
        <v>0.29060000000000002</v>
      </c>
      <c r="G59" s="33">
        <f t="shared" si="339"/>
        <v>0.2898</v>
      </c>
      <c r="H59" s="33">
        <f t="shared" si="339"/>
        <v>0.29010000000000002</v>
      </c>
      <c r="I59" s="33">
        <f t="shared" si="339"/>
        <v>0.28949999999999998</v>
      </c>
      <c r="J59" s="33">
        <f t="shared" si="339"/>
        <v>0.28920000000000001</v>
      </c>
      <c r="K59" s="33">
        <f t="shared" si="339"/>
        <v>0.28920000000000001</v>
      </c>
      <c r="L59" s="33">
        <f t="shared" si="339"/>
        <v>0.2898</v>
      </c>
      <c r="M59" s="33">
        <f t="shared" si="339"/>
        <v>0.28649999999999998</v>
      </c>
      <c r="N59" s="33">
        <f t="shared" si="339"/>
        <v>0.28549999999999998</v>
      </c>
      <c r="O59" s="33">
        <f t="shared" si="339"/>
        <v>0.28370000000000001</v>
      </c>
      <c r="P59" s="33">
        <f t="shared" si="339"/>
        <v>0.28160000000000002</v>
      </c>
      <c r="Q59" s="33">
        <f t="shared" si="339"/>
        <v>0.28589999999999999</v>
      </c>
      <c r="R59" s="33">
        <f t="shared" si="339"/>
        <v>0.2843</v>
      </c>
      <c r="S59" s="33">
        <f t="shared" si="339"/>
        <v>0.28039999999999998</v>
      </c>
      <c r="T59" s="33">
        <f t="shared" si="339"/>
        <v>0.27289999999999998</v>
      </c>
      <c r="U59" s="33">
        <f t="shared" si="339"/>
        <v>0.27179999999999999</v>
      </c>
      <c r="V59" s="33">
        <f t="shared" si="339"/>
        <v>0.27179999999999999</v>
      </c>
      <c r="W59" s="33">
        <f t="shared" si="339"/>
        <v>0.27439999999999998</v>
      </c>
      <c r="X59" s="33">
        <f t="shared" si="339"/>
        <v>0.27529999999999999</v>
      </c>
      <c r="Y59" s="33">
        <f t="shared" si="339"/>
        <v>0.27139999999999997</v>
      </c>
      <c r="Z59" s="33">
        <f t="shared" si="339"/>
        <v>0.2676</v>
      </c>
      <c r="AA59" s="33">
        <f t="shared" si="339"/>
        <v>0.26190000000000002</v>
      </c>
      <c r="AB59" s="33">
        <f t="shared" si="339"/>
        <v>0.25979999999999998</v>
      </c>
      <c r="AC59" s="33">
        <f t="shared" si="339"/>
        <v>0.2631</v>
      </c>
      <c r="AD59" s="33">
        <f t="shared" si="339"/>
        <v>0.26119999999999999</v>
      </c>
      <c r="AE59" s="33">
        <f t="shared" si="339"/>
        <v>0.25969999999999999</v>
      </c>
      <c r="AF59" s="33">
        <f t="shared" si="339"/>
        <v>0.25829999999999997</v>
      </c>
      <c r="AG59" s="33">
        <f t="shared" si="339"/>
        <v>0.25819999999999999</v>
      </c>
      <c r="AH59" s="33">
        <f t="shared" si="339"/>
        <v>0.25769999999999998</v>
      </c>
      <c r="AI59" s="33">
        <f t="shared" si="339"/>
        <v>0.2586</v>
      </c>
      <c r="AJ59" s="33">
        <f t="shared" si="339"/>
        <v>0.25790000000000002</v>
      </c>
      <c r="AK59" s="33">
        <f t="shared" si="339"/>
        <v>0.25619999999999998</v>
      </c>
      <c r="AL59" s="33">
        <f t="shared" si="339"/>
        <v>0.2591</v>
      </c>
      <c r="AM59" s="33">
        <f t="shared" si="339"/>
        <v>0.2591</v>
      </c>
      <c r="AN59" s="33">
        <f t="shared" si="339"/>
        <v>0.2591</v>
      </c>
      <c r="AO59" s="33">
        <f t="shared" si="339"/>
        <v>0.2591</v>
      </c>
      <c r="AP59" s="34"/>
    </row>
    <row r="60" spans="2:42">
      <c r="B60" s="35" t="s">
        <v>20</v>
      </c>
      <c r="C60" s="36"/>
      <c r="D60" s="37">
        <f>((1+D59)^(D58/365)-1)</f>
        <v>1.5343209807505254E-2</v>
      </c>
      <c r="E60" s="37">
        <f>((1+E59)^(E58/365)-1)</f>
        <v>2.0059103657415145E-2</v>
      </c>
      <c r="F60" s="37">
        <f t="shared" ref="F60" si="340">((1+F59)^(F58/365)-1)</f>
        <v>2.1903067258333797E-2</v>
      </c>
      <c r="G60" s="37">
        <f t="shared" ref="G60" si="341">((1+G59)^(G58/365)-1)</f>
        <v>2.1137042015339835E-2</v>
      </c>
      <c r="H60" s="37">
        <f t="shared" ref="H60" si="342">((1+H59)^(H58/365)-1)</f>
        <v>2.1869436716121182E-2</v>
      </c>
      <c r="I60" s="37">
        <f t="shared" ref="I60:O60" si="343">((1+I59)^(I58/365)-1)</f>
        <v>2.1117518515943789E-2</v>
      </c>
      <c r="J60" s="37">
        <f t="shared" si="343"/>
        <v>2.1808871672614805E-2</v>
      </c>
      <c r="K60" s="37">
        <f t="shared" si="343"/>
        <v>2.1808871672614805E-2</v>
      </c>
      <c r="L60" s="37">
        <f t="shared" si="343"/>
        <v>2.1137042015339835E-2</v>
      </c>
      <c r="M60" s="37">
        <f t="shared" si="343"/>
        <v>2.1626944121091451E-2</v>
      </c>
      <c r="N60" s="37">
        <f t="shared" si="343"/>
        <v>2.0856806065124855E-2</v>
      </c>
      <c r="O60" s="37">
        <f t="shared" si="343"/>
        <v>2.1437909102325792E-2</v>
      </c>
      <c r="P60" s="37">
        <f t="shared" ref="P60:Q60" si="344">((1+P59)^(P58/365)-1)</f>
        <v>2.1295885071926701E-2</v>
      </c>
      <c r="Q60" s="37">
        <f t="shared" si="344"/>
        <v>2.0179837781455046E-2</v>
      </c>
      <c r="R60" s="37">
        <f t="shared" ref="R60:AL60" si="345">((1+R59)^(R58/365)-1)</f>
        <v>2.1478448347124868E-2</v>
      </c>
      <c r="S60" s="37">
        <f t="shared" si="345"/>
        <v>2.052331570162802E-2</v>
      </c>
      <c r="T60" s="37">
        <f t="shared" si="345"/>
        <v>2.0705222006145885E-2</v>
      </c>
      <c r="U60" s="37">
        <f t="shared" si="345"/>
        <v>1.9958188213375028E-2</v>
      </c>
      <c r="V60" s="37">
        <f t="shared" si="345"/>
        <v>2.0630277579787526E-2</v>
      </c>
      <c r="W60" s="37">
        <f t="shared" si="345"/>
        <v>2.080732349986758E-2</v>
      </c>
      <c r="X60" s="37">
        <f t="shared" si="345"/>
        <v>2.0188603944929051E-2</v>
      </c>
      <c r="Y60" s="37">
        <f t="shared" si="345"/>
        <v>2.0603010354182771E-2</v>
      </c>
      <c r="Z60" s="37">
        <f t="shared" si="345"/>
        <v>1.9680919868925617E-2</v>
      </c>
      <c r="AA60" s="37">
        <f t="shared" si="345"/>
        <v>1.995309563477643E-2</v>
      </c>
      <c r="AB60" s="37">
        <f t="shared" si="345"/>
        <v>1.9808826214888997E-2</v>
      </c>
      <c r="AC60" s="37">
        <f t="shared" si="345"/>
        <v>1.8079106842942227E-2</v>
      </c>
      <c r="AD60" s="37">
        <f t="shared" si="345"/>
        <v>1.9905030254822265E-2</v>
      </c>
      <c r="AE60" s="37">
        <f t="shared" si="345"/>
        <v>1.9157098980806975E-2</v>
      </c>
      <c r="AF60" s="37">
        <f t="shared" si="345"/>
        <v>1.9705641835384702E-2</v>
      </c>
      <c r="AG60" s="37">
        <f t="shared" si="345"/>
        <v>1.9057298855262417E-2</v>
      </c>
      <c r="AH60" s="37">
        <f t="shared" si="345"/>
        <v>1.9664336564665597E-2</v>
      </c>
      <c r="AI60" s="37">
        <f t="shared" si="345"/>
        <v>1.9726287712579671E-2</v>
      </c>
      <c r="AJ60" s="37">
        <f t="shared" si="345"/>
        <v>1.9037325726912968E-2</v>
      </c>
      <c r="AK60" s="37">
        <f t="shared" si="345"/>
        <v>1.9560994446498281E-2</v>
      </c>
      <c r="AL60" s="37">
        <f t="shared" si="345"/>
        <v>1.9117192025845497E-2</v>
      </c>
      <c r="AM60" s="37">
        <f t="shared" ref="AM60:AO60" si="346">((1+AM59)^(AM58/365)-1)</f>
        <v>1.9760687502917262E-2</v>
      </c>
      <c r="AN60" s="37">
        <f t="shared" si="346"/>
        <v>1.9760687502917262E-2</v>
      </c>
      <c r="AO60" s="37">
        <f t="shared" si="346"/>
        <v>1.7831419002539262E-2</v>
      </c>
      <c r="AP60" s="38"/>
    </row>
    <row r="61" spans="2:42">
      <c r="B61" s="13" t="s">
        <v>21</v>
      </c>
      <c r="C61" s="39">
        <f>SUM(D61:AO61)</f>
        <v>18237508.84141051</v>
      </c>
      <c r="D61" s="21">
        <f>D60*$C62</f>
        <v>365168.39341862506</v>
      </c>
      <c r="E61" s="22">
        <f t="shared" ref="E61" si="347">E60*$C62</f>
        <v>477406.66704648046</v>
      </c>
      <c r="F61" s="22">
        <f t="shared" ref="F61" si="348">F60*$C62</f>
        <v>521293.00074834435</v>
      </c>
      <c r="G61" s="22">
        <f t="shared" ref="G61" si="349">G60*$C62</f>
        <v>503061.59996508807</v>
      </c>
      <c r="H61" s="22">
        <f t="shared" ref="H61" si="350">H60*$C62</f>
        <v>520492.59384368412</v>
      </c>
      <c r="I61" s="22">
        <f t="shared" ref="I61:O61" si="351">I60*$C62</f>
        <v>502596.94067946216</v>
      </c>
      <c r="J61" s="22">
        <f t="shared" si="351"/>
        <v>519051.14580823237</v>
      </c>
      <c r="K61" s="22">
        <f t="shared" si="351"/>
        <v>519051.14580823237</v>
      </c>
      <c r="L61" s="22">
        <f t="shared" si="351"/>
        <v>503061.59996508807</v>
      </c>
      <c r="M61" s="22">
        <f t="shared" si="351"/>
        <v>514721.27008197655</v>
      </c>
      <c r="N61" s="22">
        <f t="shared" si="351"/>
        <v>496391.98434997158</v>
      </c>
      <c r="O61" s="22">
        <f t="shared" si="351"/>
        <v>510222.23663535382</v>
      </c>
      <c r="P61" s="22">
        <f t="shared" ref="P61:Q61" si="352">P60*$C62</f>
        <v>506842.06471185549</v>
      </c>
      <c r="Q61" s="22">
        <f t="shared" si="352"/>
        <v>480280.13919863006</v>
      </c>
      <c r="R61" s="22">
        <f t="shared" ref="R61:AL61" si="353">R60*$C62</f>
        <v>511187.07066157187</v>
      </c>
      <c r="S61" s="22">
        <f t="shared" si="353"/>
        <v>488454.91369874688</v>
      </c>
      <c r="T61" s="22">
        <f t="shared" si="353"/>
        <v>492784.28374627203</v>
      </c>
      <c r="U61" s="22">
        <f t="shared" si="353"/>
        <v>475004.87947832566</v>
      </c>
      <c r="V61" s="22">
        <f t="shared" si="353"/>
        <v>491000.60639894311</v>
      </c>
      <c r="W61" s="22">
        <f t="shared" si="353"/>
        <v>495214.29929684842</v>
      </c>
      <c r="X61" s="22">
        <f t="shared" si="353"/>
        <v>480488.77388931141</v>
      </c>
      <c r="Y61" s="22">
        <f t="shared" si="353"/>
        <v>490351.64642954996</v>
      </c>
      <c r="Z61" s="22">
        <f t="shared" si="353"/>
        <v>468405.89288042969</v>
      </c>
      <c r="AA61" s="22">
        <f t="shared" si="353"/>
        <v>474883.67610767903</v>
      </c>
      <c r="AB61" s="22">
        <f t="shared" si="353"/>
        <v>471450.06391435815</v>
      </c>
      <c r="AC61" s="22">
        <f t="shared" si="353"/>
        <v>430282.74286202498</v>
      </c>
      <c r="AD61" s="22">
        <f t="shared" si="353"/>
        <v>473739.72006476991</v>
      </c>
      <c r="AE61" s="22">
        <f t="shared" si="353"/>
        <v>455938.95574320602</v>
      </c>
      <c r="AF61" s="22">
        <f t="shared" si="353"/>
        <v>468994.27568215592</v>
      </c>
      <c r="AG61" s="22">
        <f t="shared" si="353"/>
        <v>453563.71275524551</v>
      </c>
      <c r="AH61" s="22">
        <f t="shared" si="353"/>
        <v>468011.21023904119</v>
      </c>
      <c r="AI61" s="22">
        <f t="shared" si="353"/>
        <v>469485.64755939617</v>
      </c>
      <c r="AJ61" s="22">
        <f t="shared" si="353"/>
        <v>453088.35230052867</v>
      </c>
      <c r="AK61" s="22">
        <f t="shared" si="353"/>
        <v>465551.6678266591</v>
      </c>
      <c r="AL61" s="22">
        <f t="shared" si="353"/>
        <v>454989.17021512287</v>
      </c>
      <c r="AM61" s="22">
        <f t="shared" ref="AM61:AO61" si="354">AM60*$C62</f>
        <v>470304.36256943084</v>
      </c>
      <c r="AN61" s="22">
        <f t="shared" si="354"/>
        <v>470304.36256943084</v>
      </c>
      <c r="AO61" s="22">
        <f t="shared" si="354"/>
        <v>424387.7722604344</v>
      </c>
      <c r="AP61" s="23"/>
    </row>
    <row r="62" spans="2:42">
      <c r="B62" s="14" t="s">
        <v>22</v>
      </c>
      <c r="C62" s="16">
        <f>C50</f>
        <v>23800000</v>
      </c>
    </row>
    <row r="63" spans="2:42">
      <c r="B63" s="15" t="s">
        <v>23</v>
      </c>
      <c r="C63" s="17">
        <f>+C61+C62</f>
        <v>42037508.84141051</v>
      </c>
    </row>
    <row r="65" spans="2:41">
      <c r="B65" s="6" t="s">
        <v>7</v>
      </c>
      <c r="C65" s="18" t="s">
        <v>8</v>
      </c>
    </row>
    <row r="66" spans="2:41">
      <c r="B66" s="6" t="s">
        <v>9</v>
      </c>
      <c r="C66" s="18" t="s">
        <v>10</v>
      </c>
    </row>
    <row r="67" spans="2:41">
      <c r="B67" s="6" t="s">
        <v>11</v>
      </c>
      <c r="C67" s="18">
        <v>655</v>
      </c>
    </row>
    <row r="68" spans="2:41">
      <c r="B68" s="6" t="s">
        <v>12</v>
      </c>
      <c r="C68" s="19">
        <v>23800000</v>
      </c>
      <c r="D68" s="40"/>
    </row>
    <row r="69" spans="2:41">
      <c r="B69" s="6" t="s">
        <v>13</v>
      </c>
      <c r="C69" s="19">
        <v>0</v>
      </c>
    </row>
    <row r="70" spans="2:41">
      <c r="B70" s="6" t="s">
        <v>2</v>
      </c>
      <c r="C70" s="20">
        <v>43500</v>
      </c>
    </row>
    <row r="71" spans="2:41">
      <c r="B71" s="6" t="s">
        <v>14</v>
      </c>
      <c r="C71" s="20">
        <v>44621</v>
      </c>
    </row>
    <row r="72" spans="2:41">
      <c r="B72" s="6" t="s">
        <v>15</v>
      </c>
      <c r="C72" s="19">
        <f>+C71-C70-1</f>
        <v>1120</v>
      </c>
    </row>
    <row r="74" spans="2:41">
      <c r="B74" s="24" t="s">
        <v>16</v>
      </c>
      <c r="C74" s="25"/>
      <c r="D74" s="26">
        <f>DATE(YEAR(D75),MONTH(D75),1)</f>
        <v>43497</v>
      </c>
      <c r="E74" s="26">
        <f t="shared" ref="E74" si="355">DATE(YEAR(E75),MONTH(E75),1)</f>
        <v>43525</v>
      </c>
      <c r="F74" s="26">
        <f t="shared" ref="F74" si="356">DATE(YEAR(F75),MONTH(F75),1)</f>
        <v>43556</v>
      </c>
      <c r="G74" s="26">
        <f t="shared" ref="G74" si="357">DATE(YEAR(G75),MONTH(G75),1)</f>
        <v>43586</v>
      </c>
      <c r="H74" s="26">
        <f t="shared" ref="H74" si="358">DATE(YEAR(H75),MONTH(H75),1)</f>
        <v>43617</v>
      </c>
      <c r="I74" s="26">
        <f t="shared" ref="I74" si="359">DATE(YEAR(I75),MONTH(I75),1)</f>
        <v>43647</v>
      </c>
      <c r="J74" s="26">
        <f t="shared" ref="J74:AN74" si="360">DATE(YEAR(J75),MONTH(J75),1)</f>
        <v>43678</v>
      </c>
      <c r="K74" s="26">
        <f t="shared" si="360"/>
        <v>43709</v>
      </c>
      <c r="L74" s="26">
        <f t="shared" si="360"/>
        <v>43739</v>
      </c>
      <c r="M74" s="26">
        <f t="shared" si="360"/>
        <v>43770</v>
      </c>
      <c r="N74" s="26">
        <f t="shared" si="360"/>
        <v>43800</v>
      </c>
      <c r="O74" s="26">
        <f t="shared" si="360"/>
        <v>43831</v>
      </c>
      <c r="P74" s="26">
        <f t="shared" si="360"/>
        <v>43862</v>
      </c>
      <c r="Q74" s="26">
        <f t="shared" si="360"/>
        <v>43891</v>
      </c>
      <c r="R74" s="26">
        <f t="shared" si="360"/>
        <v>43922</v>
      </c>
      <c r="S74" s="26">
        <f t="shared" si="360"/>
        <v>43952</v>
      </c>
      <c r="T74" s="26">
        <f t="shared" si="360"/>
        <v>43983</v>
      </c>
      <c r="U74" s="26">
        <f t="shared" si="360"/>
        <v>44013</v>
      </c>
      <c r="V74" s="26">
        <f t="shared" si="360"/>
        <v>44044</v>
      </c>
      <c r="W74" s="26">
        <f t="shared" si="360"/>
        <v>44075</v>
      </c>
      <c r="X74" s="26">
        <f t="shared" si="360"/>
        <v>44105</v>
      </c>
      <c r="Y74" s="26">
        <f t="shared" si="360"/>
        <v>44136</v>
      </c>
      <c r="Z74" s="26">
        <f t="shared" si="360"/>
        <v>44166</v>
      </c>
      <c r="AA74" s="26">
        <f t="shared" si="360"/>
        <v>44197</v>
      </c>
      <c r="AB74" s="26">
        <f t="shared" si="360"/>
        <v>44228</v>
      </c>
      <c r="AC74" s="26">
        <f t="shared" si="360"/>
        <v>44256</v>
      </c>
      <c r="AD74" s="26">
        <f t="shared" si="360"/>
        <v>44287</v>
      </c>
      <c r="AE74" s="26">
        <f t="shared" si="360"/>
        <v>44317</v>
      </c>
      <c r="AF74" s="26">
        <f t="shared" si="360"/>
        <v>44348</v>
      </c>
      <c r="AG74" s="26">
        <f t="shared" si="360"/>
        <v>44378</v>
      </c>
      <c r="AH74" s="26">
        <f t="shared" si="360"/>
        <v>44409</v>
      </c>
      <c r="AI74" s="26">
        <f t="shared" si="360"/>
        <v>44440</v>
      </c>
      <c r="AJ74" s="26">
        <f t="shared" si="360"/>
        <v>44470</v>
      </c>
      <c r="AK74" s="26">
        <f t="shared" si="360"/>
        <v>44501</v>
      </c>
      <c r="AL74" s="26">
        <f t="shared" si="360"/>
        <v>44531</v>
      </c>
      <c r="AM74" s="26">
        <f t="shared" si="360"/>
        <v>44562</v>
      </c>
      <c r="AN74" s="26">
        <f t="shared" si="360"/>
        <v>44593</v>
      </c>
      <c r="AO74" s="27">
        <f t="shared" ref="AO74" si="361">DATE(YEAR(AO75),MONTH(AO75),1)</f>
        <v>44621</v>
      </c>
    </row>
    <row r="75" spans="2:41">
      <c r="B75" s="28" t="s">
        <v>17</v>
      </c>
      <c r="C75" s="29"/>
      <c r="D75" s="30">
        <f>C70+1</f>
        <v>43501</v>
      </c>
      <c r="E75" s="30">
        <f>DATE(YEAR(D75),MONTH(D75)+1,1)</f>
        <v>43525</v>
      </c>
      <c r="F75" s="30">
        <f>IF(EDATE(E75,1)&lt;$C71,EDATE(E75,1),$C71)</f>
        <v>43556</v>
      </c>
      <c r="G75" s="30">
        <f t="shared" ref="G75:J75" si="362">IF(EDATE(F75,1)&lt;$C71,EDATE(F75,1),$C71)</f>
        <v>43586</v>
      </c>
      <c r="H75" s="30">
        <f t="shared" si="362"/>
        <v>43617</v>
      </c>
      <c r="I75" s="30">
        <f t="shared" si="362"/>
        <v>43647</v>
      </c>
      <c r="J75" s="30">
        <f t="shared" si="362"/>
        <v>43678</v>
      </c>
      <c r="K75" s="30">
        <f t="shared" ref="K75" si="363">IF(EDATE(J75,1)&lt;$C71,EDATE(J75,1),$C71)</f>
        <v>43709</v>
      </c>
      <c r="L75" s="30">
        <f t="shared" ref="L75" si="364">IF(EDATE(K75,1)&lt;$C71,EDATE(K75,1),$C71)</f>
        <v>43739</v>
      </c>
      <c r="M75" s="30">
        <f t="shared" ref="M75" si="365">IF(EDATE(L75,1)&lt;$C71,EDATE(L75,1),$C71)</f>
        <v>43770</v>
      </c>
      <c r="N75" s="30">
        <f t="shared" ref="N75" si="366">IF(EDATE(M75,1)&lt;$C71,EDATE(M75,1),$C71)</f>
        <v>43800</v>
      </c>
      <c r="O75" s="30">
        <f t="shared" ref="O75" si="367">IF(EDATE(N75,1)&lt;$C71,EDATE(N75,1),$C71)</f>
        <v>43831</v>
      </c>
      <c r="P75" s="30">
        <f t="shared" ref="P75" si="368">IF(EDATE(O75,1)&lt;$C71,EDATE(O75,1),$C71)</f>
        <v>43862</v>
      </c>
      <c r="Q75" s="30">
        <f t="shared" ref="Q75" si="369">IF(EDATE(P75,1)&lt;$C71,EDATE(P75,1),$C71)</f>
        <v>43891</v>
      </c>
      <c r="R75" s="30">
        <f t="shared" ref="R75" si="370">IF(EDATE(Q75,1)&lt;$C71,EDATE(Q75,1),$C71)</f>
        <v>43922</v>
      </c>
      <c r="S75" s="30">
        <f t="shared" ref="S75" si="371">IF(EDATE(R75,1)&lt;$C71,EDATE(R75,1),$C71)</f>
        <v>43952</v>
      </c>
      <c r="T75" s="30">
        <f t="shared" ref="T75" si="372">IF(EDATE(S75,1)&lt;$C71,EDATE(S75,1),$C71)</f>
        <v>43983</v>
      </c>
      <c r="U75" s="30">
        <f t="shared" ref="U75" si="373">IF(EDATE(T75,1)&lt;$C71,EDATE(T75,1),$C71)</f>
        <v>44013</v>
      </c>
      <c r="V75" s="30">
        <f t="shared" ref="V75" si="374">IF(EDATE(U75,1)&lt;$C71,EDATE(U75,1),$C71)</f>
        <v>44044</v>
      </c>
      <c r="W75" s="30">
        <f t="shared" ref="W75" si="375">IF(EDATE(V75,1)&lt;$C71,EDATE(V75,1),$C71)</f>
        <v>44075</v>
      </c>
      <c r="X75" s="30">
        <f t="shared" ref="X75" si="376">IF(EDATE(W75,1)&lt;$C71,EDATE(W75,1),$C71)</f>
        <v>44105</v>
      </c>
      <c r="Y75" s="30">
        <f t="shared" ref="Y75" si="377">IF(EDATE(X75,1)&lt;$C71,EDATE(X75,1),$C71)</f>
        <v>44136</v>
      </c>
      <c r="Z75" s="30">
        <f t="shared" ref="Z75" si="378">IF(EDATE(Y75,1)&lt;$C71,EDATE(Y75,1),$C71)</f>
        <v>44166</v>
      </c>
      <c r="AA75" s="30">
        <f t="shared" ref="AA75" si="379">IF(EDATE(Z75,1)&lt;$C71,EDATE(Z75,1),$C71)</f>
        <v>44197</v>
      </c>
      <c r="AB75" s="30">
        <f t="shared" ref="AB75" si="380">IF(EDATE(AA75,1)&lt;$C71,EDATE(AA75,1),$C71)</f>
        <v>44228</v>
      </c>
      <c r="AC75" s="30">
        <f t="shared" ref="AC75" si="381">IF(EDATE(AB75,1)&lt;$C71,EDATE(AB75,1),$C71)</f>
        <v>44256</v>
      </c>
      <c r="AD75" s="30">
        <f t="shared" ref="AD75" si="382">IF(EDATE(AC75,1)&lt;$C71,EDATE(AC75,1),$C71)</f>
        <v>44287</v>
      </c>
      <c r="AE75" s="30">
        <f t="shared" ref="AE75" si="383">IF(EDATE(AD75,1)&lt;$C71,EDATE(AD75,1),$C71)</f>
        <v>44317</v>
      </c>
      <c r="AF75" s="30">
        <f t="shared" ref="AF75" si="384">IF(EDATE(AE75,1)&lt;$C71,EDATE(AE75,1),$C71)</f>
        <v>44348</v>
      </c>
      <c r="AG75" s="30">
        <f t="shared" ref="AG75" si="385">IF(EDATE(AF75,1)&lt;$C71,EDATE(AF75,1),$C71)</f>
        <v>44378</v>
      </c>
      <c r="AH75" s="30">
        <f t="shared" ref="AH75" si="386">IF(EDATE(AG75,1)&lt;$C71,EDATE(AG75,1),$C71)</f>
        <v>44409</v>
      </c>
      <c r="AI75" s="30">
        <f t="shared" ref="AI75" si="387">IF(EDATE(AH75,1)&lt;$C71,EDATE(AH75,1),$C71)</f>
        <v>44440</v>
      </c>
      <c r="AJ75" s="30">
        <f t="shared" ref="AJ75" si="388">IF(EDATE(AI75,1)&lt;$C71,EDATE(AI75,1),$C71)</f>
        <v>44470</v>
      </c>
      <c r="AK75" s="30">
        <f t="shared" ref="AK75" si="389">IF(EDATE(AJ75,1)&lt;$C71,EDATE(AJ75,1),$C71)</f>
        <v>44501</v>
      </c>
      <c r="AL75" s="30">
        <f t="shared" ref="AL75" si="390">IF(EDATE(AK75,1)&lt;$C71,EDATE(AK75,1),$C71)</f>
        <v>44531</v>
      </c>
      <c r="AM75" s="30">
        <f t="shared" ref="AM75" si="391">IF(EDATE(AL75,1)&lt;$C71,EDATE(AL75,1),$C71)</f>
        <v>44562</v>
      </c>
      <c r="AN75" s="30">
        <f t="shared" ref="AN75" si="392">IF(EDATE(AM75,1)&lt;$C71,EDATE(AM75,1),$C71)</f>
        <v>44593</v>
      </c>
      <c r="AO75" s="31">
        <f t="shared" ref="AO75" si="393">IF(EDATE(AN75,1)&lt;$C71,EDATE(AN75,1),$C71)</f>
        <v>44621</v>
      </c>
    </row>
    <row r="76" spans="2:41">
      <c r="B76" s="28" t="s">
        <v>18</v>
      </c>
      <c r="C76" s="29"/>
      <c r="D76" s="29">
        <f>E75-D75</f>
        <v>24</v>
      </c>
      <c r="E76" s="29">
        <f t="shared" ref="E76" si="394">F75-E75</f>
        <v>31</v>
      </c>
      <c r="F76" s="29">
        <f t="shared" ref="F76" si="395">G75-F75</f>
        <v>30</v>
      </c>
      <c r="G76" s="29">
        <f t="shared" ref="G76" si="396">H75-G75</f>
        <v>31</v>
      </c>
      <c r="H76" s="29">
        <f t="shared" ref="H76" si="397">I75-H75</f>
        <v>30</v>
      </c>
      <c r="I76" s="29">
        <f t="shared" ref="I76" si="398">J75-I75</f>
        <v>31</v>
      </c>
      <c r="J76" s="29">
        <f t="shared" ref="J76" si="399">K75-J75</f>
        <v>31</v>
      </c>
      <c r="K76" s="29">
        <f t="shared" ref="K76" si="400">L75-K75</f>
        <v>30</v>
      </c>
      <c r="L76" s="29">
        <f t="shared" ref="L76" si="401">M75-L75</f>
        <v>31</v>
      </c>
      <c r="M76" s="29">
        <f t="shared" ref="M76" si="402">N75-M75</f>
        <v>30</v>
      </c>
      <c r="N76" s="29">
        <f t="shared" ref="N76" si="403">O75-N75</f>
        <v>31</v>
      </c>
      <c r="O76" s="29">
        <f t="shared" ref="O76" si="404">P75-O75</f>
        <v>31</v>
      </c>
      <c r="P76" s="29">
        <f t="shared" ref="P76" si="405">Q75-P75</f>
        <v>29</v>
      </c>
      <c r="Q76" s="29">
        <f t="shared" ref="Q76" si="406">R75-Q75</f>
        <v>31</v>
      </c>
      <c r="R76" s="29">
        <f t="shared" ref="R76" si="407">S75-R75</f>
        <v>30</v>
      </c>
      <c r="S76" s="29">
        <f t="shared" ref="S76" si="408">T75-S75</f>
        <v>31</v>
      </c>
      <c r="T76" s="29">
        <f t="shared" ref="T76" si="409">U75-T75</f>
        <v>30</v>
      </c>
      <c r="U76" s="29">
        <f t="shared" ref="U76" si="410">V75-U75</f>
        <v>31</v>
      </c>
      <c r="V76" s="29">
        <f t="shared" ref="V76" si="411">W75-V75</f>
        <v>31</v>
      </c>
      <c r="W76" s="29">
        <f t="shared" ref="W76" si="412">X75-W75</f>
        <v>30</v>
      </c>
      <c r="X76" s="29">
        <f t="shared" ref="X76" si="413">Y75-X75</f>
        <v>31</v>
      </c>
      <c r="Y76" s="29">
        <f t="shared" ref="Y76" si="414">Z75-Y75</f>
        <v>30</v>
      </c>
      <c r="Z76" s="29">
        <f t="shared" ref="Z76" si="415">AA75-Z75</f>
        <v>31</v>
      </c>
      <c r="AA76" s="29">
        <f t="shared" ref="AA76" si="416">AB75-AA75</f>
        <v>31</v>
      </c>
      <c r="AB76" s="29">
        <f t="shared" ref="AB76" si="417">AC75-AB75</f>
        <v>28</v>
      </c>
      <c r="AC76" s="29">
        <f t="shared" ref="AC76" si="418">AD75-AC75</f>
        <v>31</v>
      </c>
      <c r="AD76" s="29">
        <f t="shared" ref="AD76" si="419">AE75-AD75</f>
        <v>30</v>
      </c>
      <c r="AE76" s="29">
        <f t="shared" ref="AE76" si="420">AF75-AE75</f>
        <v>31</v>
      </c>
      <c r="AF76" s="29">
        <f t="shared" ref="AF76" si="421">AG75-AF75</f>
        <v>30</v>
      </c>
      <c r="AG76" s="29">
        <f t="shared" ref="AG76" si="422">AH75-AG75</f>
        <v>31</v>
      </c>
      <c r="AH76" s="29">
        <f t="shared" ref="AH76" si="423">AI75-AH75</f>
        <v>31</v>
      </c>
      <c r="AI76" s="29">
        <f t="shared" ref="AI76" si="424">AJ75-AI75</f>
        <v>30</v>
      </c>
      <c r="AJ76" s="29">
        <f t="shared" ref="AJ76" si="425">AK75-AJ75</f>
        <v>31</v>
      </c>
      <c r="AK76" s="29">
        <f t="shared" ref="AK76" si="426">AL75-AK75</f>
        <v>30</v>
      </c>
      <c r="AL76" s="29">
        <f t="shared" ref="AL76" si="427">AM75-AL75</f>
        <v>31</v>
      </c>
      <c r="AM76" s="29">
        <f t="shared" ref="AM76" si="428">AN75-AM75</f>
        <v>31</v>
      </c>
      <c r="AN76" s="29">
        <f t="shared" ref="AN76" si="429">AO75-AN75</f>
        <v>28</v>
      </c>
      <c r="AO76" s="32"/>
    </row>
    <row r="77" spans="2:41">
      <c r="B77" s="28" t="s">
        <v>19</v>
      </c>
      <c r="C77" s="29"/>
      <c r="D77" s="33">
        <f t="shared" ref="D77:AN77" si="430">IFERROR(HLOOKUP(D74,$D$4:$BM$6,3,FALSE),0)</f>
        <v>0.29549999999999998</v>
      </c>
      <c r="E77" s="33">
        <f t="shared" si="430"/>
        <v>0.29060000000000002</v>
      </c>
      <c r="F77" s="33">
        <f t="shared" si="430"/>
        <v>0.2898</v>
      </c>
      <c r="G77" s="33">
        <f t="shared" si="430"/>
        <v>0.29010000000000002</v>
      </c>
      <c r="H77" s="33">
        <f t="shared" si="430"/>
        <v>0.28949999999999998</v>
      </c>
      <c r="I77" s="33">
        <f t="shared" si="430"/>
        <v>0.28920000000000001</v>
      </c>
      <c r="J77" s="33">
        <f t="shared" si="430"/>
        <v>0.28920000000000001</v>
      </c>
      <c r="K77" s="33">
        <f t="shared" si="430"/>
        <v>0.2898</v>
      </c>
      <c r="L77" s="33">
        <f t="shared" si="430"/>
        <v>0.28649999999999998</v>
      </c>
      <c r="M77" s="33">
        <f t="shared" si="430"/>
        <v>0.28549999999999998</v>
      </c>
      <c r="N77" s="33">
        <f t="shared" si="430"/>
        <v>0.28370000000000001</v>
      </c>
      <c r="O77" s="33">
        <f t="shared" si="430"/>
        <v>0.28160000000000002</v>
      </c>
      <c r="P77" s="33">
        <f t="shared" si="430"/>
        <v>0.28589999999999999</v>
      </c>
      <c r="Q77" s="33">
        <f t="shared" si="430"/>
        <v>0.2843</v>
      </c>
      <c r="R77" s="33">
        <f t="shared" si="430"/>
        <v>0.28039999999999998</v>
      </c>
      <c r="S77" s="33">
        <f t="shared" si="430"/>
        <v>0.27289999999999998</v>
      </c>
      <c r="T77" s="33">
        <f t="shared" si="430"/>
        <v>0.27179999999999999</v>
      </c>
      <c r="U77" s="33">
        <f t="shared" si="430"/>
        <v>0.27179999999999999</v>
      </c>
      <c r="V77" s="33">
        <f t="shared" si="430"/>
        <v>0.27439999999999998</v>
      </c>
      <c r="W77" s="33">
        <f t="shared" si="430"/>
        <v>0.27529999999999999</v>
      </c>
      <c r="X77" s="33">
        <f t="shared" si="430"/>
        <v>0.27139999999999997</v>
      </c>
      <c r="Y77" s="33">
        <f t="shared" si="430"/>
        <v>0.2676</v>
      </c>
      <c r="Z77" s="33">
        <f t="shared" si="430"/>
        <v>0.26190000000000002</v>
      </c>
      <c r="AA77" s="33">
        <f t="shared" si="430"/>
        <v>0.25979999999999998</v>
      </c>
      <c r="AB77" s="33">
        <f t="shared" si="430"/>
        <v>0.2631</v>
      </c>
      <c r="AC77" s="33">
        <f t="shared" si="430"/>
        <v>0.26119999999999999</v>
      </c>
      <c r="AD77" s="33">
        <f t="shared" si="430"/>
        <v>0.25969999999999999</v>
      </c>
      <c r="AE77" s="33">
        <f t="shared" si="430"/>
        <v>0.25829999999999997</v>
      </c>
      <c r="AF77" s="33">
        <f t="shared" si="430"/>
        <v>0.25819999999999999</v>
      </c>
      <c r="AG77" s="33">
        <f t="shared" si="430"/>
        <v>0.25769999999999998</v>
      </c>
      <c r="AH77" s="33">
        <f t="shared" si="430"/>
        <v>0.2586</v>
      </c>
      <c r="AI77" s="33">
        <f t="shared" si="430"/>
        <v>0.25790000000000002</v>
      </c>
      <c r="AJ77" s="33">
        <f t="shared" si="430"/>
        <v>0.25619999999999998</v>
      </c>
      <c r="AK77" s="33">
        <f t="shared" si="430"/>
        <v>0.2591</v>
      </c>
      <c r="AL77" s="33">
        <f t="shared" si="430"/>
        <v>0.2591</v>
      </c>
      <c r="AM77" s="33">
        <f t="shared" si="430"/>
        <v>0.2591</v>
      </c>
      <c r="AN77" s="33">
        <f t="shared" si="430"/>
        <v>0.2591</v>
      </c>
      <c r="AO77" s="34"/>
    </row>
    <row r="78" spans="2:41">
      <c r="B78" s="35" t="s">
        <v>20</v>
      </c>
      <c r="C78" s="36"/>
      <c r="D78" s="37">
        <f>((1+D77)^(D76/365)-1)</f>
        <v>1.7169068917482377E-2</v>
      </c>
      <c r="E78" s="37">
        <f>((1+E77)^(E76/365)-1)</f>
        <v>2.1903067258333797E-2</v>
      </c>
      <c r="F78" s="37">
        <f t="shared" ref="F78" si="431">((1+F77)^(F76/365)-1)</f>
        <v>2.1137042015339835E-2</v>
      </c>
      <c r="G78" s="37">
        <f t="shared" ref="G78" si="432">((1+G77)^(G76/365)-1)</f>
        <v>2.1869436716121182E-2</v>
      </c>
      <c r="H78" s="37">
        <f t="shared" ref="H78" si="433">((1+H77)^(H76/365)-1)</f>
        <v>2.1117518515943789E-2</v>
      </c>
      <c r="I78" s="37">
        <f t="shared" ref="I78" si="434">((1+I77)^(I76/365)-1)</f>
        <v>2.1808871672614805E-2</v>
      </c>
      <c r="J78" s="37">
        <f t="shared" ref="J78:N78" si="435">((1+J77)^(J76/365)-1)</f>
        <v>2.1808871672614805E-2</v>
      </c>
      <c r="K78" s="37">
        <f t="shared" si="435"/>
        <v>2.1137042015339835E-2</v>
      </c>
      <c r="L78" s="37">
        <f t="shared" si="435"/>
        <v>2.1626944121091451E-2</v>
      </c>
      <c r="M78" s="37">
        <f t="shared" si="435"/>
        <v>2.0856806065124855E-2</v>
      </c>
      <c r="N78" s="37">
        <f t="shared" si="435"/>
        <v>2.1437909102325792E-2</v>
      </c>
      <c r="O78" s="37">
        <f t="shared" ref="O78:P78" si="436">((1+O77)^(O76/365)-1)</f>
        <v>2.1295885071926701E-2</v>
      </c>
      <c r="P78" s="37">
        <f t="shared" si="436"/>
        <v>2.0179837781455046E-2</v>
      </c>
      <c r="Q78" s="37">
        <f t="shared" ref="Q78:AK78" si="437">((1+Q77)^(Q76/365)-1)</f>
        <v>2.1478448347124868E-2</v>
      </c>
      <c r="R78" s="37">
        <f t="shared" si="437"/>
        <v>2.052331570162802E-2</v>
      </c>
      <c r="S78" s="37">
        <f t="shared" si="437"/>
        <v>2.0705222006145885E-2</v>
      </c>
      <c r="T78" s="37">
        <f t="shared" si="437"/>
        <v>1.9958188213375028E-2</v>
      </c>
      <c r="U78" s="37">
        <f t="shared" si="437"/>
        <v>2.0630277579787526E-2</v>
      </c>
      <c r="V78" s="37">
        <f t="shared" si="437"/>
        <v>2.080732349986758E-2</v>
      </c>
      <c r="W78" s="37">
        <f t="shared" si="437"/>
        <v>2.0188603944929051E-2</v>
      </c>
      <c r="X78" s="37">
        <f t="shared" si="437"/>
        <v>2.0603010354182771E-2</v>
      </c>
      <c r="Y78" s="37">
        <f t="shared" si="437"/>
        <v>1.9680919868925617E-2</v>
      </c>
      <c r="Z78" s="37">
        <f t="shared" si="437"/>
        <v>1.995309563477643E-2</v>
      </c>
      <c r="AA78" s="37">
        <f t="shared" si="437"/>
        <v>1.9808826214888997E-2</v>
      </c>
      <c r="AB78" s="37">
        <f t="shared" si="437"/>
        <v>1.8079106842942227E-2</v>
      </c>
      <c r="AC78" s="37">
        <f t="shared" si="437"/>
        <v>1.9905030254822265E-2</v>
      </c>
      <c r="AD78" s="37">
        <f t="shared" si="437"/>
        <v>1.9157098980806975E-2</v>
      </c>
      <c r="AE78" s="37">
        <f t="shared" si="437"/>
        <v>1.9705641835384702E-2</v>
      </c>
      <c r="AF78" s="37">
        <f t="shared" si="437"/>
        <v>1.9057298855262417E-2</v>
      </c>
      <c r="AG78" s="37">
        <f t="shared" si="437"/>
        <v>1.9664336564665597E-2</v>
      </c>
      <c r="AH78" s="37">
        <f t="shared" si="437"/>
        <v>1.9726287712579671E-2</v>
      </c>
      <c r="AI78" s="37">
        <f t="shared" si="437"/>
        <v>1.9037325726912968E-2</v>
      </c>
      <c r="AJ78" s="37">
        <f t="shared" si="437"/>
        <v>1.9560994446498281E-2</v>
      </c>
      <c r="AK78" s="37">
        <f t="shared" si="437"/>
        <v>1.9117192025845497E-2</v>
      </c>
      <c r="AL78" s="37">
        <f t="shared" ref="AL78:AN78" si="438">((1+AL77)^(AL76/365)-1)</f>
        <v>1.9760687502917262E-2</v>
      </c>
      <c r="AM78" s="37">
        <f t="shared" si="438"/>
        <v>1.9760687502917262E-2</v>
      </c>
      <c r="AN78" s="37">
        <f t="shared" si="438"/>
        <v>1.7831419002539262E-2</v>
      </c>
      <c r="AO78" s="38"/>
    </row>
    <row r="79" spans="2:41">
      <c r="B79" s="13" t="s">
        <v>21</v>
      </c>
      <c r="C79" s="39">
        <f>SUM(D79:AN79)</f>
        <v>17803557.621181488</v>
      </c>
      <c r="D79" s="21">
        <f>D78*$C80</f>
        <v>408623.84023608058</v>
      </c>
      <c r="E79" s="22">
        <f t="shared" ref="E79" si="439">E78*$C80</f>
        <v>521293.00074834435</v>
      </c>
      <c r="F79" s="22">
        <f t="shared" ref="F79" si="440">F78*$C80</f>
        <v>503061.59996508807</v>
      </c>
      <c r="G79" s="22">
        <f t="shared" ref="G79" si="441">G78*$C80</f>
        <v>520492.59384368412</v>
      </c>
      <c r="H79" s="22">
        <f t="shared" ref="H79" si="442">H78*$C80</f>
        <v>502596.94067946216</v>
      </c>
      <c r="I79" s="22">
        <f t="shared" ref="I79" si="443">I78*$C80</f>
        <v>519051.14580823237</v>
      </c>
      <c r="J79" s="22">
        <f t="shared" ref="J79:N79" si="444">J78*$C80</f>
        <v>519051.14580823237</v>
      </c>
      <c r="K79" s="22">
        <f t="shared" si="444"/>
        <v>503061.59996508807</v>
      </c>
      <c r="L79" s="22">
        <f t="shared" si="444"/>
        <v>514721.27008197655</v>
      </c>
      <c r="M79" s="22">
        <f t="shared" si="444"/>
        <v>496391.98434997158</v>
      </c>
      <c r="N79" s="22">
        <f t="shared" si="444"/>
        <v>510222.23663535382</v>
      </c>
      <c r="O79" s="22">
        <f t="shared" ref="O79:P79" si="445">O78*$C80</f>
        <v>506842.06471185549</v>
      </c>
      <c r="P79" s="22">
        <f t="shared" si="445"/>
        <v>480280.13919863006</v>
      </c>
      <c r="Q79" s="22">
        <f t="shared" ref="Q79:AK79" si="446">Q78*$C80</f>
        <v>511187.07066157187</v>
      </c>
      <c r="R79" s="22">
        <f t="shared" si="446"/>
        <v>488454.91369874688</v>
      </c>
      <c r="S79" s="22">
        <f t="shared" si="446"/>
        <v>492784.28374627203</v>
      </c>
      <c r="T79" s="22">
        <f t="shared" si="446"/>
        <v>475004.87947832566</v>
      </c>
      <c r="U79" s="22">
        <f t="shared" si="446"/>
        <v>491000.60639894311</v>
      </c>
      <c r="V79" s="22">
        <f t="shared" si="446"/>
        <v>495214.29929684842</v>
      </c>
      <c r="W79" s="22">
        <f t="shared" si="446"/>
        <v>480488.77388931141</v>
      </c>
      <c r="X79" s="22">
        <f t="shared" si="446"/>
        <v>490351.64642954996</v>
      </c>
      <c r="Y79" s="22">
        <f t="shared" si="446"/>
        <v>468405.89288042969</v>
      </c>
      <c r="Z79" s="22">
        <f t="shared" si="446"/>
        <v>474883.67610767903</v>
      </c>
      <c r="AA79" s="22">
        <f t="shared" si="446"/>
        <v>471450.06391435815</v>
      </c>
      <c r="AB79" s="22">
        <f t="shared" si="446"/>
        <v>430282.74286202498</v>
      </c>
      <c r="AC79" s="22">
        <f t="shared" si="446"/>
        <v>473739.72006476991</v>
      </c>
      <c r="AD79" s="22">
        <f t="shared" si="446"/>
        <v>455938.95574320602</v>
      </c>
      <c r="AE79" s="22">
        <f t="shared" si="446"/>
        <v>468994.27568215592</v>
      </c>
      <c r="AF79" s="22">
        <f t="shared" si="446"/>
        <v>453563.71275524551</v>
      </c>
      <c r="AG79" s="22">
        <f t="shared" si="446"/>
        <v>468011.21023904119</v>
      </c>
      <c r="AH79" s="22">
        <f t="shared" si="446"/>
        <v>469485.64755939617</v>
      </c>
      <c r="AI79" s="22">
        <f t="shared" si="446"/>
        <v>453088.35230052867</v>
      </c>
      <c r="AJ79" s="22">
        <f t="shared" si="446"/>
        <v>465551.6678266591</v>
      </c>
      <c r="AK79" s="22">
        <f t="shared" si="446"/>
        <v>454989.17021512287</v>
      </c>
      <c r="AL79" s="22">
        <f t="shared" ref="AL79:AN79" si="447">AL78*$C80</f>
        <v>470304.36256943084</v>
      </c>
      <c r="AM79" s="22">
        <f t="shared" si="447"/>
        <v>470304.36256943084</v>
      </c>
      <c r="AN79" s="22">
        <f t="shared" si="447"/>
        <v>424387.7722604344</v>
      </c>
      <c r="AO79" s="23"/>
    </row>
    <row r="80" spans="2:41">
      <c r="B80" s="14" t="s">
        <v>22</v>
      </c>
      <c r="C80" s="16">
        <f>C68</f>
        <v>23800000</v>
      </c>
    </row>
    <row r="81" spans="2:40">
      <c r="B81" s="15" t="s">
        <v>23</v>
      </c>
      <c r="C81" s="17">
        <f>+C79+C80</f>
        <v>41603557.621181488</v>
      </c>
    </row>
    <row r="83" spans="2:40">
      <c r="B83" s="6" t="s">
        <v>7</v>
      </c>
      <c r="C83" s="18" t="s">
        <v>8</v>
      </c>
    </row>
    <row r="84" spans="2:40">
      <c r="B84" s="6" t="s">
        <v>9</v>
      </c>
      <c r="C84" s="18" t="s">
        <v>10</v>
      </c>
    </row>
    <row r="85" spans="2:40">
      <c r="B85" s="6" t="s">
        <v>11</v>
      </c>
      <c r="C85" s="18">
        <v>675</v>
      </c>
    </row>
    <row r="86" spans="2:40">
      <c r="B86" s="6" t="s">
        <v>12</v>
      </c>
      <c r="C86" s="19">
        <v>23800000</v>
      </c>
      <c r="D86" s="40"/>
    </row>
    <row r="87" spans="2:40">
      <c r="B87" s="6" t="s">
        <v>13</v>
      </c>
      <c r="C87" s="19">
        <v>0</v>
      </c>
    </row>
    <row r="88" spans="2:40">
      <c r="B88" s="6" t="s">
        <v>2</v>
      </c>
      <c r="C88" s="20">
        <v>43531</v>
      </c>
    </row>
    <row r="89" spans="2:40">
      <c r="B89" s="6" t="s">
        <v>14</v>
      </c>
      <c r="C89" s="20">
        <v>44621</v>
      </c>
    </row>
    <row r="90" spans="2:40">
      <c r="B90" s="6" t="s">
        <v>15</v>
      </c>
      <c r="C90" s="19">
        <f>+C89-C88-1</f>
        <v>1089</v>
      </c>
    </row>
    <row r="92" spans="2:40">
      <c r="B92" s="24" t="s">
        <v>16</v>
      </c>
      <c r="C92" s="25"/>
      <c r="D92" s="26">
        <f>DATE(YEAR(D93),MONTH(D93),1)</f>
        <v>43525</v>
      </c>
      <c r="E92" s="26">
        <f t="shared" ref="E92" si="448">DATE(YEAR(E93),MONTH(E93),1)</f>
        <v>43556</v>
      </c>
      <c r="F92" s="26">
        <f t="shared" ref="F92" si="449">DATE(YEAR(F93),MONTH(F93),1)</f>
        <v>43586</v>
      </c>
      <c r="G92" s="26">
        <f t="shared" ref="G92" si="450">DATE(YEAR(G93),MONTH(G93),1)</f>
        <v>43617</v>
      </c>
      <c r="H92" s="26">
        <f t="shared" ref="H92" si="451">DATE(YEAR(H93),MONTH(H93),1)</f>
        <v>43647</v>
      </c>
      <c r="I92" s="26">
        <f t="shared" ref="I92" si="452">DATE(YEAR(I93),MONTH(I93),1)</f>
        <v>43678</v>
      </c>
      <c r="J92" s="26">
        <f t="shared" ref="J92:AM92" si="453">DATE(YEAR(J93),MONTH(J93),1)</f>
        <v>43709</v>
      </c>
      <c r="K92" s="26">
        <f t="shared" si="453"/>
        <v>43739</v>
      </c>
      <c r="L92" s="26">
        <f t="shared" si="453"/>
        <v>43770</v>
      </c>
      <c r="M92" s="26">
        <f t="shared" si="453"/>
        <v>43800</v>
      </c>
      <c r="N92" s="26">
        <f t="shared" si="453"/>
        <v>43831</v>
      </c>
      <c r="O92" s="26">
        <f t="shared" si="453"/>
        <v>43862</v>
      </c>
      <c r="P92" s="26">
        <f t="shared" si="453"/>
        <v>43891</v>
      </c>
      <c r="Q92" s="26">
        <f t="shared" si="453"/>
        <v>43922</v>
      </c>
      <c r="R92" s="26">
        <f t="shared" si="453"/>
        <v>43952</v>
      </c>
      <c r="S92" s="26">
        <f t="shared" si="453"/>
        <v>43983</v>
      </c>
      <c r="T92" s="26">
        <f t="shared" si="453"/>
        <v>44013</v>
      </c>
      <c r="U92" s="26">
        <f t="shared" si="453"/>
        <v>44044</v>
      </c>
      <c r="V92" s="26">
        <f t="shared" si="453"/>
        <v>44075</v>
      </c>
      <c r="W92" s="26">
        <f t="shared" si="453"/>
        <v>44105</v>
      </c>
      <c r="X92" s="26">
        <f t="shared" si="453"/>
        <v>44136</v>
      </c>
      <c r="Y92" s="26">
        <f t="shared" si="453"/>
        <v>44166</v>
      </c>
      <c r="Z92" s="26">
        <f t="shared" si="453"/>
        <v>44197</v>
      </c>
      <c r="AA92" s="26">
        <f t="shared" si="453"/>
        <v>44228</v>
      </c>
      <c r="AB92" s="26">
        <f t="shared" si="453"/>
        <v>44256</v>
      </c>
      <c r="AC92" s="26">
        <f t="shared" si="453"/>
        <v>44287</v>
      </c>
      <c r="AD92" s="26">
        <f t="shared" si="453"/>
        <v>44317</v>
      </c>
      <c r="AE92" s="26">
        <f t="shared" si="453"/>
        <v>44348</v>
      </c>
      <c r="AF92" s="26">
        <f t="shared" si="453"/>
        <v>44378</v>
      </c>
      <c r="AG92" s="26">
        <f t="shared" si="453"/>
        <v>44409</v>
      </c>
      <c r="AH92" s="26">
        <f t="shared" si="453"/>
        <v>44440</v>
      </c>
      <c r="AI92" s="26">
        <f t="shared" si="453"/>
        <v>44470</v>
      </c>
      <c r="AJ92" s="26">
        <f t="shared" si="453"/>
        <v>44501</v>
      </c>
      <c r="AK92" s="26">
        <f t="shared" si="453"/>
        <v>44531</v>
      </c>
      <c r="AL92" s="26">
        <f t="shared" si="453"/>
        <v>44562</v>
      </c>
      <c r="AM92" s="26">
        <f t="shared" si="453"/>
        <v>44593</v>
      </c>
      <c r="AN92" s="27">
        <f t="shared" ref="AN92" si="454">DATE(YEAR(AN93),MONTH(AN93),1)</f>
        <v>44621</v>
      </c>
    </row>
    <row r="93" spans="2:40">
      <c r="B93" s="28" t="s">
        <v>17</v>
      </c>
      <c r="C93" s="29"/>
      <c r="D93" s="30">
        <f>C88+1</f>
        <v>43532</v>
      </c>
      <c r="E93" s="30">
        <f>DATE(YEAR(D93),MONTH(D93)+1,1)</f>
        <v>43556</v>
      </c>
      <c r="F93" s="30">
        <f>IF(EDATE(E93,1)&lt;$C89,EDATE(E93,1),$C89)</f>
        <v>43586</v>
      </c>
      <c r="G93" s="30">
        <f t="shared" ref="G93:J93" si="455">IF(EDATE(F93,1)&lt;$C89,EDATE(F93,1),$C89)</f>
        <v>43617</v>
      </c>
      <c r="H93" s="30">
        <f t="shared" si="455"/>
        <v>43647</v>
      </c>
      <c r="I93" s="30">
        <f t="shared" si="455"/>
        <v>43678</v>
      </c>
      <c r="J93" s="30">
        <f t="shared" si="455"/>
        <v>43709</v>
      </c>
      <c r="K93" s="30">
        <f t="shared" ref="K93" si="456">IF(EDATE(J93,1)&lt;$C89,EDATE(J93,1),$C89)</f>
        <v>43739</v>
      </c>
      <c r="L93" s="30">
        <f t="shared" ref="L93" si="457">IF(EDATE(K93,1)&lt;$C89,EDATE(K93,1),$C89)</f>
        <v>43770</v>
      </c>
      <c r="M93" s="30">
        <f t="shared" ref="M93" si="458">IF(EDATE(L93,1)&lt;$C89,EDATE(L93,1),$C89)</f>
        <v>43800</v>
      </c>
      <c r="N93" s="30">
        <f t="shared" ref="N93" si="459">IF(EDATE(M93,1)&lt;$C89,EDATE(M93,1),$C89)</f>
        <v>43831</v>
      </c>
      <c r="O93" s="30">
        <f t="shared" ref="O93" si="460">IF(EDATE(N93,1)&lt;$C89,EDATE(N93,1),$C89)</f>
        <v>43862</v>
      </c>
      <c r="P93" s="30">
        <f t="shared" ref="P93" si="461">IF(EDATE(O93,1)&lt;$C89,EDATE(O93,1),$C89)</f>
        <v>43891</v>
      </c>
      <c r="Q93" s="30">
        <f t="shared" ref="Q93" si="462">IF(EDATE(P93,1)&lt;$C89,EDATE(P93,1),$C89)</f>
        <v>43922</v>
      </c>
      <c r="R93" s="30">
        <f t="shared" ref="R93" si="463">IF(EDATE(Q93,1)&lt;$C89,EDATE(Q93,1),$C89)</f>
        <v>43952</v>
      </c>
      <c r="S93" s="30">
        <f t="shared" ref="S93" si="464">IF(EDATE(R93,1)&lt;$C89,EDATE(R93,1),$C89)</f>
        <v>43983</v>
      </c>
      <c r="T93" s="30">
        <f t="shared" ref="T93" si="465">IF(EDATE(S93,1)&lt;$C89,EDATE(S93,1),$C89)</f>
        <v>44013</v>
      </c>
      <c r="U93" s="30">
        <f t="shared" ref="U93" si="466">IF(EDATE(T93,1)&lt;$C89,EDATE(T93,1),$C89)</f>
        <v>44044</v>
      </c>
      <c r="V93" s="30">
        <f t="shared" ref="V93" si="467">IF(EDATE(U93,1)&lt;$C89,EDATE(U93,1),$C89)</f>
        <v>44075</v>
      </c>
      <c r="W93" s="30">
        <f t="shared" ref="W93" si="468">IF(EDATE(V93,1)&lt;$C89,EDATE(V93,1),$C89)</f>
        <v>44105</v>
      </c>
      <c r="X93" s="30">
        <f t="shared" ref="X93" si="469">IF(EDATE(W93,1)&lt;$C89,EDATE(W93,1),$C89)</f>
        <v>44136</v>
      </c>
      <c r="Y93" s="30">
        <f t="shared" ref="Y93" si="470">IF(EDATE(X93,1)&lt;$C89,EDATE(X93,1),$C89)</f>
        <v>44166</v>
      </c>
      <c r="Z93" s="30">
        <f t="shared" ref="Z93" si="471">IF(EDATE(Y93,1)&lt;$C89,EDATE(Y93,1),$C89)</f>
        <v>44197</v>
      </c>
      <c r="AA93" s="30">
        <f t="shared" ref="AA93" si="472">IF(EDATE(Z93,1)&lt;$C89,EDATE(Z93,1),$C89)</f>
        <v>44228</v>
      </c>
      <c r="AB93" s="30">
        <f t="shared" ref="AB93" si="473">IF(EDATE(AA93,1)&lt;$C89,EDATE(AA93,1),$C89)</f>
        <v>44256</v>
      </c>
      <c r="AC93" s="30">
        <f t="shared" ref="AC93" si="474">IF(EDATE(AB93,1)&lt;$C89,EDATE(AB93,1),$C89)</f>
        <v>44287</v>
      </c>
      <c r="AD93" s="30">
        <f t="shared" ref="AD93" si="475">IF(EDATE(AC93,1)&lt;$C89,EDATE(AC93,1),$C89)</f>
        <v>44317</v>
      </c>
      <c r="AE93" s="30">
        <f t="shared" ref="AE93" si="476">IF(EDATE(AD93,1)&lt;$C89,EDATE(AD93,1),$C89)</f>
        <v>44348</v>
      </c>
      <c r="AF93" s="30">
        <f t="shared" ref="AF93" si="477">IF(EDATE(AE93,1)&lt;$C89,EDATE(AE93,1),$C89)</f>
        <v>44378</v>
      </c>
      <c r="AG93" s="30">
        <f t="shared" ref="AG93" si="478">IF(EDATE(AF93,1)&lt;$C89,EDATE(AF93,1),$C89)</f>
        <v>44409</v>
      </c>
      <c r="AH93" s="30">
        <f t="shared" ref="AH93" si="479">IF(EDATE(AG93,1)&lt;$C89,EDATE(AG93,1),$C89)</f>
        <v>44440</v>
      </c>
      <c r="AI93" s="30">
        <f t="shared" ref="AI93" si="480">IF(EDATE(AH93,1)&lt;$C89,EDATE(AH93,1),$C89)</f>
        <v>44470</v>
      </c>
      <c r="AJ93" s="30">
        <f t="shared" ref="AJ93" si="481">IF(EDATE(AI93,1)&lt;$C89,EDATE(AI93,1),$C89)</f>
        <v>44501</v>
      </c>
      <c r="AK93" s="30">
        <f t="shared" ref="AK93" si="482">IF(EDATE(AJ93,1)&lt;$C89,EDATE(AJ93,1),$C89)</f>
        <v>44531</v>
      </c>
      <c r="AL93" s="30">
        <f t="shared" ref="AL93" si="483">IF(EDATE(AK93,1)&lt;$C89,EDATE(AK93,1),$C89)</f>
        <v>44562</v>
      </c>
      <c r="AM93" s="30">
        <f t="shared" ref="AM93" si="484">IF(EDATE(AL93,1)&lt;$C89,EDATE(AL93,1),$C89)</f>
        <v>44593</v>
      </c>
      <c r="AN93" s="31">
        <f t="shared" ref="AN93" si="485">IF(EDATE(AM93,1)&lt;$C89,EDATE(AM93,1),$C89)</f>
        <v>44621</v>
      </c>
    </row>
    <row r="94" spans="2:40">
      <c r="B94" s="28" t="s">
        <v>18</v>
      </c>
      <c r="C94" s="29"/>
      <c r="D94" s="29">
        <f>E93-D93</f>
        <v>24</v>
      </c>
      <c r="E94" s="29">
        <f t="shared" ref="E94" si="486">F93-E93</f>
        <v>30</v>
      </c>
      <c r="F94" s="29">
        <f t="shared" ref="F94" si="487">G93-F93</f>
        <v>31</v>
      </c>
      <c r="G94" s="29">
        <f t="shared" ref="G94" si="488">H93-G93</f>
        <v>30</v>
      </c>
      <c r="H94" s="29">
        <f t="shared" ref="H94" si="489">I93-H93</f>
        <v>31</v>
      </c>
      <c r="I94" s="29">
        <f t="shared" ref="I94" si="490">J93-I93</f>
        <v>31</v>
      </c>
      <c r="J94" s="29">
        <f t="shared" ref="J94" si="491">K93-J93</f>
        <v>30</v>
      </c>
      <c r="K94" s="29">
        <f t="shared" ref="K94" si="492">L93-K93</f>
        <v>31</v>
      </c>
      <c r="L94" s="29">
        <f t="shared" ref="L94" si="493">M93-L93</f>
        <v>30</v>
      </c>
      <c r="M94" s="29">
        <f t="shared" ref="M94" si="494">N93-M93</f>
        <v>31</v>
      </c>
      <c r="N94" s="29">
        <f t="shared" ref="N94" si="495">O93-N93</f>
        <v>31</v>
      </c>
      <c r="O94" s="29">
        <f t="shared" ref="O94" si="496">P93-O93</f>
        <v>29</v>
      </c>
      <c r="P94" s="29">
        <f t="shared" ref="P94" si="497">Q93-P93</f>
        <v>31</v>
      </c>
      <c r="Q94" s="29">
        <f t="shared" ref="Q94" si="498">R93-Q93</f>
        <v>30</v>
      </c>
      <c r="R94" s="29">
        <f t="shared" ref="R94" si="499">S93-R93</f>
        <v>31</v>
      </c>
      <c r="S94" s="29">
        <f t="shared" ref="S94" si="500">T93-S93</f>
        <v>30</v>
      </c>
      <c r="T94" s="29">
        <f t="shared" ref="T94" si="501">U93-T93</f>
        <v>31</v>
      </c>
      <c r="U94" s="29">
        <f t="shared" ref="U94" si="502">V93-U93</f>
        <v>31</v>
      </c>
      <c r="V94" s="29">
        <f t="shared" ref="V94" si="503">W93-V93</f>
        <v>30</v>
      </c>
      <c r="W94" s="29">
        <f t="shared" ref="W94" si="504">X93-W93</f>
        <v>31</v>
      </c>
      <c r="X94" s="29">
        <f t="shared" ref="X94" si="505">Y93-X93</f>
        <v>30</v>
      </c>
      <c r="Y94" s="29">
        <f t="shared" ref="Y94" si="506">Z93-Y93</f>
        <v>31</v>
      </c>
      <c r="Z94" s="29">
        <f t="shared" ref="Z94" si="507">AA93-Z93</f>
        <v>31</v>
      </c>
      <c r="AA94" s="29">
        <f t="shared" ref="AA94" si="508">AB93-AA93</f>
        <v>28</v>
      </c>
      <c r="AB94" s="29">
        <f t="shared" ref="AB94" si="509">AC93-AB93</f>
        <v>31</v>
      </c>
      <c r="AC94" s="29">
        <f t="shared" ref="AC94" si="510">AD93-AC93</f>
        <v>30</v>
      </c>
      <c r="AD94" s="29">
        <f t="shared" ref="AD94" si="511">AE93-AD93</f>
        <v>31</v>
      </c>
      <c r="AE94" s="29">
        <f t="shared" ref="AE94" si="512">AF93-AE93</f>
        <v>30</v>
      </c>
      <c r="AF94" s="29">
        <f t="shared" ref="AF94" si="513">AG93-AF93</f>
        <v>31</v>
      </c>
      <c r="AG94" s="29">
        <f t="shared" ref="AG94" si="514">AH93-AG93</f>
        <v>31</v>
      </c>
      <c r="AH94" s="29">
        <f t="shared" ref="AH94" si="515">AI93-AH93</f>
        <v>30</v>
      </c>
      <c r="AI94" s="29">
        <f t="shared" ref="AI94" si="516">AJ93-AI93</f>
        <v>31</v>
      </c>
      <c r="AJ94" s="29">
        <f t="shared" ref="AJ94" si="517">AK93-AJ93</f>
        <v>30</v>
      </c>
      <c r="AK94" s="29">
        <f t="shared" ref="AK94" si="518">AL93-AK93</f>
        <v>31</v>
      </c>
      <c r="AL94" s="29">
        <f t="shared" ref="AL94" si="519">AM93-AL93</f>
        <v>31</v>
      </c>
      <c r="AM94" s="29">
        <f t="shared" ref="AM94" si="520">AN93-AM93</f>
        <v>28</v>
      </c>
      <c r="AN94" s="32"/>
    </row>
    <row r="95" spans="2:40">
      <c r="B95" s="28" t="s">
        <v>19</v>
      </c>
      <c r="C95" s="29"/>
      <c r="D95" s="33">
        <f t="shared" ref="D95:AM95" si="521">IFERROR(HLOOKUP(D92,$D$4:$BM$6,3,FALSE),0)</f>
        <v>0.29060000000000002</v>
      </c>
      <c r="E95" s="33">
        <f t="shared" si="521"/>
        <v>0.2898</v>
      </c>
      <c r="F95" s="33">
        <f t="shared" si="521"/>
        <v>0.29010000000000002</v>
      </c>
      <c r="G95" s="33">
        <f t="shared" si="521"/>
        <v>0.28949999999999998</v>
      </c>
      <c r="H95" s="33">
        <f t="shared" si="521"/>
        <v>0.28920000000000001</v>
      </c>
      <c r="I95" s="33">
        <f t="shared" si="521"/>
        <v>0.28920000000000001</v>
      </c>
      <c r="J95" s="33">
        <f t="shared" si="521"/>
        <v>0.2898</v>
      </c>
      <c r="K95" s="33">
        <f t="shared" si="521"/>
        <v>0.28649999999999998</v>
      </c>
      <c r="L95" s="33">
        <f t="shared" si="521"/>
        <v>0.28549999999999998</v>
      </c>
      <c r="M95" s="33">
        <f t="shared" si="521"/>
        <v>0.28370000000000001</v>
      </c>
      <c r="N95" s="33">
        <f t="shared" si="521"/>
        <v>0.28160000000000002</v>
      </c>
      <c r="O95" s="33">
        <f t="shared" si="521"/>
        <v>0.28589999999999999</v>
      </c>
      <c r="P95" s="33">
        <f t="shared" si="521"/>
        <v>0.2843</v>
      </c>
      <c r="Q95" s="33">
        <f t="shared" si="521"/>
        <v>0.28039999999999998</v>
      </c>
      <c r="R95" s="33">
        <f t="shared" si="521"/>
        <v>0.27289999999999998</v>
      </c>
      <c r="S95" s="33">
        <f t="shared" si="521"/>
        <v>0.27179999999999999</v>
      </c>
      <c r="T95" s="33">
        <f t="shared" si="521"/>
        <v>0.27179999999999999</v>
      </c>
      <c r="U95" s="33">
        <f t="shared" si="521"/>
        <v>0.27439999999999998</v>
      </c>
      <c r="V95" s="33">
        <f t="shared" si="521"/>
        <v>0.27529999999999999</v>
      </c>
      <c r="W95" s="33">
        <f t="shared" si="521"/>
        <v>0.27139999999999997</v>
      </c>
      <c r="X95" s="33">
        <f t="shared" si="521"/>
        <v>0.2676</v>
      </c>
      <c r="Y95" s="33">
        <f t="shared" si="521"/>
        <v>0.26190000000000002</v>
      </c>
      <c r="Z95" s="33">
        <f t="shared" si="521"/>
        <v>0.25979999999999998</v>
      </c>
      <c r="AA95" s="33">
        <f t="shared" si="521"/>
        <v>0.2631</v>
      </c>
      <c r="AB95" s="33">
        <f t="shared" si="521"/>
        <v>0.26119999999999999</v>
      </c>
      <c r="AC95" s="33">
        <f t="shared" si="521"/>
        <v>0.25969999999999999</v>
      </c>
      <c r="AD95" s="33">
        <f t="shared" si="521"/>
        <v>0.25829999999999997</v>
      </c>
      <c r="AE95" s="33">
        <f t="shared" si="521"/>
        <v>0.25819999999999999</v>
      </c>
      <c r="AF95" s="33">
        <f t="shared" si="521"/>
        <v>0.25769999999999998</v>
      </c>
      <c r="AG95" s="33">
        <f t="shared" si="521"/>
        <v>0.2586</v>
      </c>
      <c r="AH95" s="33">
        <f t="shared" si="521"/>
        <v>0.25790000000000002</v>
      </c>
      <c r="AI95" s="33">
        <f t="shared" si="521"/>
        <v>0.25619999999999998</v>
      </c>
      <c r="AJ95" s="33">
        <f t="shared" si="521"/>
        <v>0.2591</v>
      </c>
      <c r="AK95" s="33">
        <f t="shared" si="521"/>
        <v>0.2591</v>
      </c>
      <c r="AL95" s="33">
        <f t="shared" si="521"/>
        <v>0.2591</v>
      </c>
      <c r="AM95" s="33">
        <f t="shared" si="521"/>
        <v>0.2591</v>
      </c>
      <c r="AN95" s="34"/>
    </row>
    <row r="96" spans="2:40">
      <c r="B96" s="35" t="s">
        <v>20</v>
      </c>
      <c r="C96" s="36"/>
      <c r="D96" s="37">
        <f>((1+D95)^(D94/365)-1)</f>
        <v>1.6915650194744947E-2</v>
      </c>
      <c r="E96" s="37">
        <f>((1+E95)^(E94/365)-1)</f>
        <v>2.1137042015339835E-2</v>
      </c>
      <c r="F96" s="37">
        <f t="shared" ref="F96" si="522">((1+F95)^(F94/365)-1)</f>
        <v>2.1869436716121182E-2</v>
      </c>
      <c r="G96" s="37">
        <f t="shared" ref="G96" si="523">((1+G95)^(G94/365)-1)</f>
        <v>2.1117518515943789E-2</v>
      </c>
      <c r="H96" s="37">
        <f t="shared" ref="H96" si="524">((1+H95)^(H94/365)-1)</f>
        <v>2.1808871672614805E-2</v>
      </c>
      <c r="I96" s="37">
        <f t="shared" ref="I96" si="525">((1+I95)^(I94/365)-1)</f>
        <v>2.1808871672614805E-2</v>
      </c>
      <c r="J96" s="37">
        <f t="shared" ref="J96:M96" si="526">((1+J95)^(J94/365)-1)</f>
        <v>2.1137042015339835E-2</v>
      </c>
      <c r="K96" s="37">
        <f t="shared" si="526"/>
        <v>2.1626944121091451E-2</v>
      </c>
      <c r="L96" s="37">
        <f t="shared" si="526"/>
        <v>2.0856806065124855E-2</v>
      </c>
      <c r="M96" s="37">
        <f t="shared" si="526"/>
        <v>2.1437909102325792E-2</v>
      </c>
      <c r="N96" s="37">
        <f t="shared" ref="N96:O96" si="527">((1+N95)^(N94/365)-1)</f>
        <v>2.1295885071926701E-2</v>
      </c>
      <c r="O96" s="37">
        <f t="shared" si="527"/>
        <v>2.0179837781455046E-2</v>
      </c>
      <c r="P96" s="37">
        <f t="shared" ref="P96:AJ96" si="528">((1+P95)^(P94/365)-1)</f>
        <v>2.1478448347124868E-2</v>
      </c>
      <c r="Q96" s="37">
        <f t="shared" si="528"/>
        <v>2.052331570162802E-2</v>
      </c>
      <c r="R96" s="37">
        <f t="shared" si="528"/>
        <v>2.0705222006145885E-2</v>
      </c>
      <c r="S96" s="37">
        <f t="shared" si="528"/>
        <v>1.9958188213375028E-2</v>
      </c>
      <c r="T96" s="37">
        <f t="shared" si="528"/>
        <v>2.0630277579787526E-2</v>
      </c>
      <c r="U96" s="37">
        <f t="shared" si="528"/>
        <v>2.080732349986758E-2</v>
      </c>
      <c r="V96" s="37">
        <f t="shared" si="528"/>
        <v>2.0188603944929051E-2</v>
      </c>
      <c r="W96" s="37">
        <f t="shared" si="528"/>
        <v>2.0603010354182771E-2</v>
      </c>
      <c r="X96" s="37">
        <f t="shared" si="528"/>
        <v>1.9680919868925617E-2</v>
      </c>
      <c r="Y96" s="37">
        <f t="shared" si="528"/>
        <v>1.995309563477643E-2</v>
      </c>
      <c r="Z96" s="37">
        <f t="shared" si="528"/>
        <v>1.9808826214888997E-2</v>
      </c>
      <c r="AA96" s="37">
        <f t="shared" si="528"/>
        <v>1.8079106842942227E-2</v>
      </c>
      <c r="AB96" s="37">
        <f t="shared" si="528"/>
        <v>1.9905030254822265E-2</v>
      </c>
      <c r="AC96" s="37">
        <f t="shared" si="528"/>
        <v>1.9157098980806975E-2</v>
      </c>
      <c r="AD96" s="37">
        <f t="shared" si="528"/>
        <v>1.9705641835384702E-2</v>
      </c>
      <c r="AE96" s="37">
        <f t="shared" si="528"/>
        <v>1.9057298855262417E-2</v>
      </c>
      <c r="AF96" s="37">
        <f t="shared" si="528"/>
        <v>1.9664336564665597E-2</v>
      </c>
      <c r="AG96" s="37">
        <f t="shared" si="528"/>
        <v>1.9726287712579671E-2</v>
      </c>
      <c r="AH96" s="37">
        <f t="shared" si="528"/>
        <v>1.9037325726912968E-2</v>
      </c>
      <c r="AI96" s="37">
        <f t="shared" si="528"/>
        <v>1.9560994446498281E-2</v>
      </c>
      <c r="AJ96" s="37">
        <f t="shared" si="528"/>
        <v>1.9117192025845497E-2</v>
      </c>
      <c r="AK96" s="37">
        <f t="shared" ref="AK96:AM96" si="529">((1+AK95)^(AK94/365)-1)</f>
        <v>1.9760687502917262E-2</v>
      </c>
      <c r="AL96" s="37">
        <f t="shared" si="529"/>
        <v>1.9760687502917262E-2</v>
      </c>
      <c r="AM96" s="37">
        <f t="shared" si="529"/>
        <v>1.7831419002539262E-2</v>
      </c>
      <c r="AN96" s="38"/>
    </row>
    <row r="97" spans="2:40">
      <c r="B97" s="13" t="s">
        <v>21</v>
      </c>
      <c r="C97" s="39">
        <f>SUM(D97:AM97)</f>
        <v>17276233.254831992</v>
      </c>
      <c r="D97" s="21">
        <f>D96*$C98</f>
        <v>402592.47463492973</v>
      </c>
      <c r="E97" s="22">
        <f t="shared" ref="E97" si="530">E96*$C98</f>
        <v>503061.59996508807</v>
      </c>
      <c r="F97" s="22">
        <f t="shared" ref="F97" si="531">F96*$C98</f>
        <v>520492.59384368412</v>
      </c>
      <c r="G97" s="22">
        <f t="shared" ref="G97" si="532">G96*$C98</f>
        <v>502596.94067946216</v>
      </c>
      <c r="H97" s="22">
        <f t="shared" ref="H97" si="533">H96*$C98</f>
        <v>519051.14580823237</v>
      </c>
      <c r="I97" s="22">
        <f t="shared" ref="I97" si="534">I96*$C98</f>
        <v>519051.14580823237</v>
      </c>
      <c r="J97" s="22">
        <f t="shared" ref="J97:M97" si="535">J96*$C98</f>
        <v>503061.59996508807</v>
      </c>
      <c r="K97" s="22">
        <f t="shared" si="535"/>
        <v>514721.27008197655</v>
      </c>
      <c r="L97" s="22">
        <f t="shared" si="535"/>
        <v>496391.98434997158</v>
      </c>
      <c r="M97" s="22">
        <f t="shared" si="535"/>
        <v>510222.23663535382</v>
      </c>
      <c r="N97" s="22">
        <f t="shared" ref="N97:O97" si="536">N96*$C98</f>
        <v>506842.06471185549</v>
      </c>
      <c r="O97" s="22">
        <f t="shared" si="536"/>
        <v>480280.13919863006</v>
      </c>
      <c r="P97" s="22">
        <f t="shared" ref="P97:AJ97" si="537">P96*$C98</f>
        <v>511187.07066157187</v>
      </c>
      <c r="Q97" s="22">
        <f t="shared" si="537"/>
        <v>488454.91369874688</v>
      </c>
      <c r="R97" s="22">
        <f t="shared" si="537"/>
        <v>492784.28374627203</v>
      </c>
      <c r="S97" s="22">
        <f t="shared" si="537"/>
        <v>475004.87947832566</v>
      </c>
      <c r="T97" s="22">
        <f t="shared" si="537"/>
        <v>491000.60639894311</v>
      </c>
      <c r="U97" s="22">
        <f t="shared" si="537"/>
        <v>495214.29929684842</v>
      </c>
      <c r="V97" s="22">
        <f t="shared" si="537"/>
        <v>480488.77388931141</v>
      </c>
      <c r="W97" s="22">
        <f t="shared" si="537"/>
        <v>490351.64642954996</v>
      </c>
      <c r="X97" s="22">
        <f t="shared" si="537"/>
        <v>468405.89288042969</v>
      </c>
      <c r="Y97" s="22">
        <f t="shared" si="537"/>
        <v>474883.67610767903</v>
      </c>
      <c r="Z97" s="22">
        <f t="shared" si="537"/>
        <v>471450.06391435815</v>
      </c>
      <c r="AA97" s="22">
        <f t="shared" si="537"/>
        <v>430282.74286202498</v>
      </c>
      <c r="AB97" s="22">
        <f t="shared" si="537"/>
        <v>473739.72006476991</v>
      </c>
      <c r="AC97" s="22">
        <f t="shared" si="537"/>
        <v>455938.95574320602</v>
      </c>
      <c r="AD97" s="22">
        <f t="shared" si="537"/>
        <v>468994.27568215592</v>
      </c>
      <c r="AE97" s="22">
        <f t="shared" si="537"/>
        <v>453563.71275524551</v>
      </c>
      <c r="AF97" s="22">
        <f t="shared" si="537"/>
        <v>468011.21023904119</v>
      </c>
      <c r="AG97" s="22">
        <f t="shared" si="537"/>
        <v>469485.64755939617</v>
      </c>
      <c r="AH97" s="22">
        <f t="shared" si="537"/>
        <v>453088.35230052867</v>
      </c>
      <c r="AI97" s="22">
        <f t="shared" si="537"/>
        <v>465551.6678266591</v>
      </c>
      <c r="AJ97" s="22">
        <f t="shared" si="537"/>
        <v>454989.17021512287</v>
      </c>
      <c r="AK97" s="22">
        <f t="shared" ref="AK97:AM97" si="538">AK96*$C98</f>
        <v>470304.36256943084</v>
      </c>
      <c r="AL97" s="22">
        <f t="shared" si="538"/>
        <v>470304.36256943084</v>
      </c>
      <c r="AM97" s="22">
        <f t="shared" si="538"/>
        <v>424387.7722604344</v>
      </c>
      <c r="AN97" s="23"/>
    </row>
    <row r="98" spans="2:40">
      <c r="B98" s="14" t="s">
        <v>22</v>
      </c>
      <c r="C98" s="16">
        <f>C86</f>
        <v>23800000</v>
      </c>
    </row>
    <row r="99" spans="2:40">
      <c r="B99" s="15" t="s">
        <v>23</v>
      </c>
      <c r="C99" s="17">
        <f>+C97+C98</f>
        <v>41076233.254831992</v>
      </c>
    </row>
    <row r="102" spans="2:40">
      <c r="B102" s="13" t="s">
        <v>24</v>
      </c>
      <c r="C102" s="39">
        <f>C26+C44+C62+C80+C98</f>
        <v>119000000</v>
      </c>
    </row>
    <row r="103" spans="2:40">
      <c r="B103" s="14" t="s">
        <v>25</v>
      </c>
      <c r="C103" s="16">
        <f>C25+C43+C61+C79+C97</f>
        <v>91458037.940324366</v>
      </c>
    </row>
    <row r="104" spans="2:40">
      <c r="B104" s="15" t="s">
        <v>23</v>
      </c>
      <c r="C104" s="17">
        <f>C27+C45+C63+C81+C99</f>
        <v>210458037.94032437</v>
      </c>
    </row>
  </sheetData>
  <mergeCells count="2">
    <mergeCell ref="B5:B6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Sebastian Gonzalez</dc:creator>
  <cp:keywords/>
  <dc:description/>
  <cp:lastModifiedBy>Juzgado 06 Civil Municipal - Bogotá - Bogotá D.C.</cp:lastModifiedBy>
  <cp:revision/>
  <dcterms:created xsi:type="dcterms:W3CDTF">2019-05-03T17:47:00Z</dcterms:created>
  <dcterms:modified xsi:type="dcterms:W3CDTF">2022-02-01T03:23:10Z</dcterms:modified>
  <cp:category/>
  <cp:contentStatus/>
</cp:coreProperties>
</file>