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caro\Documents\Mis documentos de trabajo\"/>
    </mc:Choice>
  </mc:AlternateContent>
  <xr:revisionPtr revIDLastSave="0" documentId="8_{A3101F90-99AD-4DC4-B0AE-FEBADC88FE29}" xr6:coauthVersionLast="47" xr6:coauthVersionMax="47" xr10:uidLastSave="{00000000-0000-0000-0000-000000000000}"/>
  <bookViews>
    <workbookView xWindow="-120" yWindow="-120" windowWidth="20730" windowHeight="11040" xr2:uid="{0208AAE6-EEEF-4EE3-878C-5AA0C1F8BB71}"/>
  </bookViews>
  <sheets>
    <sheet name="Liquidación Intereses" sheetId="1" r:id="rId1"/>
    <sheet name="Histórico Usura" sheetId="2" r:id="rId2"/>
  </sheets>
  <definedNames>
    <definedName name="_1">'Histórico Usura'!#REF!</definedName>
    <definedName name="_2">'Histórico Usura'!#REF!</definedName>
    <definedName name="_Regression_Int" localSheetId="1" hidden="1">1</definedName>
    <definedName name="A_impresión_IM" localSheetId="1">'Histórico Usura'!$A$4:$E$28</definedName>
    <definedName name="A_IMPRESIÓN_IM">'Histórico Usura'!$A$4:$E$28</definedName>
    <definedName name="_xlnm.Print_Area" localSheetId="1">'Histórico Usura'!$A$3:$F$291</definedName>
    <definedName name="HTML_CodePage" hidden="1">1252</definedName>
    <definedName name="HTML_Control" hidden="1">{"'CERTIFICADO1'!$A$1:$G$221"}</definedName>
    <definedName name="HTML_Description" hidden="1">""</definedName>
    <definedName name="HTML_Email" hidden="1">""</definedName>
    <definedName name="HTML_Header" hidden="1">""</definedName>
    <definedName name="HTML_LastUpdate" hidden="1">"2/07/2002"</definedName>
    <definedName name="HTML_LineAfter" hidden="1">FALSE</definedName>
    <definedName name="HTML_LineBefore" hidden="1">FALSE</definedName>
    <definedName name="HTML_Name" hidden="1">"Superintendencia Bancaria"</definedName>
    <definedName name="HTML_OBDlg2" hidden="1">TRUE</definedName>
    <definedName name="HTML_OBDlg4" hidden="1">TRUE</definedName>
    <definedName name="HTML_OS" hidden="1">0</definedName>
    <definedName name="HTML_PathFile" hidden="1">"C:\Mis documentos\Marlen\Marlen\TASASBCTELASIG\certificacion-internet\PRUEBA 1.htm"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I10" i="1"/>
  <c r="I8" i="1"/>
  <c r="J8" i="1" s="1"/>
  <c r="K8" i="1" s="1"/>
  <c r="L8" i="1" s="1"/>
  <c r="D201" i="2"/>
  <c r="D202" i="2"/>
  <c r="D204" i="2"/>
  <c r="D206" i="2"/>
  <c r="F207" i="2"/>
  <c r="D210" i="2"/>
  <c r="F211" i="2"/>
  <c r="H212" i="2"/>
  <c r="D213" i="2"/>
  <c r="D214" i="2"/>
  <c r="D215" i="2"/>
  <c r="F216" i="2"/>
  <c r="D217" i="2"/>
  <c r="D218" i="2"/>
  <c r="D219" i="2"/>
  <c r="F220" i="2"/>
  <c r="D221" i="2"/>
  <c r="D222" i="2"/>
  <c r="D223" i="2"/>
  <c r="D225" i="2"/>
  <c r="D226" i="2"/>
  <c r="D227" i="2"/>
  <c r="F228" i="2"/>
  <c r="H229" i="2"/>
  <c r="D230" i="2"/>
  <c r="D231" i="2"/>
  <c r="D232" i="2"/>
  <c r="F233" i="2"/>
  <c r="D235" i="2"/>
  <c r="D236" i="2"/>
  <c r="F237" i="2"/>
  <c r="D238" i="2"/>
  <c r="D239" i="2"/>
  <c r="D240" i="2"/>
  <c r="F241" i="2"/>
  <c r="D242" i="2"/>
  <c r="D243" i="2"/>
  <c r="D244" i="2"/>
  <c r="F245" i="2"/>
  <c r="D249" i="2"/>
  <c r="F250" i="2"/>
  <c r="D251" i="2"/>
  <c r="D252" i="2"/>
  <c r="D253" i="2"/>
  <c r="F254" i="2"/>
  <c r="D255" i="2"/>
  <c r="D256" i="2"/>
  <c r="D257" i="2"/>
  <c r="D259" i="2"/>
  <c r="D260" i="2"/>
  <c r="D261" i="2"/>
  <c r="F262" i="2"/>
  <c r="D264" i="2"/>
  <c r="D265" i="2"/>
  <c r="D266" i="2"/>
  <c r="F267" i="2"/>
  <c r="D270" i="2"/>
  <c r="F271" i="2"/>
  <c r="D272" i="2"/>
  <c r="D273" i="2"/>
  <c r="D274" i="2"/>
  <c r="D276" i="2"/>
  <c r="D277" i="2"/>
  <c r="R32" i="1"/>
  <c r="S32" i="1" s="1"/>
  <c r="Q30" i="1"/>
  <c r="R30" i="1" s="1"/>
  <c r="S30" i="1" s="1"/>
  <c r="P28" i="1"/>
  <c r="Q28" i="1" s="1"/>
  <c r="R28" i="1" s="1"/>
  <c r="O26" i="1"/>
  <c r="P26" i="1" s="1"/>
  <c r="N24" i="1"/>
  <c r="M22" i="1"/>
  <c r="N22" i="1" s="1"/>
  <c r="L20" i="1"/>
  <c r="M20" i="1" s="1"/>
  <c r="K18" i="1"/>
  <c r="L18" i="1" s="1"/>
  <c r="K16" i="1"/>
  <c r="L16" i="1" s="1"/>
  <c r="M16" i="1" s="1"/>
  <c r="J14" i="1"/>
  <c r="J12" i="1"/>
  <c r="K12" i="1" s="1"/>
  <c r="L12" i="1" s="1"/>
  <c r="M12" i="1" s="1"/>
  <c r="M13" i="1" s="1"/>
  <c r="R31" i="1" l="1"/>
  <c r="S31" i="1"/>
  <c r="P27" i="1"/>
  <c r="Q29" i="1"/>
  <c r="R29" i="1"/>
  <c r="R33" i="1"/>
  <c r="Q31" i="1"/>
  <c r="S33" i="1"/>
  <c r="P29" i="1"/>
  <c r="N23" i="1"/>
  <c r="O27" i="1"/>
  <c r="N25" i="1"/>
  <c r="L17" i="1"/>
  <c r="M17" i="1"/>
  <c r="J15" i="1"/>
  <c r="M23" i="1"/>
  <c r="L21" i="1"/>
  <c r="M21" i="1"/>
  <c r="K19" i="1"/>
  <c r="L19" i="1"/>
  <c r="K17" i="1"/>
  <c r="J9" i="1"/>
  <c r="L13" i="1"/>
  <c r="J13" i="1"/>
  <c r="K13" i="1"/>
  <c r="I9" i="1"/>
  <c r="I11" i="1"/>
  <c r="K9" i="1"/>
  <c r="L9" i="1"/>
  <c r="O22" i="1"/>
  <c r="T32" i="1"/>
  <c r="U32" i="1" s="1"/>
  <c r="U33" i="1" s="1"/>
  <c r="M18" i="1"/>
  <c r="N18" i="1" s="1"/>
  <c r="N19" i="1" s="1"/>
  <c r="M8" i="1"/>
  <c r="N8" i="1" s="1"/>
  <c r="N9" i="1" s="1"/>
  <c r="Q26" i="1"/>
  <c r="R26" i="1" s="1"/>
  <c r="R27" i="1" s="1"/>
  <c r="O24" i="1"/>
  <c r="N20" i="1"/>
  <c r="O20" i="1" s="1"/>
  <c r="O21" i="1" s="1"/>
  <c r="K14" i="1"/>
  <c r="K15" i="1" s="1"/>
  <c r="T30" i="1"/>
  <c r="U30" i="1" s="1"/>
  <c r="U31" i="1" s="1"/>
  <c r="S28" i="1"/>
  <c r="T28" i="1" s="1"/>
  <c r="T29" i="1" s="1"/>
  <c r="N16" i="1"/>
  <c r="N17" i="1" s="1"/>
  <c r="N12" i="1"/>
  <c r="N13" i="1" s="1"/>
  <c r="J10" i="1"/>
  <c r="J11" i="1" s="1"/>
  <c r="T31" i="1" l="1"/>
  <c r="T33" i="1"/>
  <c r="S29" i="1"/>
  <c r="Q27" i="1"/>
  <c r="P24" i="1"/>
  <c r="O25" i="1"/>
  <c r="P22" i="1"/>
  <c r="P23" i="1" s="1"/>
  <c r="O23" i="1"/>
  <c r="M19" i="1"/>
  <c r="N21" i="1"/>
  <c r="M9" i="1"/>
  <c r="P20" i="1"/>
  <c r="L14" i="1"/>
  <c r="V32" i="1"/>
  <c r="V33" i="1" s="1"/>
  <c r="V30" i="1"/>
  <c r="U28" i="1"/>
  <c r="S26" i="1"/>
  <c r="O18" i="1"/>
  <c r="O16" i="1"/>
  <c r="O12" i="1"/>
  <c r="K10" i="1"/>
  <c r="K11" i="1" s="1"/>
  <c r="O8" i="1"/>
  <c r="O9" i="1" s="1"/>
  <c r="W30" i="1" l="1"/>
  <c r="W31" i="1" s="1"/>
  <c r="V31" i="1"/>
  <c r="V28" i="1"/>
  <c r="V29" i="1" s="1"/>
  <c r="U29" i="1"/>
  <c r="T26" i="1"/>
  <c r="T27" i="1" s="1"/>
  <c r="S27" i="1"/>
  <c r="Q24" i="1"/>
  <c r="Q25" i="1" s="1"/>
  <c r="P25" i="1"/>
  <c r="Q22" i="1"/>
  <c r="Q20" i="1"/>
  <c r="Q21" i="1" s="1"/>
  <c r="P21" i="1"/>
  <c r="P18" i="1"/>
  <c r="P19" i="1" s="1"/>
  <c r="O19" i="1"/>
  <c r="P16" i="1"/>
  <c r="P17" i="1" s="1"/>
  <c r="O17" i="1"/>
  <c r="M14" i="1"/>
  <c r="L15" i="1"/>
  <c r="P12" i="1"/>
  <c r="P13" i="1" s="1"/>
  <c r="O13" i="1"/>
  <c r="W32" i="1"/>
  <c r="L10" i="1"/>
  <c r="P8" i="1"/>
  <c r="U26" i="1" l="1"/>
  <c r="V26" i="1" s="1"/>
  <c r="W28" i="1"/>
  <c r="W29" i="1" s="1"/>
  <c r="X30" i="1"/>
  <c r="X31" i="1" s="1"/>
  <c r="X32" i="1"/>
  <c r="X33" i="1" s="1"/>
  <c r="W33" i="1"/>
  <c r="R24" i="1"/>
  <c r="R22" i="1"/>
  <c r="Q23" i="1"/>
  <c r="R20" i="1"/>
  <c r="Q18" i="1"/>
  <c r="Q16" i="1"/>
  <c r="N14" i="1"/>
  <c r="N15" i="1" s="1"/>
  <c r="M15" i="1"/>
  <c r="Q12" i="1"/>
  <c r="Q13" i="1" s="1"/>
  <c r="M10" i="1"/>
  <c r="M11" i="1" s="1"/>
  <c r="L11" i="1"/>
  <c r="Q8" i="1"/>
  <c r="Q9" i="1" s="1"/>
  <c r="P9" i="1"/>
  <c r="U27" i="1" l="1"/>
  <c r="X28" i="1"/>
  <c r="X29" i="1" s="1"/>
  <c r="Y32" i="1"/>
  <c r="Z32" i="1" s="1"/>
  <c r="Z33" i="1" s="1"/>
  <c r="Y30" i="1"/>
  <c r="Y31" i="1" s="1"/>
  <c r="W26" i="1"/>
  <c r="V27" i="1"/>
  <c r="S24" i="1"/>
  <c r="R25" i="1"/>
  <c r="S22" i="1"/>
  <c r="R23" i="1"/>
  <c r="S20" i="1"/>
  <c r="R21" i="1"/>
  <c r="O14" i="1"/>
  <c r="O15" i="1" s="1"/>
  <c r="R18" i="1"/>
  <c r="Q19" i="1"/>
  <c r="R16" i="1"/>
  <c r="Q17" i="1"/>
  <c r="R8" i="1"/>
  <c r="R9" i="1" s="1"/>
  <c r="R12" i="1"/>
  <c r="R13" i="1" s="1"/>
  <c r="N10" i="1"/>
  <c r="N11" i="1" s="1"/>
  <c r="Y28" i="1" l="1"/>
  <c r="Y29" i="1" s="1"/>
  <c r="Y33" i="1"/>
  <c r="Z30" i="1"/>
  <c r="AA32" i="1"/>
  <c r="S8" i="1"/>
  <c r="S9" i="1" s="1"/>
  <c r="W27" i="1"/>
  <c r="X26" i="1"/>
  <c r="T24" i="1"/>
  <c r="S25" i="1"/>
  <c r="T22" i="1"/>
  <c r="T23" i="1" s="1"/>
  <c r="S23" i="1"/>
  <c r="T20" i="1"/>
  <c r="T21" i="1" s="1"/>
  <c r="S21" i="1"/>
  <c r="R19" i="1"/>
  <c r="S18" i="1"/>
  <c r="P14" i="1"/>
  <c r="P15" i="1" s="1"/>
  <c r="R17" i="1"/>
  <c r="S16" i="1"/>
  <c r="S12" i="1"/>
  <c r="S13" i="1" s="1"/>
  <c r="O10" i="1"/>
  <c r="O11" i="1" s="1"/>
  <c r="Z28" i="1" l="1"/>
  <c r="Z29" i="1" s="1"/>
  <c r="AA30" i="1"/>
  <c r="AA31" i="1" s="1"/>
  <c r="Z31" i="1"/>
  <c r="AB32" i="1"/>
  <c r="AA33" i="1"/>
  <c r="T8" i="1"/>
  <c r="T9" i="1" s="1"/>
  <c r="Y26" i="1"/>
  <c r="X27" i="1"/>
  <c r="T25" i="1"/>
  <c r="U24" i="1"/>
  <c r="U22" i="1"/>
  <c r="U20" i="1"/>
  <c r="U21" i="1" s="1"/>
  <c r="S19" i="1"/>
  <c r="T18" i="1"/>
  <c r="Q14" i="1"/>
  <c r="Q15" i="1" s="1"/>
  <c r="T16" i="1"/>
  <c r="U16" i="1" s="1"/>
  <c r="U17" i="1" s="1"/>
  <c r="S17" i="1"/>
  <c r="T12" i="1"/>
  <c r="P10" i="1"/>
  <c r="P11" i="1" s="1"/>
  <c r="AA28" i="1" l="1"/>
  <c r="AA29" i="1" s="1"/>
  <c r="AB30" i="1"/>
  <c r="AB31" i="1" s="1"/>
  <c r="AB33" i="1"/>
  <c r="AC32" i="1"/>
  <c r="U8" i="1"/>
  <c r="U9" i="1" s="1"/>
  <c r="Y27" i="1"/>
  <c r="Z26" i="1"/>
  <c r="V24" i="1"/>
  <c r="U25" i="1"/>
  <c r="V22" i="1"/>
  <c r="U23" i="1"/>
  <c r="R14" i="1"/>
  <c r="R15" i="1" s="1"/>
  <c r="V20" i="1"/>
  <c r="U18" i="1"/>
  <c r="U19" i="1" s="1"/>
  <c r="T19" i="1"/>
  <c r="T17" i="1"/>
  <c r="V16" i="1"/>
  <c r="U12" i="1"/>
  <c r="T13" i="1"/>
  <c r="Q10" i="1"/>
  <c r="Q11" i="1" s="1"/>
  <c r="AC30" i="1" l="1"/>
  <c r="AD30" i="1" s="1"/>
  <c r="AB28" i="1"/>
  <c r="AB29" i="1" s="1"/>
  <c r="AC33" i="1"/>
  <c r="AD32" i="1"/>
  <c r="V8" i="1"/>
  <c r="W8" i="1" s="1"/>
  <c r="W9" i="1" s="1"/>
  <c r="S14" i="1"/>
  <c r="S15" i="1" s="1"/>
  <c r="AA26" i="1"/>
  <c r="Z27" i="1"/>
  <c r="W24" i="1"/>
  <c r="W25" i="1" s="1"/>
  <c r="V25" i="1"/>
  <c r="V23" i="1"/>
  <c r="W22" i="1"/>
  <c r="W23" i="1" s="1"/>
  <c r="W20" i="1"/>
  <c r="V21" i="1"/>
  <c r="V18" i="1"/>
  <c r="V19" i="1" s="1"/>
  <c r="W16" i="1"/>
  <c r="V17" i="1"/>
  <c r="R10" i="1"/>
  <c r="R11" i="1" s="1"/>
  <c r="V12" i="1"/>
  <c r="U13" i="1"/>
  <c r="AC31" i="1" l="1"/>
  <c r="X8" i="1"/>
  <c r="Y8" i="1" s="1"/>
  <c r="AC28" i="1"/>
  <c r="AD28" i="1" s="1"/>
  <c r="AD29" i="1" s="1"/>
  <c r="T14" i="1"/>
  <c r="U14" i="1" s="1"/>
  <c r="U15" i="1" s="1"/>
  <c r="V9" i="1"/>
  <c r="AE30" i="1"/>
  <c r="AD31" i="1"/>
  <c r="AE32" i="1"/>
  <c r="AD33" i="1"/>
  <c r="AB26" i="1"/>
  <c r="AA27" i="1"/>
  <c r="X24" i="1"/>
  <c r="X22" i="1"/>
  <c r="S10" i="1"/>
  <c r="S11" i="1" s="1"/>
  <c r="X20" i="1"/>
  <c r="W21" i="1"/>
  <c r="W18" i="1"/>
  <c r="W17" i="1"/>
  <c r="X16" i="1"/>
  <c r="V13" i="1"/>
  <c r="W12" i="1"/>
  <c r="X9" i="1" l="1"/>
  <c r="AC29" i="1"/>
  <c r="T15" i="1"/>
  <c r="V14" i="1"/>
  <c r="W14" i="1" s="1"/>
  <c r="AF32" i="1"/>
  <c r="AE33" i="1"/>
  <c r="AF30" i="1"/>
  <c r="AF31" i="1" s="1"/>
  <c r="AE31" i="1"/>
  <c r="T10" i="1"/>
  <c r="U10" i="1" s="1"/>
  <c r="AE28" i="1"/>
  <c r="AC26" i="1"/>
  <c r="AB27" i="1"/>
  <c r="Y24" i="1"/>
  <c r="X25" i="1"/>
  <c r="Y22" i="1"/>
  <c r="Y23" i="1" s="1"/>
  <c r="X23" i="1"/>
  <c r="X21" i="1"/>
  <c r="Y20" i="1"/>
  <c r="X18" i="1"/>
  <c r="W19" i="1"/>
  <c r="Y16" i="1"/>
  <c r="Y17" i="1" s="1"/>
  <c r="X17" i="1"/>
  <c r="X12" i="1"/>
  <c r="W13" i="1"/>
  <c r="Z8" i="1"/>
  <c r="Y9" i="1"/>
  <c r="Z22" i="1" l="1"/>
  <c r="AA22" i="1" s="1"/>
  <c r="V15" i="1"/>
  <c r="AG30" i="1"/>
  <c r="AH30" i="1" s="1"/>
  <c r="AF33" i="1"/>
  <c r="AG32" i="1"/>
  <c r="T11" i="1"/>
  <c r="AF28" i="1"/>
  <c r="AE29" i="1"/>
  <c r="AD26" i="1"/>
  <c r="AC27" i="1"/>
  <c r="Z24" i="1"/>
  <c r="Z25" i="1" s="1"/>
  <c r="Y25" i="1"/>
  <c r="Z20" i="1"/>
  <c r="Y21" i="1"/>
  <c r="Y18" i="1"/>
  <c r="X19" i="1"/>
  <c r="Z16" i="1"/>
  <c r="X14" i="1"/>
  <c r="W15" i="1"/>
  <c r="Y12" i="1"/>
  <c r="X13" i="1"/>
  <c r="V10" i="1"/>
  <c r="U11" i="1"/>
  <c r="AA8" i="1"/>
  <c r="Z9" i="1"/>
  <c r="Z23" i="1" l="1"/>
  <c r="AG31" i="1"/>
  <c r="AA24" i="1"/>
  <c r="AA25" i="1" s="1"/>
  <c r="AG33" i="1"/>
  <c r="AH32" i="1"/>
  <c r="AI30" i="1"/>
  <c r="AH31" i="1"/>
  <c r="AG28" i="1"/>
  <c r="AF29" i="1"/>
  <c r="AE26" i="1"/>
  <c r="AE27" i="1" s="1"/>
  <c r="AD27" i="1"/>
  <c r="AB22" i="1"/>
  <c r="AA23" i="1"/>
  <c r="AA20" i="1"/>
  <c r="Z21" i="1"/>
  <c r="Z18" i="1"/>
  <c r="Y19" i="1"/>
  <c r="AA16" i="1"/>
  <c r="Z17" i="1"/>
  <c r="Y14" i="1"/>
  <c r="X15" i="1"/>
  <c r="Z12" i="1"/>
  <c r="Y13" i="1"/>
  <c r="W10" i="1"/>
  <c r="V11" i="1"/>
  <c r="AB8" i="1"/>
  <c r="AA9" i="1"/>
  <c r="AB24" i="1" l="1"/>
  <c r="AC24" i="1" s="1"/>
  <c r="AJ30" i="1"/>
  <c r="AI31" i="1"/>
  <c r="AI32" i="1"/>
  <c r="AH33" i="1"/>
  <c r="AF26" i="1"/>
  <c r="AG26" i="1" s="1"/>
  <c r="AH28" i="1"/>
  <c r="AG29" i="1"/>
  <c r="AC22" i="1"/>
  <c r="AB23" i="1"/>
  <c r="AB20" i="1"/>
  <c r="AA21" i="1"/>
  <c r="Z19" i="1"/>
  <c r="AA18" i="1"/>
  <c r="AB16" i="1"/>
  <c r="AA17" i="1"/>
  <c r="Z14" i="1"/>
  <c r="Y15" i="1"/>
  <c r="AA12" i="1"/>
  <c r="Z13" i="1"/>
  <c r="X10" i="1"/>
  <c r="W11" i="1"/>
  <c r="AC8" i="1"/>
  <c r="AB9" i="1"/>
  <c r="AB25" i="1" l="1"/>
  <c r="AK30" i="1"/>
  <c r="AJ31" i="1"/>
  <c r="AI33" i="1"/>
  <c r="AJ32" i="1"/>
  <c r="AI28" i="1"/>
  <c r="AH29" i="1"/>
  <c r="AF27" i="1"/>
  <c r="AH26" i="1"/>
  <c r="AG27" i="1"/>
  <c r="AD24" i="1"/>
  <c r="AC25" i="1"/>
  <c r="AD22" i="1"/>
  <c r="AC23" i="1"/>
  <c r="AC20" i="1"/>
  <c r="AB21" i="1"/>
  <c r="AB18" i="1"/>
  <c r="AA19" i="1"/>
  <c r="AC16" i="1"/>
  <c r="AB17" i="1"/>
  <c r="AA14" i="1"/>
  <c r="Z15" i="1"/>
  <c r="AB12" i="1"/>
  <c r="AA13" i="1"/>
  <c r="Y10" i="1"/>
  <c r="X11" i="1"/>
  <c r="AD8" i="1"/>
  <c r="AC9" i="1"/>
  <c r="AK32" i="1" l="1"/>
  <c r="AJ33" i="1"/>
  <c r="AL30" i="1"/>
  <c r="AK31" i="1"/>
  <c r="AJ28" i="1"/>
  <c r="AI29" i="1"/>
  <c r="AI26" i="1"/>
  <c r="AH27" i="1"/>
  <c r="AE24" i="1"/>
  <c r="AD25" i="1"/>
  <c r="AE22" i="1"/>
  <c r="AD23" i="1"/>
  <c r="AD20" i="1"/>
  <c r="AC21" i="1"/>
  <c r="AC18" i="1"/>
  <c r="AB19" i="1"/>
  <c r="AD16" i="1"/>
  <c r="AC17" i="1"/>
  <c r="AB14" i="1"/>
  <c r="AA15" i="1"/>
  <c r="AC12" i="1"/>
  <c r="AB13" i="1"/>
  <c r="Z10" i="1"/>
  <c r="Y11" i="1"/>
  <c r="AE8" i="1"/>
  <c r="AD9" i="1"/>
  <c r="AM30" i="1" l="1"/>
  <c r="AL31" i="1"/>
  <c r="AL32" i="1"/>
  <c r="AK33" i="1"/>
  <c r="AK28" i="1"/>
  <c r="AJ29" i="1"/>
  <c r="AJ26" i="1"/>
  <c r="AI27" i="1"/>
  <c r="AF24" i="1"/>
  <c r="AE25" i="1"/>
  <c r="AF22" i="1"/>
  <c r="AE23" i="1"/>
  <c r="AE20" i="1"/>
  <c r="AD21" i="1"/>
  <c r="AD18" i="1"/>
  <c r="AC19" i="1"/>
  <c r="AE16" i="1"/>
  <c r="AD17" i="1"/>
  <c r="AC14" i="1"/>
  <c r="AB15" i="1"/>
  <c r="AD12" i="1"/>
  <c r="AC13" i="1"/>
  <c r="AA10" i="1"/>
  <c r="Z11" i="1"/>
  <c r="AF8" i="1"/>
  <c r="AE9" i="1"/>
  <c r="AM32" i="1" l="1"/>
  <c r="AL33" i="1"/>
  <c r="AN30" i="1"/>
  <c r="AM31" i="1"/>
  <c r="AL28" i="1"/>
  <c r="AK29" i="1"/>
  <c r="AK26" i="1"/>
  <c r="AJ27" i="1"/>
  <c r="AG24" i="1"/>
  <c r="AF25" i="1"/>
  <c r="AG22" i="1"/>
  <c r="AF23" i="1"/>
  <c r="AF20" i="1"/>
  <c r="AE21" i="1"/>
  <c r="AE18" i="1"/>
  <c r="AD19" i="1"/>
  <c r="AF16" i="1"/>
  <c r="AE17" i="1"/>
  <c r="AD14" i="1"/>
  <c r="AC15" i="1"/>
  <c r="AE12" i="1"/>
  <c r="AD13" i="1"/>
  <c r="AB10" i="1"/>
  <c r="AA11" i="1"/>
  <c r="AG8" i="1"/>
  <c r="AF9" i="1"/>
  <c r="AN31" i="1" l="1"/>
  <c r="F30" i="1" s="1"/>
  <c r="E30" i="1"/>
  <c r="AN32" i="1"/>
  <c r="AM33" i="1"/>
  <c r="AM28" i="1"/>
  <c r="AL29" i="1"/>
  <c r="AL26" i="1"/>
  <c r="AK27" i="1"/>
  <c r="AH24" i="1"/>
  <c r="AG25" i="1"/>
  <c r="AH22" i="1"/>
  <c r="AG23" i="1"/>
  <c r="AG20" i="1"/>
  <c r="AF21" i="1"/>
  <c r="AF18" i="1"/>
  <c r="AE19" i="1"/>
  <c r="AG16" i="1"/>
  <c r="AF17" i="1"/>
  <c r="AE14" i="1"/>
  <c r="AD15" i="1"/>
  <c r="AF12" i="1"/>
  <c r="AE13" i="1"/>
  <c r="AC10" i="1"/>
  <c r="AB11" i="1"/>
  <c r="AH8" i="1"/>
  <c r="AG9" i="1"/>
  <c r="AN33" i="1" l="1"/>
  <c r="F32" i="1" s="1"/>
  <c r="E32" i="1"/>
  <c r="AN28" i="1"/>
  <c r="AM29" i="1"/>
  <c r="AM26" i="1"/>
  <c r="AL27" i="1"/>
  <c r="AI24" i="1"/>
  <c r="AH25" i="1"/>
  <c r="AI22" i="1"/>
  <c r="AH23" i="1"/>
  <c r="AH20" i="1"/>
  <c r="AG21" i="1"/>
  <c r="AG18" i="1"/>
  <c r="AF19" i="1"/>
  <c r="AH16" i="1"/>
  <c r="AG17" i="1"/>
  <c r="AF14" i="1"/>
  <c r="AE15" i="1"/>
  <c r="AG12" i="1"/>
  <c r="AF13" i="1"/>
  <c r="AD10" i="1"/>
  <c r="AC11" i="1"/>
  <c r="AI8" i="1"/>
  <c r="AH9" i="1"/>
  <c r="AN29" i="1" l="1"/>
  <c r="F28" i="1" s="1"/>
  <c r="E28" i="1"/>
  <c r="AN26" i="1"/>
  <c r="AM27" i="1"/>
  <c r="AJ24" i="1"/>
  <c r="AI25" i="1"/>
  <c r="AJ22" i="1"/>
  <c r="AI23" i="1"/>
  <c r="AI20" i="1"/>
  <c r="AH21" i="1"/>
  <c r="AH18" i="1"/>
  <c r="AG19" i="1"/>
  <c r="AI16" i="1"/>
  <c r="AH17" i="1"/>
  <c r="AG14" i="1"/>
  <c r="AF15" i="1"/>
  <c r="AH12" i="1"/>
  <c r="AG13" i="1"/>
  <c r="AE10" i="1"/>
  <c r="AD11" i="1"/>
  <c r="AJ8" i="1"/>
  <c r="AI9" i="1"/>
  <c r="AN27" i="1" l="1"/>
  <c r="F26" i="1" s="1"/>
  <c r="E26" i="1"/>
  <c r="AK24" i="1"/>
  <c r="AJ25" i="1"/>
  <c r="AK22" i="1"/>
  <c r="AJ23" i="1"/>
  <c r="AJ20" i="1"/>
  <c r="AI21" i="1"/>
  <c r="AI18" i="1"/>
  <c r="AH19" i="1"/>
  <c r="AJ16" i="1"/>
  <c r="AI17" i="1"/>
  <c r="AH14" i="1"/>
  <c r="AG15" i="1"/>
  <c r="AI12" i="1"/>
  <c r="AH13" i="1"/>
  <c r="AF10" i="1"/>
  <c r="AE11" i="1"/>
  <c r="AK8" i="1"/>
  <c r="AJ9" i="1"/>
  <c r="AL24" i="1" l="1"/>
  <c r="AK25" i="1"/>
  <c r="AL22" i="1"/>
  <c r="AK23" i="1"/>
  <c r="AK20" i="1"/>
  <c r="AJ21" i="1"/>
  <c r="AJ18" i="1"/>
  <c r="AI19" i="1"/>
  <c r="AK16" i="1"/>
  <c r="AJ17" i="1"/>
  <c r="AI14" i="1"/>
  <c r="AH15" i="1"/>
  <c r="AJ12" i="1"/>
  <c r="AI13" i="1"/>
  <c r="AG10" i="1"/>
  <c r="AF11" i="1"/>
  <c r="AL8" i="1"/>
  <c r="AK9" i="1"/>
  <c r="AM24" i="1" l="1"/>
  <c r="AL25" i="1"/>
  <c r="AM22" i="1"/>
  <c r="AL23" i="1"/>
  <c r="AL20" i="1"/>
  <c r="AK21" i="1"/>
  <c r="AK18" i="1"/>
  <c r="AJ19" i="1"/>
  <c r="AL16" i="1"/>
  <c r="AK17" i="1"/>
  <c r="AJ14" i="1"/>
  <c r="AI15" i="1"/>
  <c r="AK12" i="1"/>
  <c r="AJ13" i="1"/>
  <c r="AH10" i="1"/>
  <c r="AG11" i="1"/>
  <c r="AM8" i="1"/>
  <c r="AL9" i="1"/>
  <c r="AN24" i="1" l="1"/>
  <c r="AM25" i="1"/>
  <c r="AN22" i="1"/>
  <c r="AM23" i="1"/>
  <c r="AM20" i="1"/>
  <c r="AL21" i="1"/>
  <c r="AL18" i="1"/>
  <c r="AK19" i="1"/>
  <c r="AM16" i="1"/>
  <c r="AL17" i="1"/>
  <c r="AK14" i="1"/>
  <c r="AJ15" i="1"/>
  <c r="AL12" i="1"/>
  <c r="AK13" i="1"/>
  <c r="AI10" i="1"/>
  <c r="AH11" i="1"/>
  <c r="AN8" i="1"/>
  <c r="AM9" i="1"/>
  <c r="AN25" i="1" l="1"/>
  <c r="F24" i="1" s="1"/>
  <c r="E24" i="1"/>
  <c r="AN23" i="1"/>
  <c r="F22" i="1" s="1"/>
  <c r="E22" i="1"/>
  <c r="AN9" i="1"/>
  <c r="F8" i="1" s="1"/>
  <c r="E8" i="1"/>
  <c r="AN20" i="1"/>
  <c r="AM21" i="1"/>
  <c r="AM18" i="1"/>
  <c r="AL19" i="1"/>
  <c r="AN16" i="1"/>
  <c r="AM17" i="1"/>
  <c r="AL14" i="1"/>
  <c r="AK15" i="1"/>
  <c r="AM12" i="1"/>
  <c r="AL13" i="1"/>
  <c r="AJ10" i="1"/>
  <c r="AI11" i="1"/>
  <c r="AN21" i="1" l="1"/>
  <c r="F20" i="1" s="1"/>
  <c r="E20" i="1"/>
  <c r="AN17" i="1"/>
  <c r="F16" i="1" s="1"/>
  <c r="E16" i="1"/>
  <c r="AN18" i="1"/>
  <c r="AM19" i="1"/>
  <c r="AM14" i="1"/>
  <c r="AL15" i="1"/>
  <c r="AN12" i="1"/>
  <c r="AM13" i="1"/>
  <c r="AK10" i="1"/>
  <c r="AJ11" i="1"/>
  <c r="AN19" i="1" l="1"/>
  <c r="F18" i="1" s="1"/>
  <c r="E18" i="1"/>
  <c r="AN13" i="1"/>
  <c r="F12" i="1" s="1"/>
  <c r="E12" i="1"/>
  <c r="AN14" i="1"/>
  <c r="AM15" i="1"/>
  <c r="AL10" i="1"/>
  <c r="AK11" i="1"/>
  <c r="AN15" i="1" l="1"/>
  <c r="F14" i="1" s="1"/>
  <c r="E14" i="1"/>
  <c r="AM10" i="1"/>
  <c r="AL11" i="1"/>
  <c r="AN10" i="1" l="1"/>
  <c r="AM11" i="1"/>
  <c r="AN11" i="1" l="1"/>
  <c r="F10" i="1" s="1"/>
  <c r="E10" i="1"/>
  <c r="F36" i="1" l="1"/>
  <c r="F38" i="1" s="1"/>
  <c r="F40" i="1" l="1"/>
</calcChain>
</file>

<file path=xl/sharedStrings.xml><?xml version="1.0" encoding="utf-8"?>
<sst xmlns="http://schemas.openxmlformats.org/spreadsheetml/2006/main" count="124" uniqueCount="66">
  <si>
    <t>Juzgado 50 Civil del Circuito de Bogotá</t>
  </si>
  <si>
    <t>Proceso Ejecutivo 11001 31 03 050 2020 00215 00</t>
  </si>
  <si>
    <t>Corte</t>
  </si>
  <si>
    <t>Liquidación del crédito conforme mandamiento de pago de fecha 19 de noviembre de 2020,
en concordancia con el Artículo 446 del Código General del Proceso</t>
  </si>
  <si>
    <t>Interés Anual</t>
  </si>
  <si>
    <t>Interés Diario</t>
  </si>
  <si>
    <t>Concepto</t>
  </si>
  <si>
    <t>Fecha de Mora</t>
  </si>
  <si>
    <t>Valor en Mora</t>
  </si>
  <si>
    <t>Días de Mora</t>
  </si>
  <si>
    <t>Intereses de Mora</t>
  </si>
  <si>
    <t>Cuota 1/36</t>
  </si>
  <si>
    <t>Interés de Mora</t>
  </si>
  <si>
    <t>Abono extraordinario a capital 1/3</t>
  </si>
  <si>
    <t>Cuota 2/36</t>
  </si>
  <si>
    <t>Abono extraordinario a capital 2/3</t>
  </si>
  <si>
    <t>Cuota 3/36</t>
  </si>
  <si>
    <t>Abono extraordinario a capital 3/3</t>
  </si>
  <si>
    <t>Cuota 4/36</t>
  </si>
  <si>
    <t>Cuota 5/36</t>
  </si>
  <si>
    <t>Cuota 6/36</t>
  </si>
  <si>
    <t>Cuota 7/36</t>
  </si>
  <si>
    <t>Cuota 8/36</t>
  </si>
  <si>
    <t>Cuota 9/36</t>
  </si>
  <si>
    <t>Capital acelerado (numeral 25 del mandamiento de pago)</t>
  </si>
  <si>
    <t>Capital Insoluto</t>
  </si>
  <si>
    <r>
      <t xml:space="preserve">Intereses de mora certificado por la Superintendencia Financiera (Ver el link </t>
    </r>
    <r>
      <rPr>
        <u/>
        <sz val="11"/>
        <color rgb="FF0070C0"/>
        <rFont val="Calibri"/>
        <family val="2"/>
        <scheme val="minor"/>
      </rPr>
      <t>https://www.google.com/url?sa=t&amp;rct=j&amp;q=&amp;esrc=s&amp;source=web&amp;cd=&amp;ved=2ahUKEwiqx8TduIP6AhWdmIQIHUSTA5YQFnoECAQQAQ&amp;url=https%3A%2F%2Fwww.superfinanciera.gov.co%2Fdescargas%3Fcom%3Dinstitucional%26name%3DpubFile3510%26downloadname%3Dinteres.xls&amp;usg=AOvVaw0nN3y0te9U9FHILGBktGGa</t>
    </r>
    <r>
      <rPr>
        <sz val="11"/>
        <color theme="1"/>
        <rFont val="Calibri"/>
        <family val="2"/>
        <scheme val="minor"/>
      </rPr>
      <t>)</t>
    </r>
  </si>
  <si>
    <t>Costas del proceso, conforme sentencia del 29 de agosto de 2022, Resuelve Cuarto</t>
  </si>
  <si>
    <t>Honorarios de cobranza, conforme Contrato de Prestación de Servicios Profesionales de fecha 14 de agosto de 2020</t>
  </si>
  <si>
    <t>Total, crédito liquidado al 8 de septiembre de 2022</t>
  </si>
  <si>
    <t>DESDE</t>
  </si>
  <si>
    <t>HASTA</t>
  </si>
  <si>
    <t>INTERÉS ANUAL EFECTIVO</t>
  </si>
  <si>
    <t>INTERÉS BANCARIO CORRIENTE</t>
  </si>
  <si>
    <t>TASA DE USURA</t>
  </si>
  <si>
    <t>01-Jul-97</t>
  </si>
  <si>
    <t>01-Sep-97</t>
  </si>
  <si>
    <t>01-Oct-97</t>
  </si>
  <si>
    <t>01-Nov-97</t>
  </si>
  <si>
    <t>01-Dic-97</t>
  </si>
  <si>
    <t>01-Ene-98</t>
  </si>
  <si>
    <t>01-Feb-98</t>
  </si>
  <si>
    <t>01-Mar-98</t>
  </si>
  <si>
    <t>01-Abr-98</t>
  </si>
  <si>
    <t>01-May-98</t>
  </si>
  <si>
    <t>01-Jun-98</t>
  </si>
  <si>
    <t>01-Jul-98</t>
  </si>
  <si>
    <t>01-Ago-98</t>
  </si>
  <si>
    <t>01-Sep-98</t>
  </si>
  <si>
    <t>Notas:</t>
  </si>
  <si>
    <t>Con la Ley 510 de agosto de 1999, se estipula el  Interés de Mora equivalente a 1.5  el Interés Bancario Corriente.</t>
  </si>
  <si>
    <t>Con la Ley 599 del 24 de julio de 2000, se estipula el Interés de Usura equivalente a 1.5 el Interés Bancario Corriente, cálculo que entra en vigencia a partir del 24 de julio de 2001.</t>
  </si>
  <si>
    <t>VIGENCIA</t>
  </si>
  <si>
    <t>COMERCIAL</t>
  </si>
  <si>
    <t>CONSUMO</t>
  </si>
  <si>
    <t>MICROCRÉDITO</t>
  </si>
  <si>
    <t>TASA DE USURA
1.5 veces el Interés Bancario Corriente</t>
  </si>
  <si>
    <t>CRÉDITO COMERCIAL Y DE CONSUMO</t>
  </si>
  <si>
    <t>Con el decreto 4090 de 2006, se certifica el interés bancario corriente correspondiente a las modalidades de crédito: comercial, consumo y microcrédito</t>
  </si>
  <si>
    <t>Con el decreto 519 de 2007, se certifica el interés bancario corriente correspondiente a las modalidades de crédito: consumo y ordinario y microcrédito</t>
  </si>
  <si>
    <t>CRÉDITO DE CONSUMO Y ORDINARIO</t>
  </si>
  <si>
    <t>CONSUMO DE BAJO MONTO</t>
  </si>
  <si>
    <t xml:space="preserve"> </t>
  </si>
  <si>
    <t>Para consumo y odinario la Información corresponde a las 4 semanas anteriores a la certificación .</t>
  </si>
  <si>
    <t>Para microcrédito la información corresponde a las 12 semanas anteriores a la certificación.</t>
  </si>
  <si>
    <t>Para consumo de bajo monto , la información corresponde a los últimos 12 meses.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</si>
</sst>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Helv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Helv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double">
        <color indexed="64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dashed">
        <color indexed="64"/>
      </left>
      <right style="dashed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3" fillId="0" borderId="0"/>
    <xf numFmtId="9" fontId="5" fillId="0" borderId="0" applyFont="0" applyFill="0" applyBorder="0" applyAlignment="0" applyProtection="0"/>
  </cellStyleXfs>
  <cellXfs count="213">
    <xf numFmtId="0" fontId="0" fillId="0" borderId="0" xfId="0"/>
    <xf numFmtId="3" fontId="0" fillId="0" borderId="0" xfId="0" applyNumberFormat="1"/>
    <xf numFmtId="164" fontId="4" fillId="0" borderId="0" xfId="2" applyFont="1" applyAlignment="1">
      <alignment vertical="center"/>
    </xf>
    <xf numFmtId="164" fontId="4" fillId="0" borderId="0" xfId="2" applyFont="1" applyAlignment="1">
      <alignment horizontal="center" vertical="center"/>
    </xf>
    <xf numFmtId="164" fontId="3" fillId="0" borderId="0" xfId="2" applyAlignment="1">
      <alignment vertical="center"/>
    </xf>
    <xf numFmtId="164" fontId="3" fillId="0" borderId="0" xfId="2" applyAlignment="1">
      <alignment horizontal="center" vertical="center"/>
    </xf>
    <xf numFmtId="164" fontId="4" fillId="2" borderId="0" xfId="2" applyFont="1" applyFill="1" applyAlignment="1">
      <alignment vertical="center"/>
    </xf>
    <xf numFmtId="164" fontId="5" fillId="0" borderId="0" xfId="2" applyFont="1" applyAlignment="1">
      <alignment vertical="center"/>
    </xf>
    <xf numFmtId="164" fontId="5" fillId="0" borderId="0" xfId="2" applyFont="1" applyAlignment="1">
      <alignment horizontal="center" vertical="center"/>
    </xf>
    <xf numFmtId="164" fontId="5" fillId="0" borderId="0" xfId="2" quotePrefix="1" applyFont="1" applyAlignment="1">
      <alignment horizontal="left" vertical="center"/>
    </xf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6" fillId="0" borderId="0" xfId="2" applyFont="1" applyAlignment="1">
      <alignment vertical="top"/>
    </xf>
    <xf numFmtId="10" fontId="5" fillId="0" borderId="0" xfId="2" applyNumberFormat="1" applyFont="1" applyAlignment="1">
      <alignment horizontal="center" vertical="center"/>
    </xf>
    <xf numFmtId="10" fontId="5" fillId="0" borderId="0" xfId="2" applyNumberFormat="1" applyFont="1" applyAlignment="1">
      <alignment horizontal="center" vertical="center" wrapText="1"/>
    </xf>
    <xf numFmtId="15" fontId="5" fillId="0" borderId="0" xfId="2" applyNumberFormat="1" applyFont="1" applyAlignment="1">
      <alignment horizontal="left" vertical="center"/>
    </xf>
    <xf numFmtId="10" fontId="5" fillId="0" borderId="1" xfId="2" applyNumberFormat="1" applyFont="1" applyBorder="1" applyAlignment="1">
      <alignment horizontal="center" vertical="center"/>
    </xf>
    <xf numFmtId="10" fontId="5" fillId="0" borderId="2" xfId="2" applyNumberFormat="1" applyFont="1" applyBorder="1" applyAlignment="1">
      <alignment horizontal="center" vertical="center" wrapText="1"/>
    </xf>
    <xf numFmtId="10" fontId="5" fillId="0" borderId="3" xfId="2" applyNumberFormat="1" applyFont="1" applyBorder="1" applyAlignment="1">
      <alignment horizontal="center" vertical="center"/>
    </xf>
    <xf numFmtId="10" fontId="5" fillId="0" borderId="4" xfId="2" applyNumberFormat="1" applyFont="1" applyBorder="1" applyAlignment="1">
      <alignment horizontal="center" vertical="center"/>
    </xf>
    <xf numFmtId="10" fontId="5" fillId="0" borderId="5" xfId="2" applyNumberFormat="1" applyFont="1" applyBorder="1" applyAlignment="1">
      <alignment horizontal="center" vertical="center"/>
    </xf>
    <xf numFmtId="15" fontId="5" fillId="0" borderId="6" xfId="2" applyNumberFormat="1" applyFont="1" applyBorder="1" applyAlignment="1">
      <alignment horizontal="left" vertical="center"/>
    </xf>
    <xf numFmtId="15" fontId="5" fillId="0" borderId="7" xfId="2" applyNumberFormat="1" applyFont="1" applyBorder="1" applyAlignment="1">
      <alignment horizontal="left" vertical="center"/>
    </xf>
    <xf numFmtId="10" fontId="5" fillId="0" borderId="8" xfId="2" applyNumberFormat="1" applyFont="1" applyBorder="1" applyAlignment="1">
      <alignment horizontal="center" vertical="center"/>
    </xf>
    <xf numFmtId="10" fontId="5" fillId="0" borderId="9" xfId="2" applyNumberFormat="1" applyFont="1" applyBorder="1" applyAlignment="1">
      <alignment horizontal="center" vertical="center" wrapText="1"/>
    </xf>
    <xf numFmtId="10" fontId="5" fillId="0" borderId="10" xfId="2" applyNumberFormat="1" applyFont="1" applyBorder="1" applyAlignment="1">
      <alignment horizontal="center" vertical="center"/>
    </xf>
    <xf numFmtId="10" fontId="5" fillId="0" borderId="11" xfId="2" applyNumberFormat="1" applyFont="1" applyBorder="1" applyAlignment="1">
      <alignment horizontal="center" vertical="center"/>
    </xf>
    <xf numFmtId="15" fontId="5" fillId="0" borderId="10" xfId="2" applyNumberFormat="1" applyFont="1" applyBorder="1" applyAlignment="1">
      <alignment horizontal="left" vertical="center"/>
    </xf>
    <xf numFmtId="15" fontId="5" fillId="0" borderId="12" xfId="2" applyNumberFormat="1" applyFont="1" applyBorder="1" applyAlignment="1">
      <alignment horizontal="left" vertical="center"/>
    </xf>
    <xf numFmtId="10" fontId="5" fillId="0" borderId="9" xfId="2" applyNumberFormat="1" applyFont="1" applyBorder="1" applyAlignment="1">
      <alignment horizontal="center" vertical="center"/>
    </xf>
    <xf numFmtId="10" fontId="5" fillId="0" borderId="13" xfId="2" applyNumberFormat="1" applyFont="1" applyBorder="1" applyAlignment="1">
      <alignment horizontal="center" vertical="center"/>
    </xf>
    <xf numFmtId="15" fontId="5" fillId="0" borderId="9" xfId="2" applyNumberFormat="1" applyFont="1" applyBorder="1" applyAlignment="1">
      <alignment horizontal="left" vertical="center"/>
    </xf>
    <xf numFmtId="15" fontId="5" fillId="0" borderId="14" xfId="2" applyNumberFormat="1" applyFont="1" applyBorder="1" applyAlignment="1">
      <alignment horizontal="left" vertical="center"/>
    </xf>
    <xf numFmtId="10" fontId="5" fillId="0" borderId="15" xfId="2" applyNumberFormat="1" applyFont="1" applyBorder="1" applyAlignment="1">
      <alignment horizontal="center" vertical="center"/>
    </xf>
    <xf numFmtId="10" fontId="5" fillId="0" borderId="16" xfId="2" applyNumberFormat="1" applyFont="1" applyBorder="1" applyAlignment="1">
      <alignment horizontal="center" vertical="center"/>
    </xf>
    <xf numFmtId="10" fontId="5" fillId="0" borderId="17" xfId="2" applyNumberFormat="1" applyFont="1" applyBorder="1" applyAlignment="1">
      <alignment horizontal="center" vertical="center" wrapText="1"/>
    </xf>
    <xf numFmtId="10" fontId="5" fillId="0" borderId="18" xfId="2" applyNumberFormat="1" applyFont="1" applyBorder="1" applyAlignment="1">
      <alignment horizontal="center" vertical="center"/>
    </xf>
    <xf numFmtId="15" fontId="5" fillId="0" borderId="19" xfId="2" applyNumberFormat="1" applyFont="1" applyBorder="1" applyAlignment="1">
      <alignment horizontal="left" vertical="center"/>
    </xf>
    <xf numFmtId="15" fontId="5" fillId="0" borderId="20" xfId="2" applyNumberFormat="1" applyFont="1" applyBorder="1" applyAlignment="1">
      <alignment horizontal="left" vertical="center"/>
    </xf>
    <xf numFmtId="15" fontId="5" fillId="0" borderId="8" xfId="2" applyNumberFormat="1" applyFont="1" applyBorder="1" applyAlignment="1">
      <alignment horizontal="left" vertical="center"/>
    </xf>
    <xf numFmtId="15" fontId="5" fillId="0" borderId="21" xfId="2" applyNumberFormat="1" applyFont="1" applyBorder="1" applyAlignment="1">
      <alignment horizontal="left" vertical="center"/>
    </xf>
    <xf numFmtId="15" fontId="5" fillId="0" borderId="15" xfId="2" applyNumberFormat="1" applyFont="1" applyBorder="1" applyAlignment="1">
      <alignment horizontal="left" vertical="center"/>
    </xf>
    <xf numFmtId="10" fontId="5" fillId="0" borderId="15" xfId="2" applyNumberFormat="1" applyFont="1" applyBorder="1" applyAlignment="1">
      <alignment horizontal="center" vertical="center" wrapText="1"/>
    </xf>
    <xf numFmtId="15" fontId="5" fillId="0" borderId="22" xfId="2" applyNumberFormat="1" applyFont="1" applyBorder="1" applyAlignment="1">
      <alignment horizontal="left" vertical="center"/>
    </xf>
    <xf numFmtId="15" fontId="5" fillId="0" borderId="23" xfId="2" applyNumberFormat="1" applyFont="1" applyBorder="1" applyAlignment="1">
      <alignment horizontal="left" vertical="center"/>
    </xf>
    <xf numFmtId="15" fontId="5" fillId="0" borderId="24" xfId="2" applyNumberFormat="1" applyFont="1" applyBorder="1" applyAlignment="1">
      <alignment horizontal="left" vertical="center"/>
    </xf>
    <xf numFmtId="10" fontId="5" fillId="0" borderId="25" xfId="2" applyNumberFormat="1" applyFont="1" applyBorder="1" applyAlignment="1">
      <alignment horizontal="center" vertical="center"/>
    </xf>
    <xf numFmtId="10" fontId="5" fillId="0" borderId="26" xfId="2" applyNumberFormat="1" applyFont="1" applyBorder="1" applyAlignment="1">
      <alignment horizontal="center" vertical="center"/>
    </xf>
    <xf numFmtId="10" fontId="5" fillId="0" borderId="27" xfId="2" applyNumberFormat="1" applyFont="1" applyBorder="1" applyAlignment="1">
      <alignment horizontal="center" vertical="center"/>
    </xf>
    <xf numFmtId="164" fontId="7" fillId="0" borderId="9" xfId="2" applyFont="1" applyBorder="1" applyAlignment="1">
      <alignment vertical="center"/>
    </xf>
    <xf numFmtId="10" fontId="5" fillId="0" borderId="28" xfId="2" applyNumberFormat="1" applyFont="1" applyBorder="1" applyAlignment="1">
      <alignment horizontal="center" vertical="center"/>
    </xf>
    <xf numFmtId="10" fontId="5" fillId="0" borderId="24" xfId="2" applyNumberFormat="1" applyFont="1" applyBorder="1" applyAlignment="1">
      <alignment horizontal="center" vertical="center"/>
    </xf>
    <xf numFmtId="15" fontId="5" fillId="0" borderId="29" xfId="2" applyNumberFormat="1" applyFont="1" applyBorder="1" applyAlignment="1">
      <alignment horizontal="left" vertical="center"/>
    </xf>
    <xf numFmtId="15" fontId="5" fillId="0" borderId="30" xfId="2" applyNumberFormat="1" applyFont="1" applyBorder="1" applyAlignment="1">
      <alignment horizontal="left" vertical="center"/>
    </xf>
    <xf numFmtId="15" fontId="5" fillId="0" borderId="31" xfId="2" applyNumberFormat="1" applyFont="1" applyBorder="1" applyAlignment="1">
      <alignment horizontal="left" vertical="center"/>
    </xf>
    <xf numFmtId="15" fontId="5" fillId="0" borderId="32" xfId="2" applyNumberFormat="1" applyFont="1" applyBorder="1" applyAlignment="1">
      <alignment horizontal="left" vertical="center"/>
    </xf>
    <xf numFmtId="10" fontId="5" fillId="0" borderId="33" xfId="2" applyNumberFormat="1" applyFont="1" applyBorder="1" applyAlignment="1">
      <alignment horizontal="center" vertical="center"/>
    </xf>
    <xf numFmtId="10" fontId="5" fillId="0" borderId="34" xfId="2" applyNumberFormat="1" applyFont="1" applyBorder="1" applyAlignment="1">
      <alignment horizontal="center" vertical="center"/>
    </xf>
    <xf numFmtId="10" fontId="5" fillId="0" borderId="35" xfId="2" applyNumberFormat="1" applyFont="1" applyBorder="1" applyAlignment="1">
      <alignment horizontal="center" vertical="center"/>
    </xf>
    <xf numFmtId="10" fontId="5" fillId="0" borderId="36" xfId="2" applyNumberFormat="1" applyFont="1" applyBorder="1" applyAlignment="1">
      <alignment horizontal="center" vertical="center"/>
    </xf>
    <xf numFmtId="10" fontId="5" fillId="0" borderId="37" xfId="2" applyNumberFormat="1" applyFont="1" applyBorder="1" applyAlignment="1">
      <alignment horizontal="center" vertical="center" wrapText="1"/>
    </xf>
    <xf numFmtId="10" fontId="5" fillId="0" borderId="23" xfId="2" applyNumberFormat="1" applyFont="1" applyBorder="1" applyAlignment="1">
      <alignment horizontal="center" vertical="center"/>
    </xf>
    <xf numFmtId="10" fontId="5" fillId="0" borderId="38" xfId="2" applyNumberFormat="1" applyFont="1" applyBorder="1" applyAlignment="1">
      <alignment horizontal="center" vertical="center"/>
    </xf>
    <xf numFmtId="10" fontId="5" fillId="0" borderId="39" xfId="2" applyNumberFormat="1" applyFont="1" applyBorder="1" applyAlignment="1">
      <alignment horizontal="center" vertical="center"/>
    </xf>
    <xf numFmtId="10" fontId="5" fillId="0" borderId="40" xfId="2" applyNumberFormat="1" applyFont="1" applyBorder="1" applyAlignment="1">
      <alignment horizontal="center" vertical="center"/>
    </xf>
    <xf numFmtId="10" fontId="5" fillId="0" borderId="41" xfId="2" applyNumberFormat="1" applyFont="1" applyBorder="1" applyAlignment="1">
      <alignment horizontal="center" vertical="center"/>
    </xf>
    <xf numFmtId="10" fontId="5" fillId="0" borderId="42" xfId="2" applyNumberFormat="1" applyFont="1" applyBorder="1" applyAlignment="1">
      <alignment horizontal="center" vertical="center"/>
    </xf>
    <xf numFmtId="10" fontId="5" fillId="0" borderId="43" xfId="2" applyNumberFormat="1" applyFont="1" applyBorder="1" applyAlignment="1">
      <alignment horizontal="center" vertical="center"/>
    </xf>
    <xf numFmtId="10" fontId="5" fillId="0" borderId="44" xfId="2" applyNumberFormat="1" applyFont="1" applyBorder="1" applyAlignment="1">
      <alignment horizontal="center" vertical="center"/>
    </xf>
    <xf numFmtId="10" fontId="5" fillId="0" borderId="45" xfId="2" applyNumberFormat="1" applyFont="1" applyBorder="1" applyAlignment="1">
      <alignment horizontal="center" vertical="center"/>
    </xf>
    <xf numFmtId="10" fontId="5" fillId="0" borderId="46" xfId="2" applyNumberFormat="1" applyFont="1" applyBorder="1" applyAlignment="1">
      <alignment horizontal="center" vertical="center"/>
    </xf>
    <xf numFmtId="10" fontId="5" fillId="0" borderId="47" xfId="2" applyNumberFormat="1" applyFont="1" applyBorder="1" applyAlignment="1">
      <alignment horizontal="center" vertical="center"/>
    </xf>
    <xf numFmtId="10" fontId="5" fillId="0" borderId="48" xfId="2" applyNumberFormat="1" applyFont="1" applyBorder="1" applyAlignment="1">
      <alignment horizontal="center" vertical="center"/>
    </xf>
    <xf numFmtId="15" fontId="5" fillId="0" borderId="49" xfId="2" applyNumberFormat="1" applyFont="1" applyBorder="1" applyAlignment="1">
      <alignment horizontal="left" vertical="center"/>
    </xf>
    <xf numFmtId="15" fontId="5" fillId="0" borderId="50" xfId="2" applyNumberFormat="1" applyFont="1" applyBorder="1" applyAlignment="1">
      <alignment horizontal="left" vertical="center"/>
    </xf>
    <xf numFmtId="15" fontId="5" fillId="0" borderId="51" xfId="2" applyNumberFormat="1" applyFont="1" applyBorder="1" applyAlignment="1">
      <alignment horizontal="left" vertical="center"/>
    </xf>
    <xf numFmtId="10" fontId="5" fillId="0" borderId="31" xfId="2" applyNumberFormat="1" applyFont="1" applyBorder="1" applyAlignment="1">
      <alignment horizontal="center" vertical="center" wrapText="1"/>
    </xf>
    <xf numFmtId="15" fontId="5" fillId="0" borderId="11" xfId="2" applyNumberFormat="1" applyFont="1" applyBorder="1" applyAlignment="1">
      <alignment horizontal="left" vertical="center"/>
    </xf>
    <xf numFmtId="15" fontId="5" fillId="0" borderId="52" xfId="2" applyNumberFormat="1" applyFont="1" applyBorder="1" applyAlignment="1">
      <alignment horizontal="left" vertical="center"/>
    </xf>
    <xf numFmtId="15" fontId="5" fillId="0" borderId="53" xfId="2" applyNumberFormat="1" applyFont="1" applyBorder="1" applyAlignment="1">
      <alignment horizontal="left" vertical="center"/>
    </xf>
    <xf numFmtId="15" fontId="5" fillId="0" borderId="41" xfId="2" applyNumberFormat="1" applyFont="1" applyBorder="1" applyAlignment="1">
      <alignment horizontal="left" vertical="center"/>
    </xf>
    <xf numFmtId="15" fontId="5" fillId="0" borderId="54" xfId="2" applyNumberFormat="1" applyFont="1" applyBorder="1" applyAlignment="1">
      <alignment horizontal="left" vertical="center"/>
    </xf>
    <xf numFmtId="10" fontId="5" fillId="0" borderId="49" xfId="2" applyNumberFormat="1" applyFont="1" applyBorder="1" applyAlignment="1">
      <alignment horizontal="center" vertical="center" wrapText="1"/>
    </xf>
    <xf numFmtId="10" fontId="5" fillId="0" borderId="29" xfId="2" applyNumberFormat="1" applyFont="1" applyBorder="1" applyAlignment="1">
      <alignment horizontal="center" vertical="center" wrapText="1"/>
    </xf>
    <xf numFmtId="15" fontId="5" fillId="0" borderId="35" xfId="2" applyNumberFormat="1" applyFont="1" applyBorder="1" applyAlignment="1">
      <alignment horizontal="left" vertical="center"/>
    </xf>
    <xf numFmtId="10" fontId="5" fillId="0" borderId="55" xfId="2" applyNumberFormat="1" applyFont="1" applyBorder="1" applyAlignment="1">
      <alignment horizontal="center" vertical="center" wrapText="1"/>
    </xf>
    <xf numFmtId="10" fontId="5" fillId="0" borderId="56" xfId="2" applyNumberFormat="1" applyFont="1" applyBorder="1" applyAlignment="1">
      <alignment horizontal="center" vertical="center" wrapText="1"/>
    </xf>
    <xf numFmtId="15" fontId="5" fillId="0" borderId="56" xfId="2" applyNumberFormat="1" applyFont="1" applyBorder="1" applyAlignment="1">
      <alignment horizontal="left" vertical="center"/>
    </xf>
    <xf numFmtId="15" fontId="5" fillId="0" borderId="57" xfId="2" applyNumberFormat="1" applyFont="1" applyBorder="1" applyAlignment="1">
      <alignment horizontal="left" vertical="center"/>
    </xf>
    <xf numFmtId="15" fontId="5" fillId="0" borderId="37" xfId="2" applyNumberFormat="1" applyFont="1" applyBorder="1" applyAlignment="1">
      <alignment horizontal="left" vertical="center"/>
    </xf>
    <xf numFmtId="15" fontId="5" fillId="0" borderId="58" xfId="2" applyNumberFormat="1" applyFont="1" applyBorder="1" applyAlignment="1">
      <alignment horizontal="left" vertical="center"/>
    </xf>
    <xf numFmtId="15" fontId="5" fillId="0" borderId="59" xfId="2" applyNumberFormat="1" applyFont="1" applyBorder="1" applyAlignment="1">
      <alignment horizontal="left" vertical="center"/>
    </xf>
    <xf numFmtId="10" fontId="5" fillId="0" borderId="29" xfId="2" applyNumberFormat="1" applyFont="1" applyBorder="1" applyAlignment="1">
      <alignment horizontal="center" vertical="center"/>
    </xf>
    <xf numFmtId="15" fontId="5" fillId="0" borderId="13" xfId="2" applyNumberFormat="1" applyFont="1" applyBorder="1" applyAlignment="1">
      <alignment horizontal="left" vertical="center"/>
    </xf>
    <xf numFmtId="164" fontId="7" fillId="0" borderId="0" xfId="2" applyFont="1" applyAlignment="1">
      <alignment horizontal="center" vertical="center"/>
    </xf>
    <xf numFmtId="164" fontId="5" fillId="0" borderId="8" xfId="2" applyFont="1" applyBorder="1" applyAlignment="1">
      <alignment horizontal="center" vertical="center" wrapText="1"/>
    </xf>
    <xf numFmtId="164" fontId="5" fillId="0" borderId="9" xfId="2" applyFont="1" applyBorder="1" applyAlignment="1">
      <alignment horizontal="center" vertical="center" wrapText="1"/>
    </xf>
    <xf numFmtId="164" fontId="5" fillId="0" borderId="60" xfId="2" applyFont="1" applyBorder="1" applyAlignment="1">
      <alignment horizontal="center" vertical="center" wrapText="1"/>
    </xf>
    <xf numFmtId="164" fontId="5" fillId="0" borderId="61" xfId="2" applyFont="1" applyBorder="1" applyAlignment="1">
      <alignment horizontal="center" vertical="center" wrapText="1"/>
    </xf>
    <xf numFmtId="164" fontId="5" fillId="0" borderId="62" xfId="2" applyFont="1" applyBorder="1" applyAlignment="1">
      <alignment horizontal="center" vertical="center" wrapText="1"/>
    </xf>
    <xf numFmtId="164" fontId="5" fillId="0" borderId="0" xfId="2" applyFont="1" applyAlignment="1">
      <alignment horizontal="centerContinuous" vertical="center"/>
    </xf>
    <xf numFmtId="164" fontId="5" fillId="0" borderId="63" xfId="2" applyFont="1" applyBorder="1" applyAlignment="1">
      <alignment horizontal="centerContinuous" vertical="center"/>
    </xf>
    <xf numFmtId="164" fontId="5" fillId="0" borderId="67" xfId="2" applyFont="1" applyBorder="1" applyAlignment="1">
      <alignment horizontal="centerContinuous" vertical="center"/>
    </xf>
    <xf numFmtId="164" fontId="5" fillId="0" borderId="68" xfId="2" applyFont="1" applyBorder="1" applyAlignment="1">
      <alignment horizontal="centerContinuous" vertical="center"/>
    </xf>
    <xf numFmtId="10" fontId="6" fillId="0" borderId="0" xfId="2" applyNumberFormat="1" applyFont="1" applyAlignment="1">
      <alignment horizontal="centerContinuous" vertical="center"/>
    </xf>
    <xf numFmtId="10" fontId="6" fillId="0" borderId="0" xfId="2" applyNumberFormat="1" applyFont="1" applyAlignment="1">
      <alignment horizontal="center" vertical="center"/>
    </xf>
    <xf numFmtId="15" fontId="6" fillId="0" borderId="0" xfId="2" applyNumberFormat="1" applyFont="1" applyAlignment="1">
      <alignment horizontal="left" vertical="center"/>
    </xf>
    <xf numFmtId="10" fontId="5" fillId="0" borderId="69" xfId="2" applyNumberFormat="1" applyFont="1" applyBorder="1" applyAlignment="1">
      <alignment horizontal="centerContinuous" vertical="center"/>
    </xf>
    <xf numFmtId="10" fontId="5" fillId="0" borderId="70" xfId="2" applyNumberFormat="1" applyFont="1" applyBorder="1" applyAlignment="1">
      <alignment horizontal="centerContinuous" vertical="center"/>
    </xf>
    <xf numFmtId="10" fontId="5" fillId="0" borderId="71" xfId="2" applyNumberFormat="1" applyFont="1" applyBorder="1" applyAlignment="1">
      <alignment horizontal="center" vertical="center"/>
    </xf>
    <xf numFmtId="15" fontId="5" fillId="0" borderId="72" xfId="2" applyNumberFormat="1" applyFont="1" applyBorder="1" applyAlignment="1">
      <alignment horizontal="left" vertical="center"/>
    </xf>
    <xf numFmtId="15" fontId="5" fillId="0" borderId="73" xfId="2" applyNumberFormat="1" applyFont="1" applyBorder="1" applyAlignment="1">
      <alignment horizontal="left" vertical="center"/>
    </xf>
    <xf numFmtId="164" fontId="5" fillId="0" borderId="74" xfId="2" applyFont="1" applyBorder="1" applyAlignment="1">
      <alignment horizontal="center" vertical="center" wrapText="1"/>
    </xf>
    <xf numFmtId="164" fontId="5" fillId="0" borderId="75" xfId="2" applyFont="1" applyBorder="1" applyAlignment="1">
      <alignment horizontal="center" vertical="center" wrapText="1"/>
    </xf>
    <xf numFmtId="164" fontId="5" fillId="0" borderId="61" xfId="2" applyFont="1" applyBorder="1" applyAlignment="1">
      <alignment vertical="center"/>
    </xf>
    <xf numFmtId="164" fontId="5" fillId="0" borderId="76" xfId="2" applyFont="1" applyBorder="1" applyAlignment="1">
      <alignment horizontal="left" vertical="center"/>
    </xf>
    <xf numFmtId="164" fontId="5" fillId="0" borderId="79" xfId="2" applyFont="1" applyBorder="1" applyAlignment="1">
      <alignment horizontal="center" vertical="center"/>
    </xf>
    <xf numFmtId="164" fontId="5" fillId="0" borderId="0" xfId="2" quotePrefix="1" applyFont="1" applyAlignment="1">
      <alignment horizontal="center" vertical="center"/>
    </xf>
    <xf numFmtId="10" fontId="5" fillId="0" borderId="0" xfId="2" applyNumberFormat="1" applyFont="1" applyAlignment="1">
      <alignment horizontal="centerContinuous" vertical="center"/>
    </xf>
    <xf numFmtId="10" fontId="5" fillId="0" borderId="86" xfId="2" applyNumberFormat="1" applyFont="1" applyBorder="1" applyAlignment="1">
      <alignment horizontal="centerContinuous" vertical="center"/>
    </xf>
    <xf numFmtId="10" fontId="5" fillId="0" borderId="87" xfId="2" applyNumberFormat="1" applyFont="1" applyBorder="1" applyAlignment="1">
      <alignment horizontal="centerContinuous" vertical="center"/>
    </xf>
    <xf numFmtId="10" fontId="5" fillId="0" borderId="87" xfId="2" applyNumberFormat="1" applyFont="1" applyBorder="1" applyAlignment="1">
      <alignment horizontal="center" vertical="center"/>
    </xf>
    <xf numFmtId="15" fontId="5" fillId="0" borderId="88" xfId="2" applyNumberFormat="1" applyFont="1" applyBorder="1" applyAlignment="1">
      <alignment horizontal="left" vertical="center"/>
    </xf>
    <xf numFmtId="164" fontId="5" fillId="0" borderId="47" xfId="2" applyFont="1" applyBorder="1" applyAlignment="1">
      <alignment horizontal="left" vertical="center" wrapText="1"/>
    </xf>
    <xf numFmtId="164" fontId="5" fillId="0" borderId="89" xfId="2" applyFont="1" applyBorder="1" applyAlignment="1">
      <alignment horizontal="left" vertical="center" wrapText="1"/>
    </xf>
    <xf numFmtId="164" fontId="5" fillId="0" borderId="34" xfId="2" applyFont="1" applyBorder="1" applyAlignment="1">
      <alignment horizontal="center" vertical="center"/>
    </xf>
    <xf numFmtId="164" fontId="6" fillId="0" borderId="0" xfId="2" applyFont="1" applyAlignment="1">
      <alignment horizontal="center" vertical="center"/>
    </xf>
    <xf numFmtId="164" fontId="6" fillId="0" borderId="0" xfId="2" quotePrefix="1" applyFont="1" applyAlignment="1">
      <alignment horizontal="center" vertical="center"/>
    </xf>
    <xf numFmtId="0" fontId="6" fillId="0" borderId="0" xfId="2" quotePrefix="1" applyNumberFormat="1" applyFont="1" applyAlignment="1">
      <alignment horizontal="left" vertical="center"/>
    </xf>
    <xf numFmtId="10" fontId="5" fillId="0" borderId="94" xfId="2" applyNumberFormat="1" applyFont="1" applyBorder="1" applyAlignment="1">
      <alignment horizontal="centerContinuous" vertical="center"/>
    </xf>
    <xf numFmtId="10" fontId="5" fillId="0" borderId="95" xfId="2" applyNumberFormat="1" applyFont="1" applyBorder="1" applyAlignment="1">
      <alignment horizontal="center" vertical="center"/>
    </xf>
    <xf numFmtId="15" fontId="5" fillId="0" borderId="95" xfId="2" applyNumberFormat="1" applyFont="1" applyBorder="1" applyAlignment="1">
      <alignment horizontal="left" vertical="center"/>
    </xf>
    <xf numFmtId="15" fontId="5" fillId="0" borderId="96" xfId="2" applyNumberFormat="1" applyFont="1" applyBorder="1" applyAlignment="1">
      <alignment horizontal="left" vertical="center"/>
    </xf>
    <xf numFmtId="10" fontId="5" fillId="0" borderId="97" xfId="2" applyNumberFormat="1" applyFont="1" applyBorder="1" applyAlignment="1">
      <alignment horizontal="centerContinuous" vertical="center"/>
    </xf>
    <xf numFmtId="10" fontId="5" fillId="0" borderId="56" xfId="2" applyNumberFormat="1" applyFont="1" applyBorder="1" applyAlignment="1">
      <alignment horizontal="center" vertical="center"/>
    </xf>
    <xf numFmtId="15" fontId="5" fillId="0" borderId="98" xfId="2" applyNumberFormat="1" applyFont="1" applyBorder="1" applyAlignment="1">
      <alignment horizontal="left" vertical="center"/>
    </xf>
    <xf numFmtId="10" fontId="5" fillId="0" borderId="56" xfId="3" quotePrefix="1" applyNumberFormat="1" applyFont="1" applyBorder="1" applyAlignment="1" applyProtection="1">
      <alignment horizontal="center" vertical="center"/>
    </xf>
    <xf numFmtId="10" fontId="5" fillId="0" borderId="99" xfId="3" quotePrefix="1" applyNumberFormat="1" applyFont="1" applyBorder="1" applyAlignment="1" applyProtection="1">
      <alignment horizontal="center" vertical="center"/>
    </xf>
    <xf numFmtId="10" fontId="5" fillId="0" borderId="100" xfId="3" quotePrefix="1" applyNumberFormat="1" applyFont="1" applyBorder="1" applyAlignment="1" applyProtection="1">
      <alignment horizontal="center" vertical="center"/>
    </xf>
    <xf numFmtId="15" fontId="5" fillId="0" borderId="100" xfId="2" applyNumberFormat="1" applyFont="1" applyBorder="1" applyAlignment="1">
      <alignment horizontal="left" vertical="center"/>
    </xf>
    <xf numFmtId="15" fontId="5" fillId="0" borderId="62" xfId="2" applyNumberFormat="1" applyFont="1" applyBorder="1" applyAlignment="1">
      <alignment horizontal="left" vertical="center"/>
    </xf>
    <xf numFmtId="10" fontId="5" fillId="0" borderId="101" xfId="3" quotePrefix="1" applyNumberFormat="1" applyFont="1" applyBorder="1" applyAlignment="1" applyProtection="1">
      <alignment horizontal="center" vertical="center"/>
    </xf>
    <xf numFmtId="10" fontId="5" fillId="0" borderId="41" xfId="3" quotePrefix="1" applyNumberFormat="1" applyFont="1" applyBorder="1" applyAlignment="1" applyProtection="1">
      <alignment horizontal="center" vertical="center"/>
    </xf>
    <xf numFmtId="15" fontId="5" fillId="0" borderId="41" xfId="2" quotePrefix="1" applyNumberFormat="1" applyFont="1" applyBorder="1" applyAlignment="1">
      <alignment horizontal="left" vertical="center"/>
    </xf>
    <xf numFmtId="10" fontId="5" fillId="0" borderId="41" xfId="3" applyNumberFormat="1" applyFont="1" applyBorder="1" applyAlignment="1" applyProtection="1">
      <alignment horizontal="center" vertical="center"/>
    </xf>
    <xf numFmtId="10" fontId="5" fillId="0" borderId="55" xfId="3" quotePrefix="1" applyNumberFormat="1" applyFont="1" applyBorder="1" applyAlignment="1" applyProtection="1">
      <alignment horizontal="center" vertical="center"/>
    </xf>
    <xf numFmtId="10" fontId="5" fillId="0" borderId="41" xfId="3" applyNumberFormat="1" applyFont="1" applyBorder="1" applyAlignment="1">
      <alignment horizontal="center" vertical="center"/>
    </xf>
    <xf numFmtId="15" fontId="5" fillId="0" borderId="102" xfId="2" applyNumberFormat="1" applyFont="1" applyBorder="1" applyAlignment="1">
      <alignment horizontal="left" vertical="center"/>
    </xf>
    <xf numFmtId="10" fontId="5" fillId="0" borderId="41" xfId="2" quotePrefix="1" applyNumberFormat="1" applyFont="1" applyBorder="1" applyAlignment="1">
      <alignment horizontal="center" vertical="center"/>
    </xf>
    <xf numFmtId="15" fontId="5" fillId="0" borderId="54" xfId="2" quotePrefix="1" applyNumberFormat="1" applyFont="1" applyBorder="1" applyAlignment="1">
      <alignment horizontal="left" vertical="center"/>
    </xf>
    <xf numFmtId="10" fontId="5" fillId="0" borderId="53" xfId="2" quotePrefix="1" applyNumberFormat="1" applyFont="1" applyBorder="1" applyAlignment="1">
      <alignment horizontal="center" vertical="center"/>
    </xf>
    <xf numFmtId="15" fontId="5" fillId="0" borderId="53" xfId="2" quotePrefix="1" applyNumberFormat="1" applyFont="1" applyBorder="1" applyAlignment="1">
      <alignment horizontal="left" vertical="center"/>
    </xf>
    <xf numFmtId="15" fontId="5" fillId="0" borderId="50" xfId="2" quotePrefix="1" applyNumberFormat="1" applyFont="1" applyBorder="1" applyAlignment="1">
      <alignment horizontal="left" vertical="center"/>
    </xf>
    <xf numFmtId="164" fontId="4" fillId="3" borderId="0" xfId="2" applyFont="1" applyFill="1" applyAlignment="1">
      <alignment vertical="center"/>
    </xf>
    <xf numFmtId="49" fontId="5" fillId="0" borderId="54" xfId="2" quotePrefix="1" applyNumberFormat="1" applyFont="1" applyBorder="1" applyAlignment="1">
      <alignment horizontal="left" vertical="center"/>
    </xf>
    <xf numFmtId="164" fontId="5" fillId="0" borderId="103" xfId="2" applyFont="1" applyBorder="1" applyAlignment="1">
      <alignment vertical="center" wrapText="1"/>
    </xf>
    <xf numFmtId="164" fontId="5" fillId="0" borderId="104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vertical="center"/>
    </xf>
    <xf numFmtId="0" fontId="2" fillId="4" borderId="0" xfId="0" applyFont="1" applyFill="1" applyAlignment="1">
      <alignment horizontal="center" vertical="center" wrapText="1"/>
    </xf>
    <xf numFmtId="3" fontId="2" fillId="4" borderId="0" xfId="0" applyNumberFormat="1" applyFont="1" applyFill="1" applyAlignment="1">
      <alignment horizontal="center" vertical="center" wrapText="1"/>
    </xf>
    <xf numFmtId="3" fontId="0" fillId="5" borderId="0" xfId="0" applyNumberFormat="1" applyFill="1" applyAlignment="1">
      <alignment vertical="center"/>
    </xf>
    <xf numFmtId="0" fontId="0" fillId="5" borderId="0" xfId="0" applyFill="1"/>
    <xf numFmtId="3" fontId="0" fillId="5" borderId="0" xfId="0" applyNumberFormat="1" applyFill="1"/>
    <xf numFmtId="10" fontId="2" fillId="0" borderId="0" xfId="1" applyNumberFormat="1" applyFont="1"/>
    <xf numFmtId="14" fontId="2" fillId="0" borderId="0" xfId="0" applyNumberFormat="1" applyFont="1"/>
    <xf numFmtId="0" fontId="2" fillId="5" borderId="0" xfId="0" applyFont="1" applyFill="1"/>
    <xf numFmtId="10" fontId="2" fillId="5" borderId="0" xfId="1" applyNumberFormat="1" applyFont="1" applyFill="1"/>
    <xf numFmtId="3" fontId="0" fillId="5" borderId="0" xfId="0" applyNumberForma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164" fontId="5" fillId="0" borderId="91" xfId="2" applyFont="1" applyBorder="1" applyAlignment="1">
      <alignment horizontal="center" vertical="center"/>
    </xf>
    <xf numFmtId="164" fontId="5" fillId="0" borderId="92" xfId="2" applyFont="1" applyBorder="1" applyAlignment="1">
      <alignment horizontal="center" vertical="center"/>
    </xf>
    <xf numFmtId="164" fontId="5" fillId="0" borderId="91" xfId="2" applyFont="1" applyBorder="1" applyAlignment="1">
      <alignment horizontal="center" vertical="center" wrapText="1"/>
    </xf>
    <xf numFmtId="164" fontId="5" fillId="0" borderId="92" xfId="2" applyFont="1" applyBorder="1" applyAlignment="1">
      <alignment horizontal="center" vertical="center" wrapText="1"/>
    </xf>
    <xf numFmtId="164" fontId="5" fillId="0" borderId="90" xfId="2" applyFont="1" applyBorder="1" applyAlignment="1">
      <alignment horizontal="center" vertical="center" wrapText="1"/>
    </xf>
    <xf numFmtId="164" fontId="5" fillId="0" borderId="66" xfId="2" applyFont="1" applyBorder="1" applyAlignment="1">
      <alignment horizontal="center" vertical="center"/>
    </xf>
    <xf numFmtId="164" fontId="5" fillId="0" borderId="65" xfId="2" applyFont="1" applyBorder="1" applyAlignment="1">
      <alignment horizontal="center" vertical="center"/>
    </xf>
    <xf numFmtId="164" fontId="5" fillId="0" borderId="64" xfId="2" applyFont="1" applyBorder="1" applyAlignment="1">
      <alignment horizontal="center" vertical="center"/>
    </xf>
    <xf numFmtId="164" fontId="6" fillId="0" borderId="0" xfId="2" applyFont="1" applyAlignment="1">
      <alignment horizontal="left" vertical="top" wrapText="1"/>
    </xf>
    <xf numFmtId="164" fontId="5" fillId="0" borderId="85" xfId="2" applyFont="1" applyBorder="1" applyAlignment="1">
      <alignment horizontal="center" vertical="center"/>
    </xf>
    <xf numFmtId="164" fontId="5" fillId="0" borderId="84" xfId="2" applyFont="1" applyBorder="1" applyAlignment="1">
      <alignment horizontal="center" vertical="center"/>
    </xf>
    <xf numFmtId="164" fontId="5" fillId="0" borderId="83" xfId="2" applyFont="1" applyBorder="1" applyAlignment="1">
      <alignment horizontal="center" vertical="center"/>
    </xf>
    <xf numFmtId="164" fontId="5" fillId="0" borderId="82" xfId="2" applyFont="1" applyBorder="1" applyAlignment="1">
      <alignment horizontal="center" vertical="center"/>
    </xf>
    <xf numFmtId="164" fontId="5" fillId="0" borderId="81" xfId="2" applyFont="1" applyBorder="1" applyAlignment="1">
      <alignment horizontal="center" vertical="center"/>
    </xf>
    <xf numFmtId="164" fontId="5" fillId="0" borderId="80" xfId="2" applyFont="1" applyBorder="1" applyAlignment="1">
      <alignment horizontal="center" vertical="center"/>
    </xf>
    <xf numFmtId="164" fontId="4" fillId="0" borderId="107" xfId="2" applyFont="1" applyBorder="1" applyAlignment="1">
      <alignment horizontal="center" vertical="center"/>
    </xf>
    <xf numFmtId="164" fontId="4" fillId="0" borderId="106" xfId="2" applyFont="1" applyBorder="1" applyAlignment="1">
      <alignment horizontal="center" vertical="center"/>
    </xf>
    <xf numFmtId="164" fontId="5" fillId="0" borderId="108" xfId="2" applyFont="1" applyBorder="1" applyAlignment="1">
      <alignment horizontal="center" vertical="center" wrapText="1"/>
    </xf>
    <xf numFmtId="164" fontId="5" fillId="0" borderId="105" xfId="2" applyFont="1" applyBorder="1" applyAlignment="1">
      <alignment horizontal="center" vertical="center" wrapText="1"/>
    </xf>
    <xf numFmtId="164" fontId="5" fillId="0" borderId="107" xfId="2" applyFont="1" applyBorder="1" applyAlignment="1">
      <alignment horizontal="center" vertical="center"/>
    </xf>
    <xf numFmtId="164" fontId="5" fillId="0" borderId="104" xfId="2" applyFont="1" applyBorder="1" applyAlignment="1">
      <alignment horizontal="center" vertical="center"/>
    </xf>
    <xf numFmtId="164" fontId="5" fillId="0" borderId="93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/>
    </xf>
    <xf numFmtId="164" fontId="5" fillId="0" borderId="60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 wrapText="1"/>
    </xf>
    <xf numFmtId="164" fontId="5" fillId="0" borderId="8" xfId="2" applyFont="1" applyBorder="1" applyAlignment="1">
      <alignment horizontal="center" vertical="center" wrapText="1"/>
    </xf>
    <xf numFmtId="164" fontId="5" fillId="0" borderId="60" xfId="2" applyFont="1" applyBorder="1" applyAlignment="1">
      <alignment horizontal="center" vertical="center" wrapText="1"/>
    </xf>
    <xf numFmtId="164" fontId="5" fillId="0" borderId="75" xfId="2" applyFont="1" applyBorder="1" applyAlignment="1">
      <alignment horizontal="center" vertical="center" wrapText="1"/>
    </xf>
    <xf numFmtId="164" fontId="5" fillId="0" borderId="78" xfId="2" applyFont="1" applyBorder="1" applyAlignment="1">
      <alignment horizontal="center" vertical="center" wrapText="1"/>
    </xf>
    <xf numFmtId="164" fontId="5" fillId="0" borderId="77" xfId="2" applyFont="1" applyBorder="1" applyAlignment="1">
      <alignment horizontal="center" vertical="center" wrapText="1"/>
    </xf>
  </cellXfs>
  <cellStyles count="4">
    <cellStyle name="Normal" xfId="0" builtinId="0"/>
    <cellStyle name="Normal 2" xfId="2" xr:uid="{6EC2E101-AE39-4295-A0EF-21D429EA42C8}"/>
    <cellStyle name="Porcentaje" xfId="1" builtinId="5"/>
    <cellStyle name="Porcentaje 2" xfId="3" xr:uid="{4BFBFD6F-9EE6-4F0F-8EFF-613474E9FB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FF90-AE5E-4310-9FC2-F81E0365C9A4}">
  <dimension ref="B2:AN40"/>
  <sheetViews>
    <sheetView tabSelected="1" workbookViewId="0"/>
  </sheetViews>
  <sheetFormatPr defaultColWidth="11.42578125" defaultRowHeight="15"/>
  <cols>
    <col min="1" max="1" width="2.7109375" customWidth="1"/>
    <col min="2" max="2" width="35.7109375" customWidth="1"/>
    <col min="3" max="3" width="12.7109375" customWidth="1"/>
    <col min="4" max="4" width="14.7109375" style="1" customWidth="1"/>
    <col min="5" max="5" width="10.7109375" style="1" customWidth="1"/>
    <col min="6" max="6" width="14.7109375" style="1" customWidth="1"/>
    <col min="7" max="7" width="2.7109375" style="1" customWidth="1"/>
    <col min="8" max="8" width="14.7109375" customWidth="1"/>
    <col min="9" max="40" width="10.7109375" customWidth="1"/>
  </cols>
  <sheetData>
    <row r="2" spans="2:40">
      <c r="B2" s="174" t="s">
        <v>0</v>
      </c>
      <c r="C2" s="174"/>
      <c r="D2" s="174"/>
      <c r="E2" s="174"/>
      <c r="F2" s="174"/>
      <c r="G2" s="161"/>
    </row>
    <row r="3" spans="2:40">
      <c r="B3" s="174" t="s">
        <v>1</v>
      </c>
      <c r="C3" s="174"/>
      <c r="D3" s="174"/>
      <c r="E3" s="174"/>
      <c r="F3" s="174"/>
      <c r="G3" s="161"/>
      <c r="H3" s="159" t="s">
        <v>2</v>
      </c>
      <c r="I3" s="169">
        <v>43890</v>
      </c>
      <c r="J3" s="169">
        <v>43921</v>
      </c>
      <c r="K3" s="169">
        <v>43951</v>
      </c>
      <c r="L3" s="169">
        <v>43982</v>
      </c>
      <c r="M3" s="169">
        <v>44012</v>
      </c>
      <c r="N3" s="169">
        <v>44043</v>
      </c>
      <c r="O3" s="169">
        <v>44074</v>
      </c>
      <c r="P3" s="169">
        <v>44104</v>
      </c>
      <c r="Q3" s="169">
        <v>44135</v>
      </c>
      <c r="R3" s="169">
        <v>44165</v>
      </c>
      <c r="S3" s="169">
        <v>44196</v>
      </c>
      <c r="T3" s="169">
        <v>44227</v>
      </c>
      <c r="U3" s="169">
        <v>44255</v>
      </c>
      <c r="V3" s="169">
        <v>44286</v>
      </c>
      <c r="W3" s="169">
        <v>44316</v>
      </c>
      <c r="X3" s="169">
        <v>44347</v>
      </c>
      <c r="Y3" s="169">
        <v>44377</v>
      </c>
      <c r="Z3" s="169">
        <v>44408</v>
      </c>
      <c r="AA3" s="169">
        <v>44439</v>
      </c>
      <c r="AB3" s="169">
        <v>44469</v>
      </c>
      <c r="AC3" s="169">
        <v>44500</v>
      </c>
      <c r="AD3" s="169">
        <v>44530</v>
      </c>
      <c r="AE3" s="169">
        <v>44561</v>
      </c>
      <c r="AF3" s="169">
        <v>44592</v>
      </c>
      <c r="AG3" s="169">
        <v>44620</v>
      </c>
      <c r="AH3" s="169">
        <v>44651</v>
      </c>
      <c r="AI3" s="169">
        <v>44681</v>
      </c>
      <c r="AJ3" s="169">
        <v>44712</v>
      </c>
      <c r="AK3" s="169">
        <v>44742</v>
      </c>
      <c r="AL3" s="169">
        <v>44773</v>
      </c>
      <c r="AM3" s="169">
        <v>44804</v>
      </c>
      <c r="AN3" s="169">
        <v>44812</v>
      </c>
    </row>
    <row r="4" spans="2:40">
      <c r="B4" s="173" t="s">
        <v>3</v>
      </c>
      <c r="C4" s="173"/>
      <c r="D4" s="173"/>
      <c r="E4" s="173"/>
      <c r="F4" s="173"/>
      <c r="G4" s="157"/>
      <c r="H4" s="170" t="s">
        <v>4</v>
      </c>
      <c r="I4" s="171">
        <v>0.28589999999999999</v>
      </c>
      <c r="J4" s="171">
        <v>0.2843</v>
      </c>
      <c r="K4" s="171">
        <v>0.28039999999999998</v>
      </c>
      <c r="L4" s="171">
        <v>0.27289999999999998</v>
      </c>
      <c r="M4" s="171">
        <v>0.27179999999999999</v>
      </c>
      <c r="N4" s="171">
        <v>0.27179999999999999</v>
      </c>
      <c r="O4" s="171">
        <v>0.27439999999999998</v>
      </c>
      <c r="P4" s="171">
        <v>0.27529999999999999</v>
      </c>
      <c r="Q4" s="171">
        <v>0.27139999999999997</v>
      </c>
      <c r="R4" s="171">
        <v>0.2676</v>
      </c>
      <c r="S4" s="171">
        <v>0.26190000000000002</v>
      </c>
      <c r="T4" s="171">
        <v>0.25979999999999998</v>
      </c>
      <c r="U4" s="171">
        <v>0.2631</v>
      </c>
      <c r="V4" s="171">
        <v>0.26114999999999999</v>
      </c>
      <c r="W4" s="171">
        <v>0.25964999999999999</v>
      </c>
      <c r="X4" s="171">
        <v>0.25829999999999997</v>
      </c>
      <c r="Y4" s="171">
        <v>0.25814999999999999</v>
      </c>
      <c r="Z4" s="171">
        <v>0.25770000000000004</v>
      </c>
      <c r="AA4" s="171">
        <v>0.2586</v>
      </c>
      <c r="AB4" s="171">
        <v>0.25785000000000002</v>
      </c>
      <c r="AC4" s="171">
        <v>0.25619999999999998</v>
      </c>
      <c r="AD4" s="171">
        <v>0.25905</v>
      </c>
      <c r="AE4" s="171">
        <v>0.26190000000000002</v>
      </c>
      <c r="AF4" s="171">
        <v>0.26490000000000002</v>
      </c>
      <c r="AG4" s="171">
        <v>0.27449999999999997</v>
      </c>
      <c r="AH4" s="171">
        <v>0.27705000000000002</v>
      </c>
      <c r="AI4" s="171">
        <v>0.28575</v>
      </c>
      <c r="AJ4" s="171">
        <v>0.29564999999999997</v>
      </c>
      <c r="AK4" s="171">
        <v>0.30599999999999999</v>
      </c>
      <c r="AL4" s="171">
        <v>0.31919999999999998</v>
      </c>
      <c r="AM4" s="171">
        <v>0.33315</v>
      </c>
      <c r="AN4" s="171">
        <v>0.35249999999999998</v>
      </c>
    </row>
    <row r="5" spans="2:40">
      <c r="B5" s="173"/>
      <c r="C5" s="173"/>
      <c r="D5" s="173"/>
      <c r="E5" s="173"/>
      <c r="F5" s="173"/>
      <c r="G5" s="157"/>
      <c r="H5" s="160" t="s">
        <v>5</v>
      </c>
      <c r="I5" s="168">
        <f>((1+I4)^(1/365))-1</f>
        <v>6.8916575551658532E-4</v>
      </c>
      <c r="J5" s="168">
        <f t="shared" ref="J5:AN5" si="0">((1+J4)^(1/365))-1</f>
        <v>6.8575234354129044E-4</v>
      </c>
      <c r="K5" s="168">
        <f t="shared" si="0"/>
        <v>6.7741435280566087E-4</v>
      </c>
      <c r="L5" s="168">
        <f t="shared" si="0"/>
        <v>6.61308326610488E-4</v>
      </c>
      <c r="M5" s="168">
        <f t="shared" si="0"/>
        <v>6.5893815469997286E-4</v>
      </c>
      <c r="N5" s="168">
        <f t="shared" si="0"/>
        <v>6.5893815469997286E-4</v>
      </c>
      <c r="O5" s="168">
        <f t="shared" si="0"/>
        <v>6.6453708950175994E-4</v>
      </c>
      <c r="P5" s="168">
        <f t="shared" si="0"/>
        <v>6.6647252857121586E-4</v>
      </c>
      <c r="Q5" s="168">
        <f t="shared" si="0"/>
        <v>6.5807576710041893E-4</v>
      </c>
      <c r="R5" s="168">
        <f t="shared" si="0"/>
        <v>6.4986956374091243E-4</v>
      </c>
      <c r="S5" s="168">
        <f t="shared" si="0"/>
        <v>6.3751414410861962E-4</v>
      </c>
      <c r="T5" s="168">
        <f t="shared" si="0"/>
        <v>6.3294811266723094E-4</v>
      </c>
      <c r="U5" s="168">
        <f t="shared" si="0"/>
        <v>6.4011990387169426E-4</v>
      </c>
      <c r="V5" s="168">
        <f t="shared" si="0"/>
        <v>6.3588428907812578E-4</v>
      </c>
      <c r="W5" s="168">
        <f t="shared" si="0"/>
        <v>6.326216771728177E-4</v>
      </c>
      <c r="X5" s="168">
        <f t="shared" si="0"/>
        <v>6.2968201205726437E-4</v>
      </c>
      <c r="Y5" s="168">
        <f t="shared" si="0"/>
        <v>6.2935518846773952E-4</v>
      </c>
      <c r="Z5" s="168">
        <f t="shared" si="0"/>
        <v>6.2837448450037137E-4</v>
      </c>
      <c r="AA5" s="168">
        <f t="shared" si="0"/>
        <v>6.3033554269220637E-4</v>
      </c>
      <c r="AB5" s="168">
        <f t="shared" si="0"/>
        <v>6.2870142469861889E-4</v>
      </c>
      <c r="AC5" s="168">
        <f t="shared" si="0"/>
        <v>6.2510294214179751E-4</v>
      </c>
      <c r="AD5" s="168">
        <f t="shared" si="0"/>
        <v>6.3131554742335005E-4</v>
      </c>
      <c r="AE5" s="168">
        <f t="shared" si="0"/>
        <v>6.3751414410861962E-4</v>
      </c>
      <c r="AF5" s="168">
        <f t="shared" si="0"/>
        <v>6.4402391816376081E-4</v>
      </c>
      <c r="AG5" s="168">
        <f t="shared" si="0"/>
        <v>6.6475220558892545E-4</v>
      </c>
      <c r="AH5" s="168">
        <f t="shared" si="0"/>
        <v>6.7023198611315671E-4</v>
      </c>
      <c r="AI5" s="168">
        <f t="shared" si="0"/>
        <v>6.8884592812357148E-4</v>
      </c>
      <c r="AJ5" s="168">
        <f t="shared" si="0"/>
        <v>7.0987512909947981E-4</v>
      </c>
      <c r="AK5" s="168">
        <f t="shared" si="0"/>
        <v>7.3168955664093538E-4</v>
      </c>
      <c r="AL5" s="168">
        <f t="shared" si="0"/>
        <v>7.5926204501630679E-4</v>
      </c>
      <c r="AM5" s="168">
        <f t="shared" si="0"/>
        <v>7.8810371394433254E-4</v>
      </c>
      <c r="AN5" s="168">
        <f t="shared" si="0"/>
        <v>8.2761552252574866E-4</v>
      </c>
    </row>
    <row r="7" spans="2:40" ht="30">
      <c r="B7" s="163" t="s">
        <v>6</v>
      </c>
      <c r="C7" s="163" t="s">
        <v>7</v>
      </c>
      <c r="D7" s="164" t="s">
        <v>8</v>
      </c>
      <c r="E7" s="164" t="s">
        <v>9</v>
      </c>
      <c r="F7" s="164" t="s">
        <v>10</v>
      </c>
      <c r="G7" s="158"/>
    </row>
    <row r="8" spans="2:40">
      <c r="B8" s="182" t="s">
        <v>11</v>
      </c>
      <c r="C8" s="176">
        <v>43878</v>
      </c>
      <c r="D8" s="177">
        <v>108916667</v>
      </c>
      <c r="E8" s="178">
        <f>SUM(I8:AN8)</f>
        <v>934</v>
      </c>
      <c r="F8" s="177">
        <f>SUM(I9:AN9)</f>
        <v>68179929.80931361</v>
      </c>
      <c r="G8" s="162"/>
      <c r="H8" t="s">
        <v>9</v>
      </c>
      <c r="I8" s="1">
        <f>_xlfn.DAYS(I$3,$C8)</f>
        <v>12</v>
      </c>
      <c r="J8" s="1">
        <f>_xlfn.DAYS(J$3,$C8)-SUM($I8:I8)</f>
        <v>31</v>
      </c>
      <c r="K8" s="1">
        <f>_xlfn.DAYS(K$3,$C8)-SUM($I8:J8)</f>
        <v>30</v>
      </c>
      <c r="L8" s="1">
        <f>_xlfn.DAYS(L$3,$C8)-SUM($I8:K8)</f>
        <v>31</v>
      </c>
      <c r="M8" s="1">
        <f>_xlfn.DAYS(M$3,$C8)-SUM($I8:L8)</f>
        <v>30</v>
      </c>
      <c r="N8" s="1">
        <f>_xlfn.DAYS(N$3,$C8)-SUM($I8:M8)</f>
        <v>31</v>
      </c>
      <c r="O8" s="1">
        <f>_xlfn.DAYS(O$3,$C8)-SUM($I8:N8)</f>
        <v>31</v>
      </c>
      <c r="P8" s="1">
        <f>_xlfn.DAYS(P$3,$C8)-SUM($I8:O8)</f>
        <v>30</v>
      </c>
      <c r="Q8" s="1">
        <f>_xlfn.DAYS(Q$3,$C8)-SUM($I8:P8)</f>
        <v>31</v>
      </c>
      <c r="R8" s="1">
        <f>_xlfn.DAYS(R$3,$C8)-SUM($I8:Q8)</f>
        <v>30</v>
      </c>
      <c r="S8" s="1">
        <f>_xlfn.DAYS(S$3,$C8)-SUM($I8:R8)</f>
        <v>31</v>
      </c>
      <c r="T8" s="1">
        <f>_xlfn.DAYS(T$3,$C8)-SUM($I8:S8)</f>
        <v>31</v>
      </c>
      <c r="U8" s="1">
        <f>_xlfn.DAYS(U$3,$C8)-SUM($I8:T8)</f>
        <v>28</v>
      </c>
      <c r="V8" s="1">
        <f>_xlfn.DAYS(V$3,$C8)-SUM($I8:U8)</f>
        <v>31</v>
      </c>
      <c r="W8" s="1">
        <f>_xlfn.DAYS(W$3,$C8)-SUM($I8:V8)</f>
        <v>30</v>
      </c>
      <c r="X8" s="1">
        <f>_xlfn.DAYS(X$3,$C8)-SUM($I8:W8)</f>
        <v>31</v>
      </c>
      <c r="Y8" s="1">
        <f>_xlfn.DAYS(Y$3,$C8)-SUM($I8:X8)</f>
        <v>30</v>
      </c>
      <c r="Z8" s="1">
        <f>_xlfn.DAYS(Z$3,$C8)-SUM($I8:Y8)</f>
        <v>31</v>
      </c>
      <c r="AA8" s="1">
        <f>_xlfn.DAYS(AA$3,$C8)-SUM($I8:Z8)</f>
        <v>31</v>
      </c>
      <c r="AB8" s="1">
        <f>_xlfn.DAYS(AB$3,$C8)-SUM($I8:AA8)</f>
        <v>30</v>
      </c>
      <c r="AC8" s="1">
        <f>_xlfn.DAYS(AC$3,$C8)-SUM($I8:AB8)</f>
        <v>31</v>
      </c>
      <c r="AD8" s="1">
        <f>_xlfn.DAYS(AD$3,$C8)-SUM($I8:AC8)</f>
        <v>30</v>
      </c>
      <c r="AE8" s="1">
        <f>_xlfn.DAYS(AE$3,$C8)-SUM($I8:AD8)</f>
        <v>31</v>
      </c>
      <c r="AF8" s="1">
        <f>_xlfn.DAYS(AF$3,$C8)-SUM($I8:AE8)</f>
        <v>31</v>
      </c>
      <c r="AG8" s="1">
        <f>_xlfn.DAYS(AG$3,$C8)-SUM($I8:AF8)</f>
        <v>28</v>
      </c>
      <c r="AH8" s="1">
        <f>_xlfn.DAYS(AH$3,$C8)-SUM($I8:AG8)</f>
        <v>31</v>
      </c>
      <c r="AI8" s="1">
        <f>_xlfn.DAYS(AI$3,$C8)-SUM($I8:AH8)</f>
        <v>30</v>
      </c>
      <c r="AJ8" s="1">
        <f>_xlfn.DAYS(AJ$3,$C8)-SUM($I8:AI8)</f>
        <v>31</v>
      </c>
      <c r="AK8" s="1">
        <f>_xlfn.DAYS(AK$3,$C8)-SUM($I8:AJ8)</f>
        <v>30</v>
      </c>
      <c r="AL8" s="1">
        <f>_xlfn.DAYS(AL$3,$C8)-SUM($I8:AK8)</f>
        <v>31</v>
      </c>
      <c r="AM8" s="1">
        <f>_xlfn.DAYS(AM$3,$C8)-SUM($I8:AL8)</f>
        <v>31</v>
      </c>
      <c r="AN8" s="1">
        <f>_xlfn.DAYS(AN$3,$C8)-SUM($I8:AM8)</f>
        <v>8</v>
      </c>
    </row>
    <row r="9" spans="2:40">
      <c r="B9" s="182"/>
      <c r="C9" s="176"/>
      <c r="D9" s="177"/>
      <c r="E9" s="178"/>
      <c r="F9" s="177"/>
      <c r="G9" s="162"/>
      <c r="H9" t="s">
        <v>12</v>
      </c>
      <c r="I9" s="1">
        <f>$D8*(((1+I$5)^I8)-1)</f>
        <v>904161.67454778834</v>
      </c>
      <c r="J9" s="1">
        <f>$D8*(((1+J$5)^J8)-1)</f>
        <v>2339361.0063006207</v>
      </c>
      <c r="K9" s="1">
        <f t="shared" ref="K9:AN9" si="1">$D8*(((1+K$5)^K8)-1)</f>
        <v>2235331.1420098003</v>
      </c>
      <c r="L9" s="1">
        <f t="shared" si="1"/>
        <v>2255143.770404052</v>
      </c>
      <c r="M9" s="1">
        <f t="shared" si="1"/>
        <v>2173779.3395595411</v>
      </c>
      <c r="N9" s="1">
        <f t="shared" si="1"/>
        <v>2246981.0732753323</v>
      </c>
      <c r="O9" s="1">
        <f t="shared" si="1"/>
        <v>2266264.3247965695</v>
      </c>
      <c r="P9" s="1">
        <f t="shared" si="1"/>
        <v>2198875.4530645544</v>
      </c>
      <c r="Q9" s="1">
        <f t="shared" si="1"/>
        <v>2244011.2179440046</v>
      </c>
      <c r="R9" s="1">
        <f t="shared" si="1"/>
        <v>2143580.1956179389</v>
      </c>
      <c r="S9" s="1">
        <f t="shared" si="1"/>
        <v>2173224.6728724609</v>
      </c>
      <c r="T9" s="1">
        <f t="shared" si="1"/>
        <v>2157511.3285080562</v>
      </c>
      <c r="U9" s="1">
        <f t="shared" si="1"/>
        <v>1969116.0596703291</v>
      </c>
      <c r="V9" s="1">
        <f t="shared" si="1"/>
        <v>2167615.5129418657</v>
      </c>
      <c r="W9" s="1">
        <f t="shared" si="1"/>
        <v>2086165.2319164183</v>
      </c>
      <c r="X9" s="1">
        <f t="shared" si="1"/>
        <v>2146272.8298058645</v>
      </c>
      <c r="Y9" s="1">
        <f t="shared" si="1"/>
        <v>2075294.9386386473</v>
      </c>
      <c r="Z9" s="1">
        <f t="shared" si="1"/>
        <v>2141773.9973898488</v>
      </c>
      <c r="AA9" s="1">
        <f t="shared" si="1"/>
        <v>2148521.5099371593</v>
      </c>
      <c r="AB9" s="1">
        <f t="shared" si="1"/>
        <v>2073119.4527131999</v>
      </c>
      <c r="AC9" s="1">
        <f t="shared" si="1"/>
        <v>2130518.3183183684</v>
      </c>
      <c r="AD9" s="1">
        <f t="shared" si="1"/>
        <v>2081818.5410060415</v>
      </c>
      <c r="AE9" s="1">
        <f t="shared" si="1"/>
        <v>2173224.6728724609</v>
      </c>
      <c r="AF9" s="1">
        <f t="shared" si="1"/>
        <v>2195630.849361619</v>
      </c>
      <c r="AG9" s="1">
        <f t="shared" si="1"/>
        <v>2045570.9581603033</v>
      </c>
      <c r="AH9" s="1">
        <f t="shared" si="1"/>
        <v>2285881.3984948825</v>
      </c>
      <c r="AI9" s="1">
        <f t="shared" si="1"/>
        <v>2273430.9207921624</v>
      </c>
      <c r="AJ9" s="1">
        <f t="shared" si="1"/>
        <v>2422532.0269349115</v>
      </c>
      <c r="AK9" s="1">
        <f t="shared" si="1"/>
        <v>2416334.8564495938</v>
      </c>
      <c r="AL9" s="1">
        <f t="shared" si="1"/>
        <v>2592996.9554189164</v>
      </c>
      <c r="AM9" s="1">
        <f t="shared" si="1"/>
        <v>2692664.2628723644</v>
      </c>
      <c r="AN9" s="1">
        <f t="shared" si="1"/>
        <v>723221.3167179178</v>
      </c>
    </row>
    <row r="10" spans="2:40">
      <c r="B10" s="181" t="s">
        <v>13</v>
      </c>
      <c r="C10" s="179">
        <v>43878</v>
      </c>
      <c r="D10" s="172">
        <v>100000000</v>
      </c>
      <c r="E10" s="180">
        <f>SUM(I10:AN10)</f>
        <v>934</v>
      </c>
      <c r="F10" s="172">
        <f>SUM(I11:AN11)</f>
        <v>62598252.119956613</v>
      </c>
      <c r="G10" s="162"/>
      <c r="H10" s="166" t="s">
        <v>9</v>
      </c>
      <c r="I10" s="167">
        <f>_xlfn.DAYS(I$3,$C10)</f>
        <v>12</v>
      </c>
      <c r="J10" s="167">
        <f>_xlfn.DAYS(J$3,$C10)-SUM($I10:I10)</f>
        <v>31</v>
      </c>
      <c r="K10" s="167">
        <f>_xlfn.DAYS(K$3,$C10)-SUM($I10:J10)</f>
        <v>30</v>
      </c>
      <c r="L10" s="167">
        <f>_xlfn.DAYS(L$3,$C10)-SUM($I10:K10)</f>
        <v>31</v>
      </c>
      <c r="M10" s="167">
        <f>_xlfn.DAYS(M$3,$C10)-SUM($I10:L10)</f>
        <v>30</v>
      </c>
      <c r="N10" s="167">
        <f>_xlfn.DAYS(N$3,$C10)-SUM($I10:M10)</f>
        <v>31</v>
      </c>
      <c r="O10" s="167">
        <f>_xlfn.DAYS(O$3,$C10)-SUM($I10:N10)</f>
        <v>31</v>
      </c>
      <c r="P10" s="167">
        <f>_xlfn.DAYS(P$3,$C10)-SUM($I10:O10)</f>
        <v>30</v>
      </c>
      <c r="Q10" s="167">
        <f>_xlfn.DAYS(Q$3,$C10)-SUM($I10:P10)</f>
        <v>31</v>
      </c>
      <c r="R10" s="167">
        <f>_xlfn.DAYS(R$3,$C10)-SUM($I10:Q10)</f>
        <v>30</v>
      </c>
      <c r="S10" s="167">
        <f>_xlfn.DAYS(S$3,$C10)-SUM($I10:R10)</f>
        <v>31</v>
      </c>
      <c r="T10" s="167">
        <f>_xlfn.DAYS(T$3,$C10)-SUM($I10:S10)</f>
        <v>31</v>
      </c>
      <c r="U10" s="167">
        <f>_xlfn.DAYS(U$3,$C10)-SUM($I10:T10)</f>
        <v>28</v>
      </c>
      <c r="V10" s="167">
        <f>_xlfn.DAYS(V$3,$C10)-SUM($I10:U10)</f>
        <v>31</v>
      </c>
      <c r="W10" s="167">
        <f>_xlfn.DAYS(W$3,$C10)-SUM($I10:V10)</f>
        <v>30</v>
      </c>
      <c r="X10" s="167">
        <f>_xlfn.DAYS(X$3,$C10)-SUM($I10:W10)</f>
        <v>31</v>
      </c>
      <c r="Y10" s="167">
        <f>_xlfn.DAYS(Y$3,$C10)-SUM($I10:X10)</f>
        <v>30</v>
      </c>
      <c r="Z10" s="167">
        <f>_xlfn.DAYS(Z$3,$C10)-SUM($I10:Y10)</f>
        <v>31</v>
      </c>
      <c r="AA10" s="167">
        <f>_xlfn.DAYS(AA$3,$C10)-SUM($I10:Z10)</f>
        <v>31</v>
      </c>
      <c r="AB10" s="167">
        <f>_xlfn.DAYS(AB$3,$C10)-SUM($I10:AA10)</f>
        <v>30</v>
      </c>
      <c r="AC10" s="167">
        <f>_xlfn.DAYS(AC$3,$C10)-SUM($I10:AB10)</f>
        <v>31</v>
      </c>
      <c r="AD10" s="167">
        <f>_xlfn.DAYS(AD$3,$C10)-SUM($I10:AC10)</f>
        <v>30</v>
      </c>
      <c r="AE10" s="167">
        <f>_xlfn.DAYS(AE$3,$C10)-SUM($I10:AD10)</f>
        <v>31</v>
      </c>
      <c r="AF10" s="167">
        <f>_xlfn.DAYS(AF$3,$C10)-SUM($I10:AE10)</f>
        <v>31</v>
      </c>
      <c r="AG10" s="167">
        <f>_xlfn.DAYS(AG$3,$C10)-SUM($I10:AF10)</f>
        <v>28</v>
      </c>
      <c r="AH10" s="167">
        <f>_xlfn.DAYS(AH$3,$C10)-SUM($I10:AG10)</f>
        <v>31</v>
      </c>
      <c r="AI10" s="167">
        <f>_xlfn.DAYS(AI$3,$C10)-SUM($I10:AH10)</f>
        <v>30</v>
      </c>
      <c r="AJ10" s="167">
        <f>_xlfn.DAYS(AJ$3,$C10)-SUM($I10:AI10)</f>
        <v>31</v>
      </c>
      <c r="AK10" s="167">
        <f>_xlfn.DAYS(AK$3,$C10)-SUM($I10:AJ10)</f>
        <v>30</v>
      </c>
      <c r="AL10" s="167">
        <f>_xlfn.DAYS(AL$3,$C10)-SUM($I10:AK10)</f>
        <v>31</v>
      </c>
      <c r="AM10" s="167">
        <f>_xlfn.DAYS(AM$3,$C10)-SUM($I10:AL10)</f>
        <v>31</v>
      </c>
      <c r="AN10" s="167">
        <f>_xlfn.DAYS(AN$3,$C10)-SUM($I10:AM10)</f>
        <v>8</v>
      </c>
    </row>
    <row r="11" spans="2:40">
      <c r="B11" s="181"/>
      <c r="C11" s="179"/>
      <c r="D11" s="172"/>
      <c r="E11" s="180"/>
      <c r="F11" s="172"/>
      <c r="G11" s="162"/>
      <c r="H11" s="166" t="s">
        <v>12</v>
      </c>
      <c r="I11" s="167">
        <f>$D10*(((1+I$5)^I10)-1)</f>
        <v>830140.78510847967</v>
      </c>
      <c r="J11" s="167">
        <f>$D10*(((1+J$5)^J10)-1)</f>
        <v>2147844.834712598</v>
      </c>
      <c r="K11" s="167">
        <f t="shared" ref="K11" si="2">$D10*(((1+K$5)^K10)-1)</f>
        <v>2052331.5701625356</v>
      </c>
      <c r="L11" s="167">
        <f t="shared" ref="L11" si="3">$D10*(((1+L$5)^L10)-1)</f>
        <v>2070522.2006142109</v>
      </c>
      <c r="M11" s="167">
        <f t="shared" ref="M11" si="4">$D10*(((1+M$5)^M10)-1)</f>
        <v>1995818.8213375472</v>
      </c>
      <c r="N11" s="167">
        <f t="shared" ref="N11" si="5">$D10*(((1+N$5)^N10)-1)</f>
        <v>2063027.757978797</v>
      </c>
      <c r="O11" s="167">
        <f t="shared" ref="O11" si="6">$D10*(((1+O$5)^O10)-1)</f>
        <v>2080732.3499869579</v>
      </c>
      <c r="P11" s="167">
        <f t="shared" ref="P11" si="7">$D10*(((1+P$5)^P10)-1)</f>
        <v>2018860.3944927496</v>
      </c>
      <c r="Q11" s="167">
        <f t="shared" ref="Q11" si="8">$D10*(((1+Q$5)^Q10)-1)</f>
        <v>2060301.0354182106</v>
      </c>
      <c r="R11" s="167">
        <f t="shared" ref="R11" si="9">$D10*(((1+R$5)^R10)-1)</f>
        <v>1968091.9868930059</v>
      </c>
      <c r="S11" s="167">
        <f t="shared" ref="S11" si="10">$D10*(((1+S$5)^S10)-1)</f>
        <v>1995309.563477976</v>
      </c>
      <c r="T11" s="167">
        <f t="shared" ref="T11" si="11">$D10*(((1+T$5)^T10)-1)</f>
        <v>1980882.6214890108</v>
      </c>
      <c r="U11" s="167">
        <f t="shared" ref="U11" si="12">$D10*(((1+U$5)^U10)-1)</f>
        <v>1807910.6842943782</v>
      </c>
      <c r="V11" s="167">
        <f t="shared" ref="V11" si="13">$D10*(((1+V$5)^V10)-1)</f>
        <v>1990159.6079338945</v>
      </c>
      <c r="W11" s="167">
        <f t="shared" ref="W11" si="14">$D10*(((1+W$5)^W10)-1)</f>
        <v>1915377.4067621976</v>
      </c>
      <c r="X11" s="167">
        <f t="shared" ref="X11" si="15">$D10*(((1+X$5)^X10)-1)</f>
        <v>1970564.1835384702</v>
      </c>
      <c r="Y11" s="167">
        <f t="shared" ref="Y11" si="16">$D10*(((1+Y$5)^Y10)-1)</f>
        <v>1905397.0304091726</v>
      </c>
      <c r="Z11" s="167">
        <f t="shared" ref="Z11" si="17">$D10*(((1+Z$5)^Z10)-1)</f>
        <v>1966433.6564667816</v>
      </c>
      <c r="AA11" s="167">
        <f t="shared" ref="AA11" si="18">$D10*(((1+AA$5)^AA10)-1)</f>
        <v>1972628.7712579004</v>
      </c>
      <c r="AB11" s="167">
        <f t="shared" ref="AB11" si="19">$D10*(((1+AB$5)^AB10)-1)</f>
        <v>1903399.6447147983</v>
      </c>
      <c r="AC11" s="167">
        <f t="shared" ref="AC11" si="20">$D10*(((1+AC$5)^AC10)-1)</f>
        <v>1956099.4446500724</v>
      </c>
      <c r="AD11" s="167">
        <f t="shared" ref="AD11" si="21">$D10*(((1+AD$5)^AD10)-1)</f>
        <v>1911386.565846751</v>
      </c>
      <c r="AE11" s="167">
        <f t="shared" ref="AE11" si="22">$D10*(((1+AE$5)^AE10)-1)</f>
        <v>1995309.563477976</v>
      </c>
      <c r="AF11" s="167">
        <f t="shared" ref="AF11" si="23">$D10*(((1+AF$5)^AF10)-1)</f>
        <v>2015881.41635074</v>
      </c>
      <c r="AG11" s="167">
        <f t="shared" ref="AG11" si="24">$D10*(((1+AG$5)^AG10)-1)</f>
        <v>1878106.4592807484</v>
      </c>
      <c r="AH11" s="167">
        <f t="shared" ref="AH11" si="25">$D10*(((1+AH$5)^AH10)-1)</f>
        <v>2098743.4351942502</v>
      </c>
      <c r="AI11" s="167">
        <f t="shared" ref="AI11" si="26">$D10*(((1+AI$5)^AI10)-1)</f>
        <v>2087312.2391747101</v>
      </c>
      <c r="AJ11" s="167">
        <f t="shared" ref="AJ11" si="27">$D10*(((1+AJ$5)^AJ10)-1)</f>
        <v>2224206.9039212442</v>
      </c>
      <c r="AK11" s="167">
        <f t="shared" ref="AK11" si="28">$D10*(((1+AK$5)^AK10)-1)</f>
        <v>2218517.0764081441</v>
      </c>
      <c r="AL11" s="167">
        <f t="shared" ref="AL11" si="29">$D10*(((1+AL$5)^AL10)-1)</f>
        <v>2380716.4016678152</v>
      </c>
      <c r="AM11" s="167">
        <f t="shared" ref="AM11" si="30">$D10*(((1+AM$5)^AM10)-1)</f>
        <v>2472224.2582692732</v>
      </c>
      <c r="AN11" s="167">
        <f t="shared" ref="AN11" si="31">$D10*(((1+AN$5)^AN10)-1)</f>
        <v>664013.44866522378</v>
      </c>
    </row>
    <row r="12" spans="2:40">
      <c r="B12" s="182" t="s">
        <v>14</v>
      </c>
      <c r="C12" s="176">
        <v>43906</v>
      </c>
      <c r="D12" s="177">
        <v>108916667</v>
      </c>
      <c r="E12" s="178">
        <f>SUM(I12:AN12)</f>
        <v>906</v>
      </c>
      <c r="F12" s="177">
        <f>SUM(I13:AN13)</f>
        <v>66062149.005577765</v>
      </c>
      <c r="G12" s="162"/>
      <c r="H12" t="s">
        <v>9</v>
      </c>
      <c r="J12" s="1">
        <f>_xlfn.DAYS(J$3,$C12)</f>
        <v>15</v>
      </c>
      <c r="K12" s="1">
        <f>_xlfn.DAYS(K$3,$C12)-SUM($J12:J12)</f>
        <v>30</v>
      </c>
      <c r="L12" s="1">
        <f>_xlfn.DAYS(L$3,$C12)-SUM($J12:K12)</f>
        <v>31</v>
      </c>
      <c r="M12" s="1">
        <f>_xlfn.DAYS(M$3,$C12)-SUM($J12:L12)</f>
        <v>30</v>
      </c>
      <c r="N12" s="1">
        <f>_xlfn.DAYS(N$3,$C12)-SUM($J12:M12)</f>
        <v>31</v>
      </c>
      <c r="O12" s="1">
        <f>_xlfn.DAYS(O$3,$C12)-SUM($J12:N12)</f>
        <v>31</v>
      </c>
      <c r="P12" s="1">
        <f>_xlfn.DAYS(P$3,$C12)-SUM($J12:O12)</f>
        <v>30</v>
      </c>
      <c r="Q12" s="1">
        <f>_xlfn.DAYS(Q$3,$C12)-SUM($J12:P12)</f>
        <v>31</v>
      </c>
      <c r="R12" s="1">
        <f>_xlfn.DAYS(R$3,$C12)-SUM($J12:Q12)</f>
        <v>30</v>
      </c>
      <c r="S12" s="1">
        <f>_xlfn.DAYS(S$3,$C12)-SUM($J12:R12)</f>
        <v>31</v>
      </c>
      <c r="T12" s="1">
        <f>_xlfn.DAYS(T$3,$C12)-SUM($J12:S12)</f>
        <v>31</v>
      </c>
      <c r="U12" s="1">
        <f>_xlfn.DAYS(U$3,$C12)-SUM($J12:T12)</f>
        <v>28</v>
      </c>
      <c r="V12" s="1">
        <f>_xlfn.DAYS(V$3,$C12)-SUM($J12:U12)</f>
        <v>31</v>
      </c>
      <c r="W12" s="1">
        <f>_xlfn.DAYS(W$3,$C12)-SUM($J12:V12)</f>
        <v>30</v>
      </c>
      <c r="X12" s="1">
        <f>_xlfn.DAYS(X$3,$C12)-SUM($J12:W12)</f>
        <v>31</v>
      </c>
      <c r="Y12" s="1">
        <f>_xlfn.DAYS(Y$3,$C12)-SUM($J12:X12)</f>
        <v>30</v>
      </c>
      <c r="Z12" s="1">
        <f>_xlfn.DAYS(Z$3,$C12)-SUM($J12:Y12)</f>
        <v>31</v>
      </c>
      <c r="AA12" s="1">
        <f>_xlfn.DAYS(AA$3,$C12)-SUM($J12:Z12)</f>
        <v>31</v>
      </c>
      <c r="AB12" s="1">
        <f>_xlfn.DAYS(AB$3,$C12)-SUM($J12:AA12)</f>
        <v>30</v>
      </c>
      <c r="AC12" s="1">
        <f>_xlfn.DAYS(AC$3,$C12)-SUM($J12:AB12)</f>
        <v>31</v>
      </c>
      <c r="AD12" s="1">
        <f>_xlfn.DAYS(AD$3,$C12)-SUM($J12:AC12)</f>
        <v>30</v>
      </c>
      <c r="AE12" s="1">
        <f>_xlfn.DAYS(AE$3,$C12)-SUM($J12:AD12)</f>
        <v>31</v>
      </c>
      <c r="AF12" s="1">
        <f>_xlfn.DAYS(AF$3,$C12)-SUM($J12:AE12)</f>
        <v>31</v>
      </c>
      <c r="AG12" s="1">
        <f>_xlfn.DAYS(AG$3,$C12)-SUM($J12:AF12)</f>
        <v>28</v>
      </c>
      <c r="AH12" s="1">
        <f>_xlfn.DAYS(AH$3,$C12)-SUM($J12:AG12)</f>
        <v>31</v>
      </c>
      <c r="AI12" s="1">
        <f>_xlfn.DAYS(AI$3,$C12)-SUM($J12:AH12)</f>
        <v>30</v>
      </c>
      <c r="AJ12" s="1">
        <f>_xlfn.DAYS(AJ$3,$C12)-SUM($J12:AI12)</f>
        <v>31</v>
      </c>
      <c r="AK12" s="1">
        <f>_xlfn.DAYS(AK$3,$C12)-SUM($J12:AJ12)</f>
        <v>30</v>
      </c>
      <c r="AL12" s="1">
        <f>_xlfn.DAYS(AL$3,$C12)-SUM($J12:AK12)</f>
        <v>31</v>
      </c>
      <c r="AM12" s="1">
        <f>_xlfn.DAYS(AM$3,$C12)-SUM($J12:AL12)</f>
        <v>31</v>
      </c>
      <c r="AN12" s="1">
        <f>_xlfn.DAYS(AN$3,$C12)-SUM($J12:AM12)</f>
        <v>8</v>
      </c>
    </row>
    <row r="13" spans="2:40">
      <c r="B13" s="182"/>
      <c r="C13" s="176"/>
      <c r="D13" s="177"/>
      <c r="E13" s="178"/>
      <c r="F13" s="177"/>
      <c r="G13" s="162"/>
      <c r="H13" t="s">
        <v>12</v>
      </c>
      <c r="J13" s="1">
        <f>$D12*(((1+J$5)^J12)-1)</f>
        <v>1125741.8771125707</v>
      </c>
      <c r="K13" s="1">
        <f t="shared" ref="K13" si="32">$D12*(((1+K$5)^K12)-1)</f>
        <v>2235331.1420098003</v>
      </c>
      <c r="L13" s="1">
        <f t="shared" ref="L13" si="33">$D12*(((1+L$5)^L12)-1)</f>
        <v>2255143.770404052</v>
      </c>
      <c r="M13" s="1">
        <f t="shared" ref="M13" si="34">$D12*(((1+M$5)^M12)-1)</f>
        <v>2173779.3395595411</v>
      </c>
      <c r="N13" s="1">
        <f t="shared" ref="N13" si="35">$D12*(((1+N$5)^N12)-1)</f>
        <v>2246981.0732753323</v>
      </c>
      <c r="O13" s="1">
        <f t="shared" ref="O13" si="36">$D12*(((1+O$5)^O12)-1)</f>
        <v>2266264.3247965695</v>
      </c>
      <c r="P13" s="1">
        <f t="shared" ref="P13" si="37">$D12*(((1+P$5)^P12)-1)</f>
        <v>2198875.4530645544</v>
      </c>
      <c r="Q13" s="1">
        <f t="shared" ref="Q13" si="38">$D12*(((1+Q$5)^Q12)-1)</f>
        <v>2244011.2179440046</v>
      </c>
      <c r="R13" s="1">
        <f t="shared" ref="R13" si="39">$D12*(((1+R$5)^R12)-1)</f>
        <v>2143580.1956179389</v>
      </c>
      <c r="S13" s="1">
        <f t="shared" ref="S13" si="40">$D12*(((1+S$5)^S12)-1)</f>
        <v>2173224.6728724609</v>
      </c>
      <c r="T13" s="1">
        <f t="shared" ref="T13" si="41">$D12*(((1+T$5)^T12)-1)</f>
        <v>2157511.3285080562</v>
      </c>
      <c r="U13" s="1">
        <f t="shared" ref="U13" si="42">$D12*(((1+U$5)^U12)-1)</f>
        <v>1969116.0596703291</v>
      </c>
      <c r="V13" s="1">
        <f t="shared" ref="V13" si="43">$D12*(((1+V$5)^V12)-1)</f>
        <v>2167615.5129418657</v>
      </c>
      <c r="W13" s="1">
        <f t="shared" ref="W13" si="44">$D12*(((1+W$5)^W12)-1)</f>
        <v>2086165.2319164183</v>
      </c>
      <c r="X13" s="1">
        <f t="shared" ref="X13" si="45">$D12*(((1+X$5)^X12)-1)</f>
        <v>2146272.8298058645</v>
      </c>
      <c r="Y13" s="1">
        <f t="shared" ref="Y13" si="46">$D12*(((1+Y$5)^Y12)-1)</f>
        <v>2075294.9386386473</v>
      </c>
      <c r="Z13" s="1">
        <f t="shared" ref="Z13" si="47">$D12*(((1+Z$5)^Z12)-1)</f>
        <v>2141773.9973898488</v>
      </c>
      <c r="AA13" s="1">
        <f t="shared" ref="AA13" si="48">$D12*(((1+AA$5)^AA12)-1)</f>
        <v>2148521.5099371593</v>
      </c>
      <c r="AB13" s="1">
        <f t="shared" ref="AB13" si="49">$D12*(((1+AB$5)^AB12)-1)</f>
        <v>2073119.4527131999</v>
      </c>
      <c r="AC13" s="1">
        <f t="shared" ref="AC13" si="50">$D12*(((1+AC$5)^AC12)-1)</f>
        <v>2130518.3183183684</v>
      </c>
      <c r="AD13" s="1">
        <f t="shared" ref="AD13" si="51">$D12*(((1+AD$5)^AD12)-1)</f>
        <v>2081818.5410060415</v>
      </c>
      <c r="AE13" s="1">
        <f t="shared" ref="AE13" si="52">$D12*(((1+AE$5)^AE12)-1)</f>
        <v>2173224.6728724609</v>
      </c>
      <c r="AF13" s="1">
        <f t="shared" ref="AF13" si="53">$D12*(((1+AF$5)^AF12)-1)</f>
        <v>2195630.849361619</v>
      </c>
      <c r="AG13" s="1">
        <f t="shared" ref="AG13" si="54">$D12*(((1+AG$5)^AG12)-1)</f>
        <v>2045570.9581603033</v>
      </c>
      <c r="AH13" s="1">
        <f t="shared" ref="AH13" si="55">$D12*(((1+AH$5)^AH12)-1)</f>
        <v>2285881.3984948825</v>
      </c>
      <c r="AI13" s="1">
        <f t="shared" ref="AI13" si="56">$D12*(((1+AI$5)^AI12)-1)</f>
        <v>2273430.9207921624</v>
      </c>
      <c r="AJ13" s="1">
        <f t="shared" ref="AJ13" si="57">$D12*(((1+AJ$5)^AJ12)-1)</f>
        <v>2422532.0269349115</v>
      </c>
      <c r="AK13" s="1">
        <f t="shared" ref="AK13" si="58">$D12*(((1+AK$5)^AK12)-1)</f>
        <v>2416334.8564495938</v>
      </c>
      <c r="AL13" s="1">
        <f t="shared" ref="AL13" si="59">$D12*(((1+AL$5)^AL12)-1)</f>
        <v>2592996.9554189164</v>
      </c>
      <c r="AM13" s="1">
        <f t="shared" ref="AM13" si="60">$D12*(((1+AM$5)^AM12)-1)</f>
        <v>2692664.2628723644</v>
      </c>
      <c r="AN13" s="1">
        <f t="shared" ref="AN13" si="61">$D12*(((1+AN$5)^AN12)-1)</f>
        <v>723221.3167179178</v>
      </c>
    </row>
    <row r="14" spans="2:40">
      <c r="B14" s="181" t="s">
        <v>15</v>
      </c>
      <c r="C14" s="179">
        <v>43906</v>
      </c>
      <c r="D14" s="172">
        <v>100000000</v>
      </c>
      <c r="E14" s="180">
        <f>SUM(I14:AN14)</f>
        <v>906</v>
      </c>
      <c r="F14" s="172">
        <f>SUM(I15:AN15)</f>
        <v>60653847.409393966</v>
      </c>
      <c r="G14" s="162"/>
      <c r="H14" s="166" t="s">
        <v>9</v>
      </c>
      <c r="I14" s="166"/>
      <c r="J14" s="167">
        <f>_xlfn.DAYS(J$3,$C14)</f>
        <v>15</v>
      </c>
      <c r="K14" s="167">
        <f>_xlfn.DAYS(K$3,$C14)-SUM($J14:J14)</f>
        <v>30</v>
      </c>
      <c r="L14" s="167">
        <f>_xlfn.DAYS(L$3,$C14)-SUM($J14:K14)</f>
        <v>31</v>
      </c>
      <c r="M14" s="167">
        <f>_xlfn.DAYS(M$3,$C14)-SUM($J14:L14)</f>
        <v>30</v>
      </c>
      <c r="N14" s="167">
        <f>_xlfn.DAYS(N$3,$C14)-SUM($J14:M14)</f>
        <v>31</v>
      </c>
      <c r="O14" s="167">
        <f>_xlfn.DAYS(O$3,$C14)-SUM($J14:N14)</f>
        <v>31</v>
      </c>
      <c r="P14" s="167">
        <f>_xlfn.DAYS(P$3,$C14)-SUM($J14:O14)</f>
        <v>30</v>
      </c>
      <c r="Q14" s="167">
        <f>_xlfn.DAYS(Q$3,$C14)-SUM($J14:P14)</f>
        <v>31</v>
      </c>
      <c r="R14" s="167">
        <f>_xlfn.DAYS(R$3,$C14)-SUM($J14:Q14)</f>
        <v>30</v>
      </c>
      <c r="S14" s="167">
        <f>_xlfn.DAYS(S$3,$C14)-SUM($J14:R14)</f>
        <v>31</v>
      </c>
      <c r="T14" s="167">
        <f>_xlfn.DAYS(T$3,$C14)-SUM($J14:S14)</f>
        <v>31</v>
      </c>
      <c r="U14" s="167">
        <f>_xlfn.DAYS(U$3,$C14)-SUM($J14:T14)</f>
        <v>28</v>
      </c>
      <c r="V14" s="167">
        <f>_xlfn.DAYS(V$3,$C14)-SUM($J14:U14)</f>
        <v>31</v>
      </c>
      <c r="W14" s="167">
        <f>_xlfn.DAYS(W$3,$C14)-SUM($J14:V14)</f>
        <v>30</v>
      </c>
      <c r="X14" s="167">
        <f>_xlfn.DAYS(X$3,$C14)-SUM($J14:W14)</f>
        <v>31</v>
      </c>
      <c r="Y14" s="167">
        <f>_xlfn.DAYS(Y$3,$C14)-SUM($J14:X14)</f>
        <v>30</v>
      </c>
      <c r="Z14" s="167">
        <f>_xlfn.DAYS(Z$3,$C14)-SUM($J14:Y14)</f>
        <v>31</v>
      </c>
      <c r="AA14" s="167">
        <f>_xlfn.DAYS(AA$3,$C14)-SUM($J14:Z14)</f>
        <v>31</v>
      </c>
      <c r="AB14" s="167">
        <f>_xlfn.DAYS(AB$3,$C14)-SUM($J14:AA14)</f>
        <v>30</v>
      </c>
      <c r="AC14" s="167">
        <f>_xlfn.DAYS(AC$3,$C14)-SUM($J14:AB14)</f>
        <v>31</v>
      </c>
      <c r="AD14" s="167">
        <f>_xlfn.DAYS(AD$3,$C14)-SUM($J14:AC14)</f>
        <v>30</v>
      </c>
      <c r="AE14" s="167">
        <f>_xlfn.DAYS(AE$3,$C14)-SUM($J14:AD14)</f>
        <v>31</v>
      </c>
      <c r="AF14" s="167">
        <f>_xlfn.DAYS(AF$3,$C14)-SUM($J14:AE14)</f>
        <v>31</v>
      </c>
      <c r="AG14" s="167">
        <f>_xlfn.DAYS(AG$3,$C14)-SUM($J14:AF14)</f>
        <v>28</v>
      </c>
      <c r="AH14" s="167">
        <f>_xlfn.DAYS(AH$3,$C14)-SUM($J14:AG14)</f>
        <v>31</v>
      </c>
      <c r="AI14" s="167">
        <f>_xlfn.DAYS(AI$3,$C14)-SUM($J14:AH14)</f>
        <v>30</v>
      </c>
      <c r="AJ14" s="167">
        <f>_xlfn.DAYS(AJ$3,$C14)-SUM($J14:AI14)</f>
        <v>31</v>
      </c>
      <c r="AK14" s="167">
        <f>_xlfn.DAYS(AK$3,$C14)-SUM($J14:AJ14)</f>
        <v>30</v>
      </c>
      <c r="AL14" s="167">
        <f>_xlfn.DAYS(AL$3,$C14)-SUM($J14:AK14)</f>
        <v>31</v>
      </c>
      <c r="AM14" s="167">
        <f>_xlfn.DAYS(AM$3,$C14)-SUM($J14:AL14)</f>
        <v>31</v>
      </c>
      <c r="AN14" s="167">
        <f>_xlfn.DAYS(AN$3,$C14)-SUM($J14:AM14)</f>
        <v>8</v>
      </c>
    </row>
    <row r="15" spans="2:40">
      <c r="B15" s="181"/>
      <c r="C15" s="179"/>
      <c r="D15" s="172"/>
      <c r="E15" s="180"/>
      <c r="F15" s="172"/>
      <c r="G15" s="162"/>
      <c r="H15" s="166" t="s">
        <v>12</v>
      </c>
      <c r="I15" s="166"/>
      <c r="J15" s="167">
        <f>$D14*(((1+J$5)^J14)-1)</f>
        <v>1033580.9092584248</v>
      </c>
      <c r="K15" s="167">
        <f t="shared" ref="K15" si="62">$D14*(((1+K$5)^K14)-1)</f>
        <v>2052331.5701625356</v>
      </c>
      <c r="L15" s="167">
        <f t="shared" ref="L15" si="63">$D14*(((1+L$5)^L14)-1)</f>
        <v>2070522.2006142109</v>
      </c>
      <c r="M15" s="167">
        <f t="shared" ref="M15" si="64">$D14*(((1+M$5)^M14)-1)</f>
        <v>1995818.8213375472</v>
      </c>
      <c r="N15" s="167">
        <f t="shared" ref="N15" si="65">$D14*(((1+N$5)^N14)-1)</f>
        <v>2063027.757978797</v>
      </c>
      <c r="O15" s="167">
        <f t="shared" ref="O15" si="66">$D14*(((1+O$5)^O14)-1)</f>
        <v>2080732.3499869579</v>
      </c>
      <c r="P15" s="167">
        <f t="shared" ref="P15" si="67">$D14*(((1+P$5)^P14)-1)</f>
        <v>2018860.3944927496</v>
      </c>
      <c r="Q15" s="167">
        <f t="shared" ref="Q15" si="68">$D14*(((1+Q$5)^Q14)-1)</f>
        <v>2060301.0354182106</v>
      </c>
      <c r="R15" s="167">
        <f t="shared" ref="R15" si="69">$D14*(((1+R$5)^R14)-1)</f>
        <v>1968091.9868930059</v>
      </c>
      <c r="S15" s="167">
        <f t="shared" ref="S15" si="70">$D14*(((1+S$5)^S14)-1)</f>
        <v>1995309.563477976</v>
      </c>
      <c r="T15" s="167">
        <f t="shared" ref="T15" si="71">$D14*(((1+T$5)^T14)-1)</f>
        <v>1980882.6214890108</v>
      </c>
      <c r="U15" s="167">
        <f t="shared" ref="U15" si="72">$D14*(((1+U$5)^U14)-1)</f>
        <v>1807910.6842943782</v>
      </c>
      <c r="V15" s="167">
        <f t="shared" ref="V15" si="73">$D14*(((1+V$5)^V14)-1)</f>
        <v>1990159.6079338945</v>
      </c>
      <c r="W15" s="167">
        <f t="shared" ref="W15" si="74">$D14*(((1+W$5)^W14)-1)</f>
        <v>1915377.4067621976</v>
      </c>
      <c r="X15" s="167">
        <f t="shared" ref="X15" si="75">$D14*(((1+X$5)^X14)-1)</f>
        <v>1970564.1835384702</v>
      </c>
      <c r="Y15" s="167">
        <f t="shared" ref="Y15" si="76">$D14*(((1+Y$5)^Y14)-1)</f>
        <v>1905397.0304091726</v>
      </c>
      <c r="Z15" s="167">
        <f t="shared" ref="Z15" si="77">$D14*(((1+Z$5)^Z14)-1)</f>
        <v>1966433.6564667816</v>
      </c>
      <c r="AA15" s="167">
        <f t="shared" ref="AA15" si="78">$D14*(((1+AA$5)^AA14)-1)</f>
        <v>1972628.7712579004</v>
      </c>
      <c r="AB15" s="167">
        <f t="shared" ref="AB15" si="79">$D14*(((1+AB$5)^AB14)-1)</f>
        <v>1903399.6447147983</v>
      </c>
      <c r="AC15" s="167">
        <f t="shared" ref="AC15" si="80">$D14*(((1+AC$5)^AC14)-1)</f>
        <v>1956099.4446500724</v>
      </c>
      <c r="AD15" s="167">
        <f t="shared" ref="AD15" si="81">$D14*(((1+AD$5)^AD14)-1)</f>
        <v>1911386.565846751</v>
      </c>
      <c r="AE15" s="167">
        <f t="shared" ref="AE15" si="82">$D14*(((1+AE$5)^AE14)-1)</f>
        <v>1995309.563477976</v>
      </c>
      <c r="AF15" s="167">
        <f t="shared" ref="AF15" si="83">$D14*(((1+AF$5)^AF14)-1)</f>
        <v>2015881.41635074</v>
      </c>
      <c r="AG15" s="167">
        <f t="shared" ref="AG15" si="84">$D14*(((1+AG$5)^AG14)-1)</f>
        <v>1878106.4592807484</v>
      </c>
      <c r="AH15" s="167">
        <f t="shared" ref="AH15" si="85">$D14*(((1+AH$5)^AH14)-1)</f>
        <v>2098743.4351942502</v>
      </c>
      <c r="AI15" s="167">
        <f t="shared" ref="AI15" si="86">$D14*(((1+AI$5)^AI14)-1)</f>
        <v>2087312.2391747101</v>
      </c>
      <c r="AJ15" s="167">
        <f t="shared" ref="AJ15" si="87">$D14*(((1+AJ$5)^AJ14)-1)</f>
        <v>2224206.9039212442</v>
      </c>
      <c r="AK15" s="167">
        <f t="shared" ref="AK15" si="88">$D14*(((1+AK$5)^AK14)-1)</f>
        <v>2218517.0764081441</v>
      </c>
      <c r="AL15" s="167">
        <f t="shared" ref="AL15" si="89">$D14*(((1+AL$5)^AL14)-1)</f>
        <v>2380716.4016678152</v>
      </c>
      <c r="AM15" s="167">
        <f t="shared" ref="AM15" si="90">$D14*(((1+AM$5)^AM14)-1)</f>
        <v>2472224.2582692732</v>
      </c>
      <c r="AN15" s="167">
        <f t="shared" ref="AN15" si="91">$D14*(((1+AN$5)^AN14)-1)</f>
        <v>664013.44866522378</v>
      </c>
    </row>
    <row r="16" spans="2:40">
      <c r="B16" s="182" t="s">
        <v>16</v>
      </c>
      <c r="C16" s="176">
        <v>43938</v>
      </c>
      <c r="D16" s="177">
        <v>108916667</v>
      </c>
      <c r="E16" s="178">
        <f>SUM(I16:AN16)</f>
        <v>874</v>
      </c>
      <c r="F16" s="177">
        <f>SUM(I17:AN17)</f>
        <v>63664146.463242285</v>
      </c>
      <c r="G16" s="162"/>
      <c r="H16" t="s">
        <v>9</v>
      </c>
      <c r="K16" s="1">
        <f>_xlfn.DAYS(K$3,$C16)</f>
        <v>13</v>
      </c>
      <c r="L16" s="1">
        <f>_xlfn.DAYS(L$3,$C16)-SUM($K16:K16)</f>
        <v>31</v>
      </c>
      <c r="M16" s="1">
        <f>_xlfn.DAYS(M$3,$C16)-SUM($K16:L16)</f>
        <v>30</v>
      </c>
      <c r="N16" s="1">
        <f>_xlfn.DAYS(N$3,$C16)-SUM($K16:M16)</f>
        <v>31</v>
      </c>
      <c r="O16" s="1">
        <f>_xlfn.DAYS(O$3,$C16)-SUM($K16:N16)</f>
        <v>31</v>
      </c>
      <c r="P16" s="1">
        <f>_xlfn.DAYS(P$3,$C16)-SUM($K16:O16)</f>
        <v>30</v>
      </c>
      <c r="Q16" s="1">
        <f>_xlfn.DAYS(Q$3,$C16)-SUM($K16:P16)</f>
        <v>31</v>
      </c>
      <c r="R16" s="1">
        <f>_xlfn.DAYS(R$3,$C16)-SUM($K16:Q16)</f>
        <v>30</v>
      </c>
      <c r="S16" s="1">
        <f>_xlfn.DAYS(S$3,$C16)-SUM($K16:R16)</f>
        <v>31</v>
      </c>
      <c r="T16" s="1">
        <f>_xlfn.DAYS(T$3,$C16)-SUM($K16:S16)</f>
        <v>31</v>
      </c>
      <c r="U16" s="1">
        <f>_xlfn.DAYS(U$3,$C16)-SUM($K16:T16)</f>
        <v>28</v>
      </c>
      <c r="V16" s="1">
        <f>_xlfn.DAYS(V$3,$C16)-SUM($K16:U16)</f>
        <v>31</v>
      </c>
      <c r="W16" s="1">
        <f>_xlfn.DAYS(W$3,$C16)-SUM($K16:V16)</f>
        <v>30</v>
      </c>
      <c r="X16" s="1">
        <f>_xlfn.DAYS(X$3,$C16)-SUM($K16:W16)</f>
        <v>31</v>
      </c>
      <c r="Y16" s="1">
        <f>_xlfn.DAYS(Y$3,$C16)-SUM($K16:X16)</f>
        <v>30</v>
      </c>
      <c r="Z16" s="1">
        <f>_xlfn.DAYS(Z$3,$C16)-SUM($K16:Y16)</f>
        <v>31</v>
      </c>
      <c r="AA16" s="1">
        <f>_xlfn.DAYS(AA$3,$C16)-SUM($K16:Z16)</f>
        <v>31</v>
      </c>
      <c r="AB16" s="1">
        <f>_xlfn.DAYS(AB$3,$C16)-SUM($K16:AA16)</f>
        <v>30</v>
      </c>
      <c r="AC16" s="1">
        <f>_xlfn.DAYS(AC$3,$C16)-SUM($K16:AB16)</f>
        <v>31</v>
      </c>
      <c r="AD16" s="1">
        <f>_xlfn.DAYS(AD$3,$C16)-SUM($K16:AC16)</f>
        <v>30</v>
      </c>
      <c r="AE16" s="1">
        <f>_xlfn.DAYS(AE$3,$C16)-SUM($K16:AD16)</f>
        <v>31</v>
      </c>
      <c r="AF16" s="1">
        <f>_xlfn.DAYS(AF$3,$C16)-SUM($K16:AE16)</f>
        <v>31</v>
      </c>
      <c r="AG16" s="1">
        <f>_xlfn.DAYS(AG$3,$C16)-SUM($K16:AF16)</f>
        <v>28</v>
      </c>
      <c r="AH16" s="1">
        <f>_xlfn.DAYS(AH$3,$C16)-SUM($K16:AG16)</f>
        <v>31</v>
      </c>
      <c r="AI16" s="1">
        <f>_xlfn.DAYS(AI$3,$C16)-SUM($K16:AH16)</f>
        <v>30</v>
      </c>
      <c r="AJ16" s="1">
        <f>_xlfn.DAYS(AJ$3,$C16)-SUM($K16:AI16)</f>
        <v>31</v>
      </c>
      <c r="AK16" s="1">
        <f>_xlfn.DAYS(AK$3,$C16)-SUM($K16:AJ16)</f>
        <v>30</v>
      </c>
      <c r="AL16" s="1">
        <f>_xlfn.DAYS(AL$3,$C16)-SUM($K16:AK16)</f>
        <v>31</v>
      </c>
      <c r="AM16" s="1">
        <f>_xlfn.DAYS(AM$3,$C16)-SUM($K16:AL16)</f>
        <v>31</v>
      </c>
      <c r="AN16" s="1">
        <f>_xlfn.DAYS(AN$3,$C16)-SUM($K16:AM16)</f>
        <v>8</v>
      </c>
    </row>
    <row r="17" spans="2:40">
      <c r="B17" s="182"/>
      <c r="C17" s="176"/>
      <c r="D17" s="177"/>
      <c r="E17" s="178"/>
      <c r="F17" s="177"/>
      <c r="G17" s="162"/>
      <c r="H17" t="s">
        <v>12</v>
      </c>
      <c r="K17" s="1">
        <f t="shared" ref="K17" si="92">$D16*(((1+K$5)^K16)-1)</f>
        <v>963070.47678689228</v>
      </c>
      <c r="L17" s="1">
        <f t="shared" ref="L17" si="93">$D16*(((1+L$5)^L16)-1)</f>
        <v>2255143.770404052</v>
      </c>
      <c r="M17" s="1">
        <f t="shared" ref="M17" si="94">$D16*(((1+M$5)^M16)-1)</f>
        <v>2173779.3395595411</v>
      </c>
      <c r="N17" s="1">
        <f t="shared" ref="N17" si="95">$D16*(((1+N$5)^N16)-1)</f>
        <v>2246981.0732753323</v>
      </c>
      <c r="O17" s="1">
        <f t="shared" ref="O17" si="96">$D16*(((1+O$5)^O16)-1)</f>
        <v>2266264.3247965695</v>
      </c>
      <c r="P17" s="1">
        <f t="shared" ref="P17" si="97">$D16*(((1+P$5)^P16)-1)</f>
        <v>2198875.4530645544</v>
      </c>
      <c r="Q17" s="1">
        <f t="shared" ref="Q17" si="98">$D16*(((1+Q$5)^Q16)-1)</f>
        <v>2244011.2179440046</v>
      </c>
      <c r="R17" s="1">
        <f t="shared" ref="R17" si="99">$D16*(((1+R$5)^R16)-1)</f>
        <v>2143580.1956179389</v>
      </c>
      <c r="S17" s="1">
        <f t="shared" ref="S17" si="100">$D16*(((1+S$5)^S16)-1)</f>
        <v>2173224.6728724609</v>
      </c>
      <c r="T17" s="1">
        <f t="shared" ref="T17" si="101">$D16*(((1+T$5)^T16)-1)</f>
        <v>2157511.3285080562</v>
      </c>
      <c r="U17" s="1">
        <f t="shared" ref="U17" si="102">$D16*(((1+U$5)^U16)-1)</f>
        <v>1969116.0596703291</v>
      </c>
      <c r="V17" s="1">
        <f t="shared" ref="V17" si="103">$D16*(((1+V$5)^V16)-1)</f>
        <v>2167615.5129418657</v>
      </c>
      <c r="W17" s="1">
        <f t="shared" ref="W17" si="104">$D16*(((1+W$5)^W16)-1)</f>
        <v>2086165.2319164183</v>
      </c>
      <c r="X17" s="1">
        <f t="shared" ref="X17" si="105">$D16*(((1+X$5)^X16)-1)</f>
        <v>2146272.8298058645</v>
      </c>
      <c r="Y17" s="1">
        <f t="shared" ref="Y17" si="106">$D16*(((1+Y$5)^Y16)-1)</f>
        <v>2075294.9386386473</v>
      </c>
      <c r="Z17" s="1">
        <f t="shared" ref="Z17" si="107">$D16*(((1+Z$5)^Z16)-1)</f>
        <v>2141773.9973898488</v>
      </c>
      <c r="AA17" s="1">
        <f t="shared" ref="AA17" si="108">$D16*(((1+AA$5)^AA16)-1)</f>
        <v>2148521.5099371593</v>
      </c>
      <c r="AB17" s="1">
        <f t="shared" ref="AB17" si="109">$D16*(((1+AB$5)^AB16)-1)</f>
        <v>2073119.4527131999</v>
      </c>
      <c r="AC17" s="1">
        <f t="shared" ref="AC17" si="110">$D16*(((1+AC$5)^AC16)-1)</f>
        <v>2130518.3183183684</v>
      </c>
      <c r="AD17" s="1">
        <f t="shared" ref="AD17" si="111">$D16*(((1+AD$5)^AD16)-1)</f>
        <v>2081818.5410060415</v>
      </c>
      <c r="AE17" s="1">
        <f t="shared" ref="AE17" si="112">$D16*(((1+AE$5)^AE16)-1)</f>
        <v>2173224.6728724609</v>
      </c>
      <c r="AF17" s="1">
        <f t="shared" ref="AF17" si="113">$D16*(((1+AF$5)^AF16)-1)</f>
        <v>2195630.849361619</v>
      </c>
      <c r="AG17" s="1">
        <f t="shared" ref="AG17" si="114">$D16*(((1+AG$5)^AG16)-1)</f>
        <v>2045570.9581603033</v>
      </c>
      <c r="AH17" s="1">
        <f t="shared" ref="AH17" si="115">$D16*(((1+AH$5)^AH16)-1)</f>
        <v>2285881.3984948825</v>
      </c>
      <c r="AI17" s="1">
        <f t="shared" ref="AI17" si="116">$D16*(((1+AI$5)^AI16)-1)</f>
        <v>2273430.9207921624</v>
      </c>
      <c r="AJ17" s="1">
        <f t="shared" ref="AJ17" si="117">$D16*(((1+AJ$5)^AJ16)-1)</f>
        <v>2422532.0269349115</v>
      </c>
      <c r="AK17" s="1">
        <f t="shared" ref="AK17" si="118">$D16*(((1+AK$5)^AK16)-1)</f>
        <v>2416334.8564495938</v>
      </c>
      <c r="AL17" s="1">
        <f t="shared" ref="AL17" si="119">$D16*(((1+AL$5)^AL16)-1)</f>
        <v>2592996.9554189164</v>
      </c>
      <c r="AM17" s="1">
        <f t="shared" ref="AM17" si="120">$D16*(((1+AM$5)^AM16)-1)</f>
        <v>2692664.2628723644</v>
      </c>
      <c r="AN17" s="1">
        <f t="shared" ref="AN17" si="121">$D16*(((1+AN$5)^AN16)-1)</f>
        <v>723221.3167179178</v>
      </c>
    </row>
    <row r="18" spans="2:40">
      <c r="B18" s="181" t="s">
        <v>17</v>
      </c>
      <c r="C18" s="179">
        <v>43938</v>
      </c>
      <c r="D18" s="172">
        <v>100000000</v>
      </c>
      <c r="E18" s="180">
        <f>SUM(I18:AN18)</f>
        <v>874</v>
      </c>
      <c r="F18" s="172">
        <f>SUM(I19:AN19)</f>
        <v>58452161.837859288</v>
      </c>
      <c r="G18" s="162"/>
      <c r="H18" s="166" t="s">
        <v>9</v>
      </c>
      <c r="I18" s="166"/>
      <c r="J18" s="166"/>
      <c r="K18" s="167">
        <f>_xlfn.DAYS(K$3,$C18)</f>
        <v>13</v>
      </c>
      <c r="L18" s="167">
        <f>_xlfn.DAYS(L$3,$C18)-SUM($K18:K18)</f>
        <v>31</v>
      </c>
      <c r="M18" s="167">
        <f>_xlfn.DAYS(M$3,$C18)-SUM($K18:L18)</f>
        <v>30</v>
      </c>
      <c r="N18" s="167">
        <f>_xlfn.DAYS(N$3,$C18)-SUM($K18:M18)</f>
        <v>31</v>
      </c>
      <c r="O18" s="167">
        <f>_xlfn.DAYS(O$3,$C18)-SUM($K18:N18)</f>
        <v>31</v>
      </c>
      <c r="P18" s="167">
        <f>_xlfn.DAYS(P$3,$C18)-SUM($K18:O18)</f>
        <v>30</v>
      </c>
      <c r="Q18" s="167">
        <f>_xlfn.DAYS(Q$3,$C18)-SUM($K18:P18)</f>
        <v>31</v>
      </c>
      <c r="R18" s="167">
        <f>_xlfn.DAYS(R$3,$C18)-SUM($K18:Q18)</f>
        <v>30</v>
      </c>
      <c r="S18" s="167">
        <f>_xlfn.DAYS(S$3,$C18)-SUM($K18:R18)</f>
        <v>31</v>
      </c>
      <c r="T18" s="167">
        <f>_xlfn.DAYS(T$3,$C18)-SUM($K18:S18)</f>
        <v>31</v>
      </c>
      <c r="U18" s="167">
        <f>_xlfn.DAYS(U$3,$C18)-SUM($K18:T18)</f>
        <v>28</v>
      </c>
      <c r="V18" s="167">
        <f>_xlfn.DAYS(V$3,$C18)-SUM($K18:U18)</f>
        <v>31</v>
      </c>
      <c r="W18" s="167">
        <f>_xlfn.DAYS(W$3,$C18)-SUM($K18:V18)</f>
        <v>30</v>
      </c>
      <c r="X18" s="167">
        <f>_xlfn.DAYS(X$3,$C18)-SUM($K18:W18)</f>
        <v>31</v>
      </c>
      <c r="Y18" s="167">
        <f>_xlfn.DAYS(Y$3,$C18)-SUM($K18:X18)</f>
        <v>30</v>
      </c>
      <c r="Z18" s="167">
        <f>_xlfn.DAYS(Z$3,$C18)-SUM($K18:Y18)</f>
        <v>31</v>
      </c>
      <c r="AA18" s="167">
        <f>_xlfn.DAYS(AA$3,$C18)-SUM($K18:Z18)</f>
        <v>31</v>
      </c>
      <c r="AB18" s="167">
        <f>_xlfn.DAYS(AB$3,$C18)-SUM($K18:AA18)</f>
        <v>30</v>
      </c>
      <c r="AC18" s="167">
        <f>_xlfn.DAYS(AC$3,$C18)-SUM($K18:AB18)</f>
        <v>31</v>
      </c>
      <c r="AD18" s="167">
        <f>_xlfn.DAYS(AD$3,$C18)-SUM($K18:AC18)</f>
        <v>30</v>
      </c>
      <c r="AE18" s="167">
        <f>_xlfn.DAYS(AE$3,$C18)-SUM($K18:AD18)</f>
        <v>31</v>
      </c>
      <c r="AF18" s="167">
        <f>_xlfn.DAYS(AF$3,$C18)-SUM($K18:AE18)</f>
        <v>31</v>
      </c>
      <c r="AG18" s="167">
        <f>_xlfn.DAYS(AG$3,$C18)-SUM($K18:AF18)</f>
        <v>28</v>
      </c>
      <c r="AH18" s="167">
        <f>_xlfn.DAYS(AH$3,$C18)-SUM($K18:AG18)</f>
        <v>31</v>
      </c>
      <c r="AI18" s="167">
        <f>_xlfn.DAYS(AI$3,$C18)-SUM($K18:AH18)</f>
        <v>30</v>
      </c>
      <c r="AJ18" s="167">
        <f>_xlfn.DAYS(AJ$3,$C18)-SUM($K18:AI18)</f>
        <v>31</v>
      </c>
      <c r="AK18" s="167">
        <f>_xlfn.DAYS(AK$3,$C18)-SUM($K18:AJ18)</f>
        <v>30</v>
      </c>
      <c r="AL18" s="167">
        <f>_xlfn.DAYS(AL$3,$C18)-SUM($K18:AK18)</f>
        <v>31</v>
      </c>
      <c r="AM18" s="167">
        <f>_xlfn.DAYS(AM$3,$C18)-SUM($K18:AL18)</f>
        <v>31</v>
      </c>
      <c r="AN18" s="167">
        <f>_xlfn.DAYS(AN$3,$C18)-SUM($K18:AM18)</f>
        <v>8</v>
      </c>
    </row>
    <row r="19" spans="2:40">
      <c r="B19" s="181"/>
      <c r="C19" s="179"/>
      <c r="D19" s="172"/>
      <c r="E19" s="180"/>
      <c r="F19" s="172"/>
      <c r="G19" s="162"/>
      <c r="H19" s="166" t="s">
        <v>12</v>
      </c>
      <c r="I19" s="166"/>
      <c r="J19" s="166"/>
      <c r="K19" s="167">
        <f t="shared" ref="K19" si="122">$D18*(((1+K$5)^K18)-1)</f>
        <v>884226.90788627637</v>
      </c>
      <c r="L19" s="167">
        <f t="shared" ref="L19" si="123">$D18*(((1+L$5)^L18)-1)</f>
        <v>2070522.2006142109</v>
      </c>
      <c r="M19" s="167">
        <f t="shared" ref="M19" si="124">$D18*(((1+M$5)^M18)-1)</f>
        <v>1995818.8213375472</v>
      </c>
      <c r="N19" s="167">
        <f t="shared" ref="N19" si="125">$D18*(((1+N$5)^N18)-1)</f>
        <v>2063027.757978797</v>
      </c>
      <c r="O19" s="167">
        <f t="shared" ref="O19" si="126">$D18*(((1+O$5)^O18)-1)</f>
        <v>2080732.3499869579</v>
      </c>
      <c r="P19" s="167">
        <f t="shared" ref="P19" si="127">$D18*(((1+P$5)^P18)-1)</f>
        <v>2018860.3944927496</v>
      </c>
      <c r="Q19" s="167">
        <f t="shared" ref="Q19" si="128">$D18*(((1+Q$5)^Q18)-1)</f>
        <v>2060301.0354182106</v>
      </c>
      <c r="R19" s="167">
        <f t="shared" ref="R19" si="129">$D18*(((1+R$5)^R18)-1)</f>
        <v>1968091.9868930059</v>
      </c>
      <c r="S19" s="167">
        <f t="shared" ref="S19" si="130">$D18*(((1+S$5)^S18)-1)</f>
        <v>1995309.563477976</v>
      </c>
      <c r="T19" s="167">
        <f t="shared" ref="T19" si="131">$D18*(((1+T$5)^T18)-1)</f>
        <v>1980882.6214890108</v>
      </c>
      <c r="U19" s="167">
        <f t="shared" ref="U19" si="132">$D18*(((1+U$5)^U18)-1)</f>
        <v>1807910.6842943782</v>
      </c>
      <c r="V19" s="167">
        <f t="shared" ref="V19" si="133">$D18*(((1+V$5)^V18)-1)</f>
        <v>1990159.6079338945</v>
      </c>
      <c r="W19" s="167">
        <f t="shared" ref="W19" si="134">$D18*(((1+W$5)^W18)-1)</f>
        <v>1915377.4067621976</v>
      </c>
      <c r="X19" s="167">
        <f t="shared" ref="X19" si="135">$D18*(((1+X$5)^X18)-1)</f>
        <v>1970564.1835384702</v>
      </c>
      <c r="Y19" s="167">
        <f t="shared" ref="Y19" si="136">$D18*(((1+Y$5)^Y18)-1)</f>
        <v>1905397.0304091726</v>
      </c>
      <c r="Z19" s="167">
        <f t="shared" ref="Z19" si="137">$D18*(((1+Z$5)^Z18)-1)</f>
        <v>1966433.6564667816</v>
      </c>
      <c r="AA19" s="167">
        <f t="shared" ref="AA19" si="138">$D18*(((1+AA$5)^AA18)-1)</f>
        <v>1972628.7712579004</v>
      </c>
      <c r="AB19" s="167">
        <f t="shared" ref="AB19" si="139">$D18*(((1+AB$5)^AB18)-1)</f>
        <v>1903399.6447147983</v>
      </c>
      <c r="AC19" s="167">
        <f t="shared" ref="AC19" si="140">$D18*(((1+AC$5)^AC18)-1)</f>
        <v>1956099.4446500724</v>
      </c>
      <c r="AD19" s="167">
        <f t="shared" ref="AD19" si="141">$D18*(((1+AD$5)^AD18)-1)</f>
        <v>1911386.565846751</v>
      </c>
      <c r="AE19" s="167">
        <f t="shared" ref="AE19" si="142">$D18*(((1+AE$5)^AE18)-1)</f>
        <v>1995309.563477976</v>
      </c>
      <c r="AF19" s="167">
        <f t="shared" ref="AF19" si="143">$D18*(((1+AF$5)^AF18)-1)</f>
        <v>2015881.41635074</v>
      </c>
      <c r="AG19" s="167">
        <f t="shared" ref="AG19" si="144">$D18*(((1+AG$5)^AG18)-1)</f>
        <v>1878106.4592807484</v>
      </c>
      <c r="AH19" s="167">
        <f t="shared" ref="AH19" si="145">$D18*(((1+AH$5)^AH18)-1)</f>
        <v>2098743.4351942502</v>
      </c>
      <c r="AI19" s="167">
        <f t="shared" ref="AI19" si="146">$D18*(((1+AI$5)^AI18)-1)</f>
        <v>2087312.2391747101</v>
      </c>
      <c r="AJ19" s="167">
        <f t="shared" ref="AJ19" si="147">$D18*(((1+AJ$5)^AJ18)-1)</f>
        <v>2224206.9039212442</v>
      </c>
      <c r="AK19" s="167">
        <f t="shared" ref="AK19" si="148">$D18*(((1+AK$5)^AK18)-1)</f>
        <v>2218517.0764081441</v>
      </c>
      <c r="AL19" s="167">
        <f t="shared" ref="AL19" si="149">$D18*(((1+AL$5)^AL18)-1)</f>
        <v>2380716.4016678152</v>
      </c>
      <c r="AM19" s="167">
        <f t="shared" ref="AM19" si="150">$D18*(((1+AM$5)^AM18)-1)</f>
        <v>2472224.2582692732</v>
      </c>
      <c r="AN19" s="167">
        <f t="shared" ref="AN19" si="151">$D18*(((1+AN$5)^AN18)-1)</f>
        <v>664013.44866522378</v>
      </c>
    </row>
    <row r="20" spans="2:40">
      <c r="B20" s="182" t="s">
        <v>18</v>
      </c>
      <c r="C20" s="176">
        <v>43969</v>
      </c>
      <c r="D20" s="177">
        <v>108916667</v>
      </c>
      <c r="E20" s="178">
        <f>SUM(I20:AN20)</f>
        <v>843</v>
      </c>
      <c r="F20" s="177">
        <f>SUM(I21:AN21)</f>
        <v>61386014.050200574</v>
      </c>
      <c r="G20" s="162"/>
      <c r="H20" t="s">
        <v>9</v>
      </c>
      <c r="L20" s="1">
        <f>_xlfn.DAYS(L$3,$C20)</f>
        <v>13</v>
      </c>
      <c r="M20" s="1">
        <f>_xlfn.DAYS(M$3,$C20)-SUM($L20:L20)</f>
        <v>30</v>
      </c>
      <c r="N20" s="1">
        <f>_xlfn.DAYS(N$3,$C20)-SUM($L20:M20)</f>
        <v>31</v>
      </c>
      <c r="O20" s="1">
        <f>_xlfn.DAYS(O$3,$C20)-SUM($L20:N20)</f>
        <v>31</v>
      </c>
      <c r="P20" s="1">
        <f>_xlfn.DAYS(P$3,$C20)-SUM($L20:O20)</f>
        <v>30</v>
      </c>
      <c r="Q20" s="1">
        <f>_xlfn.DAYS(Q$3,$C20)-SUM($L20:P20)</f>
        <v>31</v>
      </c>
      <c r="R20" s="1">
        <f>_xlfn.DAYS(R$3,$C20)-SUM($L20:Q20)</f>
        <v>30</v>
      </c>
      <c r="S20" s="1">
        <f>_xlfn.DAYS(S$3,$C20)-SUM($L20:R20)</f>
        <v>31</v>
      </c>
      <c r="T20" s="1">
        <f>_xlfn.DAYS(T$3,$C20)-SUM($L20:S20)</f>
        <v>31</v>
      </c>
      <c r="U20" s="1">
        <f>_xlfn.DAYS(U$3,$C20)-SUM($L20:T20)</f>
        <v>28</v>
      </c>
      <c r="V20" s="1">
        <f>_xlfn.DAYS(V$3,$C20)-SUM($L20:U20)</f>
        <v>31</v>
      </c>
      <c r="W20" s="1">
        <f>_xlfn.DAYS(W$3,$C20)-SUM($L20:V20)</f>
        <v>30</v>
      </c>
      <c r="X20" s="1">
        <f>_xlfn.DAYS(X$3,$C20)-SUM($L20:W20)</f>
        <v>31</v>
      </c>
      <c r="Y20" s="1">
        <f>_xlfn.DAYS(Y$3,$C20)-SUM($L20:X20)</f>
        <v>30</v>
      </c>
      <c r="Z20" s="1">
        <f>_xlfn.DAYS(Z$3,$C20)-SUM($L20:Y20)</f>
        <v>31</v>
      </c>
      <c r="AA20" s="1">
        <f>_xlfn.DAYS(AA$3,$C20)-SUM($L20:Z20)</f>
        <v>31</v>
      </c>
      <c r="AB20" s="1">
        <f>_xlfn.DAYS(AB$3,$C20)-SUM($L20:AA20)</f>
        <v>30</v>
      </c>
      <c r="AC20" s="1">
        <f>_xlfn.DAYS(AC$3,$C20)-SUM($L20:AB20)</f>
        <v>31</v>
      </c>
      <c r="AD20" s="1">
        <f>_xlfn.DAYS(AD$3,$C20)-SUM($L20:AC20)</f>
        <v>30</v>
      </c>
      <c r="AE20" s="1">
        <f>_xlfn.DAYS(AE$3,$C20)-SUM($L20:AD20)</f>
        <v>31</v>
      </c>
      <c r="AF20" s="1">
        <f>_xlfn.DAYS(AF$3,$C20)-SUM($L20:AE20)</f>
        <v>31</v>
      </c>
      <c r="AG20" s="1">
        <f>_xlfn.DAYS(AG$3,$C20)-SUM($L20:AF20)</f>
        <v>28</v>
      </c>
      <c r="AH20" s="1">
        <f>_xlfn.DAYS(AH$3,$C20)-SUM($L20:AG20)</f>
        <v>31</v>
      </c>
      <c r="AI20" s="1">
        <f>_xlfn.DAYS(AI$3,$C20)-SUM($L20:AH20)</f>
        <v>30</v>
      </c>
      <c r="AJ20" s="1">
        <f>_xlfn.DAYS(AJ$3,$C20)-SUM($L20:AI20)</f>
        <v>31</v>
      </c>
      <c r="AK20" s="1">
        <f>_xlfn.DAYS(AK$3,$C20)-SUM($L20:AJ20)</f>
        <v>30</v>
      </c>
      <c r="AL20" s="1">
        <f>_xlfn.DAYS(AL$3,$C20)-SUM($L20:AK20)</f>
        <v>31</v>
      </c>
      <c r="AM20" s="1">
        <f>_xlfn.DAYS(AM$3,$C20)-SUM($L20:AL20)</f>
        <v>31</v>
      </c>
      <c r="AN20" s="1">
        <f>_xlfn.DAYS(AN$3,$C20)-SUM($L20:AM20)</f>
        <v>8</v>
      </c>
    </row>
    <row r="21" spans="2:40">
      <c r="B21" s="182"/>
      <c r="C21" s="176"/>
      <c r="D21" s="177"/>
      <c r="E21" s="178"/>
      <c r="F21" s="177"/>
      <c r="G21" s="162"/>
      <c r="H21" t="s">
        <v>12</v>
      </c>
      <c r="L21" s="1">
        <f t="shared" ref="L21" si="152">$D20*(((1+L$5)^L20)-1)</f>
        <v>940081.83414923376</v>
      </c>
      <c r="M21" s="1">
        <f t="shared" ref="M21" si="153">$D20*(((1+M$5)^M20)-1)</f>
        <v>2173779.3395595411</v>
      </c>
      <c r="N21" s="1">
        <f t="shared" ref="N21" si="154">$D20*(((1+N$5)^N20)-1)</f>
        <v>2246981.0732753323</v>
      </c>
      <c r="O21" s="1">
        <f t="shared" ref="O21" si="155">$D20*(((1+O$5)^O20)-1)</f>
        <v>2266264.3247965695</v>
      </c>
      <c r="P21" s="1">
        <f t="shared" ref="P21" si="156">$D20*(((1+P$5)^P20)-1)</f>
        <v>2198875.4530645544</v>
      </c>
      <c r="Q21" s="1">
        <f t="shared" ref="Q21" si="157">$D20*(((1+Q$5)^Q20)-1)</f>
        <v>2244011.2179440046</v>
      </c>
      <c r="R21" s="1">
        <f t="shared" ref="R21" si="158">$D20*(((1+R$5)^R20)-1)</f>
        <v>2143580.1956179389</v>
      </c>
      <c r="S21" s="1">
        <f t="shared" ref="S21" si="159">$D20*(((1+S$5)^S20)-1)</f>
        <v>2173224.6728724609</v>
      </c>
      <c r="T21" s="1">
        <f t="shared" ref="T21" si="160">$D20*(((1+T$5)^T20)-1)</f>
        <v>2157511.3285080562</v>
      </c>
      <c r="U21" s="1">
        <f t="shared" ref="U21" si="161">$D20*(((1+U$5)^U20)-1)</f>
        <v>1969116.0596703291</v>
      </c>
      <c r="V21" s="1">
        <f t="shared" ref="V21" si="162">$D20*(((1+V$5)^V20)-1)</f>
        <v>2167615.5129418657</v>
      </c>
      <c r="W21" s="1">
        <f t="shared" ref="W21" si="163">$D20*(((1+W$5)^W20)-1)</f>
        <v>2086165.2319164183</v>
      </c>
      <c r="X21" s="1">
        <f t="shared" ref="X21" si="164">$D20*(((1+X$5)^X20)-1)</f>
        <v>2146272.8298058645</v>
      </c>
      <c r="Y21" s="1">
        <f t="shared" ref="Y21" si="165">$D20*(((1+Y$5)^Y20)-1)</f>
        <v>2075294.9386386473</v>
      </c>
      <c r="Z21" s="1">
        <f t="shared" ref="Z21" si="166">$D20*(((1+Z$5)^Z20)-1)</f>
        <v>2141773.9973898488</v>
      </c>
      <c r="AA21" s="1">
        <f t="shared" ref="AA21" si="167">$D20*(((1+AA$5)^AA20)-1)</f>
        <v>2148521.5099371593</v>
      </c>
      <c r="AB21" s="1">
        <f t="shared" ref="AB21" si="168">$D20*(((1+AB$5)^AB20)-1)</f>
        <v>2073119.4527131999</v>
      </c>
      <c r="AC21" s="1">
        <f t="shared" ref="AC21" si="169">$D20*(((1+AC$5)^AC20)-1)</f>
        <v>2130518.3183183684</v>
      </c>
      <c r="AD21" s="1">
        <f t="shared" ref="AD21" si="170">$D20*(((1+AD$5)^AD20)-1)</f>
        <v>2081818.5410060415</v>
      </c>
      <c r="AE21" s="1">
        <f t="shared" ref="AE21" si="171">$D20*(((1+AE$5)^AE20)-1)</f>
        <v>2173224.6728724609</v>
      </c>
      <c r="AF21" s="1">
        <f t="shared" ref="AF21" si="172">$D20*(((1+AF$5)^AF20)-1)</f>
        <v>2195630.849361619</v>
      </c>
      <c r="AG21" s="1">
        <f t="shared" ref="AG21" si="173">$D20*(((1+AG$5)^AG20)-1)</f>
        <v>2045570.9581603033</v>
      </c>
      <c r="AH21" s="1">
        <f t="shared" ref="AH21" si="174">$D20*(((1+AH$5)^AH20)-1)</f>
        <v>2285881.3984948825</v>
      </c>
      <c r="AI21" s="1">
        <f t="shared" ref="AI21" si="175">$D20*(((1+AI$5)^AI20)-1)</f>
        <v>2273430.9207921624</v>
      </c>
      <c r="AJ21" s="1">
        <f t="shared" ref="AJ21" si="176">$D20*(((1+AJ$5)^AJ20)-1)</f>
        <v>2422532.0269349115</v>
      </c>
      <c r="AK21" s="1">
        <f t="shared" ref="AK21" si="177">$D20*(((1+AK$5)^AK20)-1)</f>
        <v>2416334.8564495938</v>
      </c>
      <c r="AL21" s="1">
        <f t="shared" ref="AL21" si="178">$D20*(((1+AL$5)^AL20)-1)</f>
        <v>2592996.9554189164</v>
      </c>
      <c r="AM21" s="1">
        <f t="shared" ref="AM21" si="179">$D20*(((1+AM$5)^AM20)-1)</f>
        <v>2692664.2628723644</v>
      </c>
      <c r="AN21" s="1">
        <f t="shared" ref="AN21" si="180">$D20*(((1+AN$5)^AN20)-1)</f>
        <v>723221.3167179178</v>
      </c>
    </row>
    <row r="22" spans="2:40">
      <c r="B22" s="181" t="s">
        <v>19</v>
      </c>
      <c r="C22" s="179">
        <v>43998</v>
      </c>
      <c r="D22" s="172">
        <v>108916667</v>
      </c>
      <c r="E22" s="180">
        <f>SUM(I22:AN22)</f>
        <v>814</v>
      </c>
      <c r="F22" s="172">
        <f>SUM(I23:AN23)</f>
        <v>59281238.638178147</v>
      </c>
      <c r="G22" s="162"/>
      <c r="H22" s="166" t="s">
        <v>9</v>
      </c>
      <c r="I22" s="166"/>
      <c r="J22" s="166"/>
      <c r="K22" s="166"/>
      <c r="L22" s="166"/>
      <c r="M22" s="167">
        <f>_xlfn.DAYS(M$3,$C22)</f>
        <v>14</v>
      </c>
      <c r="N22" s="167">
        <f>_xlfn.DAYS(N$3,$C22)-SUM($M22:M22)</f>
        <v>31</v>
      </c>
      <c r="O22" s="167">
        <f>_xlfn.DAYS(O$3,$C22)-SUM($M22:N22)</f>
        <v>31</v>
      </c>
      <c r="P22" s="167">
        <f>_xlfn.DAYS(P$3,$C22)-SUM($M22:O22)</f>
        <v>30</v>
      </c>
      <c r="Q22" s="167">
        <f>_xlfn.DAYS(Q$3,$C22)-SUM($M22:P22)</f>
        <v>31</v>
      </c>
      <c r="R22" s="167">
        <f>_xlfn.DAYS(R$3,$C22)-SUM($M22:Q22)</f>
        <v>30</v>
      </c>
      <c r="S22" s="167">
        <f>_xlfn.DAYS(S$3,$C22)-SUM($M22:R22)</f>
        <v>31</v>
      </c>
      <c r="T22" s="167">
        <f>_xlfn.DAYS(T$3,$C22)-SUM($M22:S22)</f>
        <v>31</v>
      </c>
      <c r="U22" s="167">
        <f>_xlfn.DAYS(U$3,$C22)-SUM($M22:T22)</f>
        <v>28</v>
      </c>
      <c r="V22" s="167">
        <f>_xlfn.DAYS(V$3,$C22)-SUM($M22:U22)</f>
        <v>31</v>
      </c>
      <c r="W22" s="167">
        <f>_xlfn.DAYS(W$3,$C22)-SUM($M22:V22)</f>
        <v>30</v>
      </c>
      <c r="X22" s="167">
        <f>_xlfn.DAYS(X$3,$C22)-SUM($M22:W22)</f>
        <v>31</v>
      </c>
      <c r="Y22" s="167">
        <f>_xlfn.DAYS(Y$3,$C22)-SUM($M22:X22)</f>
        <v>30</v>
      </c>
      <c r="Z22" s="167">
        <f>_xlfn.DAYS(Z$3,$C22)-SUM($M22:Y22)</f>
        <v>31</v>
      </c>
      <c r="AA22" s="167">
        <f>_xlfn.DAYS(AA$3,$C22)-SUM($M22:Z22)</f>
        <v>31</v>
      </c>
      <c r="AB22" s="167">
        <f>_xlfn.DAYS(AB$3,$C22)-SUM($M22:AA22)</f>
        <v>30</v>
      </c>
      <c r="AC22" s="167">
        <f>_xlfn.DAYS(AC$3,$C22)-SUM($M22:AB22)</f>
        <v>31</v>
      </c>
      <c r="AD22" s="167">
        <f>_xlfn.DAYS(AD$3,$C22)-SUM($M22:AC22)</f>
        <v>30</v>
      </c>
      <c r="AE22" s="167">
        <f>_xlfn.DAYS(AE$3,$C22)-SUM($M22:AD22)</f>
        <v>31</v>
      </c>
      <c r="AF22" s="167">
        <f>_xlfn.DAYS(AF$3,$C22)-SUM($M22:AE22)</f>
        <v>31</v>
      </c>
      <c r="AG22" s="167">
        <f>_xlfn.DAYS(AG$3,$C22)-SUM($M22:AF22)</f>
        <v>28</v>
      </c>
      <c r="AH22" s="167">
        <f>_xlfn.DAYS(AH$3,$C22)-SUM($M22:AG22)</f>
        <v>31</v>
      </c>
      <c r="AI22" s="167">
        <f>_xlfn.DAYS(AI$3,$C22)-SUM($M22:AH22)</f>
        <v>30</v>
      </c>
      <c r="AJ22" s="167">
        <f>_xlfn.DAYS(AJ$3,$C22)-SUM($M22:AI22)</f>
        <v>31</v>
      </c>
      <c r="AK22" s="167">
        <f>_xlfn.DAYS(AK$3,$C22)-SUM($M22:AJ22)</f>
        <v>30</v>
      </c>
      <c r="AL22" s="167">
        <f>_xlfn.DAYS(AL$3,$C22)-SUM($M22:AK22)</f>
        <v>31</v>
      </c>
      <c r="AM22" s="167">
        <f>_xlfn.DAYS(AM$3,$C22)-SUM($M22:AL22)</f>
        <v>31</v>
      </c>
      <c r="AN22" s="167">
        <f>_xlfn.DAYS(AN$3,$C22)-SUM($M22:AM22)</f>
        <v>8</v>
      </c>
    </row>
    <row r="23" spans="2:40">
      <c r="B23" s="181"/>
      <c r="C23" s="179"/>
      <c r="D23" s="172"/>
      <c r="E23" s="180"/>
      <c r="F23" s="172"/>
      <c r="G23" s="162"/>
      <c r="H23" s="166" t="s">
        <v>12</v>
      </c>
      <c r="I23" s="166"/>
      <c r="J23" s="166"/>
      <c r="K23" s="166"/>
      <c r="L23" s="166"/>
      <c r="M23" s="167">
        <f t="shared" ref="M23" si="181">$D22*(((1+M$5)^M22)-1)</f>
        <v>1009085.7616863503</v>
      </c>
      <c r="N23" s="167">
        <f t="shared" ref="N23" si="182">$D22*(((1+N$5)^N22)-1)</f>
        <v>2246981.0732753323</v>
      </c>
      <c r="O23" s="167">
        <f t="shared" ref="O23" si="183">$D22*(((1+O$5)^O22)-1)</f>
        <v>2266264.3247965695</v>
      </c>
      <c r="P23" s="167">
        <f t="shared" ref="P23" si="184">$D22*(((1+P$5)^P22)-1)</f>
        <v>2198875.4530645544</v>
      </c>
      <c r="Q23" s="167">
        <f t="shared" ref="Q23" si="185">$D22*(((1+Q$5)^Q22)-1)</f>
        <v>2244011.2179440046</v>
      </c>
      <c r="R23" s="167">
        <f t="shared" ref="R23" si="186">$D22*(((1+R$5)^R22)-1)</f>
        <v>2143580.1956179389</v>
      </c>
      <c r="S23" s="167">
        <f t="shared" ref="S23" si="187">$D22*(((1+S$5)^S22)-1)</f>
        <v>2173224.6728724609</v>
      </c>
      <c r="T23" s="167">
        <f t="shared" ref="T23" si="188">$D22*(((1+T$5)^T22)-1)</f>
        <v>2157511.3285080562</v>
      </c>
      <c r="U23" s="167">
        <f t="shared" ref="U23" si="189">$D22*(((1+U$5)^U22)-1)</f>
        <v>1969116.0596703291</v>
      </c>
      <c r="V23" s="167">
        <f t="shared" ref="V23" si="190">$D22*(((1+V$5)^V22)-1)</f>
        <v>2167615.5129418657</v>
      </c>
      <c r="W23" s="167">
        <f t="shared" ref="W23" si="191">$D22*(((1+W$5)^W22)-1)</f>
        <v>2086165.2319164183</v>
      </c>
      <c r="X23" s="167">
        <f t="shared" ref="X23" si="192">$D22*(((1+X$5)^X22)-1)</f>
        <v>2146272.8298058645</v>
      </c>
      <c r="Y23" s="167">
        <f t="shared" ref="Y23" si="193">$D22*(((1+Y$5)^Y22)-1)</f>
        <v>2075294.9386386473</v>
      </c>
      <c r="Z23" s="167">
        <f t="shared" ref="Z23" si="194">$D22*(((1+Z$5)^Z22)-1)</f>
        <v>2141773.9973898488</v>
      </c>
      <c r="AA23" s="167">
        <f t="shared" ref="AA23" si="195">$D22*(((1+AA$5)^AA22)-1)</f>
        <v>2148521.5099371593</v>
      </c>
      <c r="AB23" s="167">
        <f t="shared" ref="AB23" si="196">$D22*(((1+AB$5)^AB22)-1)</f>
        <v>2073119.4527131999</v>
      </c>
      <c r="AC23" s="167">
        <f t="shared" ref="AC23" si="197">$D22*(((1+AC$5)^AC22)-1)</f>
        <v>2130518.3183183684</v>
      </c>
      <c r="AD23" s="167">
        <f t="shared" ref="AD23" si="198">$D22*(((1+AD$5)^AD22)-1)</f>
        <v>2081818.5410060415</v>
      </c>
      <c r="AE23" s="167">
        <f t="shared" ref="AE23" si="199">$D22*(((1+AE$5)^AE22)-1)</f>
        <v>2173224.6728724609</v>
      </c>
      <c r="AF23" s="167">
        <f t="shared" ref="AF23" si="200">$D22*(((1+AF$5)^AF22)-1)</f>
        <v>2195630.849361619</v>
      </c>
      <c r="AG23" s="167">
        <f t="shared" ref="AG23" si="201">$D22*(((1+AG$5)^AG22)-1)</f>
        <v>2045570.9581603033</v>
      </c>
      <c r="AH23" s="167">
        <f t="shared" ref="AH23" si="202">$D22*(((1+AH$5)^AH22)-1)</f>
        <v>2285881.3984948825</v>
      </c>
      <c r="AI23" s="167">
        <f t="shared" ref="AI23" si="203">$D22*(((1+AI$5)^AI22)-1)</f>
        <v>2273430.9207921624</v>
      </c>
      <c r="AJ23" s="167">
        <f t="shared" ref="AJ23" si="204">$D22*(((1+AJ$5)^AJ22)-1)</f>
        <v>2422532.0269349115</v>
      </c>
      <c r="AK23" s="167">
        <f t="shared" ref="AK23" si="205">$D22*(((1+AK$5)^AK22)-1)</f>
        <v>2416334.8564495938</v>
      </c>
      <c r="AL23" s="167">
        <f t="shared" ref="AL23" si="206">$D22*(((1+AL$5)^AL22)-1)</f>
        <v>2592996.9554189164</v>
      </c>
      <c r="AM23" s="167">
        <f t="shared" ref="AM23" si="207">$D22*(((1+AM$5)^AM22)-1)</f>
        <v>2692664.2628723644</v>
      </c>
      <c r="AN23" s="167">
        <f t="shared" ref="AN23" si="208">$D22*(((1+AN$5)^AN22)-1)</f>
        <v>723221.3167179178</v>
      </c>
    </row>
    <row r="24" spans="2:40">
      <c r="B24" s="182" t="s">
        <v>20</v>
      </c>
      <c r="C24" s="176">
        <v>44027</v>
      </c>
      <c r="D24" s="177">
        <v>108916667</v>
      </c>
      <c r="E24" s="178">
        <f>SUM(I24:AN24)</f>
        <v>785</v>
      </c>
      <c r="F24" s="177">
        <f>SUM(I25:AN25)</f>
        <v>57179173.839966364</v>
      </c>
      <c r="G24" s="162"/>
      <c r="H24" t="s">
        <v>9</v>
      </c>
      <c r="N24" s="1">
        <f>_xlfn.DAYS(N$3,$C24)</f>
        <v>16</v>
      </c>
      <c r="O24" s="1">
        <f>_xlfn.DAYS(O$3,$C24)-SUM($N24:N24)</f>
        <v>31</v>
      </c>
      <c r="P24" s="1">
        <f>_xlfn.DAYS(P$3,$C24)-SUM($N24:O24)</f>
        <v>30</v>
      </c>
      <c r="Q24" s="1">
        <f>_xlfn.DAYS(Q$3,$C24)-SUM($N24:P24)</f>
        <v>31</v>
      </c>
      <c r="R24" s="1">
        <f>_xlfn.DAYS(R$3,$C24)-SUM($N24:Q24)</f>
        <v>30</v>
      </c>
      <c r="S24" s="1">
        <f>_xlfn.DAYS(S$3,$C24)-SUM($N24:R24)</f>
        <v>31</v>
      </c>
      <c r="T24" s="1">
        <f>_xlfn.DAYS(T$3,$C24)-SUM($N24:S24)</f>
        <v>31</v>
      </c>
      <c r="U24" s="1">
        <f>_xlfn.DAYS(U$3,$C24)-SUM($N24:T24)</f>
        <v>28</v>
      </c>
      <c r="V24" s="1">
        <f>_xlfn.DAYS(V$3,$C24)-SUM($N24:U24)</f>
        <v>31</v>
      </c>
      <c r="W24" s="1">
        <f>_xlfn.DAYS(W$3,$C24)-SUM($N24:V24)</f>
        <v>30</v>
      </c>
      <c r="X24" s="1">
        <f>_xlfn.DAYS(X$3,$C24)-SUM($N24:W24)</f>
        <v>31</v>
      </c>
      <c r="Y24" s="1">
        <f>_xlfn.DAYS(Y$3,$C24)-SUM($N24:X24)</f>
        <v>30</v>
      </c>
      <c r="Z24" s="1">
        <f>_xlfn.DAYS(Z$3,$C24)-SUM($N24:Y24)</f>
        <v>31</v>
      </c>
      <c r="AA24" s="1">
        <f>_xlfn.DAYS(AA$3,$C24)-SUM($N24:Z24)</f>
        <v>31</v>
      </c>
      <c r="AB24" s="1">
        <f>_xlfn.DAYS(AB$3,$C24)-SUM($N24:AA24)</f>
        <v>30</v>
      </c>
      <c r="AC24" s="1">
        <f>_xlfn.DAYS(AC$3,$C24)-SUM($N24:AB24)</f>
        <v>31</v>
      </c>
      <c r="AD24" s="1">
        <f>_xlfn.DAYS(AD$3,$C24)-SUM($N24:AC24)</f>
        <v>30</v>
      </c>
      <c r="AE24" s="1">
        <f>_xlfn.DAYS(AE$3,$C24)-SUM($N24:AD24)</f>
        <v>31</v>
      </c>
      <c r="AF24" s="1">
        <f>_xlfn.DAYS(AF$3,$C24)-SUM($N24:AE24)</f>
        <v>31</v>
      </c>
      <c r="AG24" s="1">
        <f>_xlfn.DAYS(AG$3,$C24)-SUM($N24:AF24)</f>
        <v>28</v>
      </c>
      <c r="AH24" s="1">
        <f>_xlfn.DAYS(AH$3,$C24)-SUM($N24:AG24)</f>
        <v>31</v>
      </c>
      <c r="AI24" s="1">
        <f>_xlfn.DAYS(AI$3,$C24)-SUM($N24:AH24)</f>
        <v>30</v>
      </c>
      <c r="AJ24" s="1">
        <f>_xlfn.DAYS(AJ$3,$C24)-SUM($N24:AI24)</f>
        <v>31</v>
      </c>
      <c r="AK24" s="1">
        <f>_xlfn.DAYS(AK$3,$C24)-SUM($N24:AJ24)</f>
        <v>30</v>
      </c>
      <c r="AL24" s="1">
        <f>_xlfn.DAYS(AL$3,$C24)-SUM($N24:AK24)</f>
        <v>31</v>
      </c>
      <c r="AM24" s="1">
        <f>_xlfn.DAYS(AM$3,$C24)-SUM($N24:AL24)</f>
        <v>31</v>
      </c>
      <c r="AN24" s="1">
        <f>_xlfn.DAYS(AN$3,$C24)-SUM($N24:AM24)</f>
        <v>8</v>
      </c>
    </row>
    <row r="25" spans="2:40">
      <c r="B25" s="182"/>
      <c r="C25" s="176"/>
      <c r="D25" s="177"/>
      <c r="E25" s="178"/>
      <c r="F25" s="177"/>
      <c r="G25" s="162"/>
      <c r="H25" t="s">
        <v>12</v>
      </c>
      <c r="N25" s="1">
        <f t="shared" ref="N25" si="209">$D24*(((1+N$5)^N24)-1)</f>
        <v>1154002.0367498992</v>
      </c>
      <c r="O25" s="1">
        <f t="shared" ref="O25" si="210">$D24*(((1+O$5)^O24)-1)</f>
        <v>2266264.3247965695</v>
      </c>
      <c r="P25" s="1">
        <f t="shared" ref="P25" si="211">$D24*(((1+P$5)^P24)-1)</f>
        <v>2198875.4530645544</v>
      </c>
      <c r="Q25" s="1">
        <f t="shared" ref="Q25" si="212">$D24*(((1+Q$5)^Q24)-1)</f>
        <v>2244011.2179440046</v>
      </c>
      <c r="R25" s="1">
        <f t="shared" ref="R25" si="213">$D24*(((1+R$5)^R24)-1)</f>
        <v>2143580.1956179389</v>
      </c>
      <c r="S25" s="1">
        <f t="shared" ref="S25" si="214">$D24*(((1+S$5)^S24)-1)</f>
        <v>2173224.6728724609</v>
      </c>
      <c r="T25" s="1">
        <f t="shared" ref="T25" si="215">$D24*(((1+T$5)^T24)-1)</f>
        <v>2157511.3285080562</v>
      </c>
      <c r="U25" s="1">
        <f t="shared" ref="U25" si="216">$D24*(((1+U$5)^U24)-1)</f>
        <v>1969116.0596703291</v>
      </c>
      <c r="V25" s="1">
        <f t="shared" ref="V25" si="217">$D24*(((1+V$5)^V24)-1)</f>
        <v>2167615.5129418657</v>
      </c>
      <c r="W25" s="1">
        <f t="shared" ref="W25" si="218">$D24*(((1+W$5)^W24)-1)</f>
        <v>2086165.2319164183</v>
      </c>
      <c r="X25" s="1">
        <f t="shared" ref="X25" si="219">$D24*(((1+X$5)^X24)-1)</f>
        <v>2146272.8298058645</v>
      </c>
      <c r="Y25" s="1">
        <f t="shared" ref="Y25" si="220">$D24*(((1+Y$5)^Y24)-1)</f>
        <v>2075294.9386386473</v>
      </c>
      <c r="Z25" s="1">
        <f t="shared" ref="Z25" si="221">$D24*(((1+Z$5)^Z24)-1)</f>
        <v>2141773.9973898488</v>
      </c>
      <c r="AA25" s="1">
        <f t="shared" ref="AA25" si="222">$D24*(((1+AA$5)^AA24)-1)</f>
        <v>2148521.5099371593</v>
      </c>
      <c r="AB25" s="1">
        <f t="shared" ref="AB25" si="223">$D24*(((1+AB$5)^AB24)-1)</f>
        <v>2073119.4527131999</v>
      </c>
      <c r="AC25" s="1">
        <f t="shared" ref="AC25" si="224">$D24*(((1+AC$5)^AC24)-1)</f>
        <v>2130518.3183183684</v>
      </c>
      <c r="AD25" s="1">
        <f t="shared" ref="AD25" si="225">$D24*(((1+AD$5)^AD24)-1)</f>
        <v>2081818.5410060415</v>
      </c>
      <c r="AE25" s="1">
        <f t="shared" ref="AE25" si="226">$D24*(((1+AE$5)^AE24)-1)</f>
        <v>2173224.6728724609</v>
      </c>
      <c r="AF25" s="1">
        <f t="shared" ref="AF25" si="227">$D24*(((1+AF$5)^AF24)-1)</f>
        <v>2195630.849361619</v>
      </c>
      <c r="AG25" s="1">
        <f t="shared" ref="AG25" si="228">$D24*(((1+AG$5)^AG24)-1)</f>
        <v>2045570.9581603033</v>
      </c>
      <c r="AH25" s="1">
        <f t="shared" ref="AH25" si="229">$D24*(((1+AH$5)^AH24)-1)</f>
        <v>2285881.3984948825</v>
      </c>
      <c r="AI25" s="1">
        <f t="shared" ref="AI25" si="230">$D24*(((1+AI$5)^AI24)-1)</f>
        <v>2273430.9207921624</v>
      </c>
      <c r="AJ25" s="1">
        <f t="shared" ref="AJ25" si="231">$D24*(((1+AJ$5)^AJ24)-1)</f>
        <v>2422532.0269349115</v>
      </c>
      <c r="AK25" s="1">
        <f t="shared" ref="AK25" si="232">$D24*(((1+AK$5)^AK24)-1)</f>
        <v>2416334.8564495938</v>
      </c>
      <c r="AL25" s="1">
        <f t="shared" ref="AL25" si="233">$D24*(((1+AL$5)^AL24)-1)</f>
        <v>2592996.9554189164</v>
      </c>
      <c r="AM25" s="1">
        <f t="shared" ref="AM25" si="234">$D24*(((1+AM$5)^AM24)-1)</f>
        <v>2692664.2628723644</v>
      </c>
      <c r="AN25" s="1">
        <f t="shared" ref="AN25" si="235">$D24*(((1+AN$5)^AN24)-1)</f>
        <v>723221.3167179178</v>
      </c>
    </row>
    <row r="26" spans="2:40">
      <c r="B26" s="181" t="s">
        <v>21</v>
      </c>
      <c r="C26" s="179">
        <v>44062</v>
      </c>
      <c r="D26" s="172">
        <v>108916667</v>
      </c>
      <c r="E26" s="180">
        <f>SUM(I26:AN26)</f>
        <v>750</v>
      </c>
      <c r="F26" s="172">
        <f>SUM(I27:AN27)</f>
        <v>54630639.00972674</v>
      </c>
      <c r="G26" s="162"/>
      <c r="H26" s="166" t="s">
        <v>9</v>
      </c>
      <c r="I26" s="166"/>
      <c r="J26" s="166"/>
      <c r="K26" s="166"/>
      <c r="L26" s="166"/>
      <c r="M26" s="166"/>
      <c r="N26" s="166"/>
      <c r="O26" s="167">
        <f>_xlfn.DAYS(O$3,$C26)</f>
        <v>12</v>
      </c>
      <c r="P26" s="167">
        <f>_xlfn.DAYS(P$3,$C26)-SUM($O26:O26)</f>
        <v>30</v>
      </c>
      <c r="Q26" s="167">
        <f>_xlfn.DAYS(Q$3,$C26)-SUM($O26:P26)</f>
        <v>31</v>
      </c>
      <c r="R26" s="167">
        <f>_xlfn.DAYS(R$3,$C26)-SUM($O26:Q26)</f>
        <v>30</v>
      </c>
      <c r="S26" s="167">
        <f>_xlfn.DAYS(S$3,$C26)-SUM($O26:R26)</f>
        <v>31</v>
      </c>
      <c r="T26" s="167">
        <f>_xlfn.DAYS(T$3,$C26)-SUM($O26:S26)</f>
        <v>31</v>
      </c>
      <c r="U26" s="167">
        <f>_xlfn.DAYS(U$3,$C26)-SUM($O26:T26)</f>
        <v>28</v>
      </c>
      <c r="V26" s="167">
        <f>_xlfn.DAYS(V$3,$C26)-SUM($O26:U26)</f>
        <v>31</v>
      </c>
      <c r="W26" s="167">
        <f>_xlfn.DAYS(W$3,$C26)-SUM($O26:V26)</f>
        <v>30</v>
      </c>
      <c r="X26" s="167">
        <f>_xlfn.DAYS(X$3,$C26)-SUM($O26:W26)</f>
        <v>31</v>
      </c>
      <c r="Y26" s="167">
        <f>_xlfn.DAYS(Y$3,$C26)-SUM($O26:X26)</f>
        <v>30</v>
      </c>
      <c r="Z26" s="167">
        <f>_xlfn.DAYS(Z$3,$C26)-SUM($O26:Y26)</f>
        <v>31</v>
      </c>
      <c r="AA26" s="167">
        <f>_xlfn.DAYS(AA$3,$C26)-SUM($O26:Z26)</f>
        <v>31</v>
      </c>
      <c r="AB26" s="167">
        <f>_xlfn.DAYS(AB$3,$C26)-SUM($O26:AA26)</f>
        <v>30</v>
      </c>
      <c r="AC26" s="167">
        <f>_xlfn.DAYS(AC$3,$C26)-SUM($O26:AB26)</f>
        <v>31</v>
      </c>
      <c r="AD26" s="167">
        <f>_xlfn.DAYS(AD$3,$C26)-SUM($O26:AC26)</f>
        <v>30</v>
      </c>
      <c r="AE26" s="167">
        <f>_xlfn.DAYS(AE$3,$C26)-SUM($O26:AD26)</f>
        <v>31</v>
      </c>
      <c r="AF26" s="167">
        <f>_xlfn.DAYS(AF$3,$C26)-SUM($O26:AE26)</f>
        <v>31</v>
      </c>
      <c r="AG26" s="167">
        <f>_xlfn.DAYS(AG$3,$C26)-SUM($O26:AF26)</f>
        <v>28</v>
      </c>
      <c r="AH26" s="167">
        <f>_xlfn.DAYS(AH$3,$C26)-SUM($O26:AG26)</f>
        <v>31</v>
      </c>
      <c r="AI26" s="167">
        <f>_xlfn.DAYS(AI$3,$C26)-SUM($O26:AH26)</f>
        <v>30</v>
      </c>
      <c r="AJ26" s="167">
        <f>_xlfn.DAYS(AJ$3,$C26)-SUM($O26:AI26)</f>
        <v>31</v>
      </c>
      <c r="AK26" s="167">
        <f>_xlfn.DAYS(AK$3,$C26)-SUM($O26:AJ26)</f>
        <v>30</v>
      </c>
      <c r="AL26" s="167">
        <f>_xlfn.DAYS(AL$3,$C26)-SUM($O26:AK26)</f>
        <v>31</v>
      </c>
      <c r="AM26" s="167">
        <f>_xlfn.DAYS(AM$3,$C26)-SUM($O26:AL26)</f>
        <v>31</v>
      </c>
      <c r="AN26" s="167">
        <f>_xlfn.DAYS(AN$3,$C26)-SUM($O26:AM26)</f>
        <v>8</v>
      </c>
    </row>
    <row r="27" spans="2:40">
      <c r="B27" s="181"/>
      <c r="C27" s="179"/>
      <c r="D27" s="172"/>
      <c r="E27" s="180"/>
      <c r="F27" s="172"/>
      <c r="G27" s="162"/>
      <c r="H27" s="166" t="s">
        <v>12</v>
      </c>
      <c r="I27" s="166"/>
      <c r="J27" s="166"/>
      <c r="K27" s="166"/>
      <c r="L27" s="166"/>
      <c r="M27" s="166"/>
      <c r="N27" s="166"/>
      <c r="O27" s="167">
        <f t="shared" ref="O27" si="236">$D26*(((1+O$5)^O26)-1)</f>
        <v>871731.53130684944</v>
      </c>
      <c r="P27" s="167">
        <f t="shared" ref="P27" si="237">$D26*(((1+P$5)^P26)-1)</f>
        <v>2198875.4530645544</v>
      </c>
      <c r="Q27" s="167">
        <f t="shared" ref="Q27" si="238">$D26*(((1+Q$5)^Q26)-1)</f>
        <v>2244011.2179440046</v>
      </c>
      <c r="R27" s="167">
        <f t="shared" ref="R27" si="239">$D26*(((1+R$5)^R26)-1)</f>
        <v>2143580.1956179389</v>
      </c>
      <c r="S27" s="167">
        <f t="shared" ref="S27" si="240">$D26*(((1+S$5)^S26)-1)</f>
        <v>2173224.6728724609</v>
      </c>
      <c r="T27" s="167">
        <f t="shared" ref="T27" si="241">$D26*(((1+T$5)^T26)-1)</f>
        <v>2157511.3285080562</v>
      </c>
      <c r="U27" s="167">
        <f t="shared" ref="U27" si="242">$D26*(((1+U$5)^U26)-1)</f>
        <v>1969116.0596703291</v>
      </c>
      <c r="V27" s="167">
        <f t="shared" ref="V27" si="243">$D26*(((1+V$5)^V26)-1)</f>
        <v>2167615.5129418657</v>
      </c>
      <c r="W27" s="167">
        <f t="shared" ref="W27" si="244">$D26*(((1+W$5)^W26)-1)</f>
        <v>2086165.2319164183</v>
      </c>
      <c r="X27" s="167">
        <f t="shared" ref="X27" si="245">$D26*(((1+X$5)^X26)-1)</f>
        <v>2146272.8298058645</v>
      </c>
      <c r="Y27" s="167">
        <f t="shared" ref="Y27" si="246">$D26*(((1+Y$5)^Y26)-1)</f>
        <v>2075294.9386386473</v>
      </c>
      <c r="Z27" s="167">
        <f t="shared" ref="Z27" si="247">$D26*(((1+Z$5)^Z26)-1)</f>
        <v>2141773.9973898488</v>
      </c>
      <c r="AA27" s="167">
        <f t="shared" ref="AA27" si="248">$D26*(((1+AA$5)^AA26)-1)</f>
        <v>2148521.5099371593</v>
      </c>
      <c r="AB27" s="167">
        <f t="shared" ref="AB27" si="249">$D26*(((1+AB$5)^AB26)-1)</f>
        <v>2073119.4527131999</v>
      </c>
      <c r="AC27" s="167">
        <f t="shared" ref="AC27" si="250">$D26*(((1+AC$5)^AC26)-1)</f>
        <v>2130518.3183183684</v>
      </c>
      <c r="AD27" s="167">
        <f t="shared" ref="AD27" si="251">$D26*(((1+AD$5)^AD26)-1)</f>
        <v>2081818.5410060415</v>
      </c>
      <c r="AE27" s="167">
        <f t="shared" ref="AE27" si="252">$D26*(((1+AE$5)^AE26)-1)</f>
        <v>2173224.6728724609</v>
      </c>
      <c r="AF27" s="167">
        <f t="shared" ref="AF27" si="253">$D26*(((1+AF$5)^AF26)-1)</f>
        <v>2195630.849361619</v>
      </c>
      <c r="AG27" s="167">
        <f t="shared" ref="AG27" si="254">$D26*(((1+AG$5)^AG26)-1)</f>
        <v>2045570.9581603033</v>
      </c>
      <c r="AH27" s="167">
        <f t="shared" ref="AH27" si="255">$D26*(((1+AH$5)^AH26)-1)</f>
        <v>2285881.3984948825</v>
      </c>
      <c r="AI27" s="167">
        <f t="shared" ref="AI27" si="256">$D26*(((1+AI$5)^AI26)-1)</f>
        <v>2273430.9207921624</v>
      </c>
      <c r="AJ27" s="167">
        <f t="shared" ref="AJ27" si="257">$D26*(((1+AJ$5)^AJ26)-1)</f>
        <v>2422532.0269349115</v>
      </c>
      <c r="AK27" s="167">
        <f t="shared" ref="AK27" si="258">$D26*(((1+AK$5)^AK26)-1)</f>
        <v>2416334.8564495938</v>
      </c>
      <c r="AL27" s="167">
        <f t="shared" ref="AL27" si="259">$D26*(((1+AL$5)^AL26)-1)</f>
        <v>2592996.9554189164</v>
      </c>
      <c r="AM27" s="167">
        <f t="shared" ref="AM27" si="260">$D26*(((1+AM$5)^AM26)-1)</f>
        <v>2692664.2628723644</v>
      </c>
      <c r="AN27" s="167">
        <f t="shared" ref="AN27" si="261">$D26*(((1+AN$5)^AN26)-1)</f>
        <v>723221.3167179178</v>
      </c>
    </row>
    <row r="28" spans="2:40">
      <c r="B28" s="182" t="s">
        <v>22</v>
      </c>
      <c r="C28" s="176">
        <v>44089</v>
      </c>
      <c r="D28" s="177">
        <v>108916667</v>
      </c>
      <c r="E28" s="178">
        <f>SUM(I28:AN28)</f>
        <v>723</v>
      </c>
      <c r="F28" s="177">
        <f>SUM(I29:AN29)</f>
        <v>52653976.040315114</v>
      </c>
      <c r="G28" s="162"/>
      <c r="H28" t="s">
        <v>9</v>
      </c>
      <c r="P28" s="1">
        <f>_xlfn.DAYS(P$3,$C28)</f>
        <v>15</v>
      </c>
      <c r="Q28" s="1">
        <f>_xlfn.DAYS(Q$3,$C28)-SUM($P28:P28)</f>
        <v>31</v>
      </c>
      <c r="R28" s="1">
        <f>_xlfn.DAYS(R$3,$C28)-SUM($P28:Q28)</f>
        <v>30</v>
      </c>
      <c r="S28" s="1">
        <f>_xlfn.DAYS(S$3,$C28)-SUM($P28:R28)</f>
        <v>31</v>
      </c>
      <c r="T28" s="1">
        <f>_xlfn.DAYS(T$3,$C28)-SUM($P28:S28)</f>
        <v>31</v>
      </c>
      <c r="U28" s="1">
        <f>_xlfn.DAYS(U$3,$C28)-SUM($P28:T28)</f>
        <v>28</v>
      </c>
      <c r="V28" s="1">
        <f>_xlfn.DAYS(V$3,$C28)-SUM($P28:U28)</f>
        <v>31</v>
      </c>
      <c r="W28" s="1">
        <f>_xlfn.DAYS(W$3,$C28)-SUM($P28:V28)</f>
        <v>30</v>
      </c>
      <c r="X28" s="1">
        <f>_xlfn.DAYS(X$3,$C28)-SUM($P28:W28)</f>
        <v>31</v>
      </c>
      <c r="Y28" s="1">
        <f>_xlfn.DAYS(Y$3,$C28)-SUM($P28:X28)</f>
        <v>30</v>
      </c>
      <c r="Z28" s="1">
        <f>_xlfn.DAYS(Z$3,$C28)-SUM($P28:Y28)</f>
        <v>31</v>
      </c>
      <c r="AA28" s="1">
        <f>_xlfn.DAYS(AA$3,$C28)-SUM($P28:Z28)</f>
        <v>31</v>
      </c>
      <c r="AB28" s="1">
        <f>_xlfn.DAYS(AB$3,$C28)-SUM($P28:AA28)</f>
        <v>30</v>
      </c>
      <c r="AC28" s="1">
        <f>_xlfn.DAYS(AC$3,$C28)-SUM($P28:AB28)</f>
        <v>31</v>
      </c>
      <c r="AD28" s="1">
        <f>_xlfn.DAYS(AD$3,$C28)-SUM($P28:AC28)</f>
        <v>30</v>
      </c>
      <c r="AE28" s="1">
        <f>_xlfn.DAYS(AE$3,$C28)-SUM($P28:AD28)</f>
        <v>31</v>
      </c>
      <c r="AF28" s="1">
        <f>_xlfn.DAYS(AF$3,$C28)-SUM($P28:AE28)</f>
        <v>31</v>
      </c>
      <c r="AG28" s="1">
        <f>_xlfn.DAYS(AG$3,$C28)-SUM($P28:AF28)</f>
        <v>28</v>
      </c>
      <c r="AH28" s="1">
        <f>_xlfn.DAYS(AH$3,$C28)-SUM($P28:AG28)</f>
        <v>31</v>
      </c>
      <c r="AI28" s="1">
        <f>_xlfn.DAYS(AI$3,$C28)-SUM($P28:AH28)</f>
        <v>30</v>
      </c>
      <c r="AJ28" s="1">
        <f>_xlfn.DAYS(AJ$3,$C28)-SUM($P28:AI28)</f>
        <v>31</v>
      </c>
      <c r="AK28" s="1">
        <f>_xlfn.DAYS(AK$3,$C28)-SUM($P28:AJ28)</f>
        <v>30</v>
      </c>
      <c r="AL28" s="1">
        <f>_xlfn.DAYS(AL$3,$C28)-SUM($P28:AK28)</f>
        <v>31</v>
      </c>
      <c r="AM28" s="1">
        <f>_xlfn.DAYS(AM$3,$C28)-SUM($P28:AL28)</f>
        <v>31</v>
      </c>
      <c r="AN28" s="1">
        <f>_xlfn.DAYS(AN$3,$C28)-SUM($P28:AM28)</f>
        <v>8</v>
      </c>
    </row>
    <row r="29" spans="2:40">
      <c r="B29" s="182"/>
      <c r="C29" s="176"/>
      <c r="D29" s="177"/>
      <c r="E29" s="178"/>
      <c r="F29" s="177"/>
      <c r="G29" s="162"/>
      <c r="H29" t="s">
        <v>12</v>
      </c>
      <c r="P29" s="1">
        <f t="shared" ref="P29" si="262">$D28*(((1+P$5)^P28)-1)</f>
        <v>1093944.0149597735</v>
      </c>
      <c r="Q29" s="1">
        <f t="shared" ref="Q29" si="263">$D28*(((1+Q$5)^Q28)-1)</f>
        <v>2244011.2179440046</v>
      </c>
      <c r="R29" s="1">
        <f t="shared" ref="R29" si="264">$D28*(((1+R$5)^R28)-1)</f>
        <v>2143580.1956179389</v>
      </c>
      <c r="S29" s="1">
        <f t="shared" ref="S29" si="265">$D28*(((1+S$5)^S28)-1)</f>
        <v>2173224.6728724609</v>
      </c>
      <c r="T29" s="1">
        <f t="shared" ref="T29" si="266">$D28*(((1+T$5)^T28)-1)</f>
        <v>2157511.3285080562</v>
      </c>
      <c r="U29" s="1">
        <f t="shared" ref="U29" si="267">$D28*(((1+U$5)^U28)-1)</f>
        <v>1969116.0596703291</v>
      </c>
      <c r="V29" s="1">
        <f t="shared" ref="V29" si="268">$D28*(((1+V$5)^V28)-1)</f>
        <v>2167615.5129418657</v>
      </c>
      <c r="W29" s="1">
        <f t="shared" ref="W29" si="269">$D28*(((1+W$5)^W28)-1)</f>
        <v>2086165.2319164183</v>
      </c>
      <c r="X29" s="1">
        <f t="shared" ref="X29" si="270">$D28*(((1+X$5)^X28)-1)</f>
        <v>2146272.8298058645</v>
      </c>
      <c r="Y29" s="1">
        <f t="shared" ref="Y29" si="271">$D28*(((1+Y$5)^Y28)-1)</f>
        <v>2075294.9386386473</v>
      </c>
      <c r="Z29" s="1">
        <f t="shared" ref="Z29" si="272">$D28*(((1+Z$5)^Z28)-1)</f>
        <v>2141773.9973898488</v>
      </c>
      <c r="AA29" s="1">
        <f t="shared" ref="AA29" si="273">$D28*(((1+AA$5)^AA28)-1)</f>
        <v>2148521.5099371593</v>
      </c>
      <c r="AB29" s="1">
        <f t="shared" ref="AB29" si="274">$D28*(((1+AB$5)^AB28)-1)</f>
        <v>2073119.4527131999</v>
      </c>
      <c r="AC29" s="1">
        <f t="shared" ref="AC29" si="275">$D28*(((1+AC$5)^AC28)-1)</f>
        <v>2130518.3183183684</v>
      </c>
      <c r="AD29" s="1">
        <f t="shared" ref="AD29" si="276">$D28*(((1+AD$5)^AD28)-1)</f>
        <v>2081818.5410060415</v>
      </c>
      <c r="AE29" s="1">
        <f t="shared" ref="AE29" si="277">$D28*(((1+AE$5)^AE28)-1)</f>
        <v>2173224.6728724609</v>
      </c>
      <c r="AF29" s="1">
        <f t="shared" ref="AF29" si="278">$D28*(((1+AF$5)^AF28)-1)</f>
        <v>2195630.849361619</v>
      </c>
      <c r="AG29" s="1">
        <f t="shared" ref="AG29" si="279">$D28*(((1+AG$5)^AG28)-1)</f>
        <v>2045570.9581603033</v>
      </c>
      <c r="AH29" s="1">
        <f t="shared" ref="AH29" si="280">$D28*(((1+AH$5)^AH28)-1)</f>
        <v>2285881.3984948825</v>
      </c>
      <c r="AI29" s="1">
        <f t="shared" ref="AI29" si="281">$D28*(((1+AI$5)^AI28)-1)</f>
        <v>2273430.9207921624</v>
      </c>
      <c r="AJ29" s="1">
        <f t="shared" ref="AJ29" si="282">$D28*(((1+AJ$5)^AJ28)-1)</f>
        <v>2422532.0269349115</v>
      </c>
      <c r="AK29" s="1">
        <f t="shared" ref="AK29" si="283">$D28*(((1+AK$5)^AK28)-1)</f>
        <v>2416334.8564495938</v>
      </c>
      <c r="AL29" s="1">
        <f t="shared" ref="AL29" si="284">$D28*(((1+AL$5)^AL28)-1)</f>
        <v>2592996.9554189164</v>
      </c>
      <c r="AM29" s="1">
        <f t="shared" ref="AM29" si="285">$D28*(((1+AM$5)^AM28)-1)</f>
        <v>2692664.2628723644</v>
      </c>
      <c r="AN29" s="1">
        <f t="shared" ref="AN29" si="286">$D28*(((1+AN$5)^AN28)-1)</f>
        <v>723221.3167179178</v>
      </c>
    </row>
    <row r="30" spans="2:40">
      <c r="B30" s="181" t="s">
        <v>23</v>
      </c>
      <c r="C30" s="179">
        <v>44120</v>
      </c>
      <c r="D30" s="172">
        <v>108916667</v>
      </c>
      <c r="E30" s="180">
        <f>SUM(I30:AN30)</f>
        <v>692</v>
      </c>
      <c r="F30" s="172">
        <f>SUM(I31:AN31)</f>
        <v>50396118.871264152</v>
      </c>
      <c r="G30" s="162"/>
      <c r="H30" s="166" t="s">
        <v>9</v>
      </c>
      <c r="I30" s="166"/>
      <c r="J30" s="166"/>
      <c r="K30" s="166"/>
      <c r="L30" s="166"/>
      <c r="M30" s="166"/>
      <c r="N30" s="166"/>
      <c r="O30" s="166"/>
      <c r="P30" s="166"/>
      <c r="Q30" s="167">
        <f>_xlfn.DAYS(Q$3,$C30)</f>
        <v>15</v>
      </c>
      <c r="R30" s="167">
        <f>_xlfn.DAYS(R$3,$C30)-SUM($Q30:Q30)</f>
        <v>30</v>
      </c>
      <c r="S30" s="167">
        <f>_xlfn.DAYS(S$3,$C30)-SUM($Q30:R30)</f>
        <v>31</v>
      </c>
      <c r="T30" s="167">
        <f>_xlfn.DAYS(T$3,$C30)-SUM($Q30:S30)</f>
        <v>31</v>
      </c>
      <c r="U30" s="167">
        <f>_xlfn.DAYS(U$3,$C30)-SUM($Q30:T30)</f>
        <v>28</v>
      </c>
      <c r="V30" s="167">
        <f>_xlfn.DAYS(V$3,$C30)-SUM($Q30:U30)</f>
        <v>31</v>
      </c>
      <c r="W30" s="167">
        <f>_xlfn.DAYS(W$3,$C30)-SUM($Q30:V30)</f>
        <v>30</v>
      </c>
      <c r="X30" s="167">
        <f>_xlfn.DAYS(X$3,$C30)-SUM($Q30:W30)</f>
        <v>31</v>
      </c>
      <c r="Y30" s="167">
        <f>_xlfn.DAYS(Y$3,$C30)-SUM($Q30:X30)</f>
        <v>30</v>
      </c>
      <c r="Z30" s="167">
        <f>_xlfn.DAYS(Z$3,$C30)-SUM($Q30:Y30)</f>
        <v>31</v>
      </c>
      <c r="AA30" s="167">
        <f>_xlfn.DAYS(AA$3,$C30)-SUM($Q30:Z30)</f>
        <v>31</v>
      </c>
      <c r="AB30" s="167">
        <f>_xlfn.DAYS(AB$3,$C30)-SUM($Q30:AA30)</f>
        <v>30</v>
      </c>
      <c r="AC30" s="167">
        <f>_xlfn.DAYS(AC$3,$C30)-SUM($Q30:AB30)</f>
        <v>31</v>
      </c>
      <c r="AD30" s="167">
        <f>_xlfn.DAYS(AD$3,$C30)-SUM($Q30:AC30)</f>
        <v>30</v>
      </c>
      <c r="AE30" s="167">
        <f>_xlfn.DAYS(AE$3,$C30)-SUM($Q30:AD30)</f>
        <v>31</v>
      </c>
      <c r="AF30" s="167">
        <f>_xlfn.DAYS(AF$3,$C30)-SUM($Q30:AE30)</f>
        <v>31</v>
      </c>
      <c r="AG30" s="167">
        <f>_xlfn.DAYS(AG$3,$C30)-SUM($Q30:AF30)</f>
        <v>28</v>
      </c>
      <c r="AH30" s="167">
        <f>_xlfn.DAYS(AH$3,$C30)-SUM($Q30:AG30)</f>
        <v>31</v>
      </c>
      <c r="AI30" s="167">
        <f>_xlfn.DAYS(AI$3,$C30)-SUM($Q30:AH30)</f>
        <v>30</v>
      </c>
      <c r="AJ30" s="167">
        <f>_xlfn.DAYS(AJ$3,$C30)-SUM($Q30:AI30)</f>
        <v>31</v>
      </c>
      <c r="AK30" s="167">
        <f>_xlfn.DAYS(AK$3,$C30)-SUM($Q30:AJ30)</f>
        <v>30</v>
      </c>
      <c r="AL30" s="167">
        <f>_xlfn.DAYS(AL$3,$C30)-SUM($Q30:AK30)</f>
        <v>31</v>
      </c>
      <c r="AM30" s="167">
        <f>_xlfn.DAYS(AM$3,$C30)-SUM($Q30:AL30)</f>
        <v>31</v>
      </c>
      <c r="AN30" s="167">
        <f>_xlfn.DAYS(AN$3,$C30)-SUM($Q30:AM30)</f>
        <v>8</v>
      </c>
    </row>
    <row r="31" spans="2:40">
      <c r="B31" s="181"/>
      <c r="C31" s="179"/>
      <c r="D31" s="172"/>
      <c r="E31" s="180"/>
      <c r="F31" s="172"/>
      <c r="G31" s="162"/>
      <c r="H31" s="166" t="s">
        <v>12</v>
      </c>
      <c r="I31" s="166"/>
      <c r="J31" s="166"/>
      <c r="K31" s="166"/>
      <c r="L31" s="166"/>
      <c r="M31" s="166"/>
      <c r="N31" s="166"/>
      <c r="O31" s="166"/>
      <c r="P31" s="166"/>
      <c r="Q31" s="167">
        <f t="shared" ref="Q31" si="287">$D30*(((1+Q$5)^Q30)-1)</f>
        <v>1080098.0638528266</v>
      </c>
      <c r="R31" s="167">
        <f t="shared" ref="R31" si="288">$D30*(((1+R$5)^R30)-1)</f>
        <v>2143580.1956179389</v>
      </c>
      <c r="S31" s="167">
        <f t="shared" ref="S31" si="289">$D30*(((1+S$5)^S30)-1)</f>
        <v>2173224.6728724609</v>
      </c>
      <c r="T31" s="167">
        <f t="shared" ref="T31" si="290">$D30*(((1+T$5)^T30)-1)</f>
        <v>2157511.3285080562</v>
      </c>
      <c r="U31" s="167">
        <f t="shared" ref="U31" si="291">$D30*(((1+U$5)^U30)-1)</f>
        <v>1969116.0596703291</v>
      </c>
      <c r="V31" s="167">
        <f t="shared" ref="V31" si="292">$D30*(((1+V$5)^V30)-1)</f>
        <v>2167615.5129418657</v>
      </c>
      <c r="W31" s="167">
        <f t="shared" ref="W31" si="293">$D30*(((1+W$5)^W30)-1)</f>
        <v>2086165.2319164183</v>
      </c>
      <c r="X31" s="167">
        <f t="shared" ref="X31" si="294">$D30*(((1+X$5)^X30)-1)</f>
        <v>2146272.8298058645</v>
      </c>
      <c r="Y31" s="167">
        <f t="shared" ref="Y31" si="295">$D30*(((1+Y$5)^Y30)-1)</f>
        <v>2075294.9386386473</v>
      </c>
      <c r="Z31" s="167">
        <f t="shared" ref="Z31" si="296">$D30*(((1+Z$5)^Z30)-1)</f>
        <v>2141773.9973898488</v>
      </c>
      <c r="AA31" s="167">
        <f t="shared" ref="AA31" si="297">$D30*(((1+AA$5)^AA30)-1)</f>
        <v>2148521.5099371593</v>
      </c>
      <c r="AB31" s="167">
        <f t="shared" ref="AB31" si="298">$D30*(((1+AB$5)^AB30)-1)</f>
        <v>2073119.4527131999</v>
      </c>
      <c r="AC31" s="167">
        <f t="shared" ref="AC31" si="299">$D30*(((1+AC$5)^AC30)-1)</f>
        <v>2130518.3183183684</v>
      </c>
      <c r="AD31" s="167">
        <f t="shared" ref="AD31" si="300">$D30*(((1+AD$5)^AD30)-1)</f>
        <v>2081818.5410060415</v>
      </c>
      <c r="AE31" s="167">
        <f t="shared" ref="AE31" si="301">$D30*(((1+AE$5)^AE30)-1)</f>
        <v>2173224.6728724609</v>
      </c>
      <c r="AF31" s="167">
        <f t="shared" ref="AF31" si="302">$D30*(((1+AF$5)^AF30)-1)</f>
        <v>2195630.849361619</v>
      </c>
      <c r="AG31" s="167">
        <f t="shared" ref="AG31" si="303">$D30*(((1+AG$5)^AG30)-1)</f>
        <v>2045570.9581603033</v>
      </c>
      <c r="AH31" s="167">
        <f t="shared" ref="AH31" si="304">$D30*(((1+AH$5)^AH30)-1)</f>
        <v>2285881.3984948825</v>
      </c>
      <c r="AI31" s="167">
        <f t="shared" ref="AI31" si="305">$D30*(((1+AI$5)^AI30)-1)</f>
        <v>2273430.9207921624</v>
      </c>
      <c r="AJ31" s="167">
        <f t="shared" ref="AJ31" si="306">$D30*(((1+AJ$5)^AJ30)-1)</f>
        <v>2422532.0269349115</v>
      </c>
      <c r="AK31" s="167">
        <f t="shared" ref="AK31" si="307">$D30*(((1+AK$5)^AK30)-1)</f>
        <v>2416334.8564495938</v>
      </c>
      <c r="AL31" s="167">
        <f t="shared" ref="AL31" si="308">$D30*(((1+AL$5)^AL30)-1)</f>
        <v>2592996.9554189164</v>
      </c>
      <c r="AM31" s="167">
        <f t="shared" ref="AM31" si="309">$D30*(((1+AM$5)^AM30)-1)</f>
        <v>2692664.2628723644</v>
      </c>
      <c r="AN31" s="167">
        <f t="shared" ref="AN31" si="310">$D30*(((1+AN$5)^AN30)-1)</f>
        <v>723221.3167179178</v>
      </c>
    </row>
    <row r="32" spans="2:40">
      <c r="B32" s="175" t="s">
        <v>24</v>
      </c>
      <c r="C32" s="176">
        <v>44150</v>
      </c>
      <c r="D32" s="177">
        <v>2640749997</v>
      </c>
      <c r="E32" s="178">
        <f>SUM(I32:AN32)</f>
        <v>662</v>
      </c>
      <c r="F32" s="177">
        <f>SUM(I33:AN33)</f>
        <v>1169583729.5764916</v>
      </c>
      <c r="G32" s="162"/>
      <c r="H32" t="s">
        <v>9</v>
      </c>
      <c r="R32" s="1">
        <f>_xlfn.DAYS(R$3,$C32)</f>
        <v>15</v>
      </c>
      <c r="S32" s="1">
        <f>_xlfn.DAYS(S$3,$C32)-SUM($R32:R32)</f>
        <v>31</v>
      </c>
      <c r="T32" s="1">
        <f>_xlfn.DAYS(T$3,$C32)-SUM($R32:S32)</f>
        <v>31</v>
      </c>
      <c r="U32" s="1">
        <f>_xlfn.DAYS(U$3,$C32)-SUM($R32:T32)</f>
        <v>28</v>
      </c>
      <c r="V32" s="1">
        <f>_xlfn.DAYS(V$3,$C32)-SUM($R32:U32)</f>
        <v>31</v>
      </c>
      <c r="W32" s="1">
        <f>_xlfn.DAYS(W$3,$C32)-SUM($R32:V32)</f>
        <v>30</v>
      </c>
      <c r="X32" s="1">
        <f>_xlfn.DAYS(X$3,$C32)-SUM($R32:W32)</f>
        <v>31</v>
      </c>
      <c r="Y32" s="1">
        <f>_xlfn.DAYS(Y$3,$C32)-SUM($R32:X32)</f>
        <v>30</v>
      </c>
      <c r="Z32" s="1">
        <f>_xlfn.DAYS(Z$3,$C32)-SUM($R32:Y32)</f>
        <v>31</v>
      </c>
      <c r="AA32" s="1">
        <f>_xlfn.DAYS(AA$3,$C32)-SUM($R32:Z32)</f>
        <v>31</v>
      </c>
      <c r="AB32" s="1">
        <f>_xlfn.DAYS(AB$3,$C32)-SUM($R32:AA32)</f>
        <v>30</v>
      </c>
      <c r="AC32" s="1">
        <f>_xlfn.DAYS(AC$3,$C32)-SUM($R32:AB32)</f>
        <v>31</v>
      </c>
      <c r="AD32" s="1">
        <f>_xlfn.DAYS(AD$3,$C32)-SUM($R32:AC32)</f>
        <v>30</v>
      </c>
      <c r="AE32" s="1">
        <f>_xlfn.DAYS(AE$3,$C32)-SUM($R32:AD32)</f>
        <v>31</v>
      </c>
      <c r="AF32" s="1">
        <f>_xlfn.DAYS(AF$3,$C32)-SUM($R32:AE32)</f>
        <v>31</v>
      </c>
      <c r="AG32" s="1">
        <f>_xlfn.DAYS(AG$3,$C32)-SUM($R32:AF32)</f>
        <v>28</v>
      </c>
      <c r="AH32" s="1">
        <f>_xlfn.DAYS(AH$3,$C32)-SUM($R32:AG32)</f>
        <v>31</v>
      </c>
      <c r="AI32" s="1">
        <f>_xlfn.DAYS(AI$3,$C32)-SUM($R32:AH32)</f>
        <v>30</v>
      </c>
      <c r="AJ32" s="1">
        <f>_xlfn.DAYS(AJ$3,$C32)-SUM($R32:AI32)</f>
        <v>31</v>
      </c>
      <c r="AK32" s="1">
        <f>_xlfn.DAYS(AK$3,$C32)-SUM($R32:AJ32)</f>
        <v>30</v>
      </c>
      <c r="AL32" s="1">
        <f>_xlfn.DAYS(AL$3,$C32)-SUM($R32:AK32)</f>
        <v>31</v>
      </c>
      <c r="AM32" s="1">
        <f>_xlfn.DAYS(AM$3,$C32)-SUM($R32:AL32)</f>
        <v>31</v>
      </c>
      <c r="AN32" s="1">
        <f>_xlfn.DAYS(AN$3,$C32)-SUM($R32:AM32)</f>
        <v>8</v>
      </c>
    </row>
    <row r="33" spans="2:40">
      <c r="B33" s="175"/>
      <c r="C33" s="176"/>
      <c r="D33" s="177"/>
      <c r="E33" s="178"/>
      <c r="F33" s="177"/>
      <c r="G33" s="162"/>
      <c r="H33" t="s">
        <v>12</v>
      </c>
      <c r="R33" s="1">
        <f t="shared" ref="R33" si="311">$D32*(((1+R$5)^R32)-1)</f>
        <v>25859579.405094177</v>
      </c>
      <c r="S33" s="1">
        <f t="shared" ref="S33" si="312">$D32*(((1+S$5)^S32)-1)</f>
        <v>52691137.237685367</v>
      </c>
      <c r="T33" s="1">
        <f t="shared" ref="T33" si="313">$D32*(((1+T$5)^T32)-1)</f>
        <v>52310157.767544575</v>
      </c>
      <c r="U33" s="1">
        <f t="shared" ref="U33" si="314">$D32*(((1+U$5)^U32)-1)</f>
        <v>47742401.341266468</v>
      </c>
      <c r="V33" s="1">
        <f t="shared" ref="V33" si="315">$D32*(((1+V$5)^V32)-1)</f>
        <v>52555139.786809534</v>
      </c>
      <c r="W33" s="1">
        <f t="shared" ref="W33" si="316">$D32*(((1+W$5)^W32)-1)</f>
        <v>50580328.811611414</v>
      </c>
      <c r="X33" s="1">
        <f t="shared" ref="X33" si="317">$D32*(((1+X$5)^X32)-1)</f>
        <v>52037673.617675222</v>
      </c>
      <c r="Y33" s="1">
        <f t="shared" ref="Y33" si="318">$D32*(((1+Y$5)^Y32)-1)</f>
        <v>50316772.023368321</v>
      </c>
      <c r="Z33" s="1">
        <f t="shared" ref="Z33" si="319">$D32*(((1+Z$5)^Z32)-1)</f>
        <v>51928596.724153526</v>
      </c>
      <c r="AA33" s="1">
        <f t="shared" ref="AA33" si="320">$D32*(((1+AA$5)^AA32)-1)</f>
        <v>52092194.217814147</v>
      </c>
      <c r="AB33" s="1">
        <f t="shared" ref="AB33" si="321">$D32*(((1+AB$5)^AB32)-1)</f>
        <v>50264026.060704045</v>
      </c>
      <c r="AC33" s="1">
        <f t="shared" ref="AC33" si="322">$D32*(((1+AC$5)^AC32)-1)</f>
        <v>51655696.025913805</v>
      </c>
      <c r="AD33" s="1">
        <f t="shared" ref="AD33" si="323">$D32*(((1+AD$5)^AD32)-1)</f>
        <v>50474940.680256478</v>
      </c>
      <c r="AE33" s="1">
        <f t="shared" ref="AE33" si="324">$D32*(((1+AE$5)^AE32)-1)</f>
        <v>52691137.237685367</v>
      </c>
      <c r="AF33" s="1">
        <f t="shared" ref="AF33" si="325">$D32*(((1+AF$5)^AF32)-1)</f>
        <v>53234388.44180572</v>
      </c>
      <c r="AG33" s="1">
        <f t="shared" ref="AG33" si="326">$D32*(((1+AG$5)^AG32)-1)</f>
        <v>49596096.267113172</v>
      </c>
      <c r="AH33" s="1">
        <f t="shared" ref="AH33" si="327">$D32*(((1+AH$5)^AH32)-1)</f>
        <v>55422567.20192986</v>
      </c>
      <c r="AI33" s="1">
        <f t="shared" ref="AI33" si="328">$D32*(((1+AI$5)^AI32)-1)</f>
        <v>55120697.893386789</v>
      </c>
      <c r="AJ33" s="1">
        <f t="shared" ref="AJ33" si="329">$D32*(((1+AJ$5)^AJ32)-1)</f>
        <v>58735743.748574048</v>
      </c>
      <c r="AK33" s="1">
        <f t="shared" ref="AK33" si="330">$D32*(((1+AK$5)^AK32)-1)</f>
        <v>58585489.628692552</v>
      </c>
      <c r="AL33" s="1">
        <f t="shared" ref="AL33" si="331">$D32*(((1+AL$5)^AL32)-1)</f>
        <v>62868768.305621333</v>
      </c>
      <c r="AM33" s="1">
        <f t="shared" ref="AM33" si="332">$D32*(((1+AM$5)^AM32)-1)</f>
        <v>65285262.026079103</v>
      </c>
      <c r="AN33" s="1">
        <f t="shared" ref="AN33" si="333">$D32*(((1+AN$5)^AN32)-1)</f>
        <v>17534935.125706494</v>
      </c>
    </row>
    <row r="35" spans="2:40" ht="30" customHeight="1">
      <c r="B35" s="181" t="s">
        <v>25</v>
      </c>
      <c r="C35" s="181"/>
      <c r="D35" s="181"/>
      <c r="E35" s="181"/>
      <c r="F35" s="165">
        <f>SUM(D8:D33)</f>
        <v>3921000000</v>
      </c>
    </row>
    <row r="36" spans="2:40" ht="75" customHeight="1">
      <c r="B36" s="175" t="s">
        <v>26</v>
      </c>
      <c r="C36" s="175"/>
      <c r="D36" s="175"/>
      <c r="E36" s="175"/>
      <c r="F36" s="162">
        <f>SUM(F8:F33)</f>
        <v>1884721376.6714864</v>
      </c>
    </row>
    <row r="37" spans="2:40" ht="30" customHeight="1">
      <c r="B37" s="181" t="s">
        <v>27</v>
      </c>
      <c r="C37" s="181"/>
      <c r="D37" s="181"/>
      <c r="E37" s="181"/>
      <c r="F37" s="165">
        <v>108000000</v>
      </c>
    </row>
    <row r="38" spans="2:40" ht="30" customHeight="1">
      <c r="B38" s="175" t="s">
        <v>28</v>
      </c>
      <c r="C38" s="175"/>
      <c r="D38" s="175"/>
      <c r="E38" s="175"/>
      <c r="F38" s="162">
        <f>(F35+F36)*0.08</f>
        <v>464457710.13371891</v>
      </c>
    </row>
    <row r="40" spans="2:40">
      <c r="B40" s="159" t="s">
        <v>29</v>
      </c>
      <c r="C40" s="159"/>
      <c r="F40" s="160">
        <f>F35+F36+F37+F38</f>
        <v>6378179086.8052044</v>
      </c>
    </row>
  </sheetData>
  <mergeCells count="72">
    <mergeCell ref="B36:E36"/>
    <mergeCell ref="B37:E37"/>
    <mergeCell ref="B38:E38"/>
    <mergeCell ref="B24:B25"/>
    <mergeCell ref="B26:B27"/>
    <mergeCell ref="B28:B29"/>
    <mergeCell ref="B30:B31"/>
    <mergeCell ref="C24:C25"/>
    <mergeCell ref="D24:D25"/>
    <mergeCell ref="E24:E25"/>
    <mergeCell ref="C26:C27"/>
    <mergeCell ref="D26:D27"/>
    <mergeCell ref="E26:E27"/>
    <mergeCell ref="B3:F3"/>
    <mergeCell ref="B35:E35"/>
    <mergeCell ref="B12:B13"/>
    <mergeCell ref="B16:B17"/>
    <mergeCell ref="B20:B21"/>
    <mergeCell ref="B14:B15"/>
    <mergeCell ref="B18:B19"/>
    <mergeCell ref="B22:B23"/>
    <mergeCell ref="C8:C9"/>
    <mergeCell ref="D8:D9"/>
    <mergeCell ref="E8:E9"/>
    <mergeCell ref="F8:F9"/>
    <mergeCell ref="B8:B9"/>
    <mergeCell ref="B10:B11"/>
    <mergeCell ref="C12:C13"/>
    <mergeCell ref="D12:D13"/>
    <mergeCell ref="E12:E13"/>
    <mergeCell ref="F12:F13"/>
    <mergeCell ref="C10:C11"/>
    <mergeCell ref="D10:D11"/>
    <mergeCell ref="E10:E11"/>
    <mergeCell ref="F10:F11"/>
    <mergeCell ref="C16:C17"/>
    <mergeCell ref="D16:D17"/>
    <mergeCell ref="E16:E17"/>
    <mergeCell ref="F16:F17"/>
    <mergeCell ref="C14:C15"/>
    <mergeCell ref="D14:D15"/>
    <mergeCell ref="E14:E15"/>
    <mergeCell ref="F14:F15"/>
    <mergeCell ref="C20:C21"/>
    <mergeCell ref="D20:D21"/>
    <mergeCell ref="E20:E21"/>
    <mergeCell ref="F20:F21"/>
    <mergeCell ref="C18:C19"/>
    <mergeCell ref="D18:D19"/>
    <mergeCell ref="E18:E19"/>
    <mergeCell ref="F18:F19"/>
    <mergeCell ref="F24:F25"/>
    <mergeCell ref="C22:C23"/>
    <mergeCell ref="D22:D23"/>
    <mergeCell ref="E22:E23"/>
    <mergeCell ref="F22:F23"/>
    <mergeCell ref="F26:F27"/>
    <mergeCell ref="B4:F5"/>
    <mergeCell ref="B2:F2"/>
    <mergeCell ref="B32:B33"/>
    <mergeCell ref="C32:C33"/>
    <mergeCell ref="D32:D33"/>
    <mergeCell ref="E32:E33"/>
    <mergeCell ref="F32:F33"/>
    <mergeCell ref="C30:C31"/>
    <mergeCell ref="D30:D31"/>
    <mergeCell ref="E30:E31"/>
    <mergeCell ref="F30:F31"/>
    <mergeCell ref="C28:C29"/>
    <mergeCell ref="D28:D29"/>
    <mergeCell ref="E28:E29"/>
    <mergeCell ref="F28:F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473B4-41F4-4D52-B583-6FBE635DD92A}">
  <sheetPr syncVertical="1" syncRef="A229" transitionEvaluation="1"/>
  <dimension ref="A1:DF297"/>
  <sheetViews>
    <sheetView showGridLines="0" topLeftCell="A229" zoomScaleNormal="100" workbookViewId="0">
      <selection activeCell="D234" sqref="D234"/>
    </sheetView>
  </sheetViews>
  <sheetFormatPr defaultColWidth="12.5703125" defaultRowHeight="15" customHeight="1"/>
  <cols>
    <col min="1" max="1" width="13.28515625" style="2" customWidth="1"/>
    <col min="2" max="2" width="12" style="2" customWidth="1"/>
    <col min="3" max="3" width="20.5703125" style="3" customWidth="1"/>
    <col min="4" max="4" width="17" style="2" customWidth="1"/>
    <col min="5" max="5" width="17.7109375" style="2" customWidth="1"/>
    <col min="6" max="6" width="21.7109375" style="2" customWidth="1"/>
    <col min="7" max="7" width="15.7109375" style="2" customWidth="1"/>
    <col min="8" max="8" width="20.140625" style="2" customWidth="1"/>
    <col min="9" max="9" width="3" style="2" customWidth="1"/>
    <col min="10" max="16384" width="12.5703125" style="2"/>
  </cols>
  <sheetData>
    <row r="1" spans="1:5" ht="15" customHeight="1" thickBot="1"/>
    <row r="2" spans="1:5" ht="15" customHeight="1" thickTop="1">
      <c r="A2" s="200" t="s">
        <v>30</v>
      </c>
      <c r="B2" s="202" t="s">
        <v>31</v>
      </c>
      <c r="C2" s="198" t="s">
        <v>32</v>
      </c>
      <c r="D2" s="199"/>
    </row>
    <row r="3" spans="1:5" ht="32.25" customHeight="1">
      <c r="A3" s="201"/>
      <c r="B3" s="203"/>
      <c r="C3" s="156" t="s">
        <v>33</v>
      </c>
      <c r="D3" s="155" t="s">
        <v>34</v>
      </c>
      <c r="E3" s="4"/>
    </row>
    <row r="4" spans="1:5" ht="15" customHeight="1">
      <c r="A4" s="154" t="s">
        <v>35</v>
      </c>
      <c r="B4" s="80">
        <v>35673</v>
      </c>
      <c r="C4" s="65">
        <v>0.36499999999999999</v>
      </c>
      <c r="D4" s="133">
        <v>0.54749999999999999</v>
      </c>
      <c r="E4" s="4"/>
    </row>
    <row r="5" spans="1:5" ht="15" customHeight="1">
      <c r="A5" s="149" t="s">
        <v>36</v>
      </c>
      <c r="B5" s="143">
        <v>35703</v>
      </c>
      <c r="C5" s="65">
        <v>0.31840000000000002</v>
      </c>
      <c r="D5" s="133">
        <v>0.47760000000000002</v>
      </c>
      <c r="E5" s="4"/>
    </row>
    <row r="6" spans="1:5" ht="15" customHeight="1">
      <c r="A6" s="149" t="s">
        <v>37</v>
      </c>
      <c r="B6" s="143">
        <v>35734</v>
      </c>
      <c r="C6" s="148">
        <v>0.31330000000000002</v>
      </c>
      <c r="D6" s="133">
        <v>0.46989999999999998</v>
      </c>
      <c r="E6" s="4"/>
    </row>
    <row r="7" spans="1:5" ht="15" customHeight="1">
      <c r="A7" s="149" t="s">
        <v>38</v>
      </c>
      <c r="B7" s="143">
        <v>35764</v>
      </c>
      <c r="C7" s="148">
        <v>0.31469999999999998</v>
      </c>
      <c r="D7" s="133">
        <v>0.47204999999999997</v>
      </c>
      <c r="E7" s="4"/>
    </row>
    <row r="8" spans="1:5" ht="15" customHeight="1">
      <c r="A8" s="149" t="s">
        <v>39</v>
      </c>
      <c r="B8" s="143">
        <v>35795</v>
      </c>
      <c r="C8" s="65">
        <v>0.31740000000000002</v>
      </c>
      <c r="D8" s="133">
        <v>0.47610000000000002</v>
      </c>
      <c r="E8" s="4"/>
    </row>
    <row r="9" spans="1:5" ht="15" customHeight="1">
      <c r="A9" s="149" t="s">
        <v>40</v>
      </c>
      <c r="B9" s="143">
        <v>35826</v>
      </c>
      <c r="C9" s="65">
        <v>0.31690000000000002</v>
      </c>
      <c r="D9" s="133">
        <v>0.47535000000000005</v>
      </c>
      <c r="E9" s="4"/>
    </row>
    <row r="10" spans="1:5" ht="15" customHeight="1">
      <c r="A10" s="149" t="s">
        <v>41</v>
      </c>
      <c r="B10" s="143">
        <v>35854</v>
      </c>
      <c r="C10" s="148">
        <v>0.3256</v>
      </c>
      <c r="D10" s="133">
        <v>0.4884</v>
      </c>
      <c r="E10" s="4"/>
    </row>
    <row r="11" spans="1:5" ht="15" customHeight="1">
      <c r="A11" s="149" t="s">
        <v>42</v>
      </c>
      <c r="B11" s="143">
        <v>35885</v>
      </c>
      <c r="C11" s="148">
        <v>0.32150000000000001</v>
      </c>
      <c r="D11" s="133">
        <v>0.48225000000000001</v>
      </c>
      <c r="E11" s="4"/>
    </row>
    <row r="12" spans="1:5" ht="15" customHeight="1">
      <c r="A12" s="149" t="s">
        <v>43</v>
      </c>
      <c r="B12" s="143">
        <v>35915</v>
      </c>
      <c r="C12" s="65">
        <v>0.36280000000000001</v>
      </c>
      <c r="D12" s="133">
        <v>0.54420000000000002</v>
      </c>
      <c r="E12" s="4"/>
    </row>
    <row r="13" spans="1:5" ht="15" customHeight="1">
      <c r="A13" s="149" t="s">
        <v>44</v>
      </c>
      <c r="B13" s="143">
        <v>35946</v>
      </c>
      <c r="C13" s="65">
        <v>0.38390000000000002</v>
      </c>
      <c r="D13" s="133">
        <v>0.57584999999999997</v>
      </c>
      <c r="E13" s="4"/>
    </row>
    <row r="14" spans="1:5" ht="15" customHeight="1">
      <c r="A14" s="149" t="s">
        <v>45</v>
      </c>
      <c r="B14" s="143">
        <v>35976</v>
      </c>
      <c r="C14" s="65">
        <v>0.39510000000000001</v>
      </c>
      <c r="D14" s="133">
        <v>0.59265000000000001</v>
      </c>
      <c r="E14" s="4"/>
    </row>
    <row r="15" spans="1:5" ht="15" customHeight="1">
      <c r="A15" s="149" t="s">
        <v>46</v>
      </c>
      <c r="B15" s="143">
        <v>36007</v>
      </c>
      <c r="C15" s="65">
        <v>0.4783</v>
      </c>
      <c r="D15" s="133">
        <v>0.71745000000000003</v>
      </c>
      <c r="E15" s="4"/>
    </row>
    <row r="16" spans="1:5" ht="15" customHeight="1">
      <c r="A16" s="149" t="s">
        <v>47</v>
      </c>
      <c r="B16" s="143">
        <v>36038</v>
      </c>
      <c r="C16" s="65">
        <v>0.48409999999999997</v>
      </c>
      <c r="D16" s="133">
        <v>0.72614999999999996</v>
      </c>
      <c r="E16" s="4"/>
    </row>
    <row r="17" spans="1:37" ht="15" customHeight="1">
      <c r="A17" s="149" t="s">
        <v>48</v>
      </c>
      <c r="B17" s="143">
        <v>36068</v>
      </c>
      <c r="C17" s="65">
        <v>0.432</v>
      </c>
      <c r="D17" s="133">
        <v>0.64800000000000002</v>
      </c>
      <c r="E17" s="4"/>
    </row>
    <row r="18" spans="1:37" ht="15" customHeight="1">
      <c r="A18" s="149">
        <v>36069</v>
      </c>
      <c r="B18" s="143">
        <v>36099</v>
      </c>
      <c r="C18" s="65">
        <v>0.46</v>
      </c>
      <c r="D18" s="133">
        <v>0.69000000000000006</v>
      </c>
      <c r="E18" s="4"/>
    </row>
    <row r="19" spans="1:37" ht="15" customHeight="1">
      <c r="A19" s="149">
        <v>36100</v>
      </c>
      <c r="B19" s="143">
        <v>36129</v>
      </c>
      <c r="C19" s="65">
        <v>0.49990000000000001</v>
      </c>
      <c r="D19" s="133">
        <v>0.74985000000000002</v>
      </c>
      <c r="E19" s="4"/>
    </row>
    <row r="20" spans="1:37" ht="15" customHeight="1">
      <c r="A20" s="149">
        <v>36130</v>
      </c>
      <c r="B20" s="143">
        <v>36160</v>
      </c>
      <c r="C20" s="65">
        <v>0.47710000000000002</v>
      </c>
      <c r="D20" s="133">
        <v>0.71565000000000001</v>
      </c>
      <c r="E20" s="4"/>
    </row>
    <row r="21" spans="1:37" ht="15" customHeight="1">
      <c r="A21" s="149">
        <v>36161</v>
      </c>
      <c r="B21" s="143">
        <v>36191</v>
      </c>
      <c r="C21" s="65">
        <v>0.45490000000000003</v>
      </c>
      <c r="D21" s="133">
        <v>0.68235000000000001</v>
      </c>
      <c r="E21" s="4"/>
    </row>
    <row r="22" spans="1:37" ht="15" customHeight="1">
      <c r="A22" s="149">
        <v>36192</v>
      </c>
      <c r="B22" s="143">
        <v>36219</v>
      </c>
      <c r="C22" s="65">
        <v>0.4239</v>
      </c>
      <c r="D22" s="133">
        <v>0.63585000000000003</v>
      </c>
      <c r="E22" s="4"/>
    </row>
    <row r="23" spans="1:37" ht="15" customHeight="1">
      <c r="A23" s="149">
        <v>36220</v>
      </c>
      <c r="B23" s="143">
        <v>36233</v>
      </c>
      <c r="C23" s="65">
        <v>0.40989999999999999</v>
      </c>
      <c r="D23" s="133">
        <v>0.61485000000000001</v>
      </c>
      <c r="E23" s="4"/>
    </row>
    <row r="24" spans="1:37" ht="15" customHeight="1">
      <c r="A24" s="149">
        <v>36234</v>
      </c>
      <c r="B24" s="143">
        <v>36250</v>
      </c>
      <c r="C24" s="65">
        <v>0.39760000000000001</v>
      </c>
      <c r="D24" s="133">
        <v>0.59640000000000004</v>
      </c>
      <c r="E24" s="4"/>
    </row>
    <row r="25" spans="1:37" ht="15" customHeight="1">
      <c r="A25" s="149">
        <v>36251</v>
      </c>
      <c r="B25" s="143">
        <v>36280</v>
      </c>
      <c r="C25" s="65">
        <v>0.3357</v>
      </c>
      <c r="D25" s="133">
        <v>0.50354999999999994</v>
      </c>
      <c r="E25" s="4"/>
    </row>
    <row r="26" spans="1:37" ht="15" customHeight="1">
      <c r="A26" s="81">
        <v>36281</v>
      </c>
      <c r="B26" s="80">
        <v>36311</v>
      </c>
      <c r="C26" s="148">
        <v>0.31140000000000001</v>
      </c>
      <c r="D26" s="133">
        <v>0.46710000000000002</v>
      </c>
      <c r="E26" s="4"/>
    </row>
    <row r="27" spans="1:37" ht="15" customHeight="1">
      <c r="A27" s="149">
        <v>36312</v>
      </c>
      <c r="B27" s="80">
        <v>36341</v>
      </c>
      <c r="C27" s="65">
        <v>0.27460000000000001</v>
      </c>
      <c r="D27" s="133">
        <v>0.41190000000000004</v>
      </c>
      <c r="E27" s="4"/>
    </row>
    <row r="28" spans="1:37" s="153" customFormat="1" ht="15" customHeight="1">
      <c r="A28" s="149">
        <v>36342</v>
      </c>
      <c r="B28" s="80">
        <v>36372</v>
      </c>
      <c r="C28" s="148">
        <v>0.2422</v>
      </c>
      <c r="D28" s="133">
        <v>0.36330000000000001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ht="15" customHeight="1">
      <c r="A29" s="149">
        <v>36373</v>
      </c>
      <c r="B29" s="80">
        <v>36403</v>
      </c>
      <c r="C29" s="148">
        <v>0.26250000000000001</v>
      </c>
      <c r="D29" s="133">
        <v>0.39375000000000004</v>
      </c>
      <c r="E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 ht="15" customHeight="1">
      <c r="A30" s="152">
        <v>36404</v>
      </c>
      <c r="B30" s="151">
        <v>36433</v>
      </c>
      <c r="C30" s="150">
        <v>0.2601</v>
      </c>
      <c r="D30" s="133">
        <v>0.39015</v>
      </c>
      <c r="E30" s="4"/>
    </row>
    <row r="31" spans="1:37" ht="15" customHeight="1">
      <c r="A31" s="149">
        <v>36434</v>
      </c>
      <c r="B31" s="143">
        <v>36464</v>
      </c>
      <c r="C31" s="148">
        <v>0.26960000000000001</v>
      </c>
      <c r="D31" s="133">
        <v>0.40439999999999998</v>
      </c>
      <c r="E31" s="4"/>
    </row>
    <row r="32" spans="1:37" ht="15" customHeight="1">
      <c r="A32" s="149">
        <v>36465</v>
      </c>
      <c r="B32" s="80">
        <v>36494</v>
      </c>
      <c r="C32" s="148">
        <v>0.25700000000000001</v>
      </c>
      <c r="D32" s="133">
        <v>0.38550000000000001</v>
      </c>
      <c r="E32" s="4"/>
    </row>
    <row r="33" spans="1:5" ht="15" customHeight="1">
      <c r="A33" s="81">
        <v>36495</v>
      </c>
      <c r="B33" s="80">
        <v>36525</v>
      </c>
      <c r="C33" s="148">
        <v>0.2422</v>
      </c>
      <c r="D33" s="133">
        <v>0.36330000000000001</v>
      </c>
      <c r="E33" s="4"/>
    </row>
    <row r="34" spans="1:5" ht="15" customHeight="1">
      <c r="A34" s="81">
        <v>36526</v>
      </c>
      <c r="B34" s="80">
        <v>36556</v>
      </c>
      <c r="C34" s="148">
        <v>0.224</v>
      </c>
      <c r="D34" s="133">
        <v>0.33600000000000002</v>
      </c>
      <c r="E34" s="4"/>
    </row>
    <row r="35" spans="1:5" ht="15" customHeight="1">
      <c r="A35" s="81">
        <v>36557</v>
      </c>
      <c r="B35" s="80">
        <v>36585</v>
      </c>
      <c r="C35" s="148">
        <v>0.1946</v>
      </c>
      <c r="D35" s="133">
        <v>0.29189999999999999</v>
      </c>
      <c r="E35" s="4"/>
    </row>
    <row r="36" spans="1:5" ht="15" customHeight="1">
      <c r="A36" s="81">
        <v>36586</v>
      </c>
      <c r="B36" s="80">
        <v>36616</v>
      </c>
      <c r="C36" s="148">
        <v>0.17449999999999999</v>
      </c>
      <c r="D36" s="133">
        <v>0.26174999999999998</v>
      </c>
      <c r="E36" s="4"/>
    </row>
    <row r="37" spans="1:5" ht="15" customHeight="1">
      <c r="A37" s="81">
        <v>36617</v>
      </c>
      <c r="B37" s="80">
        <v>36646</v>
      </c>
      <c r="C37" s="148">
        <v>0.1787</v>
      </c>
      <c r="D37" s="133">
        <v>0.26805000000000001</v>
      </c>
      <c r="E37" s="4"/>
    </row>
    <row r="38" spans="1:5" ht="15" customHeight="1">
      <c r="A38" s="81">
        <v>36647</v>
      </c>
      <c r="B38" s="80">
        <v>36677</v>
      </c>
      <c r="C38" s="148">
        <v>0.17899999999999999</v>
      </c>
      <c r="D38" s="133">
        <v>0.26849999999999996</v>
      </c>
      <c r="E38" s="4"/>
    </row>
    <row r="39" spans="1:5" ht="15" customHeight="1">
      <c r="A39" s="81">
        <v>36678</v>
      </c>
      <c r="B39" s="80">
        <v>36707</v>
      </c>
      <c r="C39" s="148">
        <v>0.19769999999999999</v>
      </c>
      <c r="D39" s="133">
        <v>0.29654999999999998</v>
      </c>
      <c r="E39" s="4"/>
    </row>
    <row r="40" spans="1:5" ht="15" customHeight="1">
      <c r="A40" s="81">
        <v>36708</v>
      </c>
      <c r="B40" s="80">
        <v>36738</v>
      </c>
      <c r="C40" s="146">
        <v>0.19439999999999999</v>
      </c>
      <c r="D40" s="133">
        <v>0.29159999999999997</v>
      </c>
      <c r="E40" s="4"/>
    </row>
    <row r="41" spans="1:5" ht="15" customHeight="1">
      <c r="A41" s="81">
        <v>36739</v>
      </c>
      <c r="B41" s="80">
        <v>36769</v>
      </c>
      <c r="C41" s="146">
        <v>0.19919999999999999</v>
      </c>
      <c r="D41" s="133">
        <v>0.29879999999999995</v>
      </c>
      <c r="E41" s="4"/>
    </row>
    <row r="42" spans="1:5" ht="15" customHeight="1">
      <c r="A42" s="81">
        <v>36770</v>
      </c>
      <c r="B42" s="80">
        <v>36799</v>
      </c>
      <c r="C42" s="146">
        <v>0.2293</v>
      </c>
      <c r="D42" s="133">
        <v>0.34394999999999998</v>
      </c>
      <c r="E42" s="4"/>
    </row>
    <row r="43" spans="1:5" ht="15" customHeight="1">
      <c r="A43" s="81">
        <v>36800</v>
      </c>
      <c r="B43" s="80">
        <v>36830</v>
      </c>
      <c r="C43" s="146">
        <v>0.23080000000000001</v>
      </c>
      <c r="D43" s="133">
        <v>0.34620000000000001</v>
      </c>
      <c r="E43" s="4"/>
    </row>
    <row r="44" spans="1:5" ht="15" customHeight="1">
      <c r="A44" s="81">
        <v>36831</v>
      </c>
      <c r="B44" s="80">
        <v>36860</v>
      </c>
      <c r="C44" s="146">
        <v>0.23799999999999999</v>
      </c>
      <c r="D44" s="133">
        <v>0.35699999999999998</v>
      </c>
      <c r="E44" s="4"/>
    </row>
    <row r="45" spans="1:5" ht="15" customHeight="1">
      <c r="A45" s="81">
        <v>36861</v>
      </c>
      <c r="B45" s="80">
        <v>36891</v>
      </c>
      <c r="C45" s="146">
        <v>0.2369</v>
      </c>
      <c r="D45" s="133">
        <v>0.35535</v>
      </c>
      <c r="E45" s="4"/>
    </row>
    <row r="46" spans="1:5" s="4" customFormat="1" ht="15" customHeight="1">
      <c r="A46" s="81">
        <v>36892</v>
      </c>
      <c r="B46" s="80">
        <v>36922</v>
      </c>
      <c r="C46" s="142">
        <v>0.24160000000000001</v>
      </c>
      <c r="D46" s="133">
        <v>0.3624</v>
      </c>
    </row>
    <row r="47" spans="1:5" s="4" customFormat="1" ht="15" customHeight="1">
      <c r="A47" s="81">
        <v>36923</v>
      </c>
      <c r="B47" s="80">
        <v>36950</v>
      </c>
      <c r="C47" s="146">
        <v>0.26029999999999998</v>
      </c>
      <c r="D47" s="133">
        <v>0.39044999999999996</v>
      </c>
    </row>
    <row r="48" spans="1:5" s="4" customFormat="1" ht="15" customHeight="1">
      <c r="A48" s="81">
        <v>36951</v>
      </c>
      <c r="B48" s="80">
        <v>36981</v>
      </c>
      <c r="C48" s="146">
        <v>0.25109999999999999</v>
      </c>
      <c r="D48" s="133">
        <v>0.37664999999999998</v>
      </c>
    </row>
    <row r="49" spans="1:5" s="4" customFormat="1" ht="15" customHeight="1">
      <c r="A49" s="81">
        <v>36982</v>
      </c>
      <c r="B49" s="80">
        <v>37011</v>
      </c>
      <c r="C49" s="146">
        <v>0.24829999999999999</v>
      </c>
      <c r="D49" s="133">
        <v>0.37245</v>
      </c>
    </row>
    <row r="50" spans="1:5" s="4" customFormat="1" ht="15" customHeight="1">
      <c r="A50" s="81">
        <v>37012</v>
      </c>
      <c r="B50" s="80">
        <v>37042</v>
      </c>
      <c r="C50" s="146">
        <v>0.2424</v>
      </c>
      <c r="D50" s="133">
        <v>0.36360000000000003</v>
      </c>
    </row>
    <row r="51" spans="1:5" s="4" customFormat="1" ht="15" customHeight="1">
      <c r="A51" s="88">
        <v>37043</v>
      </c>
      <c r="B51" s="147">
        <v>37072</v>
      </c>
      <c r="C51" s="146">
        <v>0.25169999999999998</v>
      </c>
      <c r="D51" s="133">
        <v>0.37754999999999994</v>
      </c>
    </row>
    <row r="52" spans="1:5" s="11" customFormat="1" ht="15" customHeight="1">
      <c r="A52" s="88">
        <v>37073</v>
      </c>
      <c r="B52" s="87">
        <v>37103</v>
      </c>
      <c r="C52" s="136">
        <v>0.26079999999999998</v>
      </c>
      <c r="D52" s="133">
        <v>0.39119999999999999</v>
      </c>
      <c r="E52" s="4"/>
    </row>
    <row r="53" spans="1:5" s="4" customFormat="1" ht="15" customHeight="1">
      <c r="A53" s="81">
        <v>37104</v>
      </c>
      <c r="B53" s="80">
        <v>37134</v>
      </c>
      <c r="C53" s="142">
        <v>0.24249999999999999</v>
      </c>
      <c r="D53" s="133">
        <v>0.36375000000000002</v>
      </c>
    </row>
    <row r="54" spans="1:5" s="4" customFormat="1" ht="15" customHeight="1">
      <c r="A54" s="81">
        <v>37135</v>
      </c>
      <c r="B54" s="80">
        <v>37164</v>
      </c>
      <c r="C54" s="142">
        <v>0.2306</v>
      </c>
      <c r="D54" s="133">
        <v>0.34589999999999999</v>
      </c>
    </row>
    <row r="55" spans="1:5" s="4" customFormat="1" ht="15" customHeight="1">
      <c r="A55" s="81">
        <v>37165</v>
      </c>
      <c r="B55" s="80">
        <v>37195</v>
      </c>
      <c r="C55" s="142">
        <v>0.23219999999999999</v>
      </c>
      <c r="D55" s="133">
        <v>0.3483</v>
      </c>
    </row>
    <row r="56" spans="1:5" s="4" customFormat="1" ht="15" customHeight="1">
      <c r="A56" s="81">
        <v>37196</v>
      </c>
      <c r="B56" s="80">
        <v>37225</v>
      </c>
      <c r="C56" s="142">
        <v>0.2298</v>
      </c>
      <c r="D56" s="133">
        <v>0.34470000000000001</v>
      </c>
    </row>
    <row r="57" spans="1:5" s="4" customFormat="1" ht="15" customHeight="1">
      <c r="A57" s="81">
        <v>37226</v>
      </c>
      <c r="B57" s="80">
        <v>37256</v>
      </c>
      <c r="C57" s="142">
        <v>0.2248</v>
      </c>
      <c r="D57" s="133">
        <v>0.3372</v>
      </c>
    </row>
    <row r="58" spans="1:5" s="4" customFormat="1" ht="15" customHeight="1">
      <c r="A58" s="81">
        <v>37257</v>
      </c>
      <c r="B58" s="80">
        <v>37287</v>
      </c>
      <c r="C58" s="142">
        <v>0.2281</v>
      </c>
      <c r="D58" s="133">
        <v>0.34215000000000001</v>
      </c>
    </row>
    <row r="59" spans="1:5" s="4" customFormat="1" ht="15" customHeight="1">
      <c r="A59" s="81">
        <v>37288</v>
      </c>
      <c r="B59" s="80">
        <v>37315</v>
      </c>
      <c r="C59" s="142">
        <v>0.2235</v>
      </c>
      <c r="D59" s="133">
        <v>0.33524999999999999</v>
      </c>
    </row>
    <row r="60" spans="1:5" s="11" customFormat="1" ht="15" customHeight="1">
      <c r="A60" s="81">
        <v>37316</v>
      </c>
      <c r="B60" s="80">
        <v>37346</v>
      </c>
      <c r="C60" s="145">
        <v>0.2097</v>
      </c>
      <c r="D60" s="133">
        <v>0.31455</v>
      </c>
      <c r="E60" s="4"/>
    </row>
    <row r="61" spans="1:5" s="11" customFormat="1" ht="15" customHeight="1">
      <c r="A61" s="81">
        <v>37347</v>
      </c>
      <c r="B61" s="80">
        <v>37376</v>
      </c>
      <c r="C61" s="144">
        <v>0.21029999999999999</v>
      </c>
      <c r="D61" s="133">
        <v>0.31545000000000001</v>
      </c>
      <c r="E61" s="4"/>
    </row>
    <row r="62" spans="1:5" s="11" customFormat="1" ht="15" customHeight="1">
      <c r="A62" s="81">
        <v>37377</v>
      </c>
      <c r="B62" s="80">
        <v>37407</v>
      </c>
      <c r="C62" s="142">
        <v>0.2</v>
      </c>
      <c r="D62" s="133">
        <v>0.30000000000000004</v>
      </c>
      <c r="E62" s="4"/>
    </row>
    <row r="63" spans="1:5" s="11" customFormat="1" ht="15" customHeight="1">
      <c r="A63" s="81">
        <v>37408</v>
      </c>
      <c r="B63" s="143">
        <v>37437</v>
      </c>
      <c r="C63" s="142">
        <v>0.1996</v>
      </c>
      <c r="D63" s="133">
        <v>0.2994</v>
      </c>
      <c r="E63" s="4"/>
    </row>
    <row r="64" spans="1:5" s="4" customFormat="1" ht="15" customHeight="1">
      <c r="A64" s="81">
        <v>37438</v>
      </c>
      <c r="B64" s="80">
        <v>37468</v>
      </c>
      <c r="C64" s="142">
        <v>0.19769999999999999</v>
      </c>
      <c r="D64" s="133">
        <v>0.29654999999999998</v>
      </c>
    </row>
    <row r="65" spans="1:4" s="4" customFormat="1" ht="15" customHeight="1">
      <c r="A65" s="81">
        <v>37469</v>
      </c>
      <c r="B65" s="80">
        <v>37499</v>
      </c>
      <c r="C65" s="142">
        <v>0.2001</v>
      </c>
      <c r="D65" s="133">
        <v>0.30015000000000003</v>
      </c>
    </row>
    <row r="66" spans="1:4" s="4" customFormat="1" ht="15" customHeight="1">
      <c r="A66" s="88">
        <v>37500</v>
      </c>
      <c r="B66" s="87">
        <v>37529</v>
      </c>
      <c r="C66" s="136">
        <v>0.20180000000000001</v>
      </c>
      <c r="D66" s="133">
        <v>0.30270000000000002</v>
      </c>
    </row>
    <row r="67" spans="1:4" s="4" customFormat="1" ht="15" customHeight="1">
      <c r="A67" s="88">
        <v>37530</v>
      </c>
      <c r="B67" s="87">
        <v>37560</v>
      </c>
      <c r="C67" s="136">
        <v>0.20300000000000001</v>
      </c>
      <c r="D67" s="133">
        <v>0.30449999999999999</v>
      </c>
    </row>
    <row r="68" spans="1:4" s="4" customFormat="1" ht="15" customHeight="1">
      <c r="A68" s="88">
        <v>37561</v>
      </c>
      <c r="B68" s="87">
        <v>37590</v>
      </c>
      <c r="C68" s="141">
        <v>0.1976</v>
      </c>
      <c r="D68" s="133">
        <v>0.2964</v>
      </c>
    </row>
    <row r="69" spans="1:4" s="4" customFormat="1" ht="15" customHeight="1">
      <c r="A69" s="88">
        <v>37591</v>
      </c>
      <c r="B69" s="87">
        <v>37621</v>
      </c>
      <c r="C69" s="141">
        <v>0.19689999999999999</v>
      </c>
      <c r="D69" s="133">
        <v>0.29535</v>
      </c>
    </row>
    <row r="70" spans="1:4" s="4" customFormat="1" ht="15" customHeight="1">
      <c r="A70" s="88">
        <v>37622</v>
      </c>
      <c r="B70" s="87">
        <v>37652</v>
      </c>
      <c r="C70" s="136">
        <v>0.19639999999999999</v>
      </c>
      <c r="D70" s="133">
        <v>0.29459999999999997</v>
      </c>
    </row>
    <row r="71" spans="1:4" s="4" customFormat="1" ht="15" customHeight="1">
      <c r="A71" s="88">
        <v>37653</v>
      </c>
      <c r="B71" s="87">
        <v>37680</v>
      </c>
      <c r="C71" s="136">
        <v>0.1978</v>
      </c>
      <c r="D71" s="133">
        <v>0.29670000000000002</v>
      </c>
    </row>
    <row r="72" spans="1:4" s="4" customFormat="1" ht="15" customHeight="1">
      <c r="A72" s="88">
        <v>37681</v>
      </c>
      <c r="B72" s="87">
        <v>37711</v>
      </c>
      <c r="C72" s="136">
        <v>0.19489999999999999</v>
      </c>
      <c r="D72" s="133">
        <v>0.29235</v>
      </c>
    </row>
    <row r="73" spans="1:4" s="4" customFormat="1" ht="15" customHeight="1">
      <c r="A73" s="88">
        <v>37712</v>
      </c>
      <c r="B73" s="87">
        <v>37741</v>
      </c>
      <c r="C73" s="136">
        <v>0.1981</v>
      </c>
      <c r="D73" s="133">
        <v>0.29715000000000003</v>
      </c>
    </row>
    <row r="74" spans="1:4" s="4" customFormat="1" ht="15" customHeight="1">
      <c r="A74" s="88">
        <v>37742</v>
      </c>
      <c r="B74" s="87">
        <v>37772</v>
      </c>
      <c r="C74" s="136">
        <v>0.19889999999999999</v>
      </c>
      <c r="D74" s="133">
        <v>0.29835</v>
      </c>
    </row>
    <row r="75" spans="1:4" s="4" customFormat="1" ht="15" customHeight="1">
      <c r="A75" s="88">
        <v>37773</v>
      </c>
      <c r="B75" s="87">
        <v>37802</v>
      </c>
      <c r="C75" s="136">
        <v>0.192</v>
      </c>
      <c r="D75" s="133">
        <v>0.28800000000000003</v>
      </c>
    </row>
    <row r="76" spans="1:4" s="4" customFormat="1" ht="15" customHeight="1">
      <c r="A76" s="88">
        <v>37803</v>
      </c>
      <c r="B76" s="87">
        <v>37833</v>
      </c>
      <c r="C76" s="136">
        <v>0.19439999999999999</v>
      </c>
      <c r="D76" s="133">
        <v>0.29159999999999997</v>
      </c>
    </row>
    <row r="77" spans="1:4" s="4" customFormat="1" ht="15" customHeight="1">
      <c r="A77" s="88">
        <v>37834</v>
      </c>
      <c r="B77" s="87">
        <v>37864</v>
      </c>
      <c r="C77" s="136">
        <v>0.1988</v>
      </c>
      <c r="D77" s="133">
        <v>0.29820000000000002</v>
      </c>
    </row>
    <row r="78" spans="1:4" s="4" customFormat="1" ht="15" customHeight="1">
      <c r="A78" s="88">
        <v>37865</v>
      </c>
      <c r="B78" s="87">
        <v>37894</v>
      </c>
      <c r="C78" s="136">
        <v>0.20119999999999999</v>
      </c>
      <c r="D78" s="133">
        <v>0.30179999999999996</v>
      </c>
    </row>
    <row r="79" spans="1:4" s="4" customFormat="1" ht="15" customHeight="1">
      <c r="A79" s="88">
        <v>37895</v>
      </c>
      <c r="B79" s="87">
        <v>37925</v>
      </c>
      <c r="C79" s="136">
        <v>0.20039999999999999</v>
      </c>
      <c r="D79" s="133">
        <v>0.30059999999999998</v>
      </c>
    </row>
    <row r="80" spans="1:4" s="4" customFormat="1" ht="15" customHeight="1">
      <c r="A80" s="88">
        <v>37926</v>
      </c>
      <c r="B80" s="87">
        <v>37955</v>
      </c>
      <c r="C80" s="136">
        <v>0.19869999999999999</v>
      </c>
      <c r="D80" s="133">
        <v>0.29799999999999999</v>
      </c>
    </row>
    <row r="81" spans="1:4" s="4" customFormat="1" ht="15" customHeight="1">
      <c r="A81" s="88">
        <v>37956</v>
      </c>
      <c r="B81" s="87">
        <v>37986</v>
      </c>
      <c r="C81" s="136">
        <v>0.1981</v>
      </c>
      <c r="D81" s="133">
        <v>0.29715000000000003</v>
      </c>
    </row>
    <row r="82" spans="1:4" s="4" customFormat="1" ht="15" customHeight="1">
      <c r="A82" s="88">
        <v>37987</v>
      </c>
      <c r="B82" s="87">
        <v>38017</v>
      </c>
      <c r="C82" s="136">
        <v>0.19670000000000001</v>
      </c>
      <c r="D82" s="133">
        <v>0.29499999999999998</v>
      </c>
    </row>
    <row r="83" spans="1:4" s="4" customFormat="1" ht="15" customHeight="1">
      <c r="A83" s="140">
        <v>38018</v>
      </c>
      <c r="B83" s="139">
        <v>38046</v>
      </c>
      <c r="C83" s="138">
        <v>0.19739999999999999</v>
      </c>
      <c r="D83" s="133">
        <v>0.29609999999999997</v>
      </c>
    </row>
    <row r="84" spans="1:4" s="4" customFormat="1" ht="15" customHeight="1">
      <c r="A84" s="88">
        <v>38047</v>
      </c>
      <c r="B84" s="87">
        <v>38077</v>
      </c>
      <c r="C84" s="137">
        <v>0.19800000000000001</v>
      </c>
      <c r="D84" s="133">
        <v>0.29700000000000004</v>
      </c>
    </row>
    <row r="85" spans="1:4" s="4" customFormat="1" ht="15" customHeight="1">
      <c r="A85" s="88">
        <v>38078</v>
      </c>
      <c r="B85" s="87">
        <v>38107</v>
      </c>
      <c r="C85" s="137">
        <v>0.1978</v>
      </c>
      <c r="D85" s="133">
        <v>0.29670000000000002</v>
      </c>
    </row>
    <row r="86" spans="1:4" s="4" customFormat="1" ht="15" customHeight="1">
      <c r="A86" s="88">
        <v>38108</v>
      </c>
      <c r="B86" s="87">
        <v>38138</v>
      </c>
      <c r="C86" s="136">
        <v>0.1971</v>
      </c>
      <c r="D86" s="133">
        <v>0.29559999999999997</v>
      </c>
    </row>
    <row r="87" spans="1:4" s="4" customFormat="1" ht="15" customHeight="1">
      <c r="A87" s="88">
        <v>38139</v>
      </c>
      <c r="B87" s="87">
        <v>38168</v>
      </c>
      <c r="C87" s="136">
        <v>0.19670000000000001</v>
      </c>
      <c r="D87" s="133">
        <v>0.29499999999999998</v>
      </c>
    </row>
    <row r="88" spans="1:4" s="4" customFormat="1" ht="15" customHeight="1">
      <c r="A88" s="88">
        <v>38169</v>
      </c>
      <c r="B88" s="87">
        <v>38199</v>
      </c>
      <c r="C88" s="134">
        <v>0.19439999999999999</v>
      </c>
      <c r="D88" s="133">
        <v>0.29159999999999997</v>
      </c>
    </row>
    <row r="89" spans="1:4" s="4" customFormat="1" ht="15" customHeight="1">
      <c r="A89" s="88">
        <v>38200</v>
      </c>
      <c r="B89" s="87">
        <v>38230</v>
      </c>
      <c r="C89" s="134">
        <v>0.1928</v>
      </c>
      <c r="D89" s="133">
        <v>0.28920000000000001</v>
      </c>
    </row>
    <row r="90" spans="1:4" s="4" customFormat="1" ht="15" customHeight="1">
      <c r="A90" s="88">
        <v>38231</v>
      </c>
      <c r="B90" s="87">
        <v>38260</v>
      </c>
      <c r="C90" s="134">
        <v>0.19500000000000001</v>
      </c>
      <c r="D90" s="133">
        <v>0.29249999999999998</v>
      </c>
    </row>
    <row r="91" spans="1:4" s="4" customFormat="1" ht="15" customHeight="1">
      <c r="A91" s="88">
        <v>38261</v>
      </c>
      <c r="B91" s="87">
        <v>38291</v>
      </c>
      <c r="C91" s="134">
        <v>0.19089999999999999</v>
      </c>
      <c r="D91" s="133">
        <v>0.2863</v>
      </c>
    </row>
    <row r="92" spans="1:4" s="4" customFormat="1" ht="15" customHeight="1">
      <c r="A92" s="88">
        <v>38292</v>
      </c>
      <c r="B92" s="87">
        <v>38321</v>
      </c>
      <c r="C92" s="134">
        <v>0.19589999999999999</v>
      </c>
      <c r="D92" s="133">
        <v>0.29385</v>
      </c>
    </row>
    <row r="93" spans="1:4" s="4" customFormat="1" ht="15" customHeight="1">
      <c r="A93" s="88">
        <v>38322</v>
      </c>
      <c r="B93" s="87">
        <v>38352</v>
      </c>
      <c r="C93" s="134">
        <v>0.19489999999999999</v>
      </c>
      <c r="D93" s="133">
        <v>0.2923</v>
      </c>
    </row>
    <row r="94" spans="1:4" s="4" customFormat="1" ht="15" customHeight="1">
      <c r="A94" s="135">
        <v>38353</v>
      </c>
      <c r="B94" s="87">
        <v>38383</v>
      </c>
      <c r="C94" s="134">
        <v>0.19450000000000001</v>
      </c>
      <c r="D94" s="133">
        <v>0.29175000000000001</v>
      </c>
    </row>
    <row r="95" spans="1:4" s="4" customFormat="1" ht="15" customHeight="1">
      <c r="A95" s="88">
        <v>38384</v>
      </c>
      <c r="B95" s="87">
        <v>38411</v>
      </c>
      <c r="C95" s="134">
        <v>0.19400000000000001</v>
      </c>
      <c r="D95" s="133">
        <v>0.29100000000000004</v>
      </c>
    </row>
    <row r="96" spans="1:4" s="4" customFormat="1" ht="15" customHeight="1">
      <c r="A96" s="88">
        <v>38412</v>
      </c>
      <c r="B96" s="87">
        <v>38442</v>
      </c>
      <c r="C96" s="134">
        <v>0.1915</v>
      </c>
      <c r="D96" s="133">
        <v>0.28725000000000001</v>
      </c>
    </row>
    <row r="97" spans="1:4" s="4" customFormat="1" ht="15" customHeight="1">
      <c r="A97" s="88">
        <v>38443</v>
      </c>
      <c r="B97" s="87">
        <v>38472</v>
      </c>
      <c r="C97" s="134">
        <v>0.19189999999999999</v>
      </c>
      <c r="D97" s="133">
        <v>0.28784999999999999</v>
      </c>
    </row>
    <row r="98" spans="1:4" s="4" customFormat="1" ht="15" customHeight="1">
      <c r="A98" s="88">
        <v>38473</v>
      </c>
      <c r="B98" s="87">
        <v>38503</v>
      </c>
      <c r="C98" s="134">
        <v>0.19020000000000001</v>
      </c>
      <c r="D98" s="133">
        <v>0.2853</v>
      </c>
    </row>
    <row r="99" spans="1:4" s="4" customFormat="1" ht="15" customHeight="1">
      <c r="A99" s="135">
        <v>38504</v>
      </c>
      <c r="B99" s="87">
        <v>38533</v>
      </c>
      <c r="C99" s="134">
        <v>0.1885</v>
      </c>
      <c r="D99" s="133">
        <v>0.28275</v>
      </c>
    </row>
    <row r="100" spans="1:4" s="4" customFormat="1" ht="15" customHeight="1">
      <c r="A100" s="135">
        <v>38534</v>
      </c>
      <c r="B100" s="87">
        <v>38564</v>
      </c>
      <c r="C100" s="134">
        <v>0.185</v>
      </c>
      <c r="D100" s="133">
        <v>0.27749999999999997</v>
      </c>
    </row>
    <row r="101" spans="1:4" s="4" customFormat="1" ht="15" customHeight="1">
      <c r="A101" s="135">
        <v>38565</v>
      </c>
      <c r="B101" s="87">
        <v>38595</v>
      </c>
      <c r="C101" s="134">
        <v>0.18240000000000001</v>
      </c>
      <c r="D101" s="133">
        <v>0.27360000000000001</v>
      </c>
    </row>
    <row r="102" spans="1:4" s="4" customFormat="1" ht="15" customHeight="1">
      <c r="A102" s="135">
        <v>38596</v>
      </c>
      <c r="B102" s="87">
        <v>38625</v>
      </c>
      <c r="C102" s="134">
        <v>0.1822</v>
      </c>
      <c r="D102" s="133">
        <v>0.27329999999999999</v>
      </c>
    </row>
    <row r="103" spans="1:4" s="4" customFormat="1" ht="15" customHeight="1">
      <c r="A103" s="135">
        <v>38626</v>
      </c>
      <c r="B103" s="87">
        <v>38656</v>
      </c>
      <c r="C103" s="134">
        <v>0.17929999999999999</v>
      </c>
      <c r="D103" s="133">
        <v>0.26894999999999997</v>
      </c>
    </row>
    <row r="104" spans="1:4" s="4" customFormat="1" ht="15" customHeight="1">
      <c r="A104" s="135">
        <v>38657</v>
      </c>
      <c r="B104" s="87">
        <v>38686</v>
      </c>
      <c r="C104" s="134">
        <v>0.17810000000000001</v>
      </c>
      <c r="D104" s="133">
        <v>0.26715</v>
      </c>
    </row>
    <row r="105" spans="1:4" s="4" customFormat="1" ht="15" customHeight="1">
      <c r="A105" s="135">
        <v>38687</v>
      </c>
      <c r="B105" s="87">
        <v>38717</v>
      </c>
      <c r="C105" s="134">
        <v>0.1749</v>
      </c>
      <c r="D105" s="133">
        <v>0.26234999999999997</v>
      </c>
    </row>
    <row r="106" spans="1:4" s="4" customFormat="1" ht="15" customHeight="1">
      <c r="A106" s="135">
        <v>38718</v>
      </c>
      <c r="B106" s="87">
        <v>38748</v>
      </c>
      <c r="C106" s="134">
        <v>0.17349999999999999</v>
      </c>
      <c r="D106" s="133">
        <v>0.26024999999999998</v>
      </c>
    </row>
    <row r="107" spans="1:4" s="4" customFormat="1" ht="15" customHeight="1">
      <c r="A107" s="135">
        <v>38749</v>
      </c>
      <c r="B107" s="87">
        <v>38776</v>
      </c>
      <c r="C107" s="134">
        <v>0.17510000000000001</v>
      </c>
      <c r="D107" s="133">
        <v>0.26264999999999999</v>
      </c>
    </row>
    <row r="108" spans="1:4" s="4" customFormat="1" ht="15" customHeight="1">
      <c r="A108" s="135">
        <v>38777</v>
      </c>
      <c r="B108" s="87">
        <v>38807</v>
      </c>
      <c r="C108" s="134">
        <v>0.17249999999999999</v>
      </c>
      <c r="D108" s="133">
        <v>0.25874999999999998</v>
      </c>
    </row>
    <row r="109" spans="1:4" s="4" customFormat="1" ht="15" customHeight="1">
      <c r="A109" s="135">
        <v>38808</v>
      </c>
      <c r="B109" s="87">
        <v>38837</v>
      </c>
      <c r="C109" s="134">
        <v>0.16750000000000001</v>
      </c>
      <c r="D109" s="133">
        <v>0.25125000000000003</v>
      </c>
    </row>
    <row r="110" spans="1:4" s="4" customFormat="1" ht="15" customHeight="1">
      <c r="A110" s="135">
        <v>38838</v>
      </c>
      <c r="B110" s="87">
        <v>38868</v>
      </c>
      <c r="C110" s="134">
        <v>0.16070000000000001</v>
      </c>
      <c r="D110" s="133">
        <v>0.24105000000000001</v>
      </c>
    </row>
    <row r="111" spans="1:4" s="4" customFormat="1" ht="15" customHeight="1">
      <c r="A111" s="135">
        <v>38869</v>
      </c>
      <c r="B111" s="87">
        <v>38898</v>
      </c>
      <c r="C111" s="134">
        <v>0.15609999999999999</v>
      </c>
      <c r="D111" s="133">
        <v>0.23414999999999997</v>
      </c>
    </row>
    <row r="112" spans="1:4" s="4" customFormat="1" ht="15" customHeight="1">
      <c r="A112" s="135">
        <v>38899</v>
      </c>
      <c r="B112" s="87">
        <v>38929</v>
      </c>
      <c r="C112" s="134">
        <v>0.15079999999999999</v>
      </c>
      <c r="D112" s="133">
        <v>0.22619999999999998</v>
      </c>
    </row>
    <row r="113" spans="1:8" s="4" customFormat="1" ht="15" customHeight="1">
      <c r="A113" s="135">
        <v>38930</v>
      </c>
      <c r="B113" s="87">
        <v>38960</v>
      </c>
      <c r="C113" s="134">
        <v>0.1502</v>
      </c>
      <c r="D113" s="133">
        <v>0.2253</v>
      </c>
    </row>
    <row r="114" spans="1:8" s="4" customFormat="1" ht="15" customHeight="1">
      <c r="A114" s="135">
        <v>38961</v>
      </c>
      <c r="B114" s="87">
        <v>38990</v>
      </c>
      <c r="C114" s="134">
        <v>0.15049999999999999</v>
      </c>
      <c r="D114" s="133">
        <v>0.22575000000000001</v>
      </c>
    </row>
    <row r="115" spans="1:8" s="11" customFormat="1" ht="15" customHeight="1" thickBot="1">
      <c r="A115" s="132">
        <v>38991</v>
      </c>
      <c r="B115" s="131">
        <v>39082</v>
      </c>
      <c r="C115" s="130">
        <v>0.1507</v>
      </c>
      <c r="D115" s="129">
        <v>0.22605</v>
      </c>
      <c r="E115" s="4"/>
    </row>
    <row r="116" spans="1:8" s="11" customFormat="1" ht="15" customHeight="1" thickTop="1">
      <c r="A116" s="106"/>
      <c r="B116" s="106"/>
      <c r="C116" s="127"/>
      <c r="D116" s="105"/>
      <c r="E116" s="126"/>
    </row>
    <row r="117" spans="1:8" s="11" customFormat="1" ht="15" customHeight="1">
      <c r="A117" s="128" t="s">
        <v>49</v>
      </c>
      <c r="B117" s="106"/>
      <c r="C117" s="127"/>
      <c r="D117" s="105"/>
      <c r="E117" s="126"/>
    </row>
    <row r="118" spans="1:8" s="11" customFormat="1" ht="15" customHeight="1">
      <c r="A118" s="10" t="s">
        <v>50</v>
      </c>
      <c r="B118" s="106"/>
      <c r="C118" s="127"/>
      <c r="D118" s="105"/>
      <c r="E118" s="126"/>
    </row>
    <row r="119" spans="1:8" s="11" customFormat="1" ht="15" customHeight="1">
      <c r="A119" s="191" t="s">
        <v>51</v>
      </c>
      <c r="B119" s="191"/>
      <c r="C119" s="191"/>
      <c r="D119" s="191"/>
      <c r="E119" s="191"/>
      <c r="F119" s="191"/>
    </row>
    <row r="120" spans="1:8" s="11" customFormat="1" ht="15" customHeight="1">
      <c r="A120" s="191"/>
      <c r="B120" s="191"/>
      <c r="C120" s="191"/>
      <c r="D120" s="191"/>
      <c r="E120" s="191"/>
      <c r="F120" s="191"/>
    </row>
    <row r="121" spans="1:8" s="11" customFormat="1" ht="15" customHeight="1" thickBot="1">
      <c r="A121" s="10"/>
      <c r="B121" s="10"/>
      <c r="C121" s="126"/>
      <c r="D121" s="10"/>
      <c r="E121" s="10"/>
    </row>
    <row r="122" spans="1:8" s="11" customFormat="1" ht="15" customHeight="1" thickTop="1">
      <c r="A122" s="192" t="s">
        <v>52</v>
      </c>
      <c r="B122" s="193"/>
      <c r="C122" s="204" t="s">
        <v>32</v>
      </c>
      <c r="D122" s="196"/>
      <c r="E122" s="196"/>
      <c r="F122" s="196"/>
      <c r="G122" s="196"/>
      <c r="H122" s="197"/>
    </row>
    <row r="123" spans="1:8" s="11" customFormat="1" ht="15" customHeight="1">
      <c r="A123" s="116"/>
      <c r="B123" s="125"/>
      <c r="C123" s="183" t="s">
        <v>53</v>
      </c>
      <c r="D123" s="184"/>
      <c r="E123" s="185" t="s">
        <v>54</v>
      </c>
      <c r="F123" s="186"/>
      <c r="G123" s="185" t="s">
        <v>55</v>
      </c>
      <c r="H123" s="187"/>
    </row>
    <row r="124" spans="1:8" s="11" customFormat="1" ht="43.5" customHeight="1">
      <c r="A124" s="124" t="s">
        <v>30</v>
      </c>
      <c r="B124" s="123" t="s">
        <v>31</v>
      </c>
      <c r="C124" s="96" t="s">
        <v>33</v>
      </c>
      <c r="D124" s="97" t="s">
        <v>56</v>
      </c>
      <c r="E124" s="96" t="s">
        <v>33</v>
      </c>
      <c r="F124" s="97" t="s">
        <v>56</v>
      </c>
      <c r="G124" s="96" t="s">
        <v>33</v>
      </c>
      <c r="H124" s="112" t="s">
        <v>56</v>
      </c>
    </row>
    <row r="125" spans="1:8" s="11" customFormat="1" ht="15" customHeight="1" thickBot="1">
      <c r="A125" s="111">
        <v>39083</v>
      </c>
      <c r="B125" s="122">
        <v>39086</v>
      </c>
      <c r="C125" s="121">
        <v>0.11070000000000001</v>
      </c>
      <c r="D125" s="120">
        <v>0.16605</v>
      </c>
      <c r="E125" s="120">
        <v>0.20680000000000001</v>
      </c>
      <c r="F125" s="120">
        <v>0.31020000000000003</v>
      </c>
      <c r="G125" s="119">
        <v>0.21390000000000001</v>
      </c>
      <c r="H125" s="107">
        <v>0.32085000000000002</v>
      </c>
    </row>
    <row r="126" spans="1:8" s="11" customFormat="1" ht="15" customHeight="1" thickTop="1">
      <c r="A126" s="15"/>
      <c r="B126" s="15"/>
      <c r="C126" s="13"/>
      <c r="D126" s="118"/>
      <c r="E126" s="118"/>
      <c r="F126" s="118"/>
      <c r="G126" s="118"/>
      <c r="H126" s="118"/>
    </row>
    <row r="127" spans="1:8" s="11" customFormat="1" ht="15" customHeight="1" thickBot="1">
      <c r="A127" s="7"/>
      <c r="B127" s="7"/>
      <c r="C127" s="8"/>
      <c r="D127" s="117"/>
      <c r="E127" s="7"/>
    </row>
    <row r="128" spans="1:8" s="11" customFormat="1" ht="15" customHeight="1" thickTop="1">
      <c r="A128" s="192" t="s">
        <v>52</v>
      </c>
      <c r="B128" s="193"/>
      <c r="C128" s="194" t="s">
        <v>32</v>
      </c>
      <c r="D128" s="195"/>
      <c r="E128" s="196"/>
      <c r="F128" s="197"/>
      <c r="G128" s="4"/>
    </row>
    <row r="129" spans="1:8" s="11" customFormat="1" ht="15" customHeight="1">
      <c r="A129" s="116"/>
      <c r="B129" s="8"/>
      <c r="C129" s="209" t="s">
        <v>57</v>
      </c>
      <c r="D129" s="210"/>
      <c r="E129" s="211" t="s">
        <v>55</v>
      </c>
      <c r="F129" s="212"/>
      <c r="G129" s="4"/>
    </row>
    <row r="130" spans="1:8" s="11" customFormat="1" ht="48.75" customHeight="1">
      <c r="A130" s="115" t="s">
        <v>30</v>
      </c>
      <c r="B130" s="114" t="s">
        <v>31</v>
      </c>
      <c r="C130" s="96" t="s">
        <v>33</v>
      </c>
      <c r="D130" s="96" t="s">
        <v>56</v>
      </c>
      <c r="E130" s="113" t="s">
        <v>33</v>
      </c>
      <c r="F130" s="112" t="s">
        <v>56</v>
      </c>
      <c r="G130" s="4"/>
    </row>
    <row r="131" spans="1:8" s="11" customFormat="1" ht="15" customHeight="1" thickBot="1">
      <c r="A131" s="111">
        <v>39087</v>
      </c>
      <c r="B131" s="110">
        <v>39172</v>
      </c>
      <c r="C131" s="109">
        <v>0.13830000000000001</v>
      </c>
      <c r="D131" s="109">
        <v>0.20745000000000002</v>
      </c>
      <c r="E131" s="108">
        <v>0.21390000000000001</v>
      </c>
      <c r="F131" s="107">
        <v>0.32085000000000002</v>
      </c>
      <c r="G131" s="4"/>
    </row>
    <row r="132" spans="1:8" s="11" customFormat="1" ht="15" customHeight="1" thickTop="1">
      <c r="A132" s="106"/>
      <c r="B132" s="106"/>
      <c r="C132" s="105"/>
      <c r="D132" s="105"/>
      <c r="E132" s="104"/>
      <c r="G132" s="4"/>
    </row>
    <row r="133" spans="1:8" s="4" customFormat="1" ht="15.75">
      <c r="A133" s="10" t="s">
        <v>58</v>
      </c>
    </row>
    <row r="134" spans="1:8" s="4" customFormat="1" ht="15.75">
      <c r="A134" s="10" t="s">
        <v>59</v>
      </c>
    </row>
    <row r="135" spans="1:8" s="11" customFormat="1" ht="15" customHeight="1">
      <c r="A135" s="106"/>
      <c r="B135" s="106"/>
      <c r="C135" s="105"/>
      <c r="D135" s="105"/>
      <c r="E135" s="104"/>
    </row>
    <row r="136" spans="1:8" s="11" customFormat="1" ht="15" customHeight="1" thickBot="1">
      <c r="A136" s="106"/>
      <c r="B136" s="106"/>
      <c r="C136" s="105"/>
      <c r="D136" s="105"/>
      <c r="E136" s="104"/>
    </row>
    <row r="137" spans="1:8" s="11" customFormat="1" ht="15" customHeight="1" thickTop="1">
      <c r="A137" s="103" t="s">
        <v>52</v>
      </c>
      <c r="B137" s="102"/>
      <c r="C137" s="188" t="s">
        <v>32</v>
      </c>
      <c r="D137" s="189"/>
      <c r="E137" s="189"/>
      <c r="F137" s="189"/>
      <c r="G137" s="189"/>
      <c r="H137" s="190"/>
    </row>
    <row r="138" spans="1:8" s="11" customFormat="1" ht="15" customHeight="1">
      <c r="A138" s="101"/>
      <c r="B138" s="100"/>
      <c r="C138" s="205" t="s">
        <v>60</v>
      </c>
      <c r="D138" s="206"/>
      <c r="E138" s="205" t="s">
        <v>55</v>
      </c>
      <c r="F138" s="205"/>
      <c r="G138" s="207" t="s">
        <v>61</v>
      </c>
      <c r="H138" s="208"/>
    </row>
    <row r="139" spans="1:8" s="94" customFormat="1" ht="43.5" customHeight="1">
      <c r="A139" s="99" t="s">
        <v>30</v>
      </c>
      <c r="B139" s="98" t="s">
        <v>31</v>
      </c>
      <c r="C139" s="96" t="s">
        <v>33</v>
      </c>
      <c r="D139" s="97" t="s">
        <v>56</v>
      </c>
      <c r="E139" s="96" t="s">
        <v>33</v>
      </c>
      <c r="F139" s="97" t="s">
        <v>56</v>
      </c>
      <c r="G139" s="96" t="s">
        <v>33</v>
      </c>
      <c r="H139" s="95" t="s">
        <v>56</v>
      </c>
    </row>
    <row r="140" spans="1:8" s="11" customFormat="1" ht="15" customHeight="1">
      <c r="A140" s="91">
        <v>39173</v>
      </c>
      <c r="B140" s="93">
        <v>39263</v>
      </c>
      <c r="C140" s="92">
        <v>0.16750000000000001</v>
      </c>
      <c r="D140" s="57">
        <v>0.25119999999999998</v>
      </c>
      <c r="E140" s="57"/>
      <c r="F140" s="57"/>
      <c r="G140" s="57"/>
      <c r="H140" s="66"/>
    </row>
    <row r="141" spans="1:8" s="11" customFormat="1" ht="15" customHeight="1">
      <c r="A141" s="91">
        <v>39173</v>
      </c>
      <c r="B141" s="41">
        <v>39538</v>
      </c>
      <c r="C141" s="29"/>
      <c r="D141" s="71"/>
      <c r="E141" s="71">
        <v>0.22620000000000001</v>
      </c>
      <c r="F141" s="71">
        <v>0.33930000000000005</v>
      </c>
      <c r="G141" s="71"/>
      <c r="H141" s="70"/>
    </row>
    <row r="142" spans="1:8" s="11" customFormat="1" ht="15" customHeight="1">
      <c r="A142" s="32">
        <v>39264</v>
      </c>
      <c r="B142" s="31">
        <v>39355</v>
      </c>
      <c r="C142" s="24">
        <v>0.19009999999999999</v>
      </c>
      <c r="D142" s="71">
        <v>0.28510000000000002</v>
      </c>
      <c r="E142" s="71"/>
      <c r="F142" s="71"/>
      <c r="G142" s="71"/>
      <c r="H142" s="70"/>
    </row>
    <row r="143" spans="1:8" s="11" customFormat="1" ht="15" customHeight="1">
      <c r="A143" s="90">
        <v>39356</v>
      </c>
      <c r="B143" s="89">
        <v>39447</v>
      </c>
      <c r="C143" s="60">
        <v>0.21260000000000001</v>
      </c>
      <c r="D143" s="71">
        <v>0.31890000000000002</v>
      </c>
      <c r="E143" s="71"/>
      <c r="F143" s="71"/>
      <c r="G143" s="71"/>
      <c r="H143" s="70"/>
    </row>
    <row r="144" spans="1:8" s="11" customFormat="1" ht="15" customHeight="1">
      <c r="A144" s="88">
        <v>39448</v>
      </c>
      <c r="B144" s="87">
        <v>39538</v>
      </c>
      <c r="C144" s="86">
        <v>0.21829999999999999</v>
      </c>
      <c r="D144" s="71">
        <v>0.32745000000000002</v>
      </c>
      <c r="E144" s="71"/>
      <c r="F144" s="71"/>
      <c r="G144" s="71"/>
      <c r="H144" s="70"/>
    </row>
    <row r="145" spans="1:9" s="11" customFormat="1" ht="15" customHeight="1">
      <c r="A145" s="74">
        <v>39539</v>
      </c>
      <c r="B145" s="79">
        <v>39629</v>
      </c>
      <c r="C145" s="82">
        <v>0.21920000000000001</v>
      </c>
      <c r="D145" s="71">
        <v>0.32879999999999998</v>
      </c>
      <c r="E145" s="71"/>
      <c r="F145" s="71"/>
      <c r="G145" s="71"/>
      <c r="H145" s="70"/>
    </row>
    <row r="146" spans="1:9" s="11" customFormat="1" ht="15" customHeight="1">
      <c r="A146" s="81">
        <v>39630</v>
      </c>
      <c r="B146" s="80">
        <v>39721</v>
      </c>
      <c r="C146" s="85">
        <v>0.21510000000000001</v>
      </c>
      <c r="D146" s="71">
        <v>0.32264999999999999</v>
      </c>
      <c r="E146" s="71"/>
      <c r="F146" s="71"/>
      <c r="G146" s="71"/>
      <c r="H146" s="70"/>
    </row>
    <row r="147" spans="1:9" s="11" customFormat="1" ht="15" customHeight="1">
      <c r="A147" s="81">
        <v>39722</v>
      </c>
      <c r="B147" s="80">
        <v>39813</v>
      </c>
      <c r="C147" s="85">
        <v>0.2102</v>
      </c>
      <c r="D147" s="71">
        <v>0.31530000000000002</v>
      </c>
      <c r="E147" s="71"/>
      <c r="F147" s="71"/>
      <c r="G147" s="71"/>
      <c r="H147" s="70"/>
    </row>
    <row r="148" spans="1:9" s="11" customFormat="1" ht="15" customHeight="1">
      <c r="A148" s="81">
        <v>39814</v>
      </c>
      <c r="B148" s="80">
        <v>39903</v>
      </c>
      <c r="C148" s="85">
        <v>0.20469999999999999</v>
      </c>
      <c r="D148" s="71">
        <v>0.30704999999999999</v>
      </c>
      <c r="E148" s="71"/>
      <c r="F148" s="71"/>
      <c r="G148" s="71"/>
      <c r="H148" s="70"/>
    </row>
    <row r="149" spans="1:9" s="11" customFormat="1" ht="15" customHeight="1">
      <c r="A149" s="81">
        <v>39904</v>
      </c>
      <c r="B149" s="80">
        <v>39994</v>
      </c>
      <c r="C149" s="85">
        <v>0.20280000000000001</v>
      </c>
      <c r="D149" s="71">
        <v>0.30420000000000003</v>
      </c>
      <c r="E149" s="71"/>
      <c r="F149" s="71"/>
      <c r="G149" s="71"/>
      <c r="H149" s="70"/>
    </row>
    <row r="150" spans="1:9" s="11" customFormat="1" ht="15" customHeight="1">
      <c r="A150" s="53">
        <v>39995</v>
      </c>
      <c r="B150" s="84">
        <v>40086</v>
      </c>
      <c r="C150" s="83">
        <v>0.1865</v>
      </c>
      <c r="D150" s="71">
        <v>0.27975</v>
      </c>
      <c r="E150" s="71"/>
      <c r="F150" s="71"/>
      <c r="G150" s="71"/>
      <c r="H150" s="70"/>
    </row>
    <row r="151" spans="1:9" s="11" customFormat="1" ht="15" customHeight="1">
      <c r="A151" s="81">
        <v>40087</v>
      </c>
      <c r="B151" s="80">
        <v>40178</v>
      </c>
      <c r="C151" s="85">
        <v>0.17280000000000001</v>
      </c>
      <c r="D151" s="71">
        <v>0.25919999999999999</v>
      </c>
      <c r="E151" s="71"/>
      <c r="F151" s="71"/>
      <c r="G151" s="71"/>
      <c r="H151" s="70"/>
    </row>
    <row r="152" spans="1:9" s="11" customFormat="1" ht="15" customHeight="1">
      <c r="A152" s="81">
        <v>40179</v>
      </c>
      <c r="B152" s="80">
        <v>40268</v>
      </c>
      <c r="C152" s="85">
        <v>0.16139999999999999</v>
      </c>
      <c r="D152" s="71">
        <v>0.24209999999999998</v>
      </c>
      <c r="E152" s="71"/>
      <c r="F152" s="71"/>
      <c r="G152" s="71"/>
      <c r="H152" s="70"/>
    </row>
    <row r="153" spans="1:9" s="11" customFormat="1" ht="15" customHeight="1">
      <c r="A153" s="53">
        <v>40269</v>
      </c>
      <c r="B153" s="84">
        <v>40359</v>
      </c>
      <c r="C153" s="83">
        <v>0.15310000000000001</v>
      </c>
      <c r="D153" s="71">
        <v>0.22965000000000002</v>
      </c>
      <c r="E153" s="71"/>
      <c r="F153" s="71"/>
      <c r="G153" s="71"/>
      <c r="H153" s="70"/>
    </row>
    <row r="154" spans="1:9" s="11" customFormat="1" ht="15" customHeight="1">
      <c r="A154" s="74">
        <v>40360</v>
      </c>
      <c r="B154" s="79">
        <v>40451</v>
      </c>
      <c r="C154" s="82">
        <v>0.14940000000000001</v>
      </c>
      <c r="D154" s="71">
        <v>0.22410000000000002</v>
      </c>
      <c r="E154" s="71"/>
      <c r="F154" s="71"/>
      <c r="G154" s="71"/>
      <c r="H154" s="70"/>
    </row>
    <row r="155" spans="1:9" s="11" customFormat="1" ht="15" customHeight="1">
      <c r="A155" s="55">
        <v>40452</v>
      </c>
      <c r="B155" s="78">
        <v>40543</v>
      </c>
      <c r="C155" s="76">
        <v>0.1421</v>
      </c>
      <c r="D155" s="71">
        <v>0.21315000000000001</v>
      </c>
      <c r="E155" s="71">
        <v>0.24590000000000001</v>
      </c>
      <c r="F155" s="71">
        <v>0.36885000000000001</v>
      </c>
      <c r="G155" s="71"/>
      <c r="H155" s="70"/>
    </row>
    <row r="156" spans="1:9" s="11" customFormat="1" ht="15" customHeight="1">
      <c r="A156" s="55">
        <v>40544</v>
      </c>
      <c r="B156" s="78">
        <v>40633</v>
      </c>
      <c r="C156" s="76">
        <v>0.15609999999999999</v>
      </c>
      <c r="D156" s="71">
        <v>0.23414999999999997</v>
      </c>
      <c r="E156" s="71">
        <v>0.26590000000000003</v>
      </c>
      <c r="F156" s="71">
        <v>0.39885000000000004</v>
      </c>
      <c r="G156" s="71"/>
      <c r="H156" s="70"/>
    </row>
    <row r="157" spans="1:9" s="11" customFormat="1" ht="15" customHeight="1">
      <c r="A157" s="81">
        <v>40634</v>
      </c>
      <c r="B157" s="80">
        <v>40724</v>
      </c>
      <c r="C157" s="76">
        <v>0.1769</v>
      </c>
      <c r="D157" s="71">
        <v>0.26534999999999997</v>
      </c>
      <c r="E157" s="71">
        <v>0.29330000000000001</v>
      </c>
      <c r="F157" s="71">
        <v>0.43995000000000001</v>
      </c>
      <c r="G157" s="71"/>
      <c r="H157" s="70"/>
    </row>
    <row r="158" spans="1:9" s="11" customFormat="1" ht="15" customHeight="1">
      <c r="A158" s="74">
        <v>40725</v>
      </c>
      <c r="B158" s="79">
        <v>40816</v>
      </c>
      <c r="C158" s="76">
        <v>0.18629999999999999</v>
      </c>
      <c r="D158" s="71">
        <v>0.27944999999999998</v>
      </c>
      <c r="E158" s="71">
        <v>0.32329999999999998</v>
      </c>
      <c r="F158" s="71">
        <v>0.48494999999999999</v>
      </c>
      <c r="G158" s="71"/>
      <c r="H158" s="70"/>
    </row>
    <row r="159" spans="1:9" s="11" customFormat="1" ht="15" customHeight="1">
      <c r="A159" s="55">
        <v>40817</v>
      </c>
      <c r="B159" s="78">
        <v>40908</v>
      </c>
      <c r="C159" s="76">
        <v>0.19389999999999999</v>
      </c>
      <c r="D159" s="71">
        <v>0.29085</v>
      </c>
      <c r="E159" s="71"/>
      <c r="F159" s="71"/>
      <c r="G159" s="71"/>
      <c r="H159" s="70"/>
      <c r="I159" s="4"/>
    </row>
    <row r="160" spans="1:9" s="11" customFormat="1" ht="15" customHeight="1">
      <c r="A160" s="28">
        <v>40817</v>
      </c>
      <c r="B160" s="77">
        <v>41182</v>
      </c>
      <c r="C160" s="76"/>
      <c r="D160" s="71"/>
      <c r="E160" s="71">
        <v>0.33450000000000002</v>
      </c>
      <c r="F160" s="71">
        <v>0.50175000000000003</v>
      </c>
      <c r="G160" s="71"/>
      <c r="H160" s="70"/>
      <c r="I160" s="4"/>
    </row>
    <row r="161" spans="1:9" s="11" customFormat="1" ht="15" customHeight="1">
      <c r="A161" s="53">
        <v>40909</v>
      </c>
      <c r="B161" s="75">
        <v>40999</v>
      </c>
      <c r="C161" s="24">
        <v>0.19919999999999999</v>
      </c>
      <c r="D161" s="71">
        <v>0.29879999999999995</v>
      </c>
      <c r="E161" s="71"/>
      <c r="F161" s="71"/>
      <c r="G161" s="71"/>
      <c r="H161" s="70"/>
      <c r="I161" s="4"/>
    </row>
    <row r="162" spans="1:9" s="11" customFormat="1" ht="15" customHeight="1">
      <c r="A162" s="74">
        <v>41000</v>
      </c>
      <c r="B162" s="73">
        <v>41090</v>
      </c>
      <c r="C162" s="60">
        <v>0.20519999999999999</v>
      </c>
      <c r="D162" s="71">
        <v>0.30779999999999996</v>
      </c>
      <c r="E162" s="71"/>
      <c r="F162" s="71"/>
      <c r="G162" s="71"/>
      <c r="H162" s="70"/>
      <c r="I162" s="4"/>
    </row>
    <row r="163" spans="1:9" s="11" customFormat="1" ht="15" customHeight="1">
      <c r="A163" s="28">
        <v>41091</v>
      </c>
      <c r="B163" s="27">
        <v>41182</v>
      </c>
      <c r="C163" s="24">
        <v>0.20860000000000001</v>
      </c>
      <c r="D163" s="71">
        <v>0.31290000000000001</v>
      </c>
      <c r="E163" s="71"/>
      <c r="F163" s="71"/>
      <c r="G163" s="71"/>
      <c r="H163" s="70"/>
      <c r="I163" s="4"/>
    </row>
    <row r="164" spans="1:9" s="11" customFormat="1" ht="15" customHeight="1">
      <c r="A164" s="55">
        <v>41183</v>
      </c>
      <c r="B164" s="54">
        <v>41274</v>
      </c>
      <c r="C164" s="24">
        <v>0.2089</v>
      </c>
      <c r="D164" s="71">
        <v>0.31335000000000002</v>
      </c>
      <c r="E164" s="71"/>
      <c r="F164" s="71"/>
      <c r="G164" s="71"/>
      <c r="H164" s="70"/>
    </row>
    <row r="165" spans="1:9" s="11" customFormat="1" ht="15" customHeight="1">
      <c r="A165" s="55">
        <v>41183</v>
      </c>
      <c r="B165" s="54">
        <v>41547</v>
      </c>
      <c r="C165" s="71"/>
      <c r="D165" s="71"/>
      <c r="E165" s="71">
        <v>0.35630000000000001</v>
      </c>
      <c r="F165" s="71">
        <v>0.53444999999999998</v>
      </c>
      <c r="G165" s="71"/>
      <c r="H165" s="70"/>
    </row>
    <row r="166" spans="1:9" s="11" customFormat="1" ht="15" customHeight="1">
      <c r="A166" s="55">
        <v>41275</v>
      </c>
      <c r="B166" s="54">
        <v>41364</v>
      </c>
      <c r="C166" s="42">
        <v>0.20749999999999999</v>
      </c>
      <c r="D166" s="71">
        <v>0.31124999999999997</v>
      </c>
      <c r="E166" s="71"/>
      <c r="F166" s="71"/>
      <c r="G166" s="71"/>
      <c r="H166" s="70"/>
    </row>
    <row r="167" spans="1:9" s="11" customFormat="1" ht="15" customHeight="1">
      <c r="A167" s="55">
        <v>41365</v>
      </c>
      <c r="B167" s="54">
        <v>41455</v>
      </c>
      <c r="C167" s="24">
        <v>0.20830000000000001</v>
      </c>
      <c r="D167" s="71">
        <v>0.31245000000000001</v>
      </c>
      <c r="E167" s="71"/>
      <c r="F167" s="71"/>
      <c r="G167" s="71"/>
      <c r="H167" s="70"/>
    </row>
    <row r="168" spans="1:9" s="11" customFormat="1" ht="15" customHeight="1">
      <c r="A168" s="28">
        <v>41456</v>
      </c>
      <c r="B168" s="27">
        <v>41547</v>
      </c>
      <c r="C168" s="24">
        <v>0.2034</v>
      </c>
      <c r="D168" s="71">
        <v>0.30509999999999998</v>
      </c>
      <c r="E168" s="71"/>
      <c r="F168" s="71"/>
      <c r="G168" s="71"/>
      <c r="H168" s="70"/>
    </row>
    <row r="169" spans="1:9" s="11" customFormat="1" ht="15" customHeight="1">
      <c r="A169" s="28">
        <v>41548</v>
      </c>
      <c r="B169" s="54">
        <v>41639</v>
      </c>
      <c r="C169" s="24">
        <v>0.19850000000000001</v>
      </c>
      <c r="D169" s="71">
        <v>0.29775000000000001</v>
      </c>
      <c r="E169" s="71"/>
      <c r="F169" s="71"/>
      <c r="G169" s="71"/>
      <c r="H169" s="70"/>
    </row>
    <row r="170" spans="1:9" s="11" customFormat="1" ht="15" customHeight="1">
      <c r="A170" s="28">
        <v>41548</v>
      </c>
      <c r="B170" s="27">
        <v>41912</v>
      </c>
      <c r="C170" s="71"/>
      <c r="D170" s="71"/>
      <c r="E170" s="71">
        <v>0.3412</v>
      </c>
      <c r="F170" s="71">
        <v>0.51180000000000003</v>
      </c>
      <c r="G170" s="71"/>
      <c r="H170" s="70"/>
    </row>
    <row r="171" spans="1:9" s="11" customFormat="1" ht="15" customHeight="1">
      <c r="A171" s="28">
        <v>41640</v>
      </c>
      <c r="B171" s="54">
        <v>41729</v>
      </c>
      <c r="C171" s="24">
        <v>0.19650000000000001</v>
      </c>
      <c r="D171" s="71">
        <v>0.29475000000000001</v>
      </c>
      <c r="E171" s="71"/>
      <c r="F171" s="71"/>
      <c r="G171" s="71"/>
      <c r="H171" s="70"/>
    </row>
    <row r="172" spans="1:9" s="11" customFormat="1" ht="15" customHeight="1">
      <c r="A172" s="28">
        <v>41730</v>
      </c>
      <c r="B172" s="27">
        <v>41820</v>
      </c>
      <c r="C172" s="24">
        <v>0.1963</v>
      </c>
      <c r="D172" s="71">
        <v>0.29444999999999999</v>
      </c>
      <c r="E172" s="71"/>
      <c r="F172" s="71"/>
      <c r="G172" s="71"/>
      <c r="H172" s="70"/>
    </row>
    <row r="173" spans="1:9" s="11" customFormat="1" ht="15" customHeight="1">
      <c r="A173" s="38">
        <v>41821</v>
      </c>
      <c r="B173" s="37">
        <v>41912</v>
      </c>
      <c r="C173" s="35">
        <v>0.1933</v>
      </c>
      <c r="D173" s="71">
        <v>0.28994999999999999</v>
      </c>
      <c r="E173" s="71"/>
      <c r="F173" s="71"/>
      <c r="G173" s="71"/>
      <c r="H173" s="70"/>
    </row>
    <row r="174" spans="1:9" s="11" customFormat="1" ht="15" customHeight="1">
      <c r="A174" s="38">
        <v>41913</v>
      </c>
      <c r="B174" s="37">
        <v>42004</v>
      </c>
      <c r="C174" s="35">
        <v>0.19170000000000001</v>
      </c>
      <c r="D174" s="71">
        <v>0.28755000000000003</v>
      </c>
      <c r="E174" s="71"/>
      <c r="F174" s="71"/>
      <c r="G174" s="71"/>
      <c r="H174" s="70"/>
    </row>
    <row r="175" spans="1:9" s="11" customFormat="1" ht="15" customHeight="1">
      <c r="A175" s="28">
        <v>41913</v>
      </c>
      <c r="B175" s="27">
        <v>42277</v>
      </c>
      <c r="C175" s="71"/>
      <c r="D175" s="71"/>
      <c r="E175" s="71">
        <v>0.34810000000000002</v>
      </c>
      <c r="F175" s="71">
        <v>0.52215</v>
      </c>
      <c r="G175" s="71"/>
      <c r="H175" s="70"/>
    </row>
    <row r="176" spans="1:9" s="11" customFormat="1" ht="15" customHeight="1">
      <c r="A176" s="53">
        <v>41995</v>
      </c>
      <c r="B176" s="52">
        <v>42277</v>
      </c>
      <c r="C176" s="71"/>
      <c r="D176" s="71"/>
      <c r="E176" s="71"/>
      <c r="F176" s="71"/>
      <c r="G176" s="71">
        <v>0.3196</v>
      </c>
      <c r="H176" s="70">
        <v>0.47939999999999999</v>
      </c>
    </row>
    <row r="177" spans="1:8" s="11" customFormat="1" ht="15" customHeight="1">
      <c r="A177" s="28">
        <v>42005</v>
      </c>
      <c r="B177" s="27">
        <v>42094</v>
      </c>
      <c r="C177" s="24">
        <v>0.19209999999999999</v>
      </c>
      <c r="D177" s="71">
        <v>0.28815000000000002</v>
      </c>
      <c r="E177" s="71"/>
      <c r="F177" s="71"/>
      <c r="G177" s="71"/>
      <c r="H177" s="70"/>
    </row>
    <row r="178" spans="1:8" s="11" customFormat="1" ht="15" customHeight="1">
      <c r="A178" s="55">
        <v>42095</v>
      </c>
      <c r="B178" s="54">
        <v>42185</v>
      </c>
      <c r="C178" s="24">
        <v>0.19370000000000001</v>
      </c>
      <c r="D178" s="71">
        <v>0.29055000000000003</v>
      </c>
      <c r="E178" s="71"/>
      <c r="F178" s="71"/>
      <c r="G178" s="71"/>
      <c r="H178" s="70"/>
    </row>
    <row r="179" spans="1:8" s="11" customFormat="1" ht="15" customHeight="1">
      <c r="A179" s="28">
        <v>42186</v>
      </c>
      <c r="B179" s="27">
        <v>42277</v>
      </c>
      <c r="C179" s="24">
        <v>0.19259999999999999</v>
      </c>
      <c r="D179" s="71">
        <v>0.28889999999999999</v>
      </c>
      <c r="E179" s="71"/>
      <c r="F179" s="71"/>
      <c r="G179" s="71"/>
      <c r="H179" s="70"/>
    </row>
    <row r="180" spans="1:8" s="11" customFormat="1" ht="15" customHeight="1">
      <c r="A180" s="28">
        <v>42278</v>
      </c>
      <c r="B180" s="37">
        <v>42369</v>
      </c>
      <c r="C180" s="24">
        <v>0.1933</v>
      </c>
      <c r="D180" s="71">
        <v>0.28994999999999999</v>
      </c>
      <c r="E180" s="71"/>
      <c r="F180" s="71"/>
      <c r="G180" s="71"/>
      <c r="H180" s="70"/>
    </row>
    <row r="181" spans="1:8" s="11" customFormat="1" ht="15" customHeight="1">
      <c r="A181" s="28">
        <v>42278</v>
      </c>
      <c r="B181" s="27">
        <v>42643</v>
      </c>
      <c r="C181" s="71"/>
      <c r="D181" s="71"/>
      <c r="E181" s="71">
        <v>0.35420000000000001</v>
      </c>
      <c r="F181" s="71">
        <v>0.53129999999999999</v>
      </c>
      <c r="G181" s="71"/>
      <c r="H181" s="70"/>
    </row>
    <row r="182" spans="1:8" s="11" customFormat="1" ht="15" customHeight="1">
      <c r="A182" s="55">
        <v>42278</v>
      </c>
      <c r="B182" s="54">
        <v>42643</v>
      </c>
      <c r="C182" s="71"/>
      <c r="D182" s="71"/>
      <c r="E182" s="71"/>
      <c r="F182" s="71"/>
      <c r="G182" s="71">
        <v>0.34770000000000001</v>
      </c>
      <c r="H182" s="70">
        <v>0.52154999999999996</v>
      </c>
    </row>
    <row r="183" spans="1:8" s="11" customFormat="1" ht="15" customHeight="1">
      <c r="A183" s="28">
        <v>42370</v>
      </c>
      <c r="B183" s="27">
        <v>42460</v>
      </c>
      <c r="C183" s="24">
        <v>0.1968</v>
      </c>
      <c r="D183" s="71">
        <v>0.29520000000000002</v>
      </c>
      <c r="E183" s="71"/>
      <c r="F183" s="71"/>
      <c r="G183" s="71"/>
      <c r="H183" s="70"/>
    </row>
    <row r="184" spans="1:8" s="11" customFormat="1" ht="15" customHeight="1">
      <c r="A184" s="55">
        <v>42461</v>
      </c>
      <c r="B184" s="54">
        <v>42551</v>
      </c>
      <c r="C184" s="60">
        <v>0.2054</v>
      </c>
      <c r="D184" s="71">
        <v>0.30809999999999998</v>
      </c>
      <c r="E184" s="71"/>
      <c r="F184" s="71"/>
      <c r="G184" s="71"/>
      <c r="H184" s="70"/>
    </row>
    <row r="185" spans="1:8" s="11" customFormat="1" ht="15" customHeight="1">
      <c r="A185" s="55">
        <v>42552</v>
      </c>
      <c r="B185" s="54">
        <v>42643</v>
      </c>
      <c r="C185" s="24">
        <v>0.21340000000000001</v>
      </c>
      <c r="D185" s="71">
        <v>0.3201</v>
      </c>
      <c r="E185" s="71"/>
      <c r="F185" s="71"/>
      <c r="G185" s="71"/>
      <c r="H185" s="70"/>
    </row>
    <row r="186" spans="1:8" s="11" customFormat="1" ht="15" customHeight="1">
      <c r="A186" s="55">
        <v>42644</v>
      </c>
      <c r="B186" s="54">
        <v>42735</v>
      </c>
      <c r="C186" s="42">
        <v>0.21990000000000001</v>
      </c>
      <c r="D186" s="71">
        <v>0.32985000000000003</v>
      </c>
      <c r="E186" s="71"/>
      <c r="F186" s="71"/>
      <c r="G186" s="71"/>
      <c r="H186" s="70"/>
    </row>
    <row r="187" spans="1:8" s="11" customFormat="1" ht="15.75" customHeight="1">
      <c r="A187" s="55">
        <v>42644</v>
      </c>
      <c r="B187" s="54">
        <v>43008</v>
      </c>
      <c r="C187" s="71"/>
      <c r="D187" s="71"/>
      <c r="E187" s="71">
        <v>0.36730000000000002</v>
      </c>
      <c r="F187" s="71">
        <v>0.55095000000000005</v>
      </c>
      <c r="G187" s="71"/>
      <c r="H187" s="70"/>
    </row>
    <row r="188" spans="1:8" s="11" customFormat="1" ht="15.75" customHeight="1">
      <c r="A188" s="55">
        <v>42644</v>
      </c>
      <c r="B188" s="54">
        <v>43008</v>
      </c>
      <c r="C188" s="71"/>
      <c r="D188" s="71"/>
      <c r="E188" s="71"/>
      <c r="F188" s="71"/>
      <c r="G188" s="71">
        <v>0.35470000000000002</v>
      </c>
      <c r="H188" s="70">
        <v>0.53205000000000002</v>
      </c>
    </row>
    <row r="189" spans="1:8" s="11" customFormat="1" ht="15.75" customHeight="1">
      <c r="A189" s="28">
        <v>42736</v>
      </c>
      <c r="B189" s="27">
        <v>42825</v>
      </c>
      <c r="C189" s="24">
        <v>0.22339999999999999</v>
      </c>
      <c r="D189" s="71">
        <v>0.33509999999999995</v>
      </c>
      <c r="E189" s="71"/>
      <c r="F189" s="71"/>
      <c r="G189" s="71"/>
      <c r="H189" s="70"/>
    </row>
    <row r="190" spans="1:8" s="11" customFormat="1" ht="15.75" customHeight="1">
      <c r="A190" s="28">
        <v>42826</v>
      </c>
      <c r="B190" s="27">
        <v>42916</v>
      </c>
      <c r="C190" s="24">
        <v>0.2233</v>
      </c>
      <c r="D190" s="71">
        <v>0.33494999999999997</v>
      </c>
      <c r="E190" s="71"/>
      <c r="F190" s="71"/>
      <c r="G190" s="71"/>
      <c r="H190" s="70"/>
    </row>
    <row r="191" spans="1:8" s="11" customFormat="1" ht="15.75" customHeight="1">
      <c r="A191" s="28">
        <v>42917</v>
      </c>
      <c r="B191" s="27">
        <v>43008</v>
      </c>
      <c r="C191" s="24">
        <v>0.2198</v>
      </c>
      <c r="D191" s="71">
        <v>0.32969999999999999</v>
      </c>
      <c r="E191" s="71"/>
      <c r="F191" s="71"/>
      <c r="G191" s="71"/>
      <c r="H191" s="70"/>
    </row>
    <row r="192" spans="1:8" s="11" customFormat="1" ht="15.75" customHeight="1">
      <c r="A192" s="28">
        <v>42979</v>
      </c>
      <c r="B192" s="27">
        <v>43008</v>
      </c>
      <c r="C192" s="24">
        <v>0.21479999999999999</v>
      </c>
      <c r="D192" s="71">
        <v>0.32219999999999999</v>
      </c>
      <c r="E192" s="71"/>
      <c r="F192" s="71"/>
      <c r="G192" s="71"/>
      <c r="H192" s="70"/>
    </row>
    <row r="193" spans="1:8" s="11" customFormat="1" ht="15.75" customHeight="1">
      <c r="A193" s="28">
        <v>43009</v>
      </c>
      <c r="B193" s="27">
        <v>43039</v>
      </c>
      <c r="C193" s="24">
        <v>0.21149999999999999</v>
      </c>
      <c r="D193" s="71">
        <v>0.31724999999999998</v>
      </c>
      <c r="E193" s="71"/>
      <c r="F193" s="71"/>
      <c r="G193" s="71"/>
      <c r="H193" s="70"/>
    </row>
    <row r="194" spans="1:8" s="11" customFormat="1" ht="15.75" customHeight="1">
      <c r="A194" s="28">
        <v>43009</v>
      </c>
      <c r="B194" s="27">
        <v>43100</v>
      </c>
      <c r="C194" s="71"/>
      <c r="D194" s="71"/>
      <c r="E194" s="71">
        <v>0.36759999999999998</v>
      </c>
      <c r="F194" s="71">
        <v>0.5514</v>
      </c>
      <c r="G194" s="71"/>
      <c r="H194" s="70"/>
    </row>
    <row r="195" spans="1:8" s="11" customFormat="1" ht="15.75" customHeight="1">
      <c r="A195" s="55">
        <v>43009</v>
      </c>
      <c r="B195" s="54">
        <v>43373</v>
      </c>
      <c r="C195" s="71"/>
      <c r="D195" s="71"/>
      <c r="E195" s="71"/>
      <c r="F195" s="71"/>
      <c r="G195" s="71">
        <v>0.3755</v>
      </c>
      <c r="H195" s="70">
        <v>0.56325000000000003</v>
      </c>
    </row>
    <row r="196" spans="1:8" s="11" customFormat="1" ht="15.75" customHeight="1">
      <c r="A196" s="55">
        <v>43040</v>
      </c>
      <c r="B196" s="54">
        <v>43069</v>
      </c>
      <c r="C196" s="42">
        <v>0.20960000000000001</v>
      </c>
      <c r="D196" s="71">
        <v>0.31440000000000001</v>
      </c>
      <c r="E196" s="71"/>
      <c r="F196" s="71"/>
      <c r="G196" s="71"/>
      <c r="H196" s="70"/>
    </row>
    <row r="197" spans="1:8" s="11" customFormat="1" ht="15.75" customHeight="1">
      <c r="A197" s="28">
        <v>43070</v>
      </c>
      <c r="B197" s="27">
        <v>43100</v>
      </c>
      <c r="C197" s="24">
        <v>0.2077</v>
      </c>
      <c r="D197" s="71">
        <v>0.31154999999999999</v>
      </c>
      <c r="E197" s="71"/>
      <c r="F197" s="71"/>
      <c r="G197" s="71"/>
      <c r="H197" s="70"/>
    </row>
    <row r="198" spans="1:8" s="11" customFormat="1" ht="15.75" customHeight="1">
      <c r="A198" s="28">
        <v>43101</v>
      </c>
      <c r="B198" s="27">
        <v>43131</v>
      </c>
      <c r="C198" s="24">
        <v>0.2069</v>
      </c>
      <c r="D198" s="71">
        <v>0.31035000000000001</v>
      </c>
      <c r="E198" s="71"/>
      <c r="F198" s="71"/>
      <c r="G198" s="71"/>
      <c r="H198" s="70"/>
    </row>
    <row r="199" spans="1:8" s="11" customFormat="1" ht="15.75" customHeight="1">
      <c r="A199" s="55">
        <v>43101</v>
      </c>
      <c r="B199" s="54">
        <v>43190</v>
      </c>
      <c r="C199" s="71"/>
      <c r="D199" s="71"/>
      <c r="E199" s="71">
        <v>0.36780000000000002</v>
      </c>
      <c r="F199" s="71">
        <v>0.55170000000000008</v>
      </c>
      <c r="G199" s="71"/>
      <c r="H199" s="70"/>
    </row>
    <row r="200" spans="1:8" s="11" customFormat="1" ht="15.75" customHeight="1">
      <c r="A200" s="28">
        <v>43132</v>
      </c>
      <c r="B200" s="27">
        <v>43159</v>
      </c>
      <c r="C200" s="24">
        <v>0.21010000000000001</v>
      </c>
      <c r="D200" s="72">
        <v>0.31515000000000004</v>
      </c>
      <c r="E200" s="71"/>
      <c r="F200" s="71"/>
      <c r="G200" s="71"/>
      <c r="H200" s="70"/>
    </row>
    <row r="201" spans="1:8" s="11" customFormat="1" ht="15.75" customHeight="1">
      <c r="A201" s="38">
        <v>43160</v>
      </c>
      <c r="B201" s="37">
        <v>43190</v>
      </c>
      <c r="C201" s="35">
        <v>0.20680000000000001</v>
      </c>
      <c r="D201" s="63">
        <f>+C201*1.5</f>
        <v>0.31020000000000003</v>
      </c>
      <c r="E201" s="47"/>
      <c r="F201" s="47"/>
      <c r="G201" s="47"/>
      <c r="H201" s="69"/>
    </row>
    <row r="202" spans="1:8" s="11" customFormat="1" ht="15.75" customHeight="1">
      <c r="A202" s="38">
        <v>43191</v>
      </c>
      <c r="B202" s="37">
        <v>43220</v>
      </c>
      <c r="C202" s="24">
        <v>0.20480000000000001</v>
      </c>
      <c r="D202" s="30">
        <f>+C202*1.5</f>
        <v>0.30720000000000003</v>
      </c>
      <c r="E202" s="51"/>
      <c r="F202" s="51"/>
      <c r="G202" s="51"/>
      <c r="H202" s="64"/>
    </row>
    <row r="203" spans="1:8" s="11" customFormat="1" ht="15.75" customHeight="1">
      <c r="A203" s="53">
        <v>43191</v>
      </c>
      <c r="B203" s="52">
        <v>43281</v>
      </c>
      <c r="C203" s="42"/>
      <c r="D203" s="59"/>
      <c r="E203" s="68">
        <v>0.36849999999999999</v>
      </c>
      <c r="F203" s="68">
        <v>0.55274999999999996</v>
      </c>
      <c r="G203" s="68"/>
      <c r="H203" s="67"/>
    </row>
    <row r="204" spans="1:8" s="11" customFormat="1" ht="15.75" customHeight="1">
      <c r="A204" s="28">
        <v>43221</v>
      </c>
      <c r="B204" s="27">
        <v>43251</v>
      </c>
      <c r="C204" s="42">
        <v>0.2044</v>
      </c>
      <c r="D204" s="59">
        <f>+C204*1.5</f>
        <v>0.30659999999999998</v>
      </c>
      <c r="E204" s="68"/>
      <c r="F204" s="68"/>
      <c r="G204" s="68"/>
      <c r="H204" s="67"/>
    </row>
    <row r="205" spans="1:8" s="11" customFormat="1" ht="15.75" customHeight="1">
      <c r="A205" s="55">
        <v>43252</v>
      </c>
      <c r="B205" s="54">
        <v>43281</v>
      </c>
      <c r="C205" s="42">
        <v>0.20280000000000001</v>
      </c>
      <c r="D205" s="59">
        <v>0.30420000000000003</v>
      </c>
      <c r="E205" s="68"/>
      <c r="F205" s="68"/>
      <c r="G205" s="68"/>
      <c r="H205" s="67"/>
    </row>
    <row r="206" spans="1:8" s="11" customFormat="1" ht="15.75" customHeight="1">
      <c r="A206" s="55">
        <v>43282</v>
      </c>
      <c r="B206" s="54">
        <v>43312</v>
      </c>
      <c r="C206" s="42">
        <v>0.20030000000000001</v>
      </c>
      <c r="D206" s="59">
        <f>+C206*1.5</f>
        <v>0.30044999999999999</v>
      </c>
      <c r="E206" s="68"/>
      <c r="F206" s="68"/>
      <c r="G206" s="68"/>
      <c r="H206" s="67"/>
    </row>
    <row r="207" spans="1:8" s="11" customFormat="1" ht="15.75" customHeight="1">
      <c r="A207" s="28">
        <v>43282</v>
      </c>
      <c r="B207" s="27">
        <v>43373</v>
      </c>
      <c r="C207" s="24"/>
      <c r="D207" s="30"/>
      <c r="E207" s="51">
        <v>0.36809999999999998</v>
      </c>
      <c r="F207" s="51">
        <f>+E207*1.5</f>
        <v>0.55214999999999992</v>
      </c>
      <c r="G207" s="51"/>
      <c r="H207" s="64"/>
    </row>
    <row r="208" spans="1:8" s="11" customFormat="1" ht="15.75" customHeight="1">
      <c r="A208" s="28">
        <v>43313</v>
      </c>
      <c r="B208" s="27">
        <v>43343</v>
      </c>
      <c r="C208" s="24">
        <v>0.19939999999999999</v>
      </c>
      <c r="D208" s="30">
        <v>0.29909999999999998</v>
      </c>
      <c r="E208" s="51"/>
      <c r="F208" s="51"/>
      <c r="G208" s="51"/>
      <c r="H208" s="64"/>
    </row>
    <row r="209" spans="1:8" s="11" customFormat="1" ht="15.75" customHeight="1">
      <c r="A209" s="28">
        <v>43344</v>
      </c>
      <c r="B209" s="27">
        <v>43373</v>
      </c>
      <c r="C209" s="24">
        <v>0.1981</v>
      </c>
      <c r="D209" s="30">
        <v>0.29715000000000003</v>
      </c>
      <c r="E209" s="51"/>
      <c r="F209" s="51"/>
      <c r="G209" s="51"/>
      <c r="H209" s="64"/>
    </row>
    <row r="210" spans="1:8" s="11" customFormat="1" ht="15.75" customHeight="1">
      <c r="A210" s="53">
        <v>43374</v>
      </c>
      <c r="B210" s="52">
        <v>43404</v>
      </c>
      <c r="C210" s="60">
        <v>0.1963</v>
      </c>
      <c r="D210" s="48">
        <f>ROUND(C210*1.5,4)</f>
        <v>0.29449999999999998</v>
      </c>
      <c r="E210" s="57"/>
      <c r="F210" s="57"/>
      <c r="G210" s="57"/>
      <c r="H210" s="66"/>
    </row>
    <row r="211" spans="1:8" s="11" customFormat="1" ht="15.75" customHeight="1">
      <c r="A211" s="28">
        <v>43374</v>
      </c>
      <c r="B211" s="27">
        <v>43465</v>
      </c>
      <c r="C211" s="24"/>
      <c r="D211" s="30"/>
      <c r="E211" s="51">
        <v>0.36720000000000003</v>
      </c>
      <c r="F211" s="65">
        <f>ROUND(E211*1.5,4)</f>
        <v>0.55079999999999996</v>
      </c>
      <c r="G211" s="51"/>
      <c r="H211" s="64"/>
    </row>
    <row r="212" spans="1:8" s="11" customFormat="1" ht="15.75" customHeight="1">
      <c r="A212" s="38">
        <v>43374</v>
      </c>
      <c r="B212" s="37">
        <v>43738</v>
      </c>
      <c r="C212" s="35"/>
      <c r="D212" s="63"/>
      <c r="E212" s="62"/>
      <c r="F212" s="62"/>
      <c r="G212" s="62">
        <v>0.34250000000000003</v>
      </c>
      <c r="H212" s="61">
        <f>ROUND(G212*1.5,4)</f>
        <v>0.51380000000000003</v>
      </c>
    </row>
    <row r="213" spans="1:8" s="11" customFormat="1" ht="15.75" customHeight="1">
      <c r="A213" s="28">
        <v>43405</v>
      </c>
      <c r="B213" s="27">
        <v>43434</v>
      </c>
      <c r="C213" s="24">
        <v>0.19489999999999999</v>
      </c>
      <c r="D213" s="30">
        <f>ROUND(C213*1.5,4)</f>
        <v>0.29239999999999999</v>
      </c>
      <c r="E213" s="51"/>
      <c r="F213" s="51"/>
      <c r="G213" s="51"/>
      <c r="H213" s="61"/>
    </row>
    <row r="214" spans="1:8" s="11" customFormat="1" ht="15.75" customHeight="1">
      <c r="A214" s="28">
        <v>43435</v>
      </c>
      <c r="B214" s="27">
        <v>43465</v>
      </c>
      <c r="C214" s="24">
        <v>0.19400000000000001</v>
      </c>
      <c r="D214" s="30">
        <f>ROUND(C214*1.5,4)</f>
        <v>0.29099999999999998</v>
      </c>
      <c r="E214" s="51"/>
      <c r="F214" s="51"/>
      <c r="G214" s="51"/>
      <c r="H214" s="61"/>
    </row>
    <row r="215" spans="1:8" s="11" customFormat="1" ht="15.75" customHeight="1">
      <c r="A215" s="28">
        <v>43466</v>
      </c>
      <c r="B215" s="27">
        <v>43496</v>
      </c>
      <c r="C215" s="24">
        <v>0.19159999999999999</v>
      </c>
      <c r="D215" s="30">
        <f>ROUND(C215*1.5,4)</f>
        <v>0.28739999999999999</v>
      </c>
      <c r="E215" s="51"/>
      <c r="F215" s="51"/>
      <c r="G215" s="51"/>
      <c r="H215" s="61"/>
    </row>
    <row r="216" spans="1:8" s="11" customFormat="1" ht="15.75" customHeight="1">
      <c r="A216" s="28">
        <v>43466</v>
      </c>
      <c r="B216" s="27">
        <v>43555</v>
      </c>
      <c r="C216" s="24"/>
      <c r="D216" s="30"/>
      <c r="E216" s="26">
        <v>0.36649999999999999</v>
      </c>
      <c r="F216" s="26">
        <f>ROUND(E216*1.5,4)</f>
        <v>0.54979999999999996</v>
      </c>
      <c r="G216" s="51"/>
      <c r="H216" s="61"/>
    </row>
    <row r="217" spans="1:8" s="11" customFormat="1" ht="15.75" customHeight="1">
      <c r="A217" s="28">
        <v>43497</v>
      </c>
      <c r="B217" s="27">
        <v>43524</v>
      </c>
      <c r="C217" s="24">
        <v>0.19700000000000001</v>
      </c>
      <c r="D217" s="30">
        <f>ROUND(C217*1.5,4)</f>
        <v>0.29549999999999998</v>
      </c>
      <c r="E217" s="26"/>
      <c r="F217" s="26"/>
      <c r="G217" s="51"/>
      <c r="H217" s="61"/>
    </row>
    <row r="218" spans="1:8" s="11" customFormat="1" ht="15.75" customHeight="1">
      <c r="A218" s="28">
        <v>43525</v>
      </c>
      <c r="B218" s="27">
        <v>43555</v>
      </c>
      <c r="C218" s="24">
        <v>0.19370000000000001</v>
      </c>
      <c r="D218" s="30">
        <f>ROUND(C218*1.5,4)</f>
        <v>0.29060000000000002</v>
      </c>
      <c r="E218" s="26"/>
      <c r="F218" s="26"/>
      <c r="G218" s="51"/>
      <c r="H218" s="61"/>
    </row>
    <row r="219" spans="1:8" s="11" customFormat="1" ht="15.75" customHeight="1">
      <c r="A219" s="28">
        <v>43556</v>
      </c>
      <c r="B219" s="27">
        <v>43585</v>
      </c>
      <c r="C219" s="24">
        <v>0.19320000000000001</v>
      </c>
      <c r="D219" s="30">
        <f>ROUND(C219*1.5,4)</f>
        <v>0.2898</v>
      </c>
      <c r="E219" s="26"/>
      <c r="F219" s="26"/>
      <c r="G219" s="51"/>
      <c r="H219" s="61"/>
    </row>
    <row r="220" spans="1:8" s="11" customFormat="1" ht="15.75" customHeight="1">
      <c r="A220" s="28">
        <v>43556</v>
      </c>
      <c r="B220" s="27">
        <v>43646</v>
      </c>
      <c r="C220" s="24"/>
      <c r="D220" s="30"/>
      <c r="E220" s="26">
        <v>0.36890000000000001</v>
      </c>
      <c r="F220" s="26">
        <f>ROUND(E220*1.5,4)</f>
        <v>0.5534</v>
      </c>
      <c r="G220" s="26"/>
      <c r="H220" s="61"/>
    </row>
    <row r="221" spans="1:8" s="11" customFormat="1" ht="15.75" customHeight="1">
      <c r="A221" s="28">
        <v>43586</v>
      </c>
      <c r="B221" s="27">
        <v>43616</v>
      </c>
      <c r="C221" s="24">
        <v>0.19339999999999999</v>
      </c>
      <c r="D221" s="30">
        <f>ROUND(C221*1.5,4)</f>
        <v>0.29010000000000002</v>
      </c>
      <c r="E221" s="26"/>
      <c r="F221" s="26"/>
      <c r="G221" s="51"/>
      <c r="H221" s="61"/>
    </row>
    <row r="222" spans="1:8" s="11" customFormat="1" ht="15.75" customHeight="1">
      <c r="A222" s="53">
        <v>43617</v>
      </c>
      <c r="B222" s="52">
        <v>43646</v>
      </c>
      <c r="C222" s="60">
        <v>0.193</v>
      </c>
      <c r="D222" s="48">
        <f>ROUND(C222*1.5,4)</f>
        <v>0.28949999999999998</v>
      </c>
      <c r="E222" s="58"/>
      <c r="F222" s="58"/>
      <c r="G222" s="57"/>
      <c r="H222" s="56"/>
    </row>
    <row r="223" spans="1:8" s="11" customFormat="1" ht="15.75" customHeight="1">
      <c r="A223" s="55">
        <v>43647</v>
      </c>
      <c r="B223" s="54">
        <v>43677</v>
      </c>
      <c r="C223" s="42">
        <v>0.1928</v>
      </c>
      <c r="D223" s="59">
        <f>ROUND(C223*1.5,4)</f>
        <v>0.28920000000000001</v>
      </c>
      <c r="E223" s="50"/>
      <c r="F223" s="50"/>
      <c r="G223" s="47"/>
      <c r="H223" s="46"/>
    </row>
    <row r="224" spans="1:8" s="11" customFormat="1" ht="15.75" customHeight="1">
      <c r="A224" s="55">
        <v>43647</v>
      </c>
      <c r="B224" s="54">
        <v>43738</v>
      </c>
      <c r="C224" s="42" t="s">
        <v>62</v>
      </c>
      <c r="D224" s="59" t="s">
        <v>62</v>
      </c>
      <c r="E224" s="58">
        <v>0.36759999999999998</v>
      </c>
      <c r="F224" s="58">
        <v>0.5514</v>
      </c>
      <c r="G224" s="57"/>
      <c r="H224" s="56"/>
    </row>
    <row r="225" spans="1:8" s="11" customFormat="1" ht="15.75" customHeight="1">
      <c r="A225" s="55">
        <v>43678</v>
      </c>
      <c r="B225" s="54">
        <v>43708</v>
      </c>
      <c r="C225" s="42">
        <v>0.19320000000000001</v>
      </c>
      <c r="D225" s="30">
        <f>ROUND(C225*1.5,4)</f>
        <v>0.2898</v>
      </c>
      <c r="E225" s="50"/>
      <c r="F225" s="50"/>
      <c r="G225" s="47"/>
      <c r="H225" s="46"/>
    </row>
    <row r="226" spans="1:8" s="11" customFormat="1" ht="15.75" customHeight="1">
      <c r="A226" s="28">
        <v>43709</v>
      </c>
      <c r="B226" s="27">
        <v>43738</v>
      </c>
      <c r="C226" s="42">
        <v>0.19320000000000001</v>
      </c>
      <c r="D226" s="30">
        <f>ROUND(C226*1.5,4)</f>
        <v>0.2898</v>
      </c>
      <c r="E226" s="50"/>
      <c r="F226" s="50"/>
      <c r="G226" s="47"/>
      <c r="H226" s="46"/>
    </row>
    <row r="227" spans="1:8" s="11" customFormat="1" ht="15.75" customHeight="1">
      <c r="A227" s="53">
        <v>43739</v>
      </c>
      <c r="B227" s="52">
        <v>43769</v>
      </c>
      <c r="C227" s="24">
        <v>0.191</v>
      </c>
      <c r="D227" s="51">
        <f>ROUND(C227*1.5,4)</f>
        <v>0.28649999999999998</v>
      </c>
      <c r="E227" s="50"/>
      <c r="F227" s="50"/>
      <c r="G227" s="47"/>
      <c r="H227" s="46"/>
    </row>
    <row r="228" spans="1:8" s="11" customFormat="1" ht="15.75" customHeight="1">
      <c r="A228" s="28">
        <v>43739</v>
      </c>
      <c r="B228" s="27">
        <v>43830</v>
      </c>
      <c r="C228" s="49"/>
      <c r="D228" s="49"/>
      <c r="E228" s="42">
        <v>0.36559999999999998</v>
      </c>
      <c r="F228" s="48">
        <f>ROUND(E228*1.5,4)</f>
        <v>0.5484</v>
      </c>
      <c r="G228" s="47"/>
      <c r="H228" s="46"/>
    </row>
    <row r="229" spans="1:8" s="11" customFormat="1" ht="15.75" customHeight="1">
      <c r="A229" s="28">
        <v>43739</v>
      </c>
      <c r="B229" s="27">
        <v>44104</v>
      </c>
      <c r="C229" s="24"/>
      <c r="D229" s="30"/>
      <c r="E229" s="26"/>
      <c r="F229" s="26"/>
      <c r="G229" s="24">
        <v>0.34179999999999999</v>
      </c>
      <c r="H229" s="23">
        <f>ROUND(G229*1.5,4)</f>
        <v>0.51270000000000004</v>
      </c>
    </row>
    <row r="230" spans="1:8" s="11" customFormat="1" ht="15.75" customHeight="1">
      <c r="A230" s="38">
        <v>43770</v>
      </c>
      <c r="B230" s="37">
        <v>43799</v>
      </c>
      <c r="C230" s="35">
        <v>0.1903</v>
      </c>
      <c r="D230" s="30">
        <f>ROUND(C230*1.5,4)</f>
        <v>0.28549999999999998</v>
      </c>
      <c r="E230" s="36"/>
      <c r="F230" s="36"/>
      <c r="G230" s="35"/>
      <c r="H230" s="34"/>
    </row>
    <row r="231" spans="1:8" s="11" customFormat="1" ht="15.75" customHeight="1">
      <c r="A231" s="28">
        <v>43800</v>
      </c>
      <c r="B231" s="27">
        <v>43830</v>
      </c>
      <c r="C231" s="24">
        <v>0.18909999999999999</v>
      </c>
      <c r="D231" s="30">
        <f>ROUND(C231*1.5,4)</f>
        <v>0.28370000000000001</v>
      </c>
      <c r="E231" s="26"/>
      <c r="F231" s="26"/>
      <c r="G231" s="24"/>
      <c r="H231" s="23"/>
    </row>
    <row r="232" spans="1:8" s="11" customFormat="1" ht="15.75" customHeight="1">
      <c r="A232" s="28">
        <v>43831</v>
      </c>
      <c r="B232" s="27">
        <v>43861</v>
      </c>
      <c r="C232" s="24">
        <v>0.18770000000000001</v>
      </c>
      <c r="D232" s="30">
        <f>ROUND(C232*1.5,4)</f>
        <v>0.28160000000000002</v>
      </c>
      <c r="E232" s="26"/>
      <c r="F232" s="26"/>
      <c r="G232" s="24"/>
      <c r="H232" s="23"/>
    </row>
    <row r="233" spans="1:8" s="11" customFormat="1" ht="15.75" customHeight="1">
      <c r="A233" s="28">
        <v>43831</v>
      </c>
      <c r="B233" s="27">
        <v>43921</v>
      </c>
      <c r="C233" s="24"/>
      <c r="D233" s="30"/>
      <c r="E233" s="26">
        <v>0.36530000000000001</v>
      </c>
      <c r="F233" s="26">
        <f>ROUND(E233*1.5,4)</f>
        <v>0.54800000000000004</v>
      </c>
      <c r="G233" s="45"/>
      <c r="H233" s="44"/>
    </row>
    <row r="234" spans="1:8" s="11" customFormat="1" ht="15.75" customHeight="1">
      <c r="A234" s="28">
        <v>43862</v>
      </c>
      <c r="B234" s="27">
        <v>43890</v>
      </c>
      <c r="C234" s="24">
        <v>0.19059999999999999</v>
      </c>
      <c r="D234" s="30">
        <v>0.28589999999999999</v>
      </c>
      <c r="E234" s="26"/>
      <c r="F234" s="26"/>
      <c r="G234" s="45"/>
      <c r="H234" s="44"/>
    </row>
    <row r="235" spans="1:8" s="11" customFormat="1" ht="15.75" customHeight="1">
      <c r="A235" s="28">
        <v>43891</v>
      </c>
      <c r="B235" s="27">
        <v>43921</v>
      </c>
      <c r="C235" s="24">
        <v>0.1895</v>
      </c>
      <c r="D235" s="30">
        <f>ROUND(C235*1.5,4)</f>
        <v>0.2843</v>
      </c>
      <c r="E235" s="26"/>
      <c r="F235" s="26"/>
      <c r="G235" s="24"/>
      <c r="H235" s="23"/>
    </row>
    <row r="236" spans="1:8" s="11" customFormat="1" ht="15.75" customHeight="1">
      <c r="A236" s="43">
        <v>43922</v>
      </c>
      <c r="B236" s="41">
        <v>43951</v>
      </c>
      <c r="C236" s="42">
        <v>0.18690000000000001</v>
      </c>
      <c r="D236" s="33">
        <f>ROUND(C236*1.5,4)</f>
        <v>0.28039999999999998</v>
      </c>
      <c r="E236" s="33"/>
      <c r="F236" s="33"/>
      <c r="G236" s="41"/>
      <c r="H236" s="40"/>
    </row>
    <row r="237" spans="1:8" s="11" customFormat="1" ht="15.75" customHeight="1">
      <c r="A237" s="32">
        <v>43922</v>
      </c>
      <c r="B237" s="31">
        <v>44012</v>
      </c>
      <c r="C237" s="24"/>
      <c r="D237" s="29"/>
      <c r="E237" s="29">
        <v>0.3705</v>
      </c>
      <c r="F237" s="26">
        <f>ROUND(E237*1.5,4)</f>
        <v>0.55579999999999996</v>
      </c>
      <c r="G237" s="31"/>
      <c r="H237" s="39"/>
    </row>
    <row r="238" spans="1:8" s="11" customFormat="1" ht="15.75" customHeight="1">
      <c r="A238" s="32">
        <v>43952</v>
      </c>
      <c r="B238" s="31">
        <v>43982</v>
      </c>
      <c r="C238" s="24">
        <v>0.18190000000000001</v>
      </c>
      <c r="D238" s="33">
        <f>ROUND(C238*1.5,4)</f>
        <v>0.27289999999999998</v>
      </c>
      <c r="E238" s="29"/>
      <c r="F238" s="29"/>
      <c r="G238" s="31"/>
      <c r="H238" s="39"/>
    </row>
    <row r="239" spans="1:8" s="11" customFormat="1" ht="15.75" customHeight="1">
      <c r="A239" s="32">
        <v>43983</v>
      </c>
      <c r="B239" s="31">
        <v>44012</v>
      </c>
      <c r="C239" s="24">
        <v>0.1812</v>
      </c>
      <c r="D239" s="33">
        <f>ROUND(C239*1.5,4)</f>
        <v>0.27179999999999999</v>
      </c>
      <c r="E239" s="29"/>
      <c r="F239" s="29"/>
      <c r="G239" s="31"/>
      <c r="H239" s="39"/>
    </row>
    <row r="240" spans="1:8" s="11" customFormat="1" ht="15.75" customHeight="1">
      <c r="A240" s="32">
        <v>44013</v>
      </c>
      <c r="B240" s="31">
        <v>44043</v>
      </c>
      <c r="C240" s="24">
        <v>0.1812</v>
      </c>
      <c r="D240" s="33">
        <f>ROUND(C240*1.5,4)</f>
        <v>0.27179999999999999</v>
      </c>
      <c r="E240" s="29"/>
      <c r="F240" s="29"/>
      <c r="G240" s="31"/>
      <c r="H240" s="39"/>
    </row>
    <row r="241" spans="1:8" s="11" customFormat="1" ht="15.75" customHeight="1">
      <c r="A241" s="38">
        <v>44013</v>
      </c>
      <c r="B241" s="37">
        <v>44104</v>
      </c>
      <c r="C241" s="35"/>
      <c r="D241" s="30"/>
      <c r="E241" s="36">
        <v>0.34160000000000001</v>
      </c>
      <c r="F241" s="25">
        <f>ROUND(E241*1.5,4)</f>
        <v>0.51239999999999997</v>
      </c>
      <c r="G241" s="35"/>
      <c r="H241" s="34"/>
    </row>
    <row r="242" spans="1:8" s="11" customFormat="1" ht="15.75" customHeight="1">
      <c r="A242" s="28">
        <v>44044</v>
      </c>
      <c r="B242" s="27">
        <v>44074</v>
      </c>
      <c r="C242" s="24">
        <v>0.18290000000000001</v>
      </c>
      <c r="D242" s="33">
        <f>ROUND(C242*1.5,4)</f>
        <v>0.27439999999999998</v>
      </c>
      <c r="E242" s="26"/>
      <c r="F242" s="25"/>
      <c r="G242" s="24"/>
      <c r="H242" s="23"/>
    </row>
    <row r="243" spans="1:8" s="11" customFormat="1" ht="15.75" customHeight="1">
      <c r="A243" s="28">
        <v>44075</v>
      </c>
      <c r="B243" s="27">
        <v>44104</v>
      </c>
      <c r="C243" s="24">
        <v>0.1835</v>
      </c>
      <c r="D243" s="33">
        <f>ROUND(C243*1.5,4)</f>
        <v>0.27529999999999999</v>
      </c>
      <c r="E243" s="26"/>
      <c r="F243" s="25"/>
      <c r="G243" s="24"/>
      <c r="H243" s="23"/>
    </row>
    <row r="244" spans="1:8" s="11" customFormat="1" ht="15.75" customHeight="1">
      <c r="A244" s="28">
        <v>44105</v>
      </c>
      <c r="B244" s="27">
        <v>44135</v>
      </c>
      <c r="C244" s="24">
        <v>0.18090000000000001</v>
      </c>
      <c r="D244" s="33">
        <f>ROUND(C244*1.5,4)</f>
        <v>0.27139999999999997</v>
      </c>
      <c r="E244" s="26"/>
      <c r="F244" s="25"/>
      <c r="G244" s="24"/>
      <c r="H244" s="23"/>
    </row>
    <row r="245" spans="1:8" s="11" customFormat="1" ht="15.75" customHeight="1">
      <c r="A245" s="28">
        <v>44105</v>
      </c>
      <c r="B245" s="27">
        <v>44196</v>
      </c>
      <c r="C245" s="24"/>
      <c r="D245" s="30"/>
      <c r="E245" s="26">
        <v>0.37719999999999998</v>
      </c>
      <c r="F245" s="25">
        <f>ROUND(E245*1.5,4)</f>
        <v>0.56579999999999997</v>
      </c>
      <c r="G245" s="24"/>
      <c r="H245" s="23"/>
    </row>
    <row r="246" spans="1:8" s="11" customFormat="1" ht="15.75" customHeight="1">
      <c r="A246" s="28">
        <v>44105</v>
      </c>
      <c r="B246" s="27">
        <v>44469</v>
      </c>
      <c r="C246" s="24"/>
      <c r="D246" s="30"/>
      <c r="E246" s="26"/>
      <c r="F246" s="25"/>
      <c r="G246" s="24">
        <v>0.32419999999999999</v>
      </c>
      <c r="H246" s="23">
        <v>0.48630000000000001</v>
      </c>
    </row>
    <row r="247" spans="1:8" s="11" customFormat="1" ht="15.75" customHeight="1">
      <c r="A247" s="28">
        <v>44136</v>
      </c>
      <c r="B247" s="27">
        <v>44165</v>
      </c>
      <c r="C247" s="24">
        <v>0.1784</v>
      </c>
      <c r="D247" s="30">
        <v>0.2676</v>
      </c>
      <c r="E247" s="26"/>
      <c r="F247" s="25"/>
      <c r="G247" s="24"/>
      <c r="H247" s="23"/>
    </row>
    <row r="248" spans="1:8" s="11" customFormat="1" ht="15.75" customHeight="1">
      <c r="A248" s="28">
        <v>44166</v>
      </c>
      <c r="B248" s="27">
        <v>44196</v>
      </c>
      <c r="C248" s="24">
        <v>0.17460000000000001</v>
      </c>
      <c r="D248" s="30">
        <v>0.26190000000000002</v>
      </c>
      <c r="E248" s="26"/>
      <c r="F248" s="25"/>
      <c r="G248" s="24"/>
      <c r="H248" s="23"/>
    </row>
    <row r="249" spans="1:8" s="11" customFormat="1" ht="15.75" customHeight="1">
      <c r="A249" s="28">
        <v>44197</v>
      </c>
      <c r="B249" s="27">
        <v>44227</v>
      </c>
      <c r="C249" s="24">
        <v>0.17319999999999999</v>
      </c>
      <c r="D249" s="30">
        <f>+C249*1.5</f>
        <v>0.25979999999999998</v>
      </c>
      <c r="E249" s="26"/>
      <c r="F249" s="25"/>
      <c r="G249" s="24"/>
      <c r="H249" s="23"/>
    </row>
    <row r="250" spans="1:8" s="11" customFormat="1" ht="15.75" customHeight="1">
      <c r="A250" s="28">
        <v>44197</v>
      </c>
      <c r="B250" s="27">
        <v>44286</v>
      </c>
      <c r="C250" s="24"/>
      <c r="D250" s="30"/>
      <c r="E250" s="26">
        <v>0.37719999999999998</v>
      </c>
      <c r="F250" s="25">
        <f>ROUND(E250*1.5,4)</f>
        <v>0.56579999999999997</v>
      </c>
      <c r="G250" s="24"/>
      <c r="H250" s="23"/>
    </row>
    <row r="251" spans="1:8" s="11" customFormat="1" ht="15.75" customHeight="1">
      <c r="A251" s="28">
        <v>44228</v>
      </c>
      <c r="B251" s="27">
        <v>44255</v>
      </c>
      <c r="C251" s="24">
        <v>0.1754</v>
      </c>
      <c r="D251" s="30">
        <f>+C251*1.5</f>
        <v>0.2631</v>
      </c>
      <c r="E251" s="26"/>
      <c r="F251" s="25"/>
      <c r="G251" s="24"/>
      <c r="H251" s="23"/>
    </row>
    <row r="252" spans="1:8" s="11" customFormat="1" ht="15.75" customHeight="1">
      <c r="A252" s="28">
        <v>44256</v>
      </c>
      <c r="B252" s="27">
        <v>44286</v>
      </c>
      <c r="C252" s="24">
        <v>0.1741</v>
      </c>
      <c r="D252" s="30">
        <f>+C252*1.5</f>
        <v>0.26114999999999999</v>
      </c>
      <c r="E252" s="26"/>
      <c r="F252" s="25"/>
      <c r="G252" s="24"/>
      <c r="H252" s="23"/>
    </row>
    <row r="253" spans="1:8" s="11" customFormat="1" ht="15.75" customHeight="1">
      <c r="A253" s="28">
        <v>44287</v>
      </c>
      <c r="B253" s="27">
        <v>44316</v>
      </c>
      <c r="C253" s="24">
        <v>0.1731</v>
      </c>
      <c r="D253" s="30">
        <f>+C253*1.5</f>
        <v>0.25964999999999999</v>
      </c>
      <c r="E253" s="26"/>
      <c r="F253" s="25"/>
      <c r="G253" s="24"/>
      <c r="H253" s="23"/>
    </row>
    <row r="254" spans="1:8" s="11" customFormat="1" ht="15.75" customHeight="1">
      <c r="A254" s="28">
        <v>44287</v>
      </c>
      <c r="B254" s="27">
        <v>44377</v>
      </c>
      <c r="C254" s="24"/>
      <c r="D254" s="30"/>
      <c r="E254" s="26">
        <v>0.38419999999999999</v>
      </c>
      <c r="F254" s="25">
        <f>ROUND(E254*1.5,4)</f>
        <v>0.57630000000000003</v>
      </c>
      <c r="G254" s="24"/>
      <c r="H254" s="23"/>
    </row>
    <row r="255" spans="1:8" s="11" customFormat="1" ht="15.75" customHeight="1">
      <c r="A255" s="28">
        <v>44317</v>
      </c>
      <c r="B255" s="27">
        <v>44347</v>
      </c>
      <c r="C255" s="24">
        <v>0.17219999999999999</v>
      </c>
      <c r="D255" s="30">
        <f>+C255*1.5</f>
        <v>0.25829999999999997</v>
      </c>
      <c r="E255" s="26"/>
      <c r="F255" s="25"/>
      <c r="G255" s="24"/>
      <c r="H255" s="23"/>
    </row>
    <row r="256" spans="1:8" s="11" customFormat="1" ht="15.75" customHeight="1">
      <c r="A256" s="28">
        <v>44348</v>
      </c>
      <c r="B256" s="27">
        <v>44377</v>
      </c>
      <c r="C256" s="24">
        <v>0.1721</v>
      </c>
      <c r="D256" s="30">
        <f>+C256*1.5</f>
        <v>0.25814999999999999</v>
      </c>
      <c r="E256" s="26"/>
      <c r="F256" s="25"/>
      <c r="G256" s="24"/>
      <c r="H256" s="23"/>
    </row>
    <row r="257" spans="1:8" s="11" customFormat="1" ht="15.75" customHeight="1">
      <c r="A257" s="28">
        <v>44378</v>
      </c>
      <c r="B257" s="27">
        <v>44408</v>
      </c>
      <c r="C257" s="24">
        <v>0.17180000000000001</v>
      </c>
      <c r="D257" s="30">
        <f>+C257*1.5</f>
        <v>0.25770000000000004</v>
      </c>
      <c r="E257" s="26"/>
      <c r="F257" s="25"/>
      <c r="G257" s="24"/>
      <c r="H257" s="23"/>
    </row>
    <row r="258" spans="1:8" s="11" customFormat="1" ht="15.75" customHeight="1">
      <c r="A258" s="28">
        <v>44378</v>
      </c>
      <c r="B258" s="27">
        <v>44469</v>
      </c>
      <c r="C258" s="24"/>
      <c r="D258" s="30"/>
      <c r="E258" s="26">
        <v>0.38140000000000002</v>
      </c>
      <c r="F258" s="25">
        <v>0.57210000000000005</v>
      </c>
      <c r="G258" s="24"/>
      <c r="H258" s="23"/>
    </row>
    <row r="259" spans="1:8" s="11" customFormat="1" ht="15.75" customHeight="1">
      <c r="A259" s="28">
        <v>44409</v>
      </c>
      <c r="B259" s="27">
        <v>44439</v>
      </c>
      <c r="C259" s="24">
        <v>0.1724</v>
      </c>
      <c r="D259" s="30">
        <f>+C259*1.5</f>
        <v>0.2586</v>
      </c>
      <c r="E259" s="26"/>
      <c r="F259" s="25"/>
      <c r="G259" s="24"/>
      <c r="H259" s="23"/>
    </row>
    <row r="260" spans="1:8" s="11" customFormat="1" ht="15.75" customHeight="1">
      <c r="A260" s="28">
        <v>44440</v>
      </c>
      <c r="B260" s="27">
        <v>44469</v>
      </c>
      <c r="C260" s="24">
        <v>0.1719</v>
      </c>
      <c r="D260" s="30">
        <f>+C260*1.5</f>
        <v>0.25785000000000002</v>
      </c>
      <c r="E260" s="26"/>
      <c r="F260" s="25"/>
      <c r="G260" s="24"/>
      <c r="H260" s="23"/>
    </row>
    <row r="261" spans="1:8" s="11" customFormat="1" ht="15.75" customHeight="1">
      <c r="A261" s="28">
        <v>44470</v>
      </c>
      <c r="B261" s="27">
        <v>44500</v>
      </c>
      <c r="C261" s="24">
        <v>0.17080000000000001</v>
      </c>
      <c r="D261" s="30">
        <f>+C261*1.5</f>
        <v>0.25619999999999998</v>
      </c>
      <c r="E261" s="26"/>
      <c r="F261" s="25"/>
      <c r="G261" s="24"/>
      <c r="H261" s="23"/>
    </row>
    <row r="262" spans="1:8" s="11" customFormat="1" ht="15.75" customHeight="1">
      <c r="A262" s="28">
        <v>44470</v>
      </c>
      <c r="B262" s="27">
        <v>44561</v>
      </c>
      <c r="C262" s="24"/>
      <c r="D262" s="30"/>
      <c r="E262" s="26">
        <v>0.37359999999999999</v>
      </c>
      <c r="F262" s="25">
        <f>ROUND(E262*1.5,4)</f>
        <v>0.56040000000000001</v>
      </c>
      <c r="G262" s="24"/>
      <c r="H262" s="23"/>
    </row>
    <row r="263" spans="1:8" s="11" customFormat="1" ht="15.75" customHeight="1">
      <c r="A263" s="28">
        <v>44470</v>
      </c>
      <c r="B263" s="27">
        <v>44834</v>
      </c>
      <c r="C263" s="24"/>
      <c r="D263" s="30"/>
      <c r="E263" s="26"/>
      <c r="F263" s="25"/>
      <c r="G263" s="24">
        <v>0.30349999999999999</v>
      </c>
      <c r="H263" s="23">
        <v>0.45529999999999998</v>
      </c>
    </row>
    <row r="264" spans="1:8" s="11" customFormat="1" ht="15.75" customHeight="1">
      <c r="A264" s="32">
        <v>44501</v>
      </c>
      <c r="B264" s="31">
        <v>44530</v>
      </c>
      <c r="C264" s="24">
        <v>0.17269999999999999</v>
      </c>
      <c r="D264" s="30">
        <f>+C264*1.5</f>
        <v>0.25905</v>
      </c>
      <c r="E264" s="29"/>
      <c r="F264" s="29"/>
      <c r="G264" s="24"/>
      <c r="H264" s="23"/>
    </row>
    <row r="265" spans="1:8" s="11" customFormat="1" ht="15.75" customHeight="1">
      <c r="A265" s="32">
        <v>44531</v>
      </c>
      <c r="B265" s="31">
        <v>44561</v>
      </c>
      <c r="C265" s="24">
        <v>0.17460000000000001</v>
      </c>
      <c r="D265" s="30">
        <f>+C265*1.5</f>
        <v>0.26190000000000002</v>
      </c>
      <c r="E265" s="29"/>
      <c r="F265" s="29"/>
      <c r="G265" s="24"/>
      <c r="H265" s="23"/>
    </row>
    <row r="266" spans="1:8" s="11" customFormat="1" ht="15.75" customHeight="1">
      <c r="A266" s="32">
        <v>44562</v>
      </c>
      <c r="B266" s="31">
        <v>44592</v>
      </c>
      <c r="C266" s="24">
        <v>0.17660000000000001</v>
      </c>
      <c r="D266" s="30">
        <f>+C266*1.5</f>
        <v>0.26490000000000002</v>
      </c>
      <c r="E266" s="29"/>
      <c r="F266" s="29"/>
      <c r="G266" s="24"/>
      <c r="H266" s="23"/>
    </row>
    <row r="267" spans="1:8" s="11" customFormat="1" ht="15.75" customHeight="1">
      <c r="A267" s="32">
        <v>44562</v>
      </c>
      <c r="B267" s="31">
        <v>44651</v>
      </c>
      <c r="C267" s="24"/>
      <c r="D267" s="30"/>
      <c r="E267" s="29">
        <v>0.37469999999999998</v>
      </c>
      <c r="F267" s="25">
        <f>ROUND(E267*1.5,4)</f>
        <v>0.56210000000000004</v>
      </c>
      <c r="G267" s="24"/>
      <c r="H267" s="23"/>
    </row>
    <row r="268" spans="1:8" s="11" customFormat="1" ht="15.75" customHeight="1">
      <c r="A268" s="32">
        <v>44593</v>
      </c>
      <c r="B268" s="31">
        <v>44620</v>
      </c>
      <c r="C268" s="24">
        <v>0.183</v>
      </c>
      <c r="D268" s="29">
        <v>0.27449999999999997</v>
      </c>
      <c r="E268" s="29"/>
      <c r="F268" s="29"/>
      <c r="G268" s="24"/>
      <c r="H268" s="23"/>
    </row>
    <row r="269" spans="1:8" s="11" customFormat="1" ht="15.75" customHeight="1">
      <c r="A269" s="32">
        <v>44621</v>
      </c>
      <c r="B269" s="31">
        <v>44651</v>
      </c>
      <c r="C269" s="24">
        <v>0.1847</v>
      </c>
      <c r="D269" s="29">
        <v>0.27705000000000002</v>
      </c>
      <c r="E269" s="29"/>
      <c r="F269" s="29"/>
      <c r="G269" s="24"/>
      <c r="H269" s="23"/>
    </row>
    <row r="270" spans="1:8" s="11" customFormat="1" ht="15.75" customHeight="1">
      <c r="A270" s="28">
        <v>44652</v>
      </c>
      <c r="B270" s="27">
        <v>44681</v>
      </c>
      <c r="C270" s="26">
        <v>0.1905</v>
      </c>
      <c r="D270" s="26">
        <f>+C270*1.5</f>
        <v>0.28575</v>
      </c>
      <c r="E270" s="26"/>
      <c r="F270" s="25"/>
      <c r="G270" s="24"/>
      <c r="H270" s="23"/>
    </row>
    <row r="271" spans="1:8" s="11" customFormat="1" ht="15.75" customHeight="1">
      <c r="A271" s="28">
        <v>44652</v>
      </c>
      <c r="B271" s="27">
        <v>44742</v>
      </c>
      <c r="C271" s="26" t="s">
        <v>62</v>
      </c>
      <c r="D271" s="26" t="s">
        <v>62</v>
      </c>
      <c r="E271" s="26">
        <v>0.37969999999999998</v>
      </c>
      <c r="F271" s="25">
        <f>ROUND(E271*1.5,4)</f>
        <v>0.5696</v>
      </c>
      <c r="G271" s="24"/>
      <c r="H271" s="23"/>
    </row>
    <row r="272" spans="1:8" s="11" customFormat="1" ht="15.75" customHeight="1">
      <c r="A272" s="28">
        <v>44682</v>
      </c>
      <c r="B272" s="27">
        <v>44712</v>
      </c>
      <c r="C272" s="26">
        <v>0.1971</v>
      </c>
      <c r="D272" s="30">
        <f>+C272*1.5</f>
        <v>0.29564999999999997</v>
      </c>
      <c r="E272" s="26"/>
      <c r="F272" s="25"/>
      <c r="G272" s="24"/>
      <c r="H272" s="23"/>
    </row>
    <row r="273" spans="1:110" s="11" customFormat="1" ht="15.75" customHeight="1">
      <c r="A273" s="32">
        <v>44713</v>
      </c>
      <c r="B273" s="31">
        <v>44742</v>
      </c>
      <c r="C273" s="29">
        <v>0.20399999999999999</v>
      </c>
      <c r="D273" s="30">
        <f>+C273*1.5</f>
        <v>0.30599999999999999</v>
      </c>
      <c r="E273" s="29"/>
      <c r="F273" s="29"/>
      <c r="G273" s="24"/>
      <c r="H273" s="23"/>
    </row>
    <row r="274" spans="1:110" s="11" customFormat="1" ht="15.75" customHeight="1">
      <c r="A274" s="32">
        <v>44743</v>
      </c>
      <c r="B274" s="31">
        <v>44773</v>
      </c>
      <c r="C274" s="29">
        <v>0.21279999999999999</v>
      </c>
      <c r="D274" s="30">
        <f>+C274*1.5</f>
        <v>0.31919999999999998</v>
      </c>
      <c r="E274" s="29"/>
      <c r="F274" s="29"/>
      <c r="G274" s="24"/>
      <c r="H274" s="23"/>
    </row>
    <row r="275" spans="1:110" s="11" customFormat="1" ht="15.75" customHeight="1">
      <c r="A275" s="32">
        <v>44743</v>
      </c>
      <c r="B275" s="31">
        <v>44834</v>
      </c>
      <c r="C275" s="29" t="s">
        <v>62</v>
      </c>
      <c r="D275" s="30" t="s">
        <v>62</v>
      </c>
      <c r="E275" s="29">
        <v>0.3947</v>
      </c>
      <c r="F275" s="29">
        <v>0.59209999999999996</v>
      </c>
      <c r="G275" s="24"/>
      <c r="H275" s="23"/>
    </row>
    <row r="276" spans="1:110" s="11" customFormat="1" ht="15.75" customHeight="1">
      <c r="A276" s="28">
        <v>44774</v>
      </c>
      <c r="B276" s="27">
        <v>44804</v>
      </c>
      <c r="C276" s="26">
        <v>0.22209999999999999</v>
      </c>
      <c r="D276" s="26">
        <f>+C276*1.5</f>
        <v>0.33315</v>
      </c>
      <c r="E276" s="26"/>
      <c r="F276" s="25"/>
      <c r="G276" s="24"/>
      <c r="H276" s="23"/>
    </row>
    <row r="277" spans="1:110" s="11" customFormat="1" ht="15.75" customHeight="1" thickBot="1">
      <c r="A277" s="22">
        <v>44805</v>
      </c>
      <c r="B277" s="21">
        <v>44834</v>
      </c>
      <c r="C277" s="19">
        <v>0.23499999999999999</v>
      </c>
      <c r="D277" s="20">
        <f>+C277*1.5</f>
        <v>0.35249999999999998</v>
      </c>
      <c r="E277" s="19"/>
      <c r="F277" s="18"/>
      <c r="G277" s="17"/>
      <c r="H277" s="16"/>
    </row>
    <row r="278" spans="1:110" s="11" customFormat="1" ht="15.75" customHeight="1" thickTop="1">
      <c r="A278" s="15"/>
      <c r="B278" s="15"/>
      <c r="C278" s="14"/>
      <c r="D278" s="13"/>
      <c r="E278" s="13"/>
      <c r="F278" s="13"/>
      <c r="G278" s="14"/>
      <c r="H278" s="13"/>
    </row>
    <row r="279" spans="1:110" s="11" customFormat="1" ht="15.75" customHeight="1">
      <c r="A279" s="7"/>
      <c r="B279" s="7"/>
      <c r="C279" s="8"/>
      <c r="D279" s="7"/>
      <c r="E279" s="7"/>
    </row>
    <row r="280" spans="1:110" s="11" customFormat="1" ht="16.5" customHeight="1">
      <c r="A280" s="12" t="s">
        <v>63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</row>
    <row r="281" spans="1:110" s="11" customFormat="1" ht="16.5" customHeight="1">
      <c r="A281" s="10" t="s">
        <v>64</v>
      </c>
      <c r="B281" s="7"/>
      <c r="C281" s="7"/>
      <c r="D281" s="7"/>
      <c r="E281" s="7"/>
      <c r="F281" s="7"/>
    </row>
    <row r="282" spans="1:110" ht="15.75" customHeight="1">
      <c r="A282" s="10" t="s">
        <v>65</v>
      </c>
      <c r="B282" s="7"/>
      <c r="C282" s="7"/>
      <c r="D282" s="7"/>
      <c r="E282" s="7"/>
      <c r="F282" s="7"/>
    </row>
    <row r="283" spans="1:110" ht="16.5" customHeight="1">
      <c r="A283" s="7"/>
      <c r="B283" s="7"/>
      <c r="C283" s="7"/>
      <c r="D283" s="7"/>
      <c r="E283" s="7"/>
      <c r="F283" s="7"/>
    </row>
    <row r="284" spans="1:110" ht="15" customHeight="1">
      <c r="A284" s="9"/>
      <c r="B284" s="7"/>
      <c r="C284" s="8"/>
      <c r="D284" s="7"/>
      <c r="E284" s="7"/>
    </row>
    <row r="285" spans="1:110" ht="17.25" customHeight="1">
      <c r="A285" s="9"/>
      <c r="B285" s="7"/>
      <c r="C285" s="8"/>
      <c r="D285" s="7"/>
      <c r="E285" s="7"/>
    </row>
    <row r="286" spans="1:110" ht="15" customHeight="1">
      <c r="A286" s="9"/>
      <c r="B286" s="7"/>
      <c r="C286" s="8"/>
      <c r="D286" s="7"/>
      <c r="E286" s="7"/>
    </row>
    <row r="287" spans="1:110" ht="15" customHeight="1">
      <c r="A287" s="9"/>
      <c r="B287" s="7"/>
      <c r="C287" s="8"/>
      <c r="D287" s="7"/>
      <c r="E287" s="7"/>
    </row>
    <row r="288" spans="1:110" ht="15" customHeight="1">
      <c r="A288" s="9"/>
      <c r="B288" s="7"/>
      <c r="C288" s="8"/>
      <c r="D288" s="7"/>
      <c r="E288" s="7"/>
    </row>
    <row r="289" spans="1:37" ht="15" customHeight="1">
      <c r="A289" s="7"/>
      <c r="B289" s="7"/>
      <c r="C289" s="8"/>
      <c r="D289" s="7"/>
      <c r="E289" s="7"/>
    </row>
    <row r="290" spans="1:37" ht="15" customHeight="1">
      <c r="A290" s="7"/>
      <c r="B290" s="7"/>
      <c r="C290" s="8"/>
      <c r="D290" s="7"/>
      <c r="E290" s="7"/>
    </row>
    <row r="291" spans="1:37" ht="15" customHeight="1">
      <c r="A291" s="7"/>
      <c r="B291" s="7"/>
      <c r="C291" s="8"/>
      <c r="D291" s="7"/>
      <c r="E291" s="7"/>
    </row>
    <row r="292" spans="1:37" ht="15" customHeight="1">
      <c r="A292" s="7"/>
      <c r="B292" s="7"/>
      <c r="C292" s="8"/>
      <c r="D292" s="7"/>
      <c r="E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</row>
    <row r="293" spans="1:37" s="6" customFormat="1" ht="15" customHeight="1">
      <c r="A293" s="2"/>
      <c r="B293" s="2"/>
      <c r="C293" s="3"/>
      <c r="D293" s="2"/>
      <c r="E293" s="2"/>
      <c r="F293" s="2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</row>
    <row r="294" spans="1:37" ht="15" customHeight="1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</row>
    <row r="296" spans="1:37" ht="15" customHeight="1">
      <c r="A296" s="4"/>
      <c r="B296" s="4"/>
      <c r="C296" s="5"/>
      <c r="D296" s="4"/>
    </row>
    <row r="297" spans="1:37" ht="15" customHeight="1">
      <c r="A297" s="4"/>
      <c r="B297" s="4"/>
      <c r="C297" s="5"/>
      <c r="D297" s="4"/>
    </row>
  </sheetData>
  <mergeCells count="17">
    <mergeCell ref="C138:D138"/>
    <mergeCell ref="G138:H138"/>
    <mergeCell ref="E138:F138"/>
    <mergeCell ref="C129:D129"/>
    <mergeCell ref="E129:F129"/>
    <mergeCell ref="C2:D2"/>
    <mergeCell ref="A2:A3"/>
    <mergeCell ref="B2:B3"/>
    <mergeCell ref="A122:B122"/>
    <mergeCell ref="C122:H122"/>
    <mergeCell ref="C123:D123"/>
    <mergeCell ref="E123:F123"/>
    <mergeCell ref="G123:H123"/>
    <mergeCell ref="C137:H137"/>
    <mergeCell ref="A119:F120"/>
    <mergeCell ref="A128:B128"/>
    <mergeCell ref="C128:F128"/>
  </mergeCells>
  <printOptions horizontalCentered="1"/>
  <pageMargins left="0.39370078740157483" right="0.39370078740157483" top="0.78740157480314965" bottom="0.59055118110236227" header="0" footer="0"/>
  <pageSetup paperSize="41" scale="60" orientation="portrait" r:id="rId1"/>
  <headerFooter alignWithMargins="0">
    <oddHeader>&amp;C&amp;"Arial,Negrita"&amp;16
SUPERINTENDENCIA FINANCIERA DE COLOMBIA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Caro</dc:creator>
  <cp:keywords/>
  <dc:description/>
  <cp:lastModifiedBy/>
  <cp:revision/>
  <dcterms:created xsi:type="dcterms:W3CDTF">2022-09-06T20:27:03Z</dcterms:created>
  <dcterms:modified xsi:type="dcterms:W3CDTF">2022-09-21T16:37:20Z</dcterms:modified>
  <cp:category/>
  <cp:contentStatus/>
</cp:coreProperties>
</file>