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defaultThemeVersion="166925"/>
  <mc:AlternateContent xmlns:mc="http://schemas.openxmlformats.org/markup-compatibility/2006">
    <mc:Choice Requires="x15">
      <x15ac:absPath xmlns:x15ac="http://schemas.microsoft.com/office/spreadsheetml/2010/11/ac" url="C:\Users\dherrero\Downloads\"/>
    </mc:Choice>
  </mc:AlternateContent>
  <xr:revisionPtr revIDLastSave="0" documentId="13_ncr:1_{0E03DFFD-68D1-4E24-9DEE-CA76BC1D7B65}" xr6:coauthVersionLast="36" xr6:coauthVersionMax="47" xr10:uidLastSave="{00000000-0000-0000-0000-000000000000}"/>
  <bookViews>
    <workbookView xWindow="0" yWindow="0" windowWidth="28800" windowHeight="12225" tabRatio="815" activeTab="2" xr2:uid="{00000000-000D-0000-FFFF-FFFF00000000}"/>
  </bookViews>
  <sheets>
    <sheet name="CTOS LEY 80-93, 1150-07 Y OTRAS" sheetId="1" r:id="rId1"/>
    <sheet name="TIENDA VIRTUAL" sheetId="3" r:id="rId2"/>
    <sheet name="CONVENIOS" sheetId="4" r:id="rId3"/>
  </sheets>
  <definedNames>
    <definedName name="_xlnm._FilterDatabase" localSheetId="2" hidden="1">CONVENIOS!$A$3:$N$34</definedName>
    <definedName name="_xlnm._FilterDatabase" localSheetId="0" hidden="1">'CTOS LEY 80-93, 1150-07 Y OTRAS'!$A$4:$Q$187</definedName>
  </definedNames>
  <calcPr calcId="191029"/>
</workbook>
</file>

<file path=xl/calcChain.xml><?xml version="1.0" encoding="utf-8"?>
<calcChain xmlns="http://schemas.openxmlformats.org/spreadsheetml/2006/main">
  <c r="L65" i="1" l="1"/>
  <c r="M62" i="1"/>
  <c r="M65" i="1"/>
  <c r="M57" i="1"/>
  <c r="M55" i="1"/>
  <c r="M29" i="1"/>
  <c r="L27" i="1" l="1"/>
  <c r="M27" i="1"/>
  <c r="M25" i="1"/>
  <c r="L24" i="1"/>
  <c r="M24" i="1"/>
  <c r="L23" i="1"/>
  <c r="M23" i="1"/>
  <c r="L21" i="1"/>
  <c r="M21" i="1"/>
  <c r="M20" i="1"/>
  <c r="L19" i="1"/>
  <c r="M19" i="1"/>
  <c r="L16" i="1"/>
  <c r="L15" i="1"/>
  <c r="M15" i="1"/>
  <c r="L14" i="1"/>
  <c r="M14" i="1"/>
  <c r="M13" i="1"/>
  <c r="L13" i="1"/>
  <c r="M11" i="1"/>
  <c r="O57" i="1"/>
</calcChain>
</file>

<file path=xl/sharedStrings.xml><?xml version="1.0" encoding="utf-8"?>
<sst xmlns="http://schemas.openxmlformats.org/spreadsheetml/2006/main" count="2504" uniqueCount="1036">
  <si>
    <t>NÚMERO DE CONTRATO</t>
  </si>
  <si>
    <t>FECHA SUSCRIPCIÓN CONTRATO</t>
  </si>
  <si>
    <t>OBJETO DEL CONTRATO</t>
  </si>
  <si>
    <t>MODALIDAD DE SELECCIÓN</t>
  </si>
  <si>
    <t>CLASE DE CONTRATO</t>
  </si>
  <si>
    <t>VALOR INICIAL DEL CONTRATO (En pesos)</t>
  </si>
  <si>
    <t>CONTRATISTA : NOMBRE COMPLETO</t>
  </si>
  <si>
    <t>TIPO DE SEGUIMIENTO</t>
  </si>
  <si>
    <t>INTERVENTOR : NOMBRE COMPLETO</t>
  </si>
  <si>
    <t>SUPERVISOR : NOMBRE COMPLETO</t>
  </si>
  <si>
    <t>PLAZO DEL CONTRATO</t>
  </si>
  <si>
    <t>ADICIONES : VALOR TOTAL</t>
  </si>
  <si>
    <t>ADICIONES : NÚMERO DE DÍAS</t>
  </si>
  <si>
    <t>FECHA INICIO CONTRATO</t>
  </si>
  <si>
    <t>FECHA LIQUIDACIÓN CONTRATO</t>
  </si>
  <si>
    <t>PORCENTAJE DE AVANCE FÍSICO REAL</t>
  </si>
  <si>
    <t>PORCENTAJE AVANCE PRESUPUESTAL REAL</t>
  </si>
  <si>
    <t/>
  </si>
  <si>
    <t>1 SI</t>
  </si>
  <si>
    <t>1 CONCURSO DE MÉRITOS ABIERTO</t>
  </si>
  <si>
    <t>1 ARRENDAMIENTO y/o ADQUISICIÓN DE INMUEBLES</t>
  </si>
  <si>
    <t>1 DV 0</t>
  </si>
  <si>
    <t>1 PERSONA NATURAL</t>
  </si>
  <si>
    <t>1 NIT</t>
  </si>
  <si>
    <t>1 SERIEDAD DE LA OFERTA</t>
  </si>
  <si>
    <t>1 INTERVENTOR</t>
  </si>
  <si>
    <t>1 ANTICIPOS</t>
  </si>
  <si>
    <t>1 ADICIÓN EN VALOR (DIFERENTE A PRÓRROGAS)</t>
  </si>
  <si>
    <t>2 NO</t>
  </si>
  <si>
    <t>2 CONTRATACIÓN DIRECTA</t>
  </si>
  <si>
    <t>2 COMODATO</t>
  </si>
  <si>
    <t>2 DV 1</t>
  </si>
  <si>
    <t>2 PERSONA JURÍDICA</t>
  </si>
  <si>
    <t>2 RUT - REGISTRO ÚNICO TRIBUTARIO</t>
  </si>
  <si>
    <t>2 CUMPLIMIENTO</t>
  </si>
  <si>
    <t>2 SUPERVISOR</t>
  </si>
  <si>
    <t>2 RUT - REGISTRO ÚNICO TRIBUTARO</t>
  </si>
  <si>
    <t>2 PAGO ANTICIPADO</t>
  </si>
  <si>
    <t>2 ADICIÓN EN TIEMPO (PRÓRROGAS)</t>
  </si>
  <si>
    <t>3 LICITACIÓN PÚBLICA</t>
  </si>
  <si>
    <t>3 COMPRAVENTA y/o SUMINISTRO</t>
  </si>
  <si>
    <t>3 DV 2</t>
  </si>
  <si>
    <t>3 P JURÍDICA - UNIÓN TEMPORAL o CONSORCIO</t>
  </si>
  <si>
    <t>3 CÉDULA DE CIUDADANÍA</t>
  </si>
  <si>
    <t>3 ESTABILIDAD_CALIDAD DE LA OBRA</t>
  </si>
  <si>
    <t>3 NO PACTADOS</t>
  </si>
  <si>
    <t>3 ADICIÓN EN VALOR y EN TIEMPO</t>
  </si>
  <si>
    <t>4 SELECCIÓN ABREVIADA</t>
  </si>
  <si>
    <t>4 DV 3</t>
  </si>
  <si>
    <t>4 NO SE DILIGENCIA INFORMACIÓN PARA ESTE FORMULARIO EN ESTE PERÍODO DE REPORTE</t>
  </si>
  <si>
    <t>4 CÉDULA DE EXTRANJERÍA</t>
  </si>
  <si>
    <t>4 PAGO DE SALARIOS_PRESTACIONES SOCIALES LEGALES</t>
  </si>
  <si>
    <t>4 NO SE HA ADICIONADO NI EN VALOR y EN TIEMPO</t>
  </si>
  <si>
    <t>5 MÍNIMA CUANTÍA</t>
  </si>
  <si>
    <t>5 CONSULTORÍA</t>
  </si>
  <si>
    <t>5 DV 4</t>
  </si>
  <si>
    <t>5 NO SE DILIGENCIA INFORMACIÓN PARA ESTE FORMULARIO EN ESTE PERÍODO DE REPORTE</t>
  </si>
  <si>
    <t>5 RESPONSABILIDAD EXTRACONTRACTUAL</t>
  </si>
  <si>
    <t>5 NO SE TIENE ESTE TIPO DE SEGUIMIENTO EN EL CONTRATO</t>
  </si>
  <si>
    <t>99999998 NO SE DILIGENCIA INFORMACIÓN PARA ESTE FORMULARIO EN ESTE PERÍODO DE REPORTE</t>
  </si>
  <si>
    <t>6 DV 5</t>
  </si>
  <si>
    <t>6 BUEN MANEJO_CORRECTA INVERSIÓN DEL ANTICIPO</t>
  </si>
  <si>
    <t>7 DV 6</t>
  </si>
  <si>
    <t>7 CALIDAD_CORRECTO FUNCIONAMIENTO DE LOS BIENES SUMISTRADOS</t>
  </si>
  <si>
    <t>8 DV 7</t>
  </si>
  <si>
    <t>8 CALIDAD DL SERVICIO</t>
  </si>
  <si>
    <t>9 DV 8</t>
  </si>
  <si>
    <t>9 CONTRATO D GARANTÍA BANCARIA</t>
  </si>
  <si>
    <t>10 INTERVENTORÍA</t>
  </si>
  <si>
    <t>10 DV 9</t>
  </si>
  <si>
    <t>10 CARTA DE CRÉDITO STAND-BY</t>
  </si>
  <si>
    <t>11 NO SE DILIGENCIA INFORMACIÓN PARA ESTE FORMULARIO EN ESTE PERÍODO DE REPORTE</t>
  </si>
  <si>
    <t>11 CONTRATO D GARANTÍA BANCARIA + CARTA D CRÉDITO STAND-BY</t>
  </si>
  <si>
    <t>12 OBRA PÚBLICA</t>
  </si>
  <si>
    <t>12 SERIEDAD D LA OFERTA + CUMPLIMIENTO</t>
  </si>
  <si>
    <t>13 SERIEDAD D LA OFERTA + ESTABILIDAD_CALIDAD D LA OBRA</t>
  </si>
  <si>
    <t>14 PRESTACIÓN DE SERVICIOS</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</si>
  <si>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</si>
  <si>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</si>
  <si>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</si>
  <si>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</si>
  <si>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SEGUROS</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</si>
  <si>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</si>
  <si>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</si>
  <si>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</si>
  <si>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</si>
  <si>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</si>
  <si>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</si>
  <si>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</si>
  <si>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</si>
  <si>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</si>
  <si>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</si>
  <si>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</si>
  <si>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</si>
  <si>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</si>
  <si>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</si>
  <si>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</si>
  <si>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</si>
  <si>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</si>
  <si>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</si>
  <si>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</si>
  <si>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</si>
  <si>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</si>
  <si>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</si>
  <si>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</si>
  <si>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</si>
  <si>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</si>
  <si>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</si>
  <si>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</si>
  <si>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</si>
  <si>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</si>
  <si>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</si>
  <si>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</si>
  <si>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</si>
  <si>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</si>
  <si>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</si>
  <si>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</si>
  <si>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</si>
  <si>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</si>
  <si>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NÚMERO DE ORDEN</t>
  </si>
  <si>
    <t>FECHA EXPEDICIÓN DE LA ORDEN</t>
  </si>
  <si>
    <t>OBJETO DE LA ORDEN</t>
  </si>
  <si>
    <t>VALOR TOTAL DE LA ORDEN</t>
  </si>
  <si>
    <t>PLAZO DE LA ORDEN</t>
  </si>
  <si>
    <t>1 ORDEN DE COMPRA</t>
  </si>
  <si>
    <t>2 ORDEN DE TRABAJO</t>
  </si>
  <si>
    <t>NÚMERO DE CONVENIO o CONTRATO</t>
  </si>
  <si>
    <t>FECHA SUSCRIPCIÓN CONVENIO o CONTRATO</t>
  </si>
  <si>
    <t>OBJETO DEL CONVENIO o CONTRATO</t>
  </si>
  <si>
    <t>VALOR TOTAL DEL CONVENIO o CONTRATO (En pesos)</t>
  </si>
  <si>
    <t>ENTIDAD : NOMBRE COMPLETO</t>
  </si>
  <si>
    <t>PLAZO</t>
  </si>
  <si>
    <t>FECHA INCIO CONVENIO o CONTRATO</t>
  </si>
  <si>
    <t>FECHA TERMINACIÓN CONVENIO o CONTRATO</t>
  </si>
  <si>
    <t>FECHA LIQUIDACIÓN CONVENIO o CONTRATO</t>
  </si>
  <si>
    <t>2022/01/25</t>
  </si>
  <si>
    <t>2022/01/26</t>
  </si>
  <si>
    <t>2022/02/01</t>
  </si>
  <si>
    <t>2022/07/31</t>
  </si>
  <si>
    <t>2022/01/27</t>
  </si>
  <si>
    <t>2022/12/31</t>
  </si>
  <si>
    <t>2022/01/28</t>
  </si>
  <si>
    <t>2022/06/30</t>
  </si>
  <si>
    <t>2022/12/24</t>
  </si>
  <si>
    <t>2022/12/23</t>
  </si>
  <si>
    <t>2022/03/16</t>
  </si>
  <si>
    <t>2022/12/30</t>
  </si>
  <si>
    <t>2022/08/05</t>
  </si>
  <si>
    <t>2022/12/22</t>
  </si>
  <si>
    <t>2022/03/30</t>
  </si>
  <si>
    <t>2022/10/31</t>
  </si>
  <si>
    <t>2022/03/31</t>
  </si>
  <si>
    <t>2021/10/01</t>
  </si>
  <si>
    <t>2021/10/25</t>
  </si>
  <si>
    <t>2021/10/27</t>
  </si>
  <si>
    <t>2021/11/04</t>
  </si>
  <si>
    <t>2021/11/26</t>
  </si>
  <si>
    <t>2021/12/16</t>
  </si>
  <si>
    <t>2021/12/01</t>
  </si>
  <si>
    <t>2021/12/13</t>
  </si>
  <si>
    <t>2022/05/15</t>
  </si>
  <si>
    <t>2021/12/30</t>
  </si>
  <si>
    <t>2021/12/20</t>
  </si>
  <si>
    <t>2021/12/21</t>
  </si>
  <si>
    <t>2022/03/29</t>
  </si>
  <si>
    <t>2021/12/28</t>
  </si>
  <si>
    <t>2020/12/30</t>
  </si>
  <si>
    <t>2019/10/24</t>
  </si>
  <si>
    <t>ORGANIZACIÓN TERPEL S.A.</t>
  </si>
  <si>
    <t>049 DE 2017</t>
  </si>
  <si>
    <t>2017/06/13</t>
  </si>
  <si>
    <t>ENTREGA A TÍTULO DE COMODATO O PRÉSTAMO DE USO AL COMODATARIO, IMPRESORAS, PARA LOS DESPACHOS JUDICIALES Y ADMINISTRATIVOS DEL NIVEL CENTRAL, CUYA DESCRIPCIÓN SE RELACIONA EN LA CLÁUSULA SEGUNDA DEL PRESENTE CONTRATO.</t>
  </si>
  <si>
    <t>MARIO FERNANDO SARRIA VILLOTA</t>
  </si>
  <si>
    <t>2017/06/30</t>
  </si>
  <si>
    <t>096 DE 2018</t>
  </si>
  <si>
    <t>REALIZAR EL DISEÑO, ESTRUCTURACIÓN, IMPRESIÓN Y APLICACIÓN DE PRUEBAS PSICOTÉCNICAS, DE CONOCIMIENTOS, COMPETENCIAS, Y/O APTITUDES PARA LOS CARGOS DE FUNCIONARIOS.</t>
  </si>
  <si>
    <t>UNIVERSIDAD NACIONAL DE COLOMBIA</t>
  </si>
  <si>
    <t>3 SUPERVISOR</t>
  </si>
  <si>
    <t>JUDITH MORANTE GARCIA</t>
  </si>
  <si>
    <t>164 DE 2018</t>
  </si>
  <si>
    <t>2018/10/24</t>
  </si>
  <si>
    <t>PRESTAR EL SERVICIO DE CORREO DE CARÁCTER ADMINISTRATIVO Y MISIONAL NO CUBIERTO POR FRANQUICIA, QUE REQUIERAN LAS ALTAS CORTES Y DEMÁS DESPACHOS JUDICIALES Y ADMINISTRATIVOS DE LA RAMA JUDICIAL A NIVEL NACIONAL.</t>
  </si>
  <si>
    <t>SERVICIOS POSTALES NACIONALES SA</t>
  </si>
  <si>
    <t>GLORIA MERCEDES MORA</t>
  </si>
  <si>
    <t>2018/11/01</t>
  </si>
  <si>
    <t>2021/11/30</t>
  </si>
  <si>
    <t>166 DE 2018</t>
  </si>
  <si>
    <t>2018/10/26</t>
  </si>
  <si>
    <t>SUMINISTRO DE GASOLINA A TRAVES DEL SISTEMA DE CONTRO DE CHIPS</t>
  </si>
  <si>
    <t>PIO ALONSO PEREZ</t>
  </si>
  <si>
    <t>189 DE 2018</t>
  </si>
  <si>
    <t>2018/11/16</t>
  </si>
  <si>
    <t>PRESTAR EL SERVICIO DE VIGILANCIA Y SEGURIDAD PRIVADA EN LAS SEDES DONDE FUNCIONAN LAS ALTAS CORTES Y DEMAS INMUEBLES A CARGO DE LA DEAJ.</t>
  </si>
  <si>
    <t>SEGURIDAD CENTRAL LTDA</t>
  </si>
  <si>
    <t>WILLIAM RAFAEL MULFORD VELASQUEZ</t>
  </si>
  <si>
    <t>2021/11/10</t>
  </si>
  <si>
    <t>201 DE 2018</t>
  </si>
  <si>
    <t>2018/11/28</t>
  </si>
  <si>
    <t>PRESTAR EL SERVICIO DE INTERMEDIACIÓN DE SEGUROS,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</si>
  <si>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UNION TEMPORAL JARGU SA CORREDORES DE SEGUROS-SEGUROS BETA SA</t>
  </si>
  <si>
    <t>PABLO ENRIQUE HUERTAS PORRAS</t>
  </si>
  <si>
    <t>2018/12/01</t>
  </si>
  <si>
    <t>208 DE 2018</t>
  </si>
  <si>
    <t>2018/11/30</t>
  </si>
  <si>
    <t>CONCEDER POR PARTE DEL ARRENDADOR AL ARRENDATARIO EL USO Y GOCE DE LA OFICINA 201 DEL EDIFICIO CALLE REAL UBICADO EN LA CARRERA 7  16-56 DE BOGOTA</t>
  </si>
  <si>
    <t>COMERCIALIZADORA KAYSSER CK SAS</t>
  </si>
  <si>
    <t>2021/12/31</t>
  </si>
  <si>
    <t>209 DE 2018</t>
  </si>
  <si>
    <t>CONCEDER POR PARTE DEL ARRENDADOR AL ARRENDATARIO EL USO Y GOCE DE LOS INTERIORES 14 Y 15 DEL EDIFICIO COMPLEJO VIRREY SOLIS  UBICADO EN LA CALLE 11B 9-33 DE BOGOTA</t>
  </si>
  <si>
    <t>210 DE 2018</t>
  </si>
  <si>
    <t>CONCEDER POR PARTE DEL ARRENDADOR AL ARRENDATARIO EL USO Y GOCE DEL EDIFICIO EL AMERICANO UBICADO EN LA CALLE 12 9-34 Y LOS PISOS 2 Y 3 DEL  COMPLEJO VIRREY SOLIS  UBICADO EN LA CALLE 11B 9-28 DE BOGOTA</t>
  </si>
  <si>
    <t>216 DE 2018</t>
  </si>
  <si>
    <t>2018/12/14</t>
  </si>
  <si>
    <t>PRESTAR EL SERVICIO DE MANTENIMIENTO PREVENTIVO Y CORRECTIVO PARA LAS MOTOCICLETAS MARCA YAMAHA AL SERVICIO DE LAS ALTAS CORTES Y LA DIRECCION EJECUTIVA DE ADMINISTRACION JUDICIAL, INCLUIDOS REPUESTOS ORIGINALES Y/O GENUINOS.</t>
  </si>
  <si>
    <t>YAMAHA SA INCOLMOTOS</t>
  </si>
  <si>
    <t>2018/12/17</t>
  </si>
  <si>
    <t>PIO ALFONSO PEREZ GARCIA</t>
  </si>
  <si>
    <t>2018/12/18</t>
  </si>
  <si>
    <t>217 DE 2018</t>
  </si>
  <si>
    <t>PRESTAR EL SERVICIO DE MANTENIMIENTO PREVENTIVO Y CORRECTIVO PARA LAS MOTOCICLETAS MARCA SUZUKI AL SERVICIO DE LAS ALTAS CORTES Y LA DIRECCION EJECUTIVA DE ADMINISTRACION JUDICIAL, INCLUIDOS REPUESTOS ORIGINALES Y/O GENUINOS.</t>
  </si>
  <si>
    <t>BERMOTOS SA</t>
  </si>
  <si>
    <t>2018/12/19</t>
  </si>
  <si>
    <t>221 DE 2018</t>
  </si>
  <si>
    <t>PRESTAR EL SERVICIO DE MANTENIMIENTO PARA LOS ASCENSORES EXISTENTES Y EN FUNCIONAMIENTO EN LA CALLE 72 Nº 7-96 DE BOGOTA, SEDE DE LA DIRECCIÓN EJECUTIVA DE ADMINISTRACIÓN JUDICIAL Y EN LA CARRERA 8 Nº 12A-19, EDIFICIO SEDE ANEXA DE BOGOTÁ.</t>
  </si>
  <si>
    <t>ASCENSORES SCHINDLER DE COLOMBIA</t>
  </si>
  <si>
    <t>DIANA JAHEL BIUTRAGO</t>
  </si>
  <si>
    <t>2018/12/20</t>
  </si>
  <si>
    <t>223 DE 2018</t>
  </si>
  <si>
    <t>REALIZAR LA INTERVENTORIA INTEGRAL PARA LOS SERVICIOS DE CONECTIVIDAD, DATACENTER, VIDEOCONFERENCIAS, CORREO ELECTRONICO Y MESA DE AYUDA CONTRATADOS POR LA NACION- CSJ</t>
  </si>
  <si>
    <t>2018/12/24</t>
  </si>
  <si>
    <t>MARIO FERNANDO SARRIA</t>
  </si>
  <si>
    <t>2022/08/09</t>
  </si>
  <si>
    <t>228 DE 2018</t>
  </si>
  <si>
    <t>2018/12/26</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</si>
  <si>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</si>
  <si>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TRANSPORTE COCOCARGA LTDA-TRANSCOCOL LTDA.</t>
  </si>
  <si>
    <t>AURA LIBIA ROJAS</t>
  </si>
  <si>
    <t>2018/12/27</t>
  </si>
  <si>
    <t>229 DE 2018</t>
  </si>
  <si>
    <t>PRESTAR EL SERVICIO DE MANTENIMIENTO PREVENTIVO Y CORRECTIVO PARA LOS VEHÍCULOS MARCA TOYOTA AL SERVICIO DE LAS ALTAS CORTES Y LA DIRECCIÓN EJECUTIVA DE ADMINISTRACIÓN JUDICIAL, INCLUIDOS REPUESTOS ORIGINALES Y/O GENUINOS.</t>
  </si>
  <si>
    <t>TOYONORTE LTDA</t>
  </si>
  <si>
    <t>2018/12/28</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</si>
  <si>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</si>
  <si>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</si>
  <si>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</si>
  <si>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</si>
  <si>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</si>
  <si>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</si>
  <si>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234 DE 2018</t>
  </si>
  <si>
    <t>PRESTAR EL SERVICIO DE MESA DE AYUDA GLOBAL Y CENTRALIZADA PARA EL SOPORTE TECNOLÓGICO A LA RAMA JUDICIAL A NIVEL NACIONAL, INCLUYENDO SERVICIO DE MANTENIMIENTO PREVENTIVO Y CORRECTIVO CON SUMINISTRO DE REPUESTOS</t>
  </si>
  <si>
    <t>UNION TEMPORAL ICOM 2018</t>
  </si>
  <si>
    <t>2018/12/31</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</si>
  <si>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</si>
  <si>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</si>
  <si>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</si>
  <si>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</si>
  <si>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</si>
  <si>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PRECAR LTDA</t>
  </si>
  <si>
    <t>240 DE 2018</t>
  </si>
  <si>
    <t>REALIZAR OBRAS DE CONSTRUCCIÓN DE LA SEDE DE LOS TRIBUNALES DE GUADALAJARA DE BUGA, VALLE.</t>
  </si>
  <si>
    <t>CONSORCIO BOGOTA 2018</t>
  </si>
  <si>
    <t>ELSA TORRES ARENALES</t>
  </si>
  <si>
    <t>242 DE 2018</t>
  </si>
  <si>
    <t>CONTRATO DE SEGUROS</t>
  </si>
  <si>
    <t>LA PREVISORA - UNION TEMPORAL LA PREVISORA , ALLIANZ, CHUBB, MAPFRE, AXA COLPATRIA/UNION TEMPORAL LA PREVISORA , ALLIANZ, SURAMERICANA,  MAPFRE, AXA COLPATRIA</t>
  </si>
  <si>
    <t>2018/12/30</t>
  </si>
  <si>
    <t>075 DE 2019</t>
  </si>
  <si>
    <t>2019/07/04</t>
  </si>
  <si>
    <t>PRESTAR EL SERVICIO DE MANTENIMIENTO INTEGRAL, INCLUYENDO LOS REPUESTOS, PARA LOS EQUIPOS DE SEGURIDAD INSTALADOS EN EL PALACIO DE JUSTICIA “ALFONSO REYES ECHANDIA” DE BOGOTÁ Y SEDES ANEXAS</t>
  </si>
  <si>
    <t>UNION TEMPORAL SECURITY SYSTEMS 2019</t>
  </si>
  <si>
    <t>2019/07/05</t>
  </si>
  <si>
    <t>WILLIAM RAFAEL MULFORD</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</si>
  <si>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</si>
  <si>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</si>
  <si>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</si>
  <si>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ORGANIZACIÓN SANTA MARIA SAS</t>
  </si>
  <si>
    <t>2019/09/16</t>
  </si>
  <si>
    <t>JUAN DE JESUS HERNANDEZ</t>
  </si>
  <si>
    <t>149 DE 2019</t>
  </si>
  <si>
    <t>2019/09/20</t>
  </si>
  <si>
    <t>CONSTRUCCIÓN DEL APLICATIVO DE NÓMINA Y SUS MÓDULOS COMPLEMENTARIOS, INCLUIDO EL ANÁLISIS, DISEÑO, DESARROLLO, MIGRACIÓN, IMPLEMENTACIÓN Y DESPLIEGUE BAJO LA MODALIDAD DE FÁBRICA DE SOFTWARE</t>
  </si>
  <si>
    <t>UNION TEMPORAL CSJNOM</t>
  </si>
  <si>
    <t>2019/09/25</t>
  </si>
  <si>
    <t>NELSON ORLANDO JIMENEZ PEÑA</t>
  </si>
  <si>
    <t>196 DE 2019</t>
  </si>
  <si>
    <t>2019/12/05</t>
  </si>
  <si>
    <t>DISEÑO, DESARROLLO E IMPLEMENTACIÓN DE UN SOFTWARE DE GESTIÓN INTEGRADO PARA LOS PROCESOS DE SELECCIÓN Y CALIFICACIÓN DE SERVICIOS DE FUNCIONARIOS Y EMPLEADOS DE LA RAMA JUDICIAL A NIVEL CENTRAL Y SECCIONAL.</t>
  </si>
  <si>
    <t>SOPORTE LOGICO LTDA</t>
  </si>
  <si>
    <t>2019/12/16</t>
  </si>
  <si>
    <t>WILSON FERNANDO MUÑOZ ESPITIA</t>
  </si>
  <si>
    <t>2019/12/30</t>
  </si>
  <si>
    <t>217 DE 2019</t>
  </si>
  <si>
    <t>PRESTAR EL SERVICIO DE PUBLICACIÓN DE AVISOS DE PRENSA EN DIARIOS DE AMPLIA CIRCULACIÓN NACIONAL, QUE REQUIERA LA RAMA JUDICIAL</t>
  </si>
  <si>
    <t>ACCESO DIRECTO ASOCIADOS SAS</t>
  </si>
  <si>
    <t>DIANA JAHEL BUITRAGO</t>
  </si>
  <si>
    <t>2019/12/31</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</si>
  <si>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</si>
  <si>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</si>
  <si>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UNION TEMPORALFORMACION JUDICIAL 2019</t>
  </si>
  <si>
    <t>2022/03/15</t>
  </si>
  <si>
    <t>SERGIO LUIS DUARTE LOBO</t>
  </si>
  <si>
    <t>086 DE 2020</t>
  </si>
  <si>
    <t>2020/06/02</t>
  </si>
  <si>
    <t>ELABORAR E IMPRIMIR LAS TARJETAS PROFESIONALES DE ABOGADO</t>
  </si>
  <si>
    <t>IDENTIFICACIÓN PLÁSTICA S.A.S</t>
  </si>
  <si>
    <t>RAÚL SILVA MARTA</t>
  </si>
  <si>
    <t>158 DE 2020</t>
  </si>
  <si>
    <t>2020/11/10</t>
  </si>
  <si>
    <t>Prestar el servicio de fotocopiado en las sedes donde funcionan las Altas Cortes y la Dirección Ejecutiva de Administración Judicial.</t>
  </si>
  <si>
    <t>SOLUTION COPY LTDA</t>
  </si>
  <si>
    <t>2020/12/20</t>
  </si>
  <si>
    <t>173 DE 2020</t>
  </si>
  <si>
    <t>2020/12/14</t>
  </si>
  <si>
    <t>Prestar el servicio de digitalización de los expedientes de los procesos judiciales y/o documentos de la Rama Judicial que se encuentran en gestión en los diferentes despachos judiciales del nivel central.</t>
  </si>
  <si>
    <t>EVOLUTION TECNHOLOGIES GROUP SAS</t>
  </si>
  <si>
    <t>CARLOS ANDRES GOMEZ GOMEZ</t>
  </si>
  <si>
    <t>2020/12/21</t>
  </si>
  <si>
    <t>2022/07/30</t>
  </si>
  <si>
    <t>175 DE 2020</t>
  </si>
  <si>
    <t>2020/12/17</t>
  </si>
  <si>
    <t>PRESTAR LOS SERVICIOSPARA EL AGENDAMIENTO, REALIZACIÓN Y GRABACIÓN DE AUDIENCIAS VIRTUALES EN LA RAMA JUDICIAL A NIVEL NACIONAL, INCLUYENDO AQUELLOS RELACIONADOS CON LAS PLATAFORMAS DE VIDEOCONFERENCIAS Y DE GRABACIONES.</t>
  </si>
  <si>
    <t>APICOM SAS</t>
  </si>
  <si>
    <t>2020/12/29</t>
  </si>
  <si>
    <t>CARLOS FERNANDO GALINDO CASTRO</t>
  </si>
  <si>
    <t>2021/01/28</t>
  </si>
  <si>
    <t>178 DE 2020</t>
  </si>
  <si>
    <t>2020/12/16</t>
  </si>
  <si>
    <t>ADQUIRIR E INTEGRAR EQUIPOS TECNOLÓGICOS PARA LA REALIZACIÓN DE AUDIENCIAS; EN PARTICULAR, ELEMENTOS DE CAPTURA, PROCESAMIENTO Y REPRODUCCIÓN DE AUDIO Y VIDEO Y RELACIONADOS.</t>
  </si>
  <si>
    <t>UNION TEMPORAL GRUPO DE TECNOLOGIA PARA AUDIENCIAS 202</t>
  </si>
  <si>
    <t>2022/06/29</t>
  </si>
  <si>
    <t>187 DE 2020</t>
  </si>
  <si>
    <t>2020/12/23</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</si>
  <si>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</si>
  <si>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INGENIERÍA Y SOLUCIONESINSOL S.A.S.</t>
  </si>
  <si>
    <t>2020/12/28</t>
  </si>
  <si>
    <t>JOAQUIN MAURICIO DIAZ</t>
  </si>
  <si>
    <t>2021/01/05</t>
  </si>
  <si>
    <t>191 DE 2020</t>
  </si>
  <si>
    <t>SUMINISTRO E INSTALACIÓN MOBILIARIO PARA DISTINTAS SEDES JUDICIALES EN EL TERRITORIO NACIONAL.</t>
  </si>
  <si>
    <t>HIMHER Y COMPAÑÍA S.A. SOCIEDAD DE FAMILIA</t>
  </si>
  <si>
    <t>2021/01/06</t>
  </si>
  <si>
    <t>INSERGROUP ISG SAS</t>
  </si>
  <si>
    <t>192 DE 2020</t>
  </si>
  <si>
    <t>PRESTAR EL SERVICIO DE INTERVENTORÍA TÉCNICA, ADMINISTRATIVA Y FINANCIERA AL CONTRATO DE SUMINISTRO E INSTALACIÓN DE MOBILIARIO PARA DISTINTAS SEDES JUDICIALES EN EL TERRITORIO NACIONAL.</t>
  </si>
  <si>
    <t>JUAN MANUEL PIÑEROS</t>
  </si>
  <si>
    <t>194 DE 2020</t>
  </si>
  <si>
    <t>CONTRATAR LA PRESTACIÓN DEL SERVICIO DE FÁBRICA DE SOFTWARE PARA LA RAMA JUDICIAL, QUE INCLUYA DESARROLLOS, MANTENIMIENTO Y SOPORTE PARA APLICATIVOS DE LA ENTIDAD.</t>
  </si>
  <si>
    <t>CONSORCIO FABRICA CSJ S&amp;S 2020</t>
  </si>
  <si>
    <t>2021/01/04</t>
  </si>
  <si>
    <t>197 DE 2020</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</si>
  <si>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</si>
  <si>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</si>
  <si>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</si>
  <si>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2022/01/11</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</si>
  <si>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</si>
  <si>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</si>
  <si>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</si>
  <si>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2021/01/18</t>
  </si>
  <si>
    <t>199 DE 2020</t>
  </si>
  <si>
    <t>REALIZAR LOS ESTUDIOS TÉCNICOS, DISEÑOS Y LA OBTENCIÓN DE LA LICENCIA DE CONSTRUCCIÓN PARA EL BLOQUE ANEXO DEL PALACIO DE JUSTICIA DE RIOHACHA - GUAJIRA.</t>
  </si>
  <si>
    <t>CONSORCIO BASSMICH</t>
  </si>
  <si>
    <t>2022/01/04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</si>
  <si>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</si>
  <si>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</si>
  <si>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</si>
  <si>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2022/08/15</t>
  </si>
  <si>
    <t>201 DE 2020</t>
  </si>
  <si>
    <t>REALIZAR ESTUDIOS Y DISEÑOS DE SEDES JUDICIALES EN EL TERRITORIO NACIONAL.</t>
  </si>
  <si>
    <t>CONSORCIOP Y C SEDES JUDICIALES</t>
  </si>
  <si>
    <t>2021/01/21</t>
  </si>
  <si>
    <t>JMS INGENIERIA Y ARQUITECTURA SAS</t>
  </si>
  <si>
    <t>2022/06/13</t>
  </si>
  <si>
    <t>203 DE 2020</t>
  </si>
  <si>
    <t>EJERCER LA INTERVENTORÍA TÉCNICA, ADMINISTRATIVA, JURÍDICA, FINANCIERA, CONTABLE Y AMBIENTAL AL CONTRATO QUE RESULTE ADJUDICADO DEL CONCURSO DE MÉRITOS, CUYO OBJETO ES REALIZAR ESTUDIOS Y DISEÑOS DE SEDES JUDICIALES EN EL TERRITORIO NACIONAL</t>
  </si>
  <si>
    <t>MARCO ANTONIO CUESTA GARCIA</t>
  </si>
  <si>
    <t>ELKIN GUSTAVO CORREA LEON</t>
  </si>
  <si>
    <t>040 DE 2021</t>
  </si>
  <si>
    <t>2021/04/04</t>
  </si>
  <si>
    <t>REALIZAR OBRAS DE CONSTRUCCIÓN SEDE JUDICIAL DE SOGAMOSO BOYACÁ</t>
  </si>
  <si>
    <t>CONSORCIO CONSTRUIR</t>
  </si>
  <si>
    <t>PABLO ENRIQUE HUERTAS</t>
  </si>
  <si>
    <t>042 DE 2021</t>
  </si>
  <si>
    <t>2021/04/22</t>
  </si>
  <si>
    <t>PRESTAR LOS SERVICIOS DE RECOLECCIÓN, TRANSPORTE, ALMACENAMIENTO TEMPORAL, TRATAMIENTO, APROVECHAMIENTO Y DISPOSICIÓN FINAL DE RESIDUOS PELIGROSOS Y ESPECIALES GENERADOS POR LA RAMA JUDICIAL EN LAS SEDES DEL NIVEL CENTRAL</t>
  </si>
  <si>
    <t>SERVIECOLOGICO SAS</t>
  </si>
  <si>
    <t>2021/04/26</t>
  </si>
  <si>
    <t>CAROLINA RODRIGUEZ ESTUPIÑAN</t>
  </si>
  <si>
    <t>043 DE 2021</t>
  </si>
  <si>
    <t>2021/04/23</t>
  </si>
  <si>
    <t>PRESTAR EL SERVICIO DE VIGÍAS DE LA SALUD EN LAS SEDES DEL NIVEL CENTRAL DE LA RAMA JUDICIAL</t>
  </si>
  <si>
    <t>SERVICIOS EN SALUD ANDINA LTDA.</t>
  </si>
  <si>
    <t>BELKIS EUGENIA GUTIERREZ</t>
  </si>
  <si>
    <t>2021/05/04</t>
  </si>
  <si>
    <t>046 DE 2021</t>
  </si>
  <si>
    <t>2021/05/10</t>
  </si>
  <si>
    <t>ADQUIRIR EL LICENCIAMIENTO Y PRESTAR LOS SERVICIOS PARA LA IMPLEMENTACIÓN DE LA PLATAFORMA PARA EL SISTEMA INTEGRADO ÚNICO DE GESTIÓN JUDICIAL -SIUGJ- DE LA RAMA JUDICIAL DE LA REPÚBLICA DE COLOMBIA.</t>
  </si>
  <si>
    <t>CONSORCIO LINKTIC - MUSCOGEE RAMA JUDICIAL</t>
  </si>
  <si>
    <t>2021/05/18</t>
  </si>
  <si>
    <t>CONSORCIO INTERVENTORÍA SGJ</t>
  </si>
  <si>
    <t>2022/07/13</t>
  </si>
  <si>
    <t>052 DE 2021</t>
  </si>
  <si>
    <t>2021/05/19</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</si>
  <si>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</si>
  <si>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2021/05/25</t>
  </si>
  <si>
    <t>053 DE 2021</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</si>
  <si>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</si>
  <si>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</si>
  <si>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</si>
  <si>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2021/05/20</t>
  </si>
  <si>
    <t>DIANA LUCIA TORRES ORTIZ</t>
  </si>
  <si>
    <t>2021/05/21</t>
  </si>
  <si>
    <t>PRESTAR LOS SERVICIOS PROFESIONALES DE INGENIERO DE SISTEMAS EN EL GRUPO ESTRATÉGICO DE PROYECTOS DEL CONSEJO SUPERIOR DE LA JUDICATURA EN EL ROL DE ANALISTA DE GESTIÓN DE INFORMACIÓN.</t>
  </si>
  <si>
    <t>063 DE 2021</t>
  </si>
  <si>
    <t>PRESTAR LOS SERVICIOS PROFESIONALES DE INGENIERO DE SISTEMAS EN EL GRUPO ESTRATÉGICO DE PROYECTOS DEL CONSEJO SUPERIOR DE LA JUDICATURA EN EL ROL DE ANALISTA DE PROYECTOS TI.</t>
  </si>
  <si>
    <t>HECTOR OSWALDO BONILLA RODRIGUEZ</t>
  </si>
  <si>
    <t>OSWALDO USECHE ACEVEDO</t>
  </si>
  <si>
    <t>089 DE 2021</t>
  </si>
  <si>
    <t>2021/07/12</t>
  </si>
  <si>
    <t>REALIZAR EL DISEÑO Y DIAGRAMACIÓN DE INFORMACIÓN PARA FORMATOS IMPRESOS Y ELECTRÓNICOS Y SU CORRESPONDIENTE IMPRESIÓN O GRABACIÓN.</t>
  </si>
  <si>
    <t>IMPRENTA NACIONAL DE COLOMBIA</t>
  </si>
  <si>
    <t>2021/08/03</t>
  </si>
  <si>
    <t>2022/05/20</t>
  </si>
  <si>
    <t>095 DE 2021</t>
  </si>
  <si>
    <t>2021/07/27</t>
  </si>
  <si>
    <t>CONTRATAR A MONTO AGOTABLE, LOS SERVICIOS DE ORGANIZACIÓN, PRODUCCIÓN Y EJECUCIÓN DE ACTIVIDADES ACADÉMICAS EN MODALIDAD VIRTUAL, PRESENCIAL Y MIXTAS CONTENIDAS EN EL PLAN DE FORMACIÓN 2021 DE LA RAMA JUDICIAL.</t>
  </si>
  <si>
    <t>TELEVISION REGIONAL DEL ORIENTE LTDA CANAL TRO – TRO LTDA</t>
  </si>
  <si>
    <t>DIANA MARITZA OLAYA RIOS</t>
  </si>
  <si>
    <t>108 DE 2021</t>
  </si>
  <si>
    <t>2021/09/15</t>
  </si>
  <si>
    <t>CUSTODIAR Y ACTUALIZAR LAS CARPETAS DE TARJETAS PROFESIONALES DE ABOGADO</t>
  </si>
  <si>
    <t>SKAPHE TECNOLOGIA SAS</t>
  </si>
  <si>
    <t>2021/09/17</t>
  </si>
  <si>
    <t>ELIZABETH ROMERO</t>
  </si>
  <si>
    <t>2022/08/18</t>
  </si>
  <si>
    <t>2021/09/03</t>
  </si>
  <si>
    <t>2021/09/20</t>
  </si>
  <si>
    <t>112 DE 2021</t>
  </si>
  <si>
    <t>REALIZAR LAS OBRAS DE MANTENIMIENTO DE LA CUBIERTAS Y TERRAZAS DEL PALACIO DE JUSTICIA ALFONSO REYES ECHANDÍA DE BOGOTA</t>
  </si>
  <si>
    <t>UNION TEMPORAL ARE</t>
  </si>
  <si>
    <t>CONSORCIO SUPERIOR</t>
  </si>
  <si>
    <t>120 DE 2021</t>
  </si>
  <si>
    <t>ADQUISICIÓN DE SERVICIOS, ELEMENTOS Y RECURSOS PARA CENTROS DE DATOS PROPIOS DE LARAMA JUDICIAL, QUE INCORPORA LA ADQUISICIÓN DE SERVICIOS DE SOPORTE TECNOLÓGICO DELSISTEMA DE COPIAS DE RESPALDO (BACKUP) Y LA AMPLIACIÓN DEL LICENCIAMIENTO PARA SUCOMPONENTE DE SOFTWARE.</t>
  </si>
  <si>
    <t>STP CONSULTORES SAS</t>
  </si>
  <si>
    <t>2021/09/28</t>
  </si>
  <si>
    <t>WILLIAM CRUZ FORERO</t>
  </si>
  <si>
    <t>2022/06/12</t>
  </si>
  <si>
    <t>121 DE 2021</t>
  </si>
  <si>
    <t>ADQUIRIR E INTEGRAR EQUIPOS TECNOLÓGICOS PARA LA REALIZACIÓN DE AUDIENCIAS; ENPARTICULAR, ELEMENTOS DE CAPTURA, PROCESAMIENTO Y REPRODUCCIÓN DE AUDIO Y VIDEO Y RELACIONADOS</t>
  </si>
  <si>
    <t>AV DESIGN COLOMBIA SAS</t>
  </si>
  <si>
    <t>2021/09/23</t>
  </si>
  <si>
    <t>CONSORCIO TECNOLOGIA 2021</t>
  </si>
  <si>
    <t>2021/10/06</t>
  </si>
  <si>
    <t>124 DE 2021</t>
  </si>
  <si>
    <t>ELABORAR EL INVENTARIO DOCUMENTAL EN ESTADO NATURAL PARA EXPEDIENTES DE LOS PROCESOSJUDICIALES, QUE SE ENCUENTRAN UBICADOS EN LA CIUDAD DE BOGOTÁ.</t>
  </si>
  <si>
    <t>GRUPO EMPRESARIAL SOLUCIONES CUATRO EN UNO SAS</t>
  </si>
  <si>
    <t>125 DE 2021</t>
  </si>
  <si>
    <t>DISEÑAR Y APLICAR LA ENCUESTA DE PERCEPCIÓN SOBRE EL SERVICIO DE JUSTICIA POR JURISDICCIÓN,ESPECIALIDAD Y CON ENFOQUE TERRITORIAL.</t>
  </si>
  <si>
    <t>PROYECTAMOS COLOMBIA SAS</t>
  </si>
  <si>
    <t>LUIS ANTONIO SUAREZ ALBA</t>
  </si>
  <si>
    <t>128 DE 2021</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</si>
  <si>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</si>
  <si>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</si>
  <si>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132 DE 2021</t>
  </si>
  <si>
    <t>REALIZAR LA INTERVENTORIA INTEGRAL AL CONTGRATO DE ADQUISICION E INTEGRACION DE EQUIIPOS TECNOLOGICOS PARA LA REALIZACION DE AUDIENCIAS; EN PARTICULAR, ELEMENTOS DE CAPTURA, PROCESAMIENTO Y REPRODUCCIÓN DE AUDIO Y VIDEO Y RELACIONADOS.</t>
  </si>
  <si>
    <t>2021/10/07</t>
  </si>
  <si>
    <t>2022/08/06</t>
  </si>
  <si>
    <t>135 DE 2021</t>
  </si>
  <si>
    <t>2021/10/11</t>
  </si>
  <si>
    <t>CONSULTORÍA DE CALCULO Y DISEÑO DE INGENIERIA CONCEPTUAL Y BASICA DE LA RED CONTRA INCENDIOS Y SISTEMA DE DETECCIÓN DE INCENDIOS PARA EL PALACIO DE JUSTIIA DE BOGOTA “AFONSO REYES ECHANDIA”, SEDE ANEXA CALLE 72.</t>
  </si>
  <si>
    <t>AGNIS S A S</t>
  </si>
  <si>
    <t>2021/10/15</t>
  </si>
  <si>
    <t>NESTOR ABDOM MESA HERRERA</t>
  </si>
  <si>
    <t>2022/01/31</t>
  </si>
  <si>
    <t>2021/10/21</t>
  </si>
  <si>
    <t>139 DE 2021</t>
  </si>
  <si>
    <t>INTERVENTORIA TECNICA, AMBIENTAL, ADMINISTRATIVA, JURIDICA, FINANCIERA Y CONTABLE AL MANTENIMIENTO DE CUBIERTAS Y TERRAZAS DEL PALACIO DE JUSTICIA “ALFONSO REYES ECHANDIA” DE BOGOTA.</t>
  </si>
  <si>
    <t>CONSORCIO INTER CSJ 2021</t>
  </si>
  <si>
    <t>DANIEL MERCHAN CEPEDA</t>
  </si>
  <si>
    <t>141 DE 2021</t>
  </si>
  <si>
    <t>ADQUIRIR UTILES DE ESCRITORIO Y DE OFICINA CON DESTINO A LA RAMA JUDICIAL</t>
  </si>
  <si>
    <t>INSTITUCIONAL  STAR SERVICES LTDA</t>
  </si>
  <si>
    <t>2022/07/09</t>
  </si>
  <si>
    <t>2021/10/26</t>
  </si>
  <si>
    <t>UNIVERSIDAD DE LOS ANDES</t>
  </si>
  <si>
    <t>145 DE 2021</t>
  </si>
  <si>
    <t>SUMINISTRO TIQUETES AEREOS NACIONALES E INTERNACIONALES PARA LA RAMA JUDICIAL</t>
  </si>
  <si>
    <t>VIAJA POR EL MUNDO WEB / NICKISIX 360 S A S</t>
  </si>
  <si>
    <t>2021/11/03</t>
  </si>
  <si>
    <t>JUAN DE JESUS HERNANDEZ MARTINEZ</t>
  </si>
  <si>
    <t>148 DE 2021</t>
  </si>
  <si>
    <t>PRESTAR LOS SERVICIOS PARA DIAGNOSTICAR EL ESTADO ACTUAL DEL GOBIERNO  GESTION DE LA T&amp;I,  PROPONER N MODELO DE GOBIERNO DE TI PARA LA NACION  CONSEJO SUPERIOR DE LA JUDICATURA, QUE ESTE ALINEADO CON SU ESTRATEGIA</t>
  </si>
  <si>
    <t>LEVEL COLOMBIA S A S</t>
  </si>
  <si>
    <t>151 DE 2021</t>
  </si>
  <si>
    <t>2021/11/02</t>
  </si>
  <si>
    <t>PRESTAR EL SERVICIO PARA PRÁCTICA DE EXÁMENES DE TAMIZAJE CARDIOVASCULAR Y CONSULTA  PARA ENTREGA DE RECOMENDACIONES MÉDICAS EN HÁBITOS DE AUTOCUIDADO PARA LOS SERVIDORES JUDICIALES DE LA CORTE SUPREMA DE JUSTICIA, CONSEJO DE ESTADO, CORTE CONSTITUCIONAL, COMISIÓN NACIONAL DE DISCIPLINA JUDICIAL, CONSEJO SUPERIOR DE LA JUDICATURA Y DIRECCIÓN EJECUTIVA DE ADMINISTRACIÓN DE JUSTICIA.</t>
  </si>
  <si>
    <t>SEGURIDAD Y SALUD OCUPACIONAL  SYSO PIS SAS</t>
  </si>
  <si>
    <t>RAUL SILVA MARTHA</t>
  </si>
  <si>
    <t>2021/11/08</t>
  </si>
  <si>
    <t>153 DE 2021</t>
  </si>
  <si>
    <t>2021/11/09</t>
  </si>
  <si>
    <t>REALIZAR LAS OBRAS DE CONSTRUCCIÓN DE LA SEDE DE LOS DESPACHOS JUDICIALES DE CHOCONTÁ – CUNDINAMARCA</t>
  </si>
  <si>
    <t>CONSORCIO ARQUITECTOS 2021</t>
  </si>
  <si>
    <t>157 DE 2021</t>
  </si>
  <si>
    <t>2021/11/05</t>
  </si>
  <si>
    <t>REALIZAR LA INTERVENTORÍA TÉCNICA, AMBIENTAL, ADMINISTRATIVA, JURÍDICA, FINANCIERA Y CONTABLE A LA CONSULTORÍA DE CÁLCULO Y DISEÑO DE INGENIERÍA CONCEPTUAL Y BÁSICA DE LA RED CONTRA INCENDIOS Y SISTEMA DE DETECCIÓN DE INCENDIOS PARA EL PALACIO DE JUSTICIA DE BOGOTÁ “ALFONSO REYES ECHANDÍA", SEDE ANEXA Y CALLE 72.</t>
  </si>
  <si>
    <t>JOSE EDUARDO GOMEZ FIGUEREDO</t>
  </si>
  <si>
    <t>2021/11/22</t>
  </si>
  <si>
    <t>164 DE 2021</t>
  </si>
  <si>
    <t>2021/11/19</t>
  </si>
  <si>
    <t>ADQUIRIR EL ANÁLISIS, DISEÑO Y LA HERRAMIENTA PARA IMPLEMENTAR LA CAPACIDAD PARA LA INTEROPERABILIDAD E INTEGRACIÓN DE SERVICIOS PARA LA RAMA JUDICIAL</t>
  </si>
  <si>
    <t>SOAIN SOFTWARE ASSOCIATES SAS</t>
  </si>
  <si>
    <t>166 DE 2021</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</si>
  <si>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</si>
  <si>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UNION TEMPORAL CSJ SGSI CIBERSEGURIDAD</t>
  </si>
  <si>
    <t>169 DE 2021</t>
  </si>
  <si>
    <t>CONCEDER POR PARTE DEL ARRENDADOR AL ARRENDATARIO EL USO Y GOCE DEL PISO 9 DE  LA  TORRE  B  DEL  CENTRO  COMERCIAL  Y  FINANCIERO  AV.  CHILE,  UBICADO  EN CARRERA 10 NO. 72-33 DE LA CIUDAD DE BOGOTÁ CON UN ÁREA TOTAL DE 572 M2.</t>
  </si>
  <si>
    <t>HABITAT PROMOTORA INMOBILIARIA SAS</t>
  </si>
  <si>
    <t>170 DE 2021</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</si>
  <si>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t>
  </si>
  <si>
    <t>LOCKNET S A</t>
  </si>
  <si>
    <t>2021/11/23</t>
  </si>
  <si>
    <t>171 DE 2021</t>
  </si>
  <si>
    <t>2021/11/29</t>
  </si>
  <si>
    <t>CONCEDER POR PARTE DEL ARRENDADOR AL ARRENDATARIO EL USO Y GOCE DE LOS PISOS 3 AL 9 DEL EDIFICIO CASUR, INMUEBLE UBICADO EN LA CARRERA 7 NO 12B 27 DE LA CIUDAD DE BOGOTÁ CON UN ÁREA TOTAL DE 5091,30 M2.</t>
  </si>
  <si>
    <t>CAJA DE SUELDOS DE RETIRO DE LA POLICIA NACIONAL</t>
  </si>
  <si>
    <t>174 DE 2021</t>
  </si>
  <si>
    <t>REALIZAR LA INTERVENTORIA TECNICA, ADMINISTRATIVA, JURIDICA, FINANCIERA  Y CONTABLE A LAS OBRAS DE EJECUCIÓN DE LA FASE II PARA CONTINUAR CON LAS ADECUACIONES DEL EDIFICIO DE LA CALLE 72 No 7 - 96 DE LA CIUDAD DE BOGOTA</t>
  </si>
  <si>
    <t>CONSORCIO FASE II BIO 2C</t>
  </si>
  <si>
    <t>2022/05/31</t>
  </si>
  <si>
    <t>175 DE 2021</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</si>
  <si>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t>
  </si>
  <si>
    <t>MANUEL ANTONIO PIÑEROS  BOHORQUEZ</t>
  </si>
  <si>
    <t>CARLOS DAVID SARMIENTO CORTES</t>
  </si>
  <si>
    <t>2022/07/29</t>
  </si>
  <si>
    <t>176 DE 2021</t>
  </si>
  <si>
    <t>ADQUIRIR E INSTALAR UNIDADES ININTERRUMPIDAS DE POTENCIA – UPS PARA LA RAMA JUDICIAL A NIVEL NACIONAL”</t>
  </si>
  <si>
    <t>INVERSER LTDA INVERSIONES Y SERVICIOS</t>
  </si>
  <si>
    <t>HELIO RIGOBERTO SALAZAR CORREA</t>
  </si>
  <si>
    <t>2022/02/28</t>
  </si>
  <si>
    <t>179 DE 2021</t>
  </si>
  <si>
    <t>2021/12/09</t>
  </si>
  <si>
    <t>EJECUTAR LA FASE II ADECUACIONES DEL EDIFICIO DE LA CALLE 72 N° 7-96 DE LA CIUDAD DE BOGOTÁ.</t>
  </si>
  <si>
    <t>INTEROBRAS GR S A S</t>
  </si>
  <si>
    <t>2021/12/10</t>
  </si>
  <si>
    <t>2022/05/30</t>
  </si>
  <si>
    <t>181 DE 2021</t>
  </si>
  <si>
    <t>2021/12/03</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</si>
  <si>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</si>
  <si>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INGENIERIA DE BOMBAS Y PLANTAS SAS</t>
  </si>
  <si>
    <t>182 DE 2021</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</si>
  <si>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t>
  </si>
  <si>
    <t>DATEXCO COMPANY S A</t>
  </si>
  <si>
    <t>2021/12/14</t>
  </si>
  <si>
    <t>CLAUDIA MARCELA DELGADILLO</t>
  </si>
  <si>
    <t>183 DE 2021</t>
  </si>
  <si>
    <t>REALIZAR LA REVISIÓN INDEPENDIENTE DE LOS DISEÑOS ESTRUCTURALES DE LAS SEDES  JUDICIALES  DE  CAUCASIA  (ANTIOQUIA),  MÁLAGA  (SANTANDER)  Y  SARAVENA  (ARAUCA)</t>
  </si>
  <si>
    <t>INGESISMICA CONSULTORIA Y CONSTRUCCION  SAS</t>
  </si>
  <si>
    <t>2021/12/15</t>
  </si>
  <si>
    <t>JUAN PERDOMO ALBORNOZ</t>
  </si>
  <si>
    <t>ALEXANDER ALDANA GONZALEZ</t>
  </si>
  <si>
    <t>DIEGO FERNANDO ROCHA ARANGO</t>
  </si>
  <si>
    <t>191 DE 2021</t>
  </si>
  <si>
    <t>PRESTAR EL SERVICIO ESPECIALIZADO DE ACTUALIZACIÓN, MANTENIMIENTO Y SOPORTE A USUARIOS DEL SISTEMA DE INFORMACIÓN ADMINISTRATIVO SICOF - MÓDULO INVENTARIOS-ACTIVOS FIJOS.</t>
  </si>
  <si>
    <t>ADA S.A.S</t>
  </si>
  <si>
    <t>2021/12/24</t>
  </si>
  <si>
    <t>2021/12/29</t>
  </si>
  <si>
    <t>193 DE 2021</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</si>
  <si>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</si>
  <si>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MC ARQUITECTOS SA</t>
  </si>
  <si>
    <t>JORGE ENRIQUE HERN??NDEZ BECERRA</t>
  </si>
  <si>
    <t>2022/06/20</t>
  </si>
  <si>
    <t>195 DE 2021</t>
  </si>
  <si>
    <t>REALIZAR LA INTERVENTORÍA TÉCNICA, ADMINISTRATIVA, JURÍDICA, FINANCIERA, CONTABLE Y AMBIENTAL AL CONTRATO DE OBRA PÚBLICA QUE RESULTE ADJUDICADO DE LA SELECCIÓN ABREVIADA - MENOR CUANTÍA, CUYO OBJETO ES: "ACTIVIDADES DE TERMINACIÓN DE EL DOVIO (VALLE DEL CAUCA)</t>
  </si>
  <si>
    <t>JESUS MANUEL ROMERO GARCIA</t>
  </si>
  <si>
    <t>MARIBEL  PEÑA  VILLAMIL</t>
  </si>
  <si>
    <t>196 DE 2021</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</si>
  <si>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t>
  </si>
  <si>
    <t>CLAUDIA MARCELA DELGADILLO VARGAS</t>
  </si>
  <si>
    <t>199 DE 2021</t>
  </si>
  <si>
    <t>2021/12/27</t>
  </si>
  <si>
    <t>PRESTAR EL SERVICIO DE MANTENIMIENTO, AJUSTES Y SOPORTE SOBRE EL APLICATIVO DE COBRO COACTIVO.</t>
  </si>
  <si>
    <t>SCOSDA S.A.S.</t>
  </si>
  <si>
    <t>CARLOS FERNANDO THOMAS BENAVIDES</t>
  </si>
  <si>
    <t>201 DE 2021</t>
  </si>
  <si>
    <t>PRESTAR EL SERVICIO DE SOPORTE, MANTENIMIENTO Y ACTUALIZACIÓN DEL APLICATIVO DE FONDOS ESPECIALES.</t>
  </si>
  <si>
    <t>MIGUEL CUBILLOS MUNCA</t>
  </si>
  <si>
    <t>2022/07/24</t>
  </si>
  <si>
    <t>203 DE 2021</t>
  </si>
  <si>
    <t>EJECUTAR LA ADECUACIÓN DEL HALL PRINCIPAL DEL PISO 9 DEL PALACIO DE JUSTICIA “ALFONSO REYES ECHANDÍA” EN LA CIUDAD DE BOGOTÁ, D.C.</t>
  </si>
  <si>
    <t>CONSORCIO OBRAS SERPEC</t>
  </si>
  <si>
    <t>NESTOR ABDÓN MESA HERRERA</t>
  </si>
  <si>
    <t>204 DE 2021</t>
  </si>
  <si>
    <t>DETERMINAR LAS NECESIDADES DE LA RAMA JUDICIAL PARA LA ELABORACIÓN DEL PLAN SECTORIAL DE DESARROLLO DE LA RAMA JUDICIAL 2023 – 2026.</t>
  </si>
  <si>
    <t>RACIONALIZAR S AS</t>
  </si>
  <si>
    <t>205 DE 2021</t>
  </si>
  <si>
    <t>ADQUIRIR EL ANÁLISIS, DISEÑO, DESARROLLO E IMPLEMENTACIÓN DE UNA PLATAFORMA HORIZONTAL, DISTRIBUIDA, INTEROPERABLE, SEGURA, PRIVADA CON CADENA DE BLOQUES (BLOCKCHAIN)</t>
  </si>
  <si>
    <t>UNIÓN TEMPORAL BLOCKCHAIN CSJ 2021</t>
  </si>
  <si>
    <t>CARLOS ANDRÉS GÓMEZ GÓMEZ</t>
  </si>
  <si>
    <t>210 DE 2021</t>
  </si>
  <si>
    <t>REALIZAR ACTIVIDADES DE CONSTRUCCIÓN PARA LA TERMINACIÓN DE LA SEDE JUDICIAL EL DOVIO (VALLE DEL CAUCA)</t>
  </si>
  <si>
    <t>INMOBILIARIA Y CONSTRUCCIONES DE LA COSTA S.A.S.</t>
  </si>
  <si>
    <t>211 DE 2021</t>
  </si>
  <si>
    <t>REALIZAR LA INTERVENTORÍA INTEGRAL Y APOYO TÉCNICO A LA GESTIÓN, COORDINACIÓN Y SUPERVISIÓN DE LOS SERVICIOS DE TI DURANTE EL TIEMPO DE EJECUCIÓN DEL CONTRATO DE ADQUISICIÓN DE SERVICIOS DE CONECTIVIDAD (REDES WAN).</t>
  </si>
  <si>
    <t>C &amp; M CONSULTORES SAS</t>
  </si>
  <si>
    <t>MANUEL MARTIN DE LA HOZ DOMINGUEZ</t>
  </si>
  <si>
    <t>212 DE 2021</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</si>
  <si>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</si>
  <si>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UNIÓN TEMPORAL JUSTICIA ANALÍTICA 2021</t>
  </si>
  <si>
    <t>213 DE 2021</t>
  </si>
  <si>
    <t>REALIZAR LA INTERVENTORÍA TÉCNICA, ADMINISTRATIVA, JURÍDICA, FINANCIERA, CONTABLE Y AMBIENTAL, A LA CONSTRUCCIÓN DE LA SEDE DE LOS DESPACHOS JUDICIALES DE CHOCONTÁ – CUNDINAMARCA.</t>
  </si>
  <si>
    <t>ANGELA LORENA TEJEIRO BUSTAMANTE</t>
  </si>
  <si>
    <t>2022/10/28</t>
  </si>
  <si>
    <t>214 DE 2021</t>
  </si>
  <si>
    <t>DISEÑAR E IMPLEMENTAR UN OBSERVATORIO PARA EL MONITOREO Y EVALUACIÓN DEL IMPACTO DE LA LEY 2080 DE 2021.</t>
  </si>
  <si>
    <t>CONSORCIO CEJ-INVESCOR 003</t>
  </si>
  <si>
    <t>001 de 2022</t>
  </si>
  <si>
    <t>PRESTAR  LOS  SERVICIOS  PROFESIONALES  ESPECIALIZADOS  EN  EL  DESPACHO  DEL DIRECTOR  EJECUTIVO  DE  ADMINISTRACIÓN  JUDICIAL,  EN  ASUNTOS  QUE  LE  SEAN ASIGNADOS</t>
  </si>
  <si>
    <t>MARITZA POMARES QUIMBAYA</t>
  </si>
  <si>
    <t>2022/05/03</t>
  </si>
  <si>
    <t>002 de 2022</t>
  </si>
  <si>
    <t>2022/01/05</t>
  </si>
  <si>
    <t>PRESTAR LOS SERVICIOS PROFESIONALES AL DESPACHO DEL DIRECTOR EJECUTIVO DE ADMINISTRACIÓN JUDICIAL, EN LOS ASUNTOS JURÍDICOS,ADMINISTRATIVOS Y DISCIPLINARIOS QUE LE SEAN ASIGNADOS</t>
  </si>
  <si>
    <t>2022/12/04</t>
  </si>
  <si>
    <t>003 de 2022</t>
  </si>
  <si>
    <t>2022/01/18</t>
  </si>
  <si>
    <t>PRESTAR SERVICIOS PROFESIONALES EN LA UNIDAD DE PLANEACIÓN APOYANDO LA GESTIÓN DE LAS ACTIVIDADES RELACIONADAS CON LA PROGRAMACIÓN PRESUPUESTAL DE LOS GASTOS DE FUNCIONAMIENTO DE LA RAMA JUDICIAL</t>
  </si>
  <si>
    <t>ISAIAS HERNAN CONTRERAS NIETO</t>
  </si>
  <si>
    <t>MARIA FRANZA LOPEZ BUITRAGO</t>
  </si>
  <si>
    <t>2022/12/17</t>
  </si>
  <si>
    <t>004 de 2022</t>
  </si>
  <si>
    <t>2022/01/19</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</si>
  <si>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t>
  </si>
  <si>
    <t>SILVIA JOHANNA MORAES SAAVEDRA</t>
  </si>
  <si>
    <t>2022/12/18</t>
  </si>
  <si>
    <t>005 de 2022</t>
  </si>
  <si>
    <t>PRESTAR LOS SERVICIOS PROFESIONALES DE INGENIERO DE SISTEMAS EN LA COORDINACIÓN DEL GRUPO DE GESTIÓN DE PROYECTOS ESPECIALES DE LA DIRECCIÓN EJECUTIVA DE ADMINISTRACIÓN JUDICIAL.</t>
  </si>
  <si>
    <t>CARLOS ARIEL USEDA GOMEZ</t>
  </si>
  <si>
    <t>006 de 2022</t>
  </si>
  <si>
    <t>PRESTAR SERVICIOS PROFESIONALES EN LA DIVISIÓN DE ESTRUCTURACIÓN DE COMPRAS PÚBLICAS, PARA APOYAR PROCESOS DE CONTRATACIÓN DESDE LA PERSPECTIVA FINANCIERA.</t>
  </si>
  <si>
    <t>LUISA FERNANDA LORA NAVARRO</t>
  </si>
  <si>
    <t>GABRIEL JACOB PATERNINA ROJAS</t>
  </si>
  <si>
    <t>2022/01/20</t>
  </si>
  <si>
    <t>007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</si>
  <si>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</si>
  <si>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</si>
  <si>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CESAR AUGUSTO MEJIA RAMIREZ</t>
  </si>
  <si>
    <t>008 de 2022</t>
  </si>
  <si>
    <t>PRESTAR LOS SERVICIOS PROFESIONALES EN MATERIA ADMINISTRATIVA Y FINANCIERA A LA UNIDAD DE INFRAESTRUCTURA FÍSICA DE LA DIRECCIÓN EJECUTIVA DE ADMINISTRACIÓN JUDICIAL.</t>
  </si>
  <si>
    <t>JOHANNA MARCELA MALAVER RAMÍREZ</t>
  </si>
  <si>
    <t>FABIO GERMAN PAZ FRANCO</t>
  </si>
  <si>
    <t>009 de 2022</t>
  </si>
  <si>
    <t>PRESTAR LOS SERVICIOS PROFESIONALES DE ADMINISTRADOR DE EMPRESAS EN EL GRUPO DE GESTIÓN DE PROYECTOS ESPECIALES DE LA DIRECCIÓN EJECUTIVA DE ADMINISTRACIÓN JUDICIAL COMO ESPECIALISTA EN GESTIÓN DEL CAMBIO</t>
  </si>
  <si>
    <t>AUGUSTO RAFAEL GUTIERREZ RIVERA</t>
  </si>
  <si>
    <t>010 de 2022</t>
  </si>
  <si>
    <t>PRESTAR LOS SERVICIOS PROFESIONALES EN EL GRUPO DE GESTIÓN DE PROYECTOS ESPECIALES DE LA DIRECCIÓN EJECUTIVA DE ADMINISTRACIÓN JUDICIAL, COMO ESPECIALISTA RAMA JUDICIAL</t>
  </si>
  <si>
    <t>JUAN MANUEL CARO GONZÁLEZ</t>
  </si>
  <si>
    <t>2022/01/21</t>
  </si>
  <si>
    <t>011 de 2022</t>
  </si>
  <si>
    <t>PRESTAR LOS SERVICIOS PROFESIONALES DE ABOGADA EN EL GRUPO DE GESTIÓN DE PROYECTOS ESPECIALES DE LA DIRECCIÓN EJECUTIVA DE ADMINISTRACIÓN JUDICIAL, COMO ESPECIALISTA EN DERECHO</t>
  </si>
  <si>
    <t>ESPERANZA ANDREA AYALA QUINTANA</t>
  </si>
  <si>
    <t>012 de 2022</t>
  </si>
  <si>
    <t>PRESTAR LOS SERVICIOS PROFESIONALES EN EL GRUPO DE GESTIÓN DE PROYECTOS ESPECIALES DE LA DIRECCIÓN EJECUTIVA DE ADMINISTRACIÓN JUDICIAL, COMO ESPECIALISTA EN SEGUIMIENTO Y MONITOREO</t>
  </si>
  <si>
    <t>ANA YANETH GONZALZ RAMIREZ</t>
  </si>
  <si>
    <t>013 de 2022</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</si>
  <si>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</si>
  <si>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</si>
  <si>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2022/07/20</t>
  </si>
  <si>
    <t>014 de 2022</t>
  </si>
  <si>
    <t>PRESTAR LOS SERVICIOS PROFESIONALES DE INGENIERO ELECTRÓNICO EN EL GRUPO ESTRATÉGICO DE PROYECTOS DEL CONSEJO SUPERIOR DE LA JUDICATURA EN EL ROL DE ESPECIALISTA EN TRANSFORMACIÓN DIGITAL.</t>
  </si>
  <si>
    <t>JUAN MANUEL MORENO ABELLO</t>
  </si>
  <si>
    <t>2022/12/20</t>
  </si>
  <si>
    <t>015 de 2022</t>
  </si>
  <si>
    <t>PRESTAR SERVICIOS PROFESIONALES DE ABOGADO EN LA UNIDAD DE COMPRAS PÚBLICAS PARA SUSTANCIAR LAS ACTUACIONES ADMINISTRATIVAS CONTRACTUALES Y APOYAR LA GESTIÓN CONTRACTUAL Y POSTCONTRACTUAL</t>
  </si>
  <si>
    <t>ISABEL CRISTINA JARAMILLO ALZATE</t>
  </si>
  <si>
    <t>ANDRES FELIPE DUQUE GRAJALES</t>
  </si>
  <si>
    <t>2022/01/24</t>
  </si>
  <si>
    <t>016 de 2022</t>
  </si>
  <si>
    <t>PRESTAR LOS SERVICIOS PROFESIONALES EN EL GRUPO DE GESTIÓN DE PROYECTOS ESPECIALES DE LA DIRECCIÓN EJECUTIVA DE ADMINISTRACIÓN JUDICIAL, COMO ESPECIALISTA EN TECNOLOGÍAS DE LA INFORMACIÓN Y LAS TELECOMUNICACIONES</t>
  </si>
  <si>
    <t>RAUL ERNESTO PERILLA FORERO</t>
  </si>
  <si>
    <t>017 de 2022</t>
  </si>
  <si>
    <t>PRESTAR LOS SERVICIOS PROFESIONALES DE INGENIERO DE SISTEMAS EN LA COORDINACIÓN DEL GRUPO ESTRATÉGICO DE PROYECTOS DEL CONSEJO SUPERIOR DE LA JUDICATURA-CSJ</t>
  </si>
  <si>
    <t>018 de 2022</t>
  </si>
  <si>
    <t>019 de 2022</t>
  </si>
  <si>
    <t>FRANCISCO JAVIER GONZÁLEZ MÉNDEZ</t>
  </si>
  <si>
    <t>020 de 2022</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</si>
  <si>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</si>
  <si>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ADRIANA HERRERA BELTRAN</t>
  </si>
  <si>
    <t>2022/05/23</t>
  </si>
  <si>
    <t>021 de 2022</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</si>
  <si>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</si>
  <si>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022 de 2022</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</si>
  <si>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t>
  </si>
  <si>
    <t>023 de 2022</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</si>
  <si>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</si>
  <si>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JOHN PORTELA ARDILA</t>
  </si>
  <si>
    <t>JAINNE ESMERALDA ROZO GUERRERO</t>
  </si>
  <si>
    <t>2022/07/25</t>
  </si>
  <si>
    <t>024 de 2022</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</si>
  <si>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</si>
  <si>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DAHIANA JURADO URREGO</t>
  </si>
  <si>
    <t>2022/12/25</t>
  </si>
  <si>
    <t>025 de 2022</t>
  </si>
  <si>
    <t>Prestar los servicios profesionales de Contador Público con especialización en materia tributaria, en la División de Contabilidad de la Unidad de Presupuesto de la Dirección Ejecutiva de Administración Judicial</t>
  </si>
  <si>
    <t>MARYORIE CUBIDES</t>
  </si>
  <si>
    <t>DORA MERCEDES RINCÓN SÁNCHEZ</t>
  </si>
  <si>
    <t>2022/08/31</t>
  </si>
  <si>
    <t>026 de 2022</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</si>
  <si>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</si>
  <si>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JOSÉ RODRIGO BERMUDEZ CASTRO</t>
  </si>
  <si>
    <t>027 de 2022</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</si>
  <si>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</si>
  <si>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ERNESTO MUÑOZ GARZON</t>
  </si>
  <si>
    <t>MARIA CRISTINA MUÑOZ HERNÁNDEZ</t>
  </si>
  <si>
    <t>2022/09/24</t>
  </si>
  <si>
    <t>028 de 2022</t>
  </si>
  <si>
    <t>Prestar los servicios profesionales a la Unidad de Planeación de la Dirección Ejecutiva de Administración Judicial en eldespliegue del Balanced Scorecard como herramienta de evaluación desde la DEAJ hacia las Unidades y Grupos deProyectos Especiales.</t>
  </si>
  <si>
    <t>JULIO CESAR OSORIO MENDOZA</t>
  </si>
  <si>
    <t>029 de 2022</t>
  </si>
  <si>
    <t>Prestar los servicios profesionales para apoyar el seguimiento y control de la adquisición de elementos tecnológicos y losservicios de audiencias</t>
  </si>
  <si>
    <t>DANIELA CARRILLO AVILA</t>
  </si>
  <si>
    <t>030 de 2022</t>
  </si>
  <si>
    <t>Prestar los servicios profesionales de apoyo a la supervisión funcional del contrato 149 de 2019, en las etapas contractual y poscontractual.</t>
  </si>
  <si>
    <t>SANDRA MILENA ÁLVAREZ ABRIL</t>
  </si>
  <si>
    <t>NELSON ORLANDO JIMÉNEZ PEÑA</t>
  </si>
  <si>
    <t>031 de 2022</t>
  </si>
  <si>
    <t>Prestar los servicios profesionales de Contador Público en la División de Asuntos Laborales de la Unidad de Recursos Humanos.</t>
  </si>
  <si>
    <t>CAMILO ANDRÉS MORENO BRAVO</t>
  </si>
  <si>
    <t>MARÍA CLAUDIA DIAZ LÓPEZ</t>
  </si>
  <si>
    <t>032 de 2022</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</si>
  <si>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</si>
  <si>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AURA CRISTINA HERRERA ARDILA</t>
  </si>
  <si>
    <t>033 de 2022</t>
  </si>
  <si>
    <t>Prestar los servicios profesionales como ingeniero civil a la Unidad de Infraestructura Física de la Dirección Ejecutiva de Administración Judicial.</t>
  </si>
  <si>
    <t>CRISTIAN MARCELO TRIANA ZAMBRANO</t>
  </si>
  <si>
    <t>YEISSON EDUARDO GÓMEZ SUÁREZ</t>
  </si>
  <si>
    <t>034 de 2022</t>
  </si>
  <si>
    <t>Prestar los servicios profesionales de abogado para la proyección de actos administrativos en la División de Asuntos Laborales de la Unidad de Recursos Humanos.</t>
  </si>
  <si>
    <t>JOSÉ DOROTEO CANTILLO PABÓN</t>
  </si>
  <si>
    <t>035 de 2022</t>
  </si>
  <si>
    <t>Prestar los servicios profesionales de abogado para la proyección de actos administrativos en la División de AsuntosLaborales de la Unidad de Recursos Humanos.</t>
  </si>
  <si>
    <t>MONICA MARIA PINEDA CELIS</t>
  </si>
  <si>
    <t>036 de 2022</t>
  </si>
  <si>
    <t>Prestar los servicios de apoyo en el soporte funcional al aplicativo de nómina y módulos complementarios a nivel nacional.</t>
  </si>
  <si>
    <t>ANNY JOHANNA MARTINEZ QUINCHE</t>
  </si>
  <si>
    <t>037 de 2022</t>
  </si>
  <si>
    <t>Prestar los servicios de apoyo a la gestión en la División de Asuntos Laborales de la Unidad de Recursos Humanos</t>
  </si>
  <si>
    <t>CARLOS JOSÉ MORA MAYORGA</t>
  </si>
  <si>
    <t>038 de 2022</t>
  </si>
  <si>
    <t>Prestar los servicios profesionales como ingeniero a la Unidad de Infraestructura Física de la Dirección Ejecutiva de Administración Judicial</t>
  </si>
  <si>
    <t>CAMILA ANDREA RAMOS MEDINA</t>
  </si>
  <si>
    <t>039 de 2022</t>
  </si>
  <si>
    <t>CLAUDIA MILENA RAMIREZ HERNANDEZ</t>
  </si>
  <si>
    <t>040 de 2022</t>
  </si>
  <si>
    <t>Prestar los servicios de apoyo técnico en la implementación de las soluciones informáticas en la División de Infraestructura de Software de la Unidad de Informática.</t>
  </si>
  <si>
    <t>JORGE ELIECER PACHON BALLEN</t>
  </si>
  <si>
    <t>041 de 2022</t>
  </si>
  <si>
    <t>Prestar los servicios de apoyo a la gestión en la División de Asuntos Laborales de la Unidad de Recursos Humanos.</t>
  </si>
  <si>
    <t>BRAYAM CAMILO GALLEGO RAMÍREZ</t>
  </si>
  <si>
    <t>042 de 2022</t>
  </si>
  <si>
    <t>HEYDI CAROLINA MORENO DIAZ</t>
  </si>
  <si>
    <t>043 de 2022</t>
  </si>
  <si>
    <t>MAURICIO MELO OVALLE</t>
  </si>
  <si>
    <t>2022/07/27</t>
  </si>
  <si>
    <t>044 de 2022</t>
  </si>
  <si>
    <t>Prestar servicios profesionales de abogado en la Unidad de Compras Públicas.</t>
  </si>
  <si>
    <t>DIEGO ALEXIS SANCHEZ RODRIGUEZ</t>
  </si>
  <si>
    <t>045 de 2022</t>
  </si>
  <si>
    <t>Prestar los servicios profesionales como Arquitecto a la División de Estructuración de Compras Públicas - Unidad de Compras Públicas de la Dirección Ejecutiva de Administración Judicial.</t>
  </si>
  <si>
    <t>CARLOS JULIO PERILLA JIMENO</t>
  </si>
  <si>
    <t>046 de 2022</t>
  </si>
  <si>
    <t>CRISTIAN ALEXIS CADAVID CASTAÑEDA</t>
  </si>
  <si>
    <t>2022/07/26</t>
  </si>
  <si>
    <t>047 de 2022</t>
  </si>
  <si>
    <t>Prestar los servicios profesionales como Arquitecto a la Unidad de Infraestructura Física de la Dirección Ejecutiva de Administración Judicial</t>
  </si>
  <si>
    <t>JAVIER CAMILO ABELLA CASTILLO</t>
  </si>
  <si>
    <t>048 de 2022</t>
  </si>
  <si>
    <t>Prestar los servicios profesionales como ingeniero para apoyar la ejecución y seguimiento en los contratos de TI de la Unidad de Informática.</t>
  </si>
  <si>
    <t>JAIME ALBERTO CUEVAS MALDONADO</t>
  </si>
  <si>
    <t>049 de 2022</t>
  </si>
  <si>
    <t>Prestar los servicios de apoyo para la gestión de derechos de petición, tutelas y trámites de contratos de la División de Infraestructura de Software.</t>
  </si>
  <si>
    <t>JAIRO ANTONIO OSPINA RODRÍGUEZ</t>
  </si>
  <si>
    <t>050 de 2022</t>
  </si>
  <si>
    <t>Prestar los servicios profesionales de asesoría y acompañamiento a la gestión en la Unidad de Planeación de la Dirección Ejecutiva de Administración Judicial.</t>
  </si>
  <si>
    <t>RICARDO MOLINA</t>
  </si>
  <si>
    <t>051 de 2022</t>
  </si>
  <si>
    <t>Prestar los servicios de apoyo en el soporte funcional al aplicativo de nómina y módulos complementarios a nivel nacional</t>
  </si>
  <si>
    <t>ANGIE GERALDINE BAUTISTA RUIZ</t>
  </si>
  <si>
    <t>052 de 2022</t>
  </si>
  <si>
    <t>Prestar los servicios profesionales de Ingeniero Industrial en el Consejo Superior de la Judicatura como Analista de Datos del Grupo Estratégico de Proyectos.</t>
  </si>
  <si>
    <t>LUIS ALFONSO FERNÁNDEZ MORENO</t>
  </si>
  <si>
    <t>2022/12/26</t>
  </si>
  <si>
    <t>053 de 2022</t>
  </si>
  <si>
    <t>LEIDY STEPHANIA GARCIA CORREDOR</t>
  </si>
  <si>
    <t>054 de 2022</t>
  </si>
  <si>
    <t>BRIDGET CAMILA CASTAÑEDA ACERO</t>
  </si>
  <si>
    <t>055 de 2022</t>
  </si>
  <si>
    <t>Definición, construcción y validación del marco de referencia para la implementación del examen para ejercer la profesiónde abogado dispuesto en la Ley 1905 de 2018.</t>
  </si>
  <si>
    <t>INSTITUTO COLOMBIANO PARA LA EVALUACIÓN DE LA EDUCACIÓN - ICFES</t>
  </si>
  <si>
    <t>SANDY YANETH LÓPEZ PATARROYO</t>
  </si>
  <si>
    <t>2022/12/27</t>
  </si>
  <si>
    <t>056 de 2022</t>
  </si>
  <si>
    <t>Prestar asesoría y apoyo a los liquidadores del Grupo de Sentencias y Conciliaciones en temas contables y realizarliquidaciones de conciliaciones judiciales y mandamientos ejecutivos que el área de Procesos y Direcciones Seccionalessoliciten.</t>
  </si>
  <si>
    <t>SILVIA VALENZUELA VALVUENA</t>
  </si>
  <si>
    <t>JOSÉ RICARDO VARELA ACOSTA</t>
  </si>
  <si>
    <t>057 de 2022</t>
  </si>
  <si>
    <t>Prestar los servicios de apoyo a la gestión en el Grupo de Sentencias y Conciliaciones de la Unidad de Asistencia Legal en los procesos que se generen en virtud de la aplicación del Decreto 642 de 2020</t>
  </si>
  <si>
    <t>MARÍA ALEJANDRA LADRÓN DE GUEVARA LÓPEZ</t>
  </si>
  <si>
    <t>058 de 2022</t>
  </si>
  <si>
    <t>Prestar los servicios profesionales en el Grupo de Sentencias y Conciliaciones de la Unidad de Asistencia Legal en las actividades relacionadas con la revisión de la liquidación de Sentencias aplicables al Decreto 642 del 2020 a cargo de la Dirección Ejecutiva de Administración Judicial.</t>
  </si>
  <si>
    <t>MARTHA CECILIA RODRÍGUEZ MORA</t>
  </si>
  <si>
    <t>059 de 2022</t>
  </si>
  <si>
    <t>Prestar los servicios de apoyo a la gestión en el Grupo de Sentencias y Conciliaciones de la Unidad de Asistencia Legal en los procesos que se generen en virtud de la aplicación del Decreto 642 de 2020.</t>
  </si>
  <si>
    <t>FAIZULY DAIAN PACHECO ÁLVAREZ</t>
  </si>
  <si>
    <t>060 de 2022</t>
  </si>
  <si>
    <t>Conceder por parte del arrendador al arrendatario el uso y goce del Edificio AKL, ubicado en la Carrera 7 No. 17-64 de Bogotá, con 4.400 m2.</t>
  </si>
  <si>
    <t>62 S.A.S.</t>
  </si>
  <si>
    <t>2023/05/31</t>
  </si>
  <si>
    <t>061 de 2022</t>
  </si>
  <si>
    <t>Prestar los servicios profesionales en la División de Contabilidad de la Unidad de Presupuesto para gestionar el pago de sentencias.</t>
  </si>
  <si>
    <t>PATRICIA UBAQUE RODRÍGUEZ</t>
  </si>
  <si>
    <t>LILIANA AHUMADA DÍAZ</t>
  </si>
  <si>
    <t>062 de 2022</t>
  </si>
  <si>
    <t>Prestar servicios profesionales de abogado en la Unidad de Control Interno Disciplinario de la Dirección Ejecutiva deAdministración Judicial.</t>
  </si>
  <si>
    <t>JUAN PABLO SANCHEZ SANTIAGO</t>
  </si>
  <si>
    <t>CARLOS EDUARDO RIAÑO CÁRDENAS</t>
  </si>
  <si>
    <t>063 de 2022</t>
  </si>
  <si>
    <t>Prestar el servicio de suministro e instalación de componentes para puesta a punto de cuatro (4) ascensores de la Sede Judicial Soacha (Sector Terreros) Cundinamarca.</t>
  </si>
  <si>
    <t>GRUPO BRABANTE SAS</t>
  </si>
  <si>
    <t>2022/01/29</t>
  </si>
  <si>
    <t>2022/02/07</t>
  </si>
  <si>
    <t>064 de 2022</t>
  </si>
  <si>
    <t>LUCY MARIZOL LÓPEZ RODRÍGUEZ</t>
  </si>
  <si>
    <t>065 de 2022</t>
  </si>
  <si>
    <t>Prestar el servicio de suscripción al Diario Oficial y publicar en el mismo, los acuerdos, resoluciones y demás actos administrativos de carácter general que por su naturaleza requieren las Altas Cortes, la Comisión Nacional de Disciplina Judicial, la Comisión Interinstitucional de la Rama Judicial, el Consejo Superior de la Judicatura y la Dirección Ejecutiva de Administración Judicial.</t>
  </si>
  <si>
    <t>DIANA JAHEL BUITRAGO GARAVITO</t>
  </si>
  <si>
    <t>066 de 2022</t>
  </si>
  <si>
    <t>Prestar los servicios profesionales de abogado para la proyección de actos administrativos en la División de Asuntos Laborales de la Unidad de Recursos Humanos</t>
  </si>
  <si>
    <t>ARLEY RAMÍREZ CARDONA</t>
  </si>
  <si>
    <t>067 de 2022</t>
  </si>
  <si>
    <t>Prestar los servicios para el mantenimiento preventivo y reconfiguración de los equipos de aires acondicionados y de ventilación mecánica, ubicados en la Sede Judicial Soacha (Sector Terreros) Cundinamarca</t>
  </si>
  <si>
    <t>AIREFLEX DE COLOMBIA SAS</t>
  </si>
  <si>
    <t>2022/02/04</t>
  </si>
  <si>
    <t>2022/03/03</t>
  </si>
  <si>
    <t>068 de 2022</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</si>
  <si>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</si>
  <si>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DETECTA CORP S.A.</t>
  </si>
  <si>
    <t>NESTOR ANDRES SANCHEZ</t>
  </si>
  <si>
    <t>2022/02/08</t>
  </si>
  <si>
    <t>069 de 2022</t>
  </si>
  <si>
    <t>Prestar los servicios profesionales de seguridad y salud en el trabajo en la División de Seguridad y Bienestar Social de laUnidad de Recursos Humanos.</t>
  </si>
  <si>
    <t>SOFIA ISABELLA TARAZONA MURCIA</t>
  </si>
  <si>
    <t>MÓNICA CAROLINA PORRAS OTÁLORA</t>
  </si>
  <si>
    <t>070 de 2022</t>
  </si>
  <si>
    <t>Realizar la preproducción, producción y/o transmisión de contenidos audiovisuales multiplataforma que permita difundir diversos temas que sean considerados de interés de la Rama Judicial.</t>
  </si>
  <si>
    <t>RADIO TELEVISIÓN NACIONAL DE COLOMBIA RTVC</t>
  </si>
  <si>
    <t>JUAN DE JESÚS HERNÁNDEZ MARTÍNEZ</t>
  </si>
  <si>
    <t>071 de 2022</t>
  </si>
  <si>
    <t>Organización y estructuración digital de los expedientes en gestión para la Corte Suprema de Justicia en las salas Laboral, Penal, de Primera Instancia y Civil.</t>
  </si>
  <si>
    <t>RED COLOMBIANA DE INSTITUCIONES DE EDUCACION SUPERIOR - EDURED</t>
  </si>
  <si>
    <t>072 de 2022</t>
  </si>
  <si>
    <t>Realizar la construcción (Fase 1) correspondiente al Muro de Contención y Cerramiento Provisional en el edificio anexo al Palacio de Justicia de Neiva (Huila)</t>
  </si>
  <si>
    <t>GILBERTH SENDOYA SÁNCHEZ</t>
  </si>
  <si>
    <t>2022/03/22</t>
  </si>
  <si>
    <t>FERNANDO ALFONSO JIMENEZ GIL</t>
  </si>
  <si>
    <t>2022/05/06</t>
  </si>
  <si>
    <t>073 de 2022</t>
  </si>
  <si>
    <t>Prestar los servicios de Especialista en Planeación, Monitoreo y Evaluación con el fin de asesorar, liderar y ejecutar las acciones y actividades de planeación, monitoreo y evaluación del Programa de crédito 5283OC/CO de Transformación Digital de la Justicia en Colombia, apoyando la preparación de las herramientas de gestion y su implementacion.</t>
  </si>
  <si>
    <t>ANA CAROLINA RODRÍGUEZ RIVERO</t>
  </si>
  <si>
    <t>074 de 2022</t>
  </si>
  <si>
    <t>2022/03/25</t>
  </si>
  <si>
    <t>Prestar el servicio de atención de urgencias y emergencias médicas en sitio, para los servidores judiciales, contratistas, proveedores y usuarios en sedes del Nivel Central de la Rama Judicial</t>
  </si>
  <si>
    <t>COOMEVA EMERGENCIA MÉDICA SERVICIO DEAMBULANCIA PREPAGADA S.A.S.</t>
  </si>
  <si>
    <t>RAUL SILVA MARTA</t>
  </si>
  <si>
    <t>075 de 2022</t>
  </si>
  <si>
    <t>Adquirir  Certificados  Digitales de  Función  Pública  (Token)  con destino  a la  Dirección  Ejecutiva de Administración  Judicial  del  Consejo  Superior  de la Judicatura</t>
  </si>
  <si>
    <t>CAMERFIRMA COLOMBIA SAS</t>
  </si>
  <si>
    <t>2022/04/06</t>
  </si>
  <si>
    <t>069 DE 2017</t>
  </si>
  <si>
    <t>2017/08/02</t>
  </si>
  <si>
    <t>AUNAR ESFUERZOS PARA FORMULAR, ESTRUCTURAR Y EJECUTAR PROYECTOS INMOBILIARIOS Y/O DE INFRAESTRUCTURA FÍSICA DE INICIATIVA DEL CONSEJO SUPERIOR DE LA JUDICATURA</t>
  </si>
  <si>
    <t>AGENCIA NACIONAL INMOBILIARIA</t>
  </si>
  <si>
    <t>IVAN DARIO CELY</t>
  </si>
  <si>
    <t>2023/08/02</t>
  </si>
  <si>
    <t>218 DE 2017</t>
  </si>
  <si>
    <t>2017/12/22</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</si>
  <si>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</si>
  <si>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010 DE 2018</t>
  </si>
  <si>
    <t xml:space="preserve">AUNAR ESFUERZOS DE ARTICULACION INTERINSTITUCIONAL CON EL PROPOSITO DE FORTALECER LA CAPACIDAD INSTITUCIONAL DE LA PROCURADURIA GENERAL DE AL NACION Y DEL CONSEJO SUPERIOR DE LA JUDICATURA NIVEL NACIONAL </t>
  </si>
  <si>
    <t>PROCURADURIA GENERAL DE LA NACION</t>
  </si>
  <si>
    <t>072 DE 2018</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</si>
  <si>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</si>
  <si>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</si>
  <si>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</si>
  <si>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2020/07/11</t>
  </si>
  <si>
    <t>2022/07/11</t>
  </si>
  <si>
    <t>073 DE 2018</t>
  </si>
  <si>
    <t>2022/07/12</t>
  </si>
  <si>
    <t>194 DE 2018</t>
  </si>
  <si>
    <t>REALIZAR ESFUERZOS TÉCNICOS, ADMINISTRATIVOS Y ACADÉMICOS PARA QUE LOS ESTUDIANTES DE PREGRADO REALICEN PRÁCTICAS O PASANTÍAS SIN REMUNERACIÓN QUE HAGAN PARTE DEL RESPECTIVO PENSUM ACADÉMICO</t>
  </si>
  <si>
    <t>UNIVERSIDAD  EAFIT</t>
  </si>
  <si>
    <t>064 DE 2019</t>
  </si>
  <si>
    <t>2019/05/15</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</si>
  <si>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</si>
  <si>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</si>
  <si>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2023/05/14</t>
  </si>
  <si>
    <t>078 DE 2019</t>
  </si>
  <si>
    <t>2019/07/09</t>
  </si>
  <si>
    <t>UNIVERSIDAD SERGIO ARBOLEDA</t>
  </si>
  <si>
    <t>2023/07/08</t>
  </si>
  <si>
    <t>085 DE 2019</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</si>
  <si>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t>
  </si>
  <si>
    <t>147 DE 2019</t>
  </si>
  <si>
    <t>2019/09/19</t>
  </si>
  <si>
    <t>UNIVERSIDAD LA GRAN COLOMBIA</t>
  </si>
  <si>
    <t>166 DE 2019</t>
  </si>
  <si>
    <t>UNIVERSIDAD MARIANA</t>
  </si>
  <si>
    <t>194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</si>
  <si>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</si>
  <si>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CAJA COLOMBIANA DE SUBSIDIO FAMILIAR - COLSUBSIDIO</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</si>
  <si>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</si>
  <si>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</si>
  <si>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</si>
  <si>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 xml:space="preserve">WILSON FERNANDO MUÑOZ ESPITIA </t>
  </si>
  <si>
    <t>125 DE 2020</t>
  </si>
  <si>
    <t>2020/08/28</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</si>
  <si>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</si>
  <si>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</si>
  <si>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2025/08/28</t>
  </si>
  <si>
    <t>135 DE 2020</t>
  </si>
  <si>
    <t>2020/09/30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</si>
  <si>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</si>
  <si>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</si>
  <si>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</si>
  <si>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</si>
  <si>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</si>
  <si>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</si>
  <si>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</si>
  <si>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JOSE MIGUEL CUBILLOS</t>
  </si>
  <si>
    <t>2026/12/29</t>
  </si>
  <si>
    <t>190 DE 2020</t>
  </si>
  <si>
    <t>PRESTACIÓN POR PARTE DEL BANCO, DE LOS SIGUIENTES SERVICIOS: PUNTO VIRTUAL PAGOS ELECTRÓNICOS Y/O RECAUDO ELECTRÓNICO A TRAVÉS DEL BOTÓN DE PAGOS PSE (PAGO SEGURO EN LÍNEA), TENIENDO EN CUENTA LO DEFINIDO POR EL CLIENTE EN LA FICHA TÉCNICA.</t>
  </si>
  <si>
    <t>020 DE 2021</t>
  </si>
  <si>
    <t xml:space="preserve">AUNAR ESFUERZOS Y RECURSOS HUMANOS, TÉCNICOS Y ADMINISTRATIVOS, PARA APOYAR LA GESTIÓNADMINISTRATIVA DEL CONSEJO SUPERIOR DE LA JUDICATURA, MEDIANTE EL USO DELAPLICATIVO DENOMINADO SIA POAS MANAGER
</t>
  </si>
  <si>
    <t>AUDITORIA GENERAL DE LA REPUBLICA</t>
  </si>
  <si>
    <t>049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</si>
  <si>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</si>
  <si>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ICESO</t>
  </si>
  <si>
    <t>CLAUDIA ALEXANDRA BRICEÑO</t>
  </si>
  <si>
    <t>2023/05/24</t>
  </si>
  <si>
    <t>045 DE 2021</t>
  </si>
  <si>
    <t>2021/05/26</t>
  </si>
  <si>
    <t>UNIVERSIDAD DE LA SABANA</t>
  </si>
  <si>
    <t>2023/05/25</t>
  </si>
  <si>
    <t>088 DE 2021</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</si>
  <si>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</si>
  <si>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</si>
  <si>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150 DE 2021</t>
  </si>
  <si>
    <t>LA REGISTRADURÍA permitirá a LA NACION - CONSEJO SUPERIOR DE LA JUDICIATURA, el acceso a la información contenida en la base de datos del Archivo Nacional de Identificación (ANI) y el Sistema de Información de Registro Civil SIRC.</t>
  </si>
  <si>
    <t>REGISTRADURIA NACIONAL DEL ESTADO CIVIL</t>
  </si>
  <si>
    <t>172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</si>
  <si>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</si>
  <si>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DEFENSORÍA DEL PUEBLO</t>
  </si>
  <si>
    <t>SANDRA MILENA PARRADO CRIOLLO</t>
  </si>
  <si>
    <t>167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</si>
  <si>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t>
  </si>
  <si>
    <t>CLAUDIA ALEXANDRA BRICEÑO MEJIA</t>
  </si>
  <si>
    <t>202 DE 2021</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</si>
  <si>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</si>
  <si>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UNIDAD ADMINISTRATIVA
ESPECIAL DE GESTIÓN DE
RESTITUCIÓN DE TIERRAS
DESPOJADAS</t>
  </si>
  <si>
    <t>216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</si>
  <si>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</si>
  <si>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DE LA SALLE</t>
  </si>
  <si>
    <t>CLAUDIA
ALEXANDRA BRICEÑO MEJIA</t>
  </si>
  <si>
    <t>218 DE 2021</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</si>
  <si>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</si>
  <si>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AGENCIA NACIONAL INMOBILIARIA VIRGILIO BARCO VARGAS</t>
  </si>
  <si>
    <t>ANGELA ARANZAZU MONTOYA</t>
  </si>
  <si>
    <t>076 DE 2022</t>
  </si>
  <si>
    <t>PROSYSTEMS GLOBAL S.A.S.</t>
  </si>
  <si>
    <t>077 DE 2022</t>
  </si>
  <si>
    <t>080 DE 2022</t>
  </si>
  <si>
    <t>081 DE 2022</t>
  </si>
  <si>
    <t>082 DE 2022</t>
  </si>
  <si>
    <t>083 DE 2022</t>
  </si>
  <si>
    <t>084 DE 2022</t>
  </si>
  <si>
    <t>Contratarel servicio de elaboración e impresión de tarjetas profesionales de abogado.</t>
  </si>
  <si>
    <t>Acuerdo de Corresponsabilidad para la clasificación, recolección, transporte, tratamiento y/o disposición final de los residuos sólidos aprovechables de carácter no peligroso generados por las actividades administrativas y judiciales del nivel central de la Rama Judicial.</t>
  </si>
  <si>
    <t>Contratar la interventoría integral al contrato N° 193-2021 cuyo objeto conViVWe en: ³AcWXali]aciyn, elaboraciyn, Yalidaciyn \ ajXVWeV a los  diseños  arquitectónicos, estudios técnicos y presupuesto general de obra, contratación de la revisión independiente de los  diseños  estructurales  y  obtención  de  la  licencia  de  construcción  de  la  nueva  torre  del palacio de justicia de Valledupar ±CeVar ́</t>
  </si>
  <si>
    <t>Apoyar a la Unidad Ejecutora (UEP) del Programa para la Transformación Digital de la Justicia en Colombia, contrato de préstamo 5283/OC-CO en los temas relacionados con la gestión administrativa.</t>
  </si>
  <si>
    <t>Elaborar las TVD para las dependencias administrativas, corporaciones, despachos, oficinas y unidades judiciales cuyo Fondo Documental Acumulado es administrado por la Dirección Seccional de Administración Judicial de Bogotá.</t>
  </si>
  <si>
    <t>Realizar la construcción de la sede Judicial del municipio de Puerto Carreño (Vichada)</t>
  </si>
  <si>
    <t>IDENTIFICACION PLASTICA S.A.S</t>
  </si>
  <si>
    <t>LUIS FERNANDO CAICEDO TORRES</t>
  </si>
  <si>
    <t>LILIAN JULIETH PULGARIN LARGO</t>
  </si>
  <si>
    <t>PROCESOS Y SERVICIOS S.A.S.</t>
  </si>
  <si>
    <t>BERMUDEZ SAS</t>
  </si>
  <si>
    <t>JAIME IVÁN BOCANEGRA VERGARA</t>
  </si>
  <si>
    <t>JORGE ENRIQUE HERNANDEZ BECERRA</t>
  </si>
  <si>
    <t>113 DE 2020</t>
  </si>
  <si>
    <t>129 DE 2021</t>
  </si>
  <si>
    <t>093 DE 2021</t>
  </si>
  <si>
    <t>122 DE 2021</t>
  </si>
  <si>
    <t>100 DE 2021</t>
  </si>
  <si>
    <t>067 DE 2021</t>
  </si>
  <si>
    <t>109 DE 2021</t>
  </si>
  <si>
    <t>ALQUILER DE ESCÁNERES PARA EL
CONSEJO DE ESTADO</t>
  </si>
  <si>
    <t>"PRESTAR EL SERVICIO DE MANTENIMIENTO INTEGRAL Y RECARGA DE LOS EXTINTORES UBICADOS EN EL PALACIO DE JUSTICIA ""ALFONSO REYES ECHANDÍA"" YEN LOS DEMÁS EDIFICIOS DONDE FUNCIONAN DEPENDENCIAS DE LAS ALTAS CORTES, CONSEJO SUPERIOR DE LA JUDICATURA Y DIRECCIÓN EJECUTIVA DEADMINISTRACIÓN JUDICIAL EN BOGOTÁ.</t>
  </si>
  <si>
    <t>PROCOLDEXT SAS</t>
  </si>
  <si>
    <t>ACTUALIZAR LA NORMA NTC 6256:2018 Y GTC 286:2018 EN LOS REQUISITOS AMBIENTALES DE SALUD Y SEGURIDAD EN EL TRABAJO, DE SEGURIDAD INFORMÁTICA Y SELLOS DE BIOSEGURIDAD FUNDAMENTADO EN UN PROCESO DE FORMACIÓN QUE CONDUZCA A LA CERTIFICACIÓN DE AUDITORES EN LAS NORMAS MENCIONADAS</t>
  </si>
  <si>
    <t>INSTITUTO COLOMBIANO DE NORMAS TECNICAS Y CERTIFICACION ICONTEC</t>
  </si>
  <si>
    <t>REALIZAR AUDITORÍAS EXTERNAS EN GESTIÓN DE CALIDAD Y AMBIENTAL Y NORMA Y GUÍA TÉCNICA DE LA RAMA JUDICIAL QUE DENCUMPLIMIENTO A LOS REQUISITOS DE NORMAS NTC ISO 9001:2015, NTC ISO 14001:2015, NORMA Y GUÍA TÉCNICA DE LA RAMAJUDICIAL NTC 6256:2018 Y GTC 286:2018.</t>
  </si>
  <si>
    <t>JAIME IVAN BOCANEGRA VERGARA</t>
  </si>
  <si>
    <t>OBTENER CERTIFICACIÓN DE AUDITORES EN MODELOS DE GESTIÓN, SISTEMAS DE GESTIÓN DE CALIDAD, SEGURIDAD Y SALUD EN EL TRABAJO, SEGURIDAD INFORMÁTICA, NORMA ANTISOBORNO, ESTRUCTURAS DE ALTO NIVEL ARTICULADAS A LA NTC 6256:2018 Y GTC 286:2.018 A TRAVÉS DE LA REALIZACIÓN DE UN DIPLOMADO DE 170 HORAS PARA CUATROCIENTOS CINCUENTA (450) SERVIDORES JUDICIALES.</t>
  </si>
  <si>
    <t>INSTITUTO COLOMBIANO DE NORMAS TECNICAS Y CERTIFICACION ICONTEC  O ICONTEC INTERNACIONAL</t>
  </si>
  <si>
    <t>PRESTAR EL SERVICIO DE ATENCION DE URGENCIAS \ EMERGENCIAS MEDICAS EN SITIO, PARA TODOS LOS SERVIDORES JUDICIALES, CONTRATISTAS, PROVEEDORES \ USUARIOS EN SEDES DEL NIVEL CENTRAL</t>
  </si>
  <si>
    <t>COOMEVA   EMERGENCIA   MeDICA   SERVICIO   DE AMBULANCIA PREPAGADA S.A.S.</t>
  </si>
  <si>
    <t>ADQUIRIR E INSTALAR MOBILIARIO PARA LA DOTACIÓN DE COMEDORES DESTINADOS A LOS SERVIDORES DE LA RAMA JUDICIAL</t>
  </si>
  <si>
    <t>MOSTHYE VICENTE MEDINA</t>
  </si>
  <si>
    <t>UT SOLUCIONES DE CONECTIVIDAD AZTECA - CENTURYLINK</t>
  </si>
  <si>
    <t>GLOBAL TECHNOLOGY SERVICES GTS SA</t>
  </si>
  <si>
    <t>UNION TEMPORAL ECOLIMPIEZA</t>
  </si>
  <si>
    <t>Adquisición de los servicios, elementos y recursos de conectividad, telecomunicaciones e internet para la Rama Judicial a Nivel Nacional</t>
  </si>
  <si>
    <t>Prestar el servicio de Soporte Técnico para plataforma Oracle, donde se encuentran implementados aplicativos de la Rama Judicial.</t>
  </si>
  <si>
    <t>Prestar el servicio integral de aseo, cafetería y mantenimiento básico en las sedes donde funcionan las Altas Cortes, la Comisión Nacional de Disciplina Judicial, el Consejo Superior de la Judicatura y la Dirección Ejecutiva de Administración Judicial, incluidos insumos, elementos, maquinaria y servicios especiales.</t>
  </si>
  <si>
    <t>079 DE2022</t>
  </si>
  <si>
    <t>ASOCIACION DE RECICLADORES PUERTA DE ORO BOGOTA</t>
  </si>
  <si>
    <t>FECHA TERMINACIÓN CONTRATO INCLUIDA PRORROGAS</t>
  </si>
  <si>
    <t>No. Interno</t>
  </si>
  <si>
    <t>MARIO FERNANDO SARRIA VILLO</t>
  </si>
  <si>
    <t>078 DE 2022</t>
  </si>
  <si>
    <t>PUBLIO ROBERTO COMBARIZA GONZALEZ</t>
  </si>
  <si>
    <t>FECHA LIQUIDACIÓN DE LA O.C.</t>
  </si>
  <si>
    <t>ORDENES DE COMPRA SUSCRITAS Y MODIFICADOS MAYO 2022</t>
  </si>
  <si>
    <t>CONTRATOS EN EJECECUCIÓN, SUSCRITOS, MODIFICADOS Y LIQUIDADOS EN MAYO DE 2022</t>
  </si>
  <si>
    <t>FECHA TERMINACIÓN CONTRATO INCLUIDA PRORROGAS y SUSPENSIONES</t>
  </si>
  <si>
    <t>CONTRATOS Y CONVENIOS INTERADMINISTRATIVOS EN EJECUCIÓN, SUSCRITOS Y MODIFICADOS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</si>
</sst>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yyyy/mm/dd"/>
    <numFmt numFmtId="165" formatCode="_-&quot;$&quot;\ * #,##0_-;\-&quot;$&quot;\ * #,##0_-;_-&quot;$&quot;\ * &quot;-&quot;??_-;_-@_-"/>
    <numFmt numFmtId="172" formatCode="_-* #,##0_-;\-* #,##0_-;_-* &quot;-&quot;??_-;_-@_-"/>
  </numFmts>
  <fonts count="14">
    <font>
      <sz val="11"/>
      <color indexed="8"/>
      <name val="Calibri"/>
      <family val="2"/>
      <scheme val="minor"/>
    </font>
    <font>
      <b/>
      <sz val="11"/>
      <color indexed="9"/>
      <name val="Calibri"/>
    </font>
    <font>
      <sz val="11"/>
      <color indexed="8"/>
      <name val="Calibri"/>
      <family val="2"/>
      <scheme val="minor"/>
    </font>
    <font>
      <b/>
      <sz val="11"/>
      <color indexed="9"/>
      <name val="Calibri"/>
      <family val="2"/>
    </font>
    <font>
      <sz val="11"/>
      <name val="Calibri"/>
      <family val="2"/>
      <scheme val="minor"/>
    </font>
    <font>
      <sz val="10"/>
      <name val="Arial"/>
      <family val="2"/>
    </font>
    <font>
      <sz val="10"/>
      <name val="Calibri (Cuerpo)_x0000_"/>
    </font>
    <font>
      <b/>
      <sz val="10"/>
      <name val="Calibri (Cuerpo)_x0000_"/>
    </font>
    <font>
      <b/>
      <sz val="9"/>
      <color indexed="9"/>
      <name val="Calibri"/>
      <family val="2"/>
    </font>
    <font>
      <sz val="9"/>
      <color indexed="8"/>
      <name val="Calibri"/>
      <family val="2"/>
      <scheme val="minor"/>
    </font>
    <font>
      <b/>
      <sz val="8"/>
      <color indexed="9"/>
      <name val="Calibri"/>
      <family val="2"/>
    </font>
    <font>
      <sz val="8"/>
      <color indexed="8"/>
      <name val="Calibri"/>
      <family val="2"/>
      <scheme val="minor"/>
    </font>
    <font>
      <b/>
      <sz val="11"/>
      <color indexed="8"/>
      <name val="Calibri"/>
      <family val="2"/>
      <scheme val="minor"/>
    </font>
    <font>
      <b/>
      <sz val="20"/>
      <color rgb="FFFFFFFF"/>
      <name val="Calibri"/>
      <family val="2"/>
      <scheme val="minor"/>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rgb="FFFFFFFF"/>
        <bgColor rgb="FF000000"/>
      </patternFill>
    </fill>
    <fill>
      <patternFill patternType="solid">
        <fgColor theme="7" tint="0.79998168889431442"/>
        <bgColor indexed="65"/>
      </patternFill>
    </fill>
    <fill>
      <patternFill patternType="solid">
        <fgColor theme="7" tint="0.79998168889431442"/>
        <bgColor indexed="64"/>
      </patternFill>
    </fill>
    <fill>
      <patternFill patternType="solid">
        <fgColor rgb="FF666699"/>
        <bgColor rgb="FF000000"/>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8"/>
      </bottom>
      <diagonal/>
    </border>
    <border>
      <left/>
      <right/>
      <top style="thin">
        <color rgb="FF000000"/>
      </top>
      <bottom style="thin">
        <color indexed="8"/>
      </bottom>
      <diagonal/>
    </border>
  </borders>
  <cellStyleXfs count="7">
    <xf numFmtId="0" fontId="0" fillId="0" borderId="0"/>
    <xf numFmtId="0" fontId="2" fillId="5" borderId="2"/>
    <xf numFmtId="0" fontId="2" fillId="5" borderId="2"/>
    <xf numFmtId="0" fontId="2" fillId="5" borderId="2"/>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67">
    <xf numFmtId="0" fontId="0" fillId="0" borderId="0" xfId="0"/>
    <xf numFmtId="0" fontId="0" fillId="4" borderId="3" xfId="0" applyFill="1" applyBorder="1" applyAlignment="1" applyProtection="1">
      <alignment vertical="center" wrapText="1"/>
      <protection locked="0"/>
    </xf>
    <xf numFmtId="0" fontId="0" fillId="3" borderId="2" xfId="0" applyFill="1" applyBorder="1" applyAlignment="1">
      <alignment horizontal="center" vertical="center" wrapText="1"/>
    </xf>
    <xf numFmtId="0" fontId="0" fillId="3" borderId="2" xfId="0" applyFill="1" applyBorder="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43" fontId="0" fillId="0" borderId="0" xfId="5" applyFont="1" applyAlignment="1">
      <alignment vertical="center" wrapText="1"/>
    </xf>
    <xf numFmtId="43" fontId="1" fillId="2" borderId="1" xfId="5" applyFont="1" applyFill="1" applyBorder="1" applyAlignment="1">
      <alignment horizontal="center" vertical="center" wrapText="1"/>
    </xf>
    <xf numFmtId="43" fontId="0" fillId="3" borderId="2" xfId="5"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3" xfId="0" applyFont="1" applyFill="1" applyBorder="1" applyAlignment="1" applyProtection="1">
      <alignment vertical="center" wrapText="1"/>
      <protection locked="0"/>
    </xf>
    <xf numFmtId="164" fontId="4" fillId="0" borderId="3" xfId="0" applyNumberFormat="1" applyFont="1" applyFill="1" applyBorder="1" applyAlignment="1" applyProtection="1">
      <alignment horizontal="left" vertical="center" wrapText="1"/>
      <protection locked="0"/>
    </xf>
    <xf numFmtId="0" fontId="0" fillId="0" borderId="3" xfId="0" applyFill="1" applyBorder="1" applyAlignment="1" applyProtection="1">
      <alignment vertical="center" wrapText="1"/>
      <protection locked="0"/>
    </xf>
    <xf numFmtId="43" fontId="0" fillId="0" borderId="3" xfId="5" applyFont="1" applyFill="1" applyBorder="1" applyAlignment="1" applyProtection="1">
      <alignment vertical="center" wrapText="1"/>
      <protection locked="0"/>
    </xf>
    <xf numFmtId="9" fontId="4" fillId="0" borderId="3" xfId="4" applyFont="1" applyFill="1" applyBorder="1" applyAlignment="1" applyProtection="1">
      <alignment horizontal="center" vertical="center" wrapText="1"/>
      <protection locked="0"/>
    </xf>
    <xf numFmtId="0" fontId="4" fillId="0" borderId="0" xfId="0" applyFont="1" applyFill="1" applyAlignment="1">
      <alignment vertical="center" wrapText="1"/>
    </xf>
    <xf numFmtId="0" fontId="0" fillId="7" borderId="3" xfId="0" applyFill="1" applyBorder="1" applyAlignment="1" applyProtection="1">
      <alignment vertical="center" wrapText="1"/>
      <protection locked="0"/>
    </xf>
    <xf numFmtId="0" fontId="0" fillId="8" borderId="0" xfId="0" applyFill="1" applyAlignment="1">
      <alignment vertical="center" wrapText="1"/>
    </xf>
    <xf numFmtId="164" fontId="0" fillId="7" borderId="3" xfId="0" applyNumberFormat="1" applyFill="1" applyBorder="1" applyAlignment="1" applyProtection="1">
      <alignment horizontal="left" vertical="center" wrapText="1"/>
      <protection locked="0"/>
    </xf>
    <xf numFmtId="43" fontId="0" fillId="7" borderId="3" xfId="5" applyFont="1" applyFill="1" applyBorder="1" applyAlignment="1" applyProtection="1">
      <alignment vertical="center" wrapText="1"/>
      <protection locked="0"/>
    </xf>
    <xf numFmtId="9" fontId="0" fillId="7" borderId="3" xfId="4" applyFont="1" applyFill="1" applyBorder="1" applyAlignment="1" applyProtection="1">
      <alignment horizontal="center" vertical="center" wrapText="1"/>
      <protection locked="0"/>
    </xf>
    <xf numFmtId="164" fontId="0" fillId="7" borderId="3" xfId="0" applyNumberFormat="1" applyFill="1" applyBorder="1" applyAlignment="1" applyProtection="1">
      <alignment horizontal="center" vertical="center" wrapText="1"/>
      <protection locked="0"/>
    </xf>
    <xf numFmtId="0" fontId="0" fillId="0" borderId="0" xfId="0" applyAlignment="1">
      <alignment horizontal="center" vertical="center" wrapText="1"/>
    </xf>
    <xf numFmtId="164" fontId="0" fillId="4" borderId="3" xfId="0" applyNumberFormat="1" applyFill="1" applyBorder="1" applyAlignment="1" applyProtection="1">
      <alignment horizontal="center" vertical="center" wrapText="1"/>
      <protection locked="0"/>
    </xf>
    <xf numFmtId="164" fontId="4" fillId="0" borderId="3" xfId="0" applyNumberFormat="1" applyFont="1" applyFill="1" applyBorder="1" applyAlignment="1" applyProtection="1">
      <alignment horizontal="center" vertical="center" wrapText="1"/>
      <protection locked="0"/>
    </xf>
    <xf numFmtId="164" fontId="0" fillId="0" borderId="3" xfId="0" applyNumberFormat="1" applyFill="1" applyBorder="1" applyAlignment="1" applyProtection="1">
      <alignment horizontal="left" vertical="center" wrapText="1"/>
      <protection locked="0"/>
    </xf>
    <xf numFmtId="164" fontId="0" fillId="0" borderId="3" xfId="0" applyNumberFormat="1" applyFill="1" applyBorder="1" applyAlignment="1" applyProtection="1">
      <alignment horizontal="center" vertical="center" wrapText="1"/>
      <protection locked="0"/>
    </xf>
    <xf numFmtId="9" fontId="0" fillId="0" borderId="3" xfId="4" applyFont="1" applyFill="1" applyBorder="1" applyAlignment="1" applyProtection="1">
      <alignment horizontal="center" vertical="center" wrapText="1"/>
      <protection locked="0"/>
    </xf>
    <xf numFmtId="0" fontId="0" fillId="0" borderId="0" xfId="0" applyFill="1" applyAlignment="1">
      <alignment vertical="center" wrapText="1"/>
    </xf>
    <xf numFmtId="43" fontId="0" fillId="0" borderId="3" xfId="0" applyNumberFormat="1" applyFill="1" applyBorder="1" applyAlignment="1" applyProtection="1">
      <alignment vertical="center" wrapText="1"/>
      <protection locked="0"/>
    </xf>
    <xf numFmtId="165" fontId="0" fillId="0" borderId="0" xfId="6" applyNumberFormat="1" applyFont="1" applyAlignment="1">
      <alignment vertical="center" wrapText="1"/>
    </xf>
    <xf numFmtId="165" fontId="1" fillId="2" borderId="1" xfId="6" applyNumberFormat="1" applyFont="1" applyFill="1" applyBorder="1" applyAlignment="1">
      <alignment horizontal="center" vertical="center" wrapText="1"/>
    </xf>
    <xf numFmtId="165" fontId="0" fillId="0" borderId="3" xfId="6" applyNumberFormat="1" applyFont="1" applyFill="1" applyBorder="1" applyAlignment="1" applyProtection="1">
      <alignment vertical="center" wrapText="1"/>
      <protection locked="0"/>
    </xf>
    <xf numFmtId="165" fontId="4" fillId="0" borderId="3" xfId="6" applyNumberFormat="1" applyFont="1" applyFill="1" applyBorder="1" applyAlignment="1" applyProtection="1">
      <alignment vertical="center" wrapText="1"/>
      <protection locked="0"/>
    </xf>
    <xf numFmtId="165" fontId="0" fillId="7" borderId="3" xfId="6" applyNumberFormat="1" applyFont="1" applyFill="1" applyBorder="1" applyAlignment="1" applyProtection="1">
      <alignment vertical="center" wrapText="1"/>
      <protection locked="0"/>
    </xf>
    <xf numFmtId="165" fontId="0" fillId="3" borderId="2" xfId="6"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7" fillId="5" borderId="3" xfId="3" applyFont="1" applyBorder="1" applyAlignment="1" applyProtection="1">
      <alignment vertical="center" wrapText="1"/>
      <protection locked="0"/>
    </xf>
    <xf numFmtId="164" fontId="6" fillId="5" borderId="3" xfId="3" applyNumberFormat="1" applyFont="1" applyBorder="1" applyAlignment="1" applyProtection="1">
      <alignment horizontal="center" vertical="center" wrapText="1"/>
      <protection locked="0"/>
    </xf>
    <xf numFmtId="0" fontId="6" fillId="5" borderId="3" xfId="3" applyFont="1" applyBorder="1" applyAlignment="1" applyProtection="1">
      <alignment vertical="center" wrapText="1"/>
      <protection locked="0"/>
    </xf>
    <xf numFmtId="2" fontId="6" fillId="5" borderId="3" xfId="3" applyNumberFormat="1" applyFont="1" applyBorder="1" applyAlignment="1" applyProtection="1">
      <alignment vertical="center" wrapText="1"/>
      <protection locked="0"/>
    </xf>
    <xf numFmtId="9" fontId="6" fillId="5" borderId="3" xfId="3" applyNumberFormat="1" applyFont="1" applyBorder="1" applyAlignment="1" applyProtection="1">
      <alignment horizontal="center" vertical="center" wrapText="1"/>
      <protection locked="0"/>
    </xf>
    <xf numFmtId="9" fontId="5" fillId="6" borderId="4" xfId="0" applyNumberFormat="1" applyFont="1" applyFill="1" applyBorder="1" applyAlignment="1">
      <alignment horizontal="center" vertical="center" wrapText="1"/>
    </xf>
    <xf numFmtId="165" fontId="0" fillId="0" borderId="0" xfId="6" applyNumberFormat="1" applyFont="1" applyAlignment="1">
      <alignment wrapText="1"/>
    </xf>
    <xf numFmtId="165" fontId="6" fillId="5" borderId="3" xfId="6" applyNumberFormat="1" applyFont="1" applyFill="1" applyBorder="1" applyAlignment="1" applyProtection="1">
      <alignment vertical="center" wrapText="1"/>
      <protection locked="0"/>
    </xf>
    <xf numFmtId="0" fontId="8" fillId="2" borderId="1" xfId="0" applyFont="1" applyFill="1" applyBorder="1" applyAlignment="1">
      <alignment horizontal="center" vertical="center" wrapText="1"/>
    </xf>
    <xf numFmtId="0" fontId="9" fillId="0" borderId="0" xfId="0" applyFont="1" applyAlignment="1">
      <alignment wrapText="1"/>
    </xf>
    <xf numFmtId="0" fontId="10" fillId="2" borderId="1" xfId="0" applyFont="1" applyFill="1" applyBorder="1" applyAlignment="1">
      <alignment horizontal="center" vertical="center" wrapText="1"/>
    </xf>
    <xf numFmtId="165" fontId="10" fillId="2" borderId="1" xfId="6" applyNumberFormat="1" applyFont="1" applyFill="1" applyBorder="1" applyAlignment="1">
      <alignment horizontal="center" vertical="center" wrapText="1"/>
    </xf>
    <xf numFmtId="0" fontId="11" fillId="0" borderId="0" xfId="0" applyFont="1" applyAlignment="1">
      <alignment wrapText="1"/>
    </xf>
    <xf numFmtId="44" fontId="0" fillId="4" borderId="3" xfId="6" applyFont="1" applyFill="1" applyBorder="1" applyAlignment="1" applyProtection="1">
      <alignment vertical="center" wrapText="1"/>
      <protection locked="0"/>
    </xf>
    <xf numFmtId="0" fontId="0" fillId="4" borderId="3" xfId="0" applyFill="1" applyBorder="1" applyAlignment="1" applyProtection="1">
      <alignment horizontal="center" vertical="center" wrapText="1"/>
      <protection locked="0"/>
    </xf>
    <xf numFmtId="0" fontId="12" fillId="4" borderId="3" xfId="0" applyFont="1" applyFill="1" applyBorder="1" applyAlignment="1" applyProtection="1">
      <alignment vertical="center" wrapText="1"/>
      <protection locked="0"/>
    </xf>
    <xf numFmtId="9" fontId="0" fillId="4" borderId="3" xfId="4"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43" fontId="0" fillId="0" borderId="3" xfId="5" applyFont="1" applyFill="1" applyBorder="1" applyAlignment="1" applyProtection="1">
      <alignment horizontal="center" vertical="center" wrapText="1"/>
      <protection locked="0"/>
    </xf>
    <xf numFmtId="172" fontId="0" fillId="0" borderId="3" xfId="5" applyNumberFormat="1" applyFont="1" applyFill="1" applyBorder="1" applyAlignment="1" applyProtection="1">
      <alignment vertical="center" wrapText="1"/>
      <protection locked="0"/>
    </xf>
    <xf numFmtId="0" fontId="12" fillId="4" borderId="3" xfId="0" applyFont="1" applyFill="1" applyBorder="1" applyAlignment="1" applyProtection="1">
      <alignment horizontal="center" vertical="center" wrapText="1"/>
      <protection locked="0"/>
    </xf>
    <xf numFmtId="0" fontId="13" fillId="9" borderId="5" xfId="0" applyFont="1" applyFill="1" applyBorder="1" applyAlignment="1">
      <alignment horizontal="center" vertical="center" wrapText="1"/>
    </xf>
    <xf numFmtId="0" fontId="13" fillId="9" borderId="6" xfId="0" applyFont="1" applyFill="1" applyBorder="1" applyAlignment="1">
      <alignment horizontal="center" vertical="center" wrapText="1"/>
    </xf>
    <xf numFmtId="164" fontId="0" fillId="0" borderId="0" xfId="0" applyNumberFormat="1" applyAlignment="1">
      <alignment horizontal="center" wrapText="1"/>
    </xf>
    <xf numFmtId="0" fontId="0" fillId="0" borderId="0" xfId="0" applyAlignment="1">
      <alignment horizontal="center" wrapText="1"/>
    </xf>
    <xf numFmtId="43" fontId="0" fillId="0" borderId="0" xfId="5" applyFont="1" applyAlignment="1">
      <alignment horizontal="center" vertical="center" wrapText="1"/>
    </xf>
  </cellXfs>
  <cellStyles count="7">
    <cellStyle name="Millares" xfId="5" builtinId="3"/>
    <cellStyle name="Moneda" xfId="6" builtinId="4"/>
    <cellStyle name="Normal" xfId="0" builtinId="0"/>
    <cellStyle name="Normal 2" xfId="1" xr:uid="{00000000-0005-0000-0000-000002000000}"/>
    <cellStyle name="Normal 3" xfId="3" xr:uid="{00000000-0005-0000-0000-000003000000}"/>
    <cellStyle name="Normal 7" xfId="2" xr:uid="{00000000-0005-0000-0000-00000400000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R351187"/>
  <sheetViews>
    <sheetView topLeftCell="D3" zoomScale="70" zoomScaleNormal="70" workbookViewId="0">
      <pane ySplit="2" topLeftCell="A179" activePane="bottomLeft" state="frozen"/>
      <selection activeCell="A3" sqref="A3"/>
      <selection pane="bottomLeft" activeCell="E181" sqref="E181"/>
    </sheetView>
  </sheetViews>
  <sheetFormatPr baseColWidth="10" defaultColWidth="8.85546875" defaultRowHeight="15"/>
  <cols>
    <col min="1" max="1" width="18" style="4" customWidth="1"/>
    <col min="2" max="2" width="15.5703125" style="5" customWidth="1"/>
    <col min="3" max="3" width="60.5703125" style="4" customWidth="1"/>
    <col min="4" max="5" width="27.28515625" style="4" customWidth="1"/>
    <col min="6" max="6" width="20.5703125" style="31" bestFit="1" customWidth="1"/>
    <col min="7" max="7" width="37.42578125" style="4" customWidth="1"/>
    <col min="8" max="8" width="20.7109375" style="4" hidden="1" customWidth="1"/>
    <col min="9" max="9" width="20" style="4" customWidth="1"/>
    <col min="10" max="10" width="38.140625" style="4" customWidth="1"/>
    <col min="11" max="11" width="10.85546875" style="23" bestFit="1" customWidth="1"/>
    <col min="12" max="12" width="18.85546875" style="6" bestFit="1" customWidth="1"/>
    <col min="13" max="13" width="16.7109375" style="4" bestFit="1" customWidth="1"/>
    <col min="14" max="14" width="13.28515625" style="23" bestFit="1" customWidth="1"/>
    <col min="15" max="15" width="20.5703125" style="23" bestFit="1" customWidth="1"/>
    <col min="16" max="16" width="19.42578125" style="4" bestFit="1" customWidth="1"/>
    <col min="17" max="17" width="20.7109375" style="4" bestFit="1" customWidth="1"/>
    <col min="18" max="18" width="16.5703125" style="23" customWidth="1"/>
    <col min="19" max="16384" width="8.85546875" style="4"/>
  </cols>
  <sheetData>
    <row r="3" spans="1:18" s="10" customFormat="1" ht="26.25">
      <c r="A3" s="62" t="s">
        <v>1033</v>
      </c>
      <c r="B3" s="63"/>
      <c r="C3" s="63"/>
      <c r="D3" s="63"/>
      <c r="E3" s="63"/>
      <c r="F3" s="63"/>
      <c r="G3" s="31"/>
      <c r="L3" s="6"/>
      <c r="N3" s="23"/>
      <c r="O3" s="23"/>
      <c r="P3" s="23"/>
    </row>
    <row r="4" spans="1:18" s="23" customFormat="1" ht="75.75" thickBot="1">
      <c r="A4" s="9" t="s">
        <v>0</v>
      </c>
      <c r="B4" s="9" t="s">
        <v>1</v>
      </c>
      <c r="C4" s="9" t="s">
        <v>2</v>
      </c>
      <c r="D4" s="9" t="s">
        <v>3</v>
      </c>
      <c r="E4" s="9" t="s">
        <v>4</v>
      </c>
      <c r="F4" s="32" t="s">
        <v>5</v>
      </c>
      <c r="G4" s="9" t="s">
        <v>6</v>
      </c>
      <c r="H4" s="9" t="s">
        <v>7</v>
      </c>
      <c r="I4" s="9" t="s">
        <v>8</v>
      </c>
      <c r="J4" s="9" t="s">
        <v>9</v>
      </c>
      <c r="K4" s="9" t="s">
        <v>10</v>
      </c>
      <c r="L4" s="7" t="s">
        <v>11</v>
      </c>
      <c r="M4" s="9" t="s">
        <v>12</v>
      </c>
      <c r="N4" s="9" t="s">
        <v>13</v>
      </c>
      <c r="O4" s="37" t="s">
        <v>1034</v>
      </c>
      <c r="P4" s="9" t="s">
        <v>15</v>
      </c>
      <c r="Q4" s="9" t="s">
        <v>16</v>
      </c>
      <c r="R4" s="9" t="s">
        <v>14</v>
      </c>
    </row>
    <row r="5" spans="1:18" s="29" customFormat="1" ht="60.75" thickBot="1">
      <c r="A5" s="13" t="s">
        <v>169</v>
      </c>
      <c r="B5" s="26" t="s">
        <v>170</v>
      </c>
      <c r="C5" s="13" t="s">
        <v>171</v>
      </c>
      <c r="D5" s="13" t="s">
        <v>29</v>
      </c>
      <c r="E5" s="13" t="s">
        <v>30</v>
      </c>
      <c r="F5" s="33">
        <v>0</v>
      </c>
      <c r="G5" s="13" t="s">
        <v>978</v>
      </c>
      <c r="H5" s="13" t="s">
        <v>35</v>
      </c>
      <c r="I5" s="13" t="s">
        <v>17</v>
      </c>
      <c r="J5" s="13" t="s">
        <v>172</v>
      </c>
      <c r="K5" s="56">
        <v>1097</v>
      </c>
      <c r="L5" s="14">
        <v>0</v>
      </c>
      <c r="M5" s="13">
        <v>914</v>
      </c>
      <c r="N5" s="27" t="s">
        <v>173</v>
      </c>
      <c r="O5" s="27" t="s">
        <v>140</v>
      </c>
      <c r="P5" s="28">
        <v>1</v>
      </c>
      <c r="Q5" s="28">
        <v>1</v>
      </c>
      <c r="R5" s="27" t="s">
        <v>17</v>
      </c>
    </row>
    <row r="6" spans="1:18" s="29" customFormat="1" ht="60.75" thickBot="1">
      <c r="A6" s="13" t="s">
        <v>174</v>
      </c>
      <c r="B6" s="26">
        <v>43313</v>
      </c>
      <c r="C6" s="13" t="s">
        <v>175</v>
      </c>
      <c r="D6" s="13" t="s">
        <v>19</v>
      </c>
      <c r="E6" s="13" t="s">
        <v>76</v>
      </c>
      <c r="F6" s="33">
        <v>5100000000</v>
      </c>
      <c r="G6" s="13" t="s">
        <v>176</v>
      </c>
      <c r="H6" s="13" t="s">
        <v>177</v>
      </c>
      <c r="I6" s="13"/>
      <c r="J6" s="13" t="s">
        <v>178</v>
      </c>
      <c r="K6" s="56">
        <v>516</v>
      </c>
      <c r="L6" s="14">
        <v>0</v>
      </c>
      <c r="M6" s="30">
        <v>1552</v>
      </c>
      <c r="N6" s="27">
        <v>43321</v>
      </c>
      <c r="O6" s="27">
        <v>44957</v>
      </c>
      <c r="P6" s="28">
        <v>0.85</v>
      </c>
      <c r="Q6" s="28">
        <v>0.91</v>
      </c>
      <c r="R6" s="27"/>
    </row>
    <row r="7" spans="1:18" s="29" customFormat="1" ht="60.75" thickBot="1">
      <c r="A7" s="13" t="s">
        <v>179</v>
      </c>
      <c r="B7" s="26" t="s">
        <v>180</v>
      </c>
      <c r="C7" s="13" t="s">
        <v>181</v>
      </c>
      <c r="D7" s="13" t="s">
        <v>29</v>
      </c>
      <c r="E7" s="13" t="s">
        <v>76</v>
      </c>
      <c r="F7" s="33">
        <v>8706030806</v>
      </c>
      <c r="G7" s="13" t="s">
        <v>182</v>
      </c>
      <c r="H7" s="13" t="s">
        <v>35</v>
      </c>
      <c r="I7" s="13" t="s">
        <v>17</v>
      </c>
      <c r="J7" s="13" t="s">
        <v>183</v>
      </c>
      <c r="K7" s="56">
        <v>1096</v>
      </c>
      <c r="L7" s="14">
        <v>38000000</v>
      </c>
      <c r="M7" s="13">
        <v>270</v>
      </c>
      <c r="N7" s="27" t="s">
        <v>184</v>
      </c>
      <c r="O7" s="27">
        <v>44773</v>
      </c>
      <c r="P7" s="28">
        <v>0.98</v>
      </c>
      <c r="Q7" s="28">
        <v>0.36</v>
      </c>
      <c r="R7" s="27" t="s">
        <v>17</v>
      </c>
    </row>
    <row r="8" spans="1:18" s="29" customFormat="1" ht="30.75" thickBot="1">
      <c r="A8" s="13" t="s">
        <v>186</v>
      </c>
      <c r="B8" s="26" t="s">
        <v>187</v>
      </c>
      <c r="C8" s="13" t="s">
        <v>188</v>
      </c>
      <c r="D8" s="13" t="s">
        <v>47</v>
      </c>
      <c r="E8" s="13" t="s">
        <v>40</v>
      </c>
      <c r="F8" s="33">
        <v>6876970980</v>
      </c>
      <c r="G8" s="13" t="s">
        <v>168</v>
      </c>
      <c r="H8" s="13" t="s">
        <v>35</v>
      </c>
      <c r="I8" s="13" t="s">
        <v>17</v>
      </c>
      <c r="J8" s="13" t="s">
        <v>189</v>
      </c>
      <c r="K8" s="56">
        <v>1096</v>
      </c>
      <c r="L8" s="14">
        <v>0</v>
      </c>
      <c r="M8" s="13">
        <v>276</v>
      </c>
      <c r="N8" s="27" t="s">
        <v>184</v>
      </c>
      <c r="O8" s="27" t="s">
        <v>138</v>
      </c>
      <c r="P8" s="28">
        <v>0.93</v>
      </c>
      <c r="Q8" s="28">
        <v>0.61</v>
      </c>
      <c r="R8" s="27" t="s">
        <v>17</v>
      </c>
    </row>
    <row r="9" spans="1:18" s="29" customFormat="1" ht="45.75" thickBot="1">
      <c r="A9" s="13" t="s">
        <v>190</v>
      </c>
      <c r="B9" s="26" t="s">
        <v>191</v>
      </c>
      <c r="C9" s="13" t="s">
        <v>192</v>
      </c>
      <c r="D9" s="13" t="s">
        <v>39</v>
      </c>
      <c r="E9" s="13" t="s">
        <v>76</v>
      </c>
      <c r="F9" s="33">
        <v>8515643947</v>
      </c>
      <c r="G9" s="13" t="s">
        <v>193</v>
      </c>
      <c r="H9" s="13" t="s">
        <v>35</v>
      </c>
      <c r="I9" s="13" t="s">
        <v>17</v>
      </c>
      <c r="J9" s="13" t="s">
        <v>194</v>
      </c>
      <c r="K9" s="56">
        <v>1081</v>
      </c>
      <c r="L9" s="14">
        <v>2790880147</v>
      </c>
      <c r="M9" s="13">
        <v>273</v>
      </c>
      <c r="N9" s="27" t="s">
        <v>191</v>
      </c>
      <c r="O9" s="27">
        <v>44773</v>
      </c>
      <c r="P9" s="28">
        <v>0.93</v>
      </c>
      <c r="Q9" s="28">
        <v>0.9</v>
      </c>
      <c r="R9" s="27" t="s">
        <v>17</v>
      </c>
    </row>
    <row r="10" spans="1:18" s="29" customFormat="1" ht="105.75" thickBot="1">
      <c r="A10" s="13" t="s">
        <v>196</v>
      </c>
      <c r="B10" s="26" t="s">
        <v>197</v>
      </c>
      <c r="C10" s="13" t="s">
        <v>198</v>
      </c>
      <c r="D10" s="13" t="s">
        <v>19</v>
      </c>
      <c r="E10" s="13" t="s">
        <v>76</v>
      </c>
      <c r="F10" s="33">
        <v>0</v>
      </c>
      <c r="G10" s="13" t="s">
        <v>199</v>
      </c>
      <c r="H10" s="13" t="s">
        <v>35</v>
      </c>
      <c r="I10" s="13" t="s">
        <v>17</v>
      </c>
      <c r="J10" s="13" t="s">
        <v>200</v>
      </c>
      <c r="K10" s="56">
        <v>1036</v>
      </c>
      <c r="L10" s="14">
        <v>0</v>
      </c>
      <c r="M10" s="13">
        <v>366</v>
      </c>
      <c r="N10" s="27" t="s">
        <v>201</v>
      </c>
      <c r="O10" s="27" t="s">
        <v>150</v>
      </c>
      <c r="P10" s="28">
        <v>0.87</v>
      </c>
      <c r="Q10" s="28">
        <v>0</v>
      </c>
      <c r="R10" s="27" t="s">
        <v>17</v>
      </c>
    </row>
    <row r="11" spans="1:18" s="29" customFormat="1" ht="45.75" thickBot="1">
      <c r="A11" s="13" t="s">
        <v>202</v>
      </c>
      <c r="B11" s="26" t="s">
        <v>203</v>
      </c>
      <c r="C11" s="13" t="s">
        <v>204</v>
      </c>
      <c r="D11" s="13" t="s">
        <v>29</v>
      </c>
      <c r="E11" s="13" t="s">
        <v>20</v>
      </c>
      <c r="F11" s="33">
        <v>1036732670</v>
      </c>
      <c r="G11" s="13" t="s">
        <v>205</v>
      </c>
      <c r="H11" s="13" t="s">
        <v>35</v>
      </c>
      <c r="I11" s="13" t="s">
        <v>17</v>
      </c>
      <c r="J11" s="13" t="s">
        <v>194</v>
      </c>
      <c r="K11" s="56">
        <v>1066</v>
      </c>
      <c r="L11" s="14">
        <v>281620449</v>
      </c>
      <c r="M11" s="13">
        <f>270+212</f>
        <v>482</v>
      </c>
      <c r="N11" s="27" t="s">
        <v>201</v>
      </c>
      <c r="O11" s="27">
        <v>44773</v>
      </c>
      <c r="P11" s="28">
        <v>0.9</v>
      </c>
      <c r="Q11" s="28">
        <v>0.9</v>
      </c>
      <c r="R11" s="27" t="s">
        <v>17</v>
      </c>
    </row>
    <row r="12" spans="1:18" s="29" customFormat="1" ht="45.75" thickBot="1">
      <c r="A12" s="13" t="s">
        <v>207</v>
      </c>
      <c r="B12" s="26" t="s">
        <v>203</v>
      </c>
      <c r="C12" s="13" t="s">
        <v>208</v>
      </c>
      <c r="D12" s="13" t="s">
        <v>29</v>
      </c>
      <c r="E12" s="13" t="s">
        <v>20</v>
      </c>
      <c r="F12" s="33">
        <v>888259189</v>
      </c>
      <c r="G12" s="13" t="s">
        <v>205</v>
      </c>
      <c r="H12" s="13" t="s">
        <v>35</v>
      </c>
      <c r="I12" s="13" t="s">
        <v>17</v>
      </c>
      <c r="J12" s="13" t="s">
        <v>194</v>
      </c>
      <c r="K12" s="56">
        <v>1066</v>
      </c>
      <c r="L12" s="14">
        <v>237709271</v>
      </c>
      <c r="M12" s="13">
        <v>270</v>
      </c>
      <c r="N12" s="27" t="s">
        <v>201</v>
      </c>
      <c r="O12" s="27" t="s">
        <v>138</v>
      </c>
      <c r="P12" s="28">
        <v>0.9</v>
      </c>
      <c r="Q12" s="28">
        <v>0.9</v>
      </c>
      <c r="R12" s="27" t="s">
        <v>17</v>
      </c>
    </row>
    <row r="13" spans="1:18" s="29" customFormat="1" ht="60.75" thickBot="1">
      <c r="A13" s="13" t="s">
        <v>209</v>
      </c>
      <c r="B13" s="26" t="s">
        <v>203</v>
      </c>
      <c r="C13" s="13" t="s">
        <v>210</v>
      </c>
      <c r="D13" s="13" t="s">
        <v>29</v>
      </c>
      <c r="E13" s="13" t="s">
        <v>20</v>
      </c>
      <c r="F13" s="33">
        <v>6939405622</v>
      </c>
      <c r="G13" s="13" t="s">
        <v>205</v>
      </c>
      <c r="H13" s="13" t="s">
        <v>35</v>
      </c>
      <c r="I13" s="13" t="s">
        <v>17</v>
      </c>
      <c r="J13" s="13" t="s">
        <v>194</v>
      </c>
      <c r="K13" s="56">
        <v>1066</v>
      </c>
      <c r="L13" s="14">
        <f>90000000+1634494572</f>
        <v>1724494572</v>
      </c>
      <c r="M13" s="13">
        <f>258+243</f>
        <v>501</v>
      </c>
      <c r="N13" s="27" t="s">
        <v>201</v>
      </c>
      <c r="O13" s="27">
        <v>44773</v>
      </c>
      <c r="P13" s="28">
        <v>0.9</v>
      </c>
      <c r="Q13" s="28">
        <v>0.9</v>
      </c>
      <c r="R13" s="27" t="s">
        <v>17</v>
      </c>
    </row>
    <row r="14" spans="1:18" s="29" customFormat="1" ht="75.75" thickBot="1">
      <c r="A14" s="13" t="s">
        <v>211</v>
      </c>
      <c r="B14" s="26" t="s">
        <v>212</v>
      </c>
      <c r="C14" s="13" t="s">
        <v>213</v>
      </c>
      <c r="D14" s="13" t="s">
        <v>47</v>
      </c>
      <c r="E14" s="13" t="s">
        <v>76</v>
      </c>
      <c r="F14" s="33">
        <v>435332498</v>
      </c>
      <c r="G14" s="13" t="s">
        <v>214</v>
      </c>
      <c r="H14" s="13" t="s">
        <v>35</v>
      </c>
      <c r="I14" s="13" t="s">
        <v>17</v>
      </c>
      <c r="J14" s="13" t="s">
        <v>216</v>
      </c>
      <c r="K14" s="56">
        <v>1049</v>
      </c>
      <c r="L14" s="14">
        <f>107835296+40000000+102119366</f>
        <v>249954662</v>
      </c>
      <c r="M14" s="13">
        <f>212+60</f>
        <v>272</v>
      </c>
      <c r="N14" s="27" t="s">
        <v>217</v>
      </c>
      <c r="O14" s="27">
        <v>44773</v>
      </c>
      <c r="P14" s="28">
        <v>0.93</v>
      </c>
      <c r="Q14" s="28">
        <v>0.79</v>
      </c>
      <c r="R14" s="27" t="s">
        <v>17</v>
      </c>
    </row>
    <row r="15" spans="1:18" s="29" customFormat="1" ht="75.75" thickBot="1">
      <c r="A15" s="13" t="s">
        <v>218</v>
      </c>
      <c r="B15" s="26" t="s">
        <v>215</v>
      </c>
      <c r="C15" s="13" t="s">
        <v>219</v>
      </c>
      <c r="D15" s="13" t="s">
        <v>39</v>
      </c>
      <c r="E15" s="13" t="s">
        <v>76</v>
      </c>
      <c r="F15" s="33">
        <v>979528426</v>
      </c>
      <c r="G15" s="13" t="s">
        <v>220</v>
      </c>
      <c r="H15" s="13" t="s">
        <v>35</v>
      </c>
      <c r="I15" s="13" t="s">
        <v>17</v>
      </c>
      <c r="J15" s="13" t="s">
        <v>216</v>
      </c>
      <c r="K15" s="56">
        <v>1048</v>
      </c>
      <c r="L15" s="14">
        <f>97351396+242182579+48566833</f>
        <v>388100808</v>
      </c>
      <c r="M15" s="13">
        <f>212+60</f>
        <v>272</v>
      </c>
      <c r="N15" s="27" t="s">
        <v>221</v>
      </c>
      <c r="O15" s="27">
        <v>44773</v>
      </c>
      <c r="P15" s="28">
        <v>0.93</v>
      </c>
      <c r="Q15" s="28">
        <v>0.79</v>
      </c>
      <c r="R15" s="27" t="s">
        <v>17</v>
      </c>
    </row>
    <row r="16" spans="1:18" s="29" customFormat="1" ht="75.75" thickBot="1">
      <c r="A16" s="13" t="s">
        <v>222</v>
      </c>
      <c r="B16" s="26" t="s">
        <v>217</v>
      </c>
      <c r="C16" s="13" t="s">
        <v>223</v>
      </c>
      <c r="D16" s="13" t="s">
        <v>29</v>
      </c>
      <c r="E16" s="13" t="s">
        <v>76</v>
      </c>
      <c r="F16" s="33">
        <v>203599390</v>
      </c>
      <c r="G16" s="13" t="s">
        <v>224</v>
      </c>
      <c r="H16" s="13" t="s">
        <v>35</v>
      </c>
      <c r="I16" s="13" t="s">
        <v>17</v>
      </c>
      <c r="J16" s="13" t="s">
        <v>225</v>
      </c>
      <c r="K16" s="56">
        <v>1047</v>
      </c>
      <c r="L16" s="14">
        <f>12063554+20000000+43235773</f>
        <v>75299327</v>
      </c>
      <c r="M16" s="13">
        <v>364</v>
      </c>
      <c r="N16" s="27" t="s">
        <v>226</v>
      </c>
      <c r="O16" s="27">
        <v>44865</v>
      </c>
      <c r="P16" s="28">
        <v>0.87</v>
      </c>
      <c r="Q16" s="28">
        <v>0.82</v>
      </c>
      <c r="R16" s="27" t="s">
        <v>17</v>
      </c>
    </row>
    <row r="17" spans="1:18" s="29" customFormat="1" ht="60.75" thickBot="1">
      <c r="A17" s="13" t="s">
        <v>227</v>
      </c>
      <c r="B17" s="26" t="s">
        <v>226</v>
      </c>
      <c r="C17" s="13" t="s">
        <v>228</v>
      </c>
      <c r="D17" s="13" t="s">
        <v>29</v>
      </c>
      <c r="E17" s="13" t="s">
        <v>68</v>
      </c>
      <c r="F17" s="33">
        <v>4064127086</v>
      </c>
      <c r="G17" s="13" t="s">
        <v>176</v>
      </c>
      <c r="H17" s="13" t="s">
        <v>35</v>
      </c>
      <c r="I17" s="13" t="s">
        <v>17</v>
      </c>
      <c r="J17" s="13" t="s">
        <v>230</v>
      </c>
      <c r="K17" s="56">
        <v>1325</v>
      </c>
      <c r="L17" s="14">
        <v>87563495</v>
      </c>
      <c r="M17" s="13">
        <v>0</v>
      </c>
      <c r="N17" s="27" t="s">
        <v>229</v>
      </c>
      <c r="O17" s="27" t="s">
        <v>231</v>
      </c>
      <c r="P17" s="28">
        <v>0.91</v>
      </c>
      <c r="Q17" s="28">
        <v>0.95</v>
      </c>
      <c r="R17" s="27" t="s">
        <v>17</v>
      </c>
    </row>
    <row r="18" spans="1:18" s="29" customFormat="1" ht="90.75" thickBot="1">
      <c r="A18" s="13" t="s">
        <v>232</v>
      </c>
      <c r="B18" s="26" t="s">
        <v>233</v>
      </c>
      <c r="C18" s="13" t="s">
        <v>234</v>
      </c>
      <c r="D18" s="13" t="s">
        <v>53</v>
      </c>
      <c r="E18" s="13" t="s">
        <v>76</v>
      </c>
      <c r="F18" s="33">
        <v>32289810</v>
      </c>
      <c r="G18" s="13" t="s">
        <v>235</v>
      </c>
      <c r="H18" s="13" t="s">
        <v>35</v>
      </c>
      <c r="I18" s="13" t="s">
        <v>17</v>
      </c>
      <c r="J18" s="13" t="s">
        <v>236</v>
      </c>
      <c r="K18" s="56">
        <v>1101</v>
      </c>
      <c r="L18" s="14">
        <v>6691860</v>
      </c>
      <c r="M18" s="13">
        <v>270</v>
      </c>
      <c r="N18" s="27" t="s">
        <v>237</v>
      </c>
      <c r="O18" s="27" t="s">
        <v>138</v>
      </c>
      <c r="P18" s="28">
        <v>0.93</v>
      </c>
      <c r="Q18" s="28">
        <v>0.91</v>
      </c>
      <c r="R18" s="27" t="s">
        <v>17</v>
      </c>
    </row>
    <row r="19" spans="1:18" s="29" customFormat="1" ht="75.75" thickBot="1">
      <c r="A19" s="13" t="s">
        <v>238</v>
      </c>
      <c r="B19" s="26" t="s">
        <v>233</v>
      </c>
      <c r="C19" s="13" t="s">
        <v>239</v>
      </c>
      <c r="D19" s="13" t="s">
        <v>39</v>
      </c>
      <c r="E19" s="13" t="s">
        <v>76</v>
      </c>
      <c r="F19" s="33">
        <v>2516895222</v>
      </c>
      <c r="G19" s="13" t="s">
        <v>240</v>
      </c>
      <c r="H19" s="13" t="s">
        <v>35</v>
      </c>
      <c r="I19" s="13" t="s">
        <v>17</v>
      </c>
      <c r="J19" s="13" t="s">
        <v>216</v>
      </c>
      <c r="K19" s="56">
        <v>1038</v>
      </c>
      <c r="L19" s="14">
        <f>89395534+137635202+537820612</f>
        <v>764851348</v>
      </c>
      <c r="M19" s="13">
        <f>60+213</f>
        <v>273</v>
      </c>
      <c r="N19" s="27" t="s">
        <v>241</v>
      </c>
      <c r="O19" s="27">
        <v>44773</v>
      </c>
      <c r="P19" s="28">
        <v>0.93</v>
      </c>
      <c r="Q19" s="28">
        <v>0.77</v>
      </c>
      <c r="R19" s="27" t="s">
        <v>17</v>
      </c>
    </row>
    <row r="20" spans="1:18" s="29" customFormat="1" ht="75.75" thickBot="1">
      <c r="A20" s="13" t="s">
        <v>242</v>
      </c>
      <c r="B20" s="26" t="s">
        <v>237</v>
      </c>
      <c r="C20" s="13" t="s">
        <v>243</v>
      </c>
      <c r="D20" s="13" t="s">
        <v>53</v>
      </c>
      <c r="E20" s="13" t="s">
        <v>76</v>
      </c>
      <c r="F20" s="33">
        <v>77737950</v>
      </c>
      <c r="G20" s="13" t="s">
        <v>244</v>
      </c>
      <c r="H20" s="13" t="s">
        <v>35</v>
      </c>
      <c r="I20" s="13" t="s">
        <v>17</v>
      </c>
      <c r="J20" s="13" t="s">
        <v>216</v>
      </c>
      <c r="K20" s="56">
        <v>1039</v>
      </c>
      <c r="L20" s="14">
        <v>0</v>
      </c>
      <c r="M20" s="13">
        <f>212+60</f>
        <v>272</v>
      </c>
      <c r="N20" s="27" t="s">
        <v>241</v>
      </c>
      <c r="O20" s="27">
        <v>44773</v>
      </c>
      <c r="P20" s="28">
        <v>0.93</v>
      </c>
      <c r="Q20" s="28">
        <v>0.2</v>
      </c>
      <c r="R20" s="27" t="s">
        <v>17</v>
      </c>
    </row>
    <row r="21" spans="1:18" s="29" customFormat="1" ht="75.75" thickBot="1">
      <c r="A21" s="13" t="s">
        <v>245</v>
      </c>
      <c r="B21" s="26" t="s">
        <v>237</v>
      </c>
      <c r="C21" s="13" t="s">
        <v>246</v>
      </c>
      <c r="D21" s="13" t="s">
        <v>39</v>
      </c>
      <c r="E21" s="13" t="s">
        <v>76</v>
      </c>
      <c r="F21" s="33">
        <v>830406580</v>
      </c>
      <c r="G21" s="13" t="s">
        <v>247</v>
      </c>
      <c r="H21" s="13" t="s">
        <v>35</v>
      </c>
      <c r="I21" s="13" t="s">
        <v>17</v>
      </c>
      <c r="J21" s="13" t="s">
        <v>216</v>
      </c>
      <c r="K21" s="56">
        <v>1039</v>
      </c>
      <c r="L21" s="14">
        <f>51631351+73013271+185046761</f>
        <v>309691383</v>
      </c>
      <c r="M21" s="13">
        <f>60+212</f>
        <v>272</v>
      </c>
      <c r="N21" s="27" t="s">
        <v>241</v>
      </c>
      <c r="O21" s="27">
        <v>44773</v>
      </c>
      <c r="P21" s="28">
        <v>0.93</v>
      </c>
      <c r="Q21" s="28">
        <v>0.88</v>
      </c>
      <c r="R21" s="27" t="s">
        <v>17</v>
      </c>
    </row>
    <row r="22" spans="1:18" s="29" customFormat="1" ht="75.75" thickBot="1">
      <c r="A22" s="13" t="s">
        <v>248</v>
      </c>
      <c r="B22" s="26" t="s">
        <v>237</v>
      </c>
      <c r="C22" s="13" t="s">
        <v>249</v>
      </c>
      <c r="D22" s="13" t="s">
        <v>39</v>
      </c>
      <c r="E22" s="13" t="s">
        <v>76</v>
      </c>
      <c r="F22" s="33">
        <v>67335112067</v>
      </c>
      <c r="G22" s="13" t="s">
        <v>250</v>
      </c>
      <c r="H22" s="13" t="s">
        <v>25</v>
      </c>
      <c r="I22" s="13" t="s">
        <v>176</v>
      </c>
      <c r="J22" s="13" t="s">
        <v>17</v>
      </c>
      <c r="K22" s="56">
        <v>943</v>
      </c>
      <c r="L22" s="14">
        <v>0</v>
      </c>
      <c r="M22" s="13">
        <v>362</v>
      </c>
      <c r="N22" s="27" t="s">
        <v>251</v>
      </c>
      <c r="O22" s="27">
        <v>44769</v>
      </c>
      <c r="P22" s="28">
        <v>0.91</v>
      </c>
      <c r="Q22" s="28">
        <v>0.71</v>
      </c>
      <c r="R22" s="27" t="s">
        <v>17</v>
      </c>
    </row>
    <row r="23" spans="1:18" s="29" customFormat="1" ht="60.75" thickBot="1">
      <c r="A23" s="13" t="s">
        <v>252</v>
      </c>
      <c r="B23" s="26" t="s">
        <v>241</v>
      </c>
      <c r="C23" s="13" t="s">
        <v>253</v>
      </c>
      <c r="D23" s="13" t="s">
        <v>29</v>
      </c>
      <c r="E23" s="13" t="s">
        <v>76</v>
      </c>
      <c r="F23" s="33">
        <v>962469840</v>
      </c>
      <c r="G23" s="13" t="s">
        <v>254</v>
      </c>
      <c r="H23" s="13" t="s">
        <v>35</v>
      </c>
      <c r="I23" s="13" t="s">
        <v>17</v>
      </c>
      <c r="J23" s="13" t="s">
        <v>194</v>
      </c>
      <c r="K23" s="56">
        <v>1039</v>
      </c>
      <c r="L23" s="14">
        <f>47351506+204387350</f>
        <v>251738856</v>
      </c>
      <c r="M23" s="13">
        <f>60+212</f>
        <v>272</v>
      </c>
      <c r="N23" s="27" t="s">
        <v>241</v>
      </c>
      <c r="O23" s="27">
        <v>44773</v>
      </c>
      <c r="P23" s="28">
        <v>0.92</v>
      </c>
      <c r="Q23" s="28">
        <v>0.78</v>
      </c>
      <c r="R23" s="27" t="s">
        <v>17</v>
      </c>
    </row>
    <row r="24" spans="1:18" s="29" customFormat="1" ht="75.75" thickBot="1">
      <c r="A24" s="13" t="s">
        <v>255</v>
      </c>
      <c r="B24" s="26" t="s">
        <v>241</v>
      </c>
      <c r="C24" s="13" t="s">
        <v>256</v>
      </c>
      <c r="D24" s="13" t="s">
        <v>47</v>
      </c>
      <c r="E24" s="13" t="s">
        <v>76</v>
      </c>
      <c r="F24" s="33">
        <v>356070989</v>
      </c>
      <c r="G24" s="13" t="s">
        <v>257</v>
      </c>
      <c r="H24" s="13" t="s">
        <v>35</v>
      </c>
      <c r="I24" s="13" t="s">
        <v>17</v>
      </c>
      <c r="J24" s="13" t="s">
        <v>216</v>
      </c>
      <c r="K24" s="56">
        <v>1039</v>
      </c>
      <c r="L24" s="14">
        <f>9875722+35394590</f>
        <v>45270312</v>
      </c>
      <c r="M24" s="13">
        <f>60+212</f>
        <v>272</v>
      </c>
      <c r="N24" s="27" t="s">
        <v>241</v>
      </c>
      <c r="O24" s="27">
        <v>44773</v>
      </c>
      <c r="P24" s="28">
        <v>0.93</v>
      </c>
      <c r="Q24" s="28">
        <v>0.51</v>
      </c>
      <c r="R24" s="27" t="s">
        <v>17</v>
      </c>
    </row>
    <row r="25" spans="1:18" s="29" customFormat="1" ht="30.75" thickBot="1">
      <c r="A25" s="13" t="s">
        <v>258</v>
      </c>
      <c r="B25" s="26" t="s">
        <v>241</v>
      </c>
      <c r="C25" s="13" t="s">
        <v>259</v>
      </c>
      <c r="D25" s="13" t="s">
        <v>39</v>
      </c>
      <c r="E25" s="13" t="s">
        <v>73</v>
      </c>
      <c r="F25" s="33">
        <v>6464723502</v>
      </c>
      <c r="G25" s="13" t="s">
        <v>260</v>
      </c>
      <c r="H25" s="13" t="s">
        <v>25</v>
      </c>
      <c r="I25" s="13" t="s">
        <v>261</v>
      </c>
      <c r="J25" s="13" t="s">
        <v>17</v>
      </c>
      <c r="K25" s="56">
        <v>1039</v>
      </c>
      <c r="L25" s="14">
        <v>1547664986</v>
      </c>
      <c r="M25" s="13">
        <f>87+162</f>
        <v>249</v>
      </c>
      <c r="N25" s="27" t="s">
        <v>241</v>
      </c>
      <c r="O25" s="27">
        <v>44662</v>
      </c>
      <c r="P25" s="28">
        <v>0.93</v>
      </c>
      <c r="Q25" s="28">
        <v>0.69</v>
      </c>
      <c r="R25" s="27" t="s">
        <v>17</v>
      </c>
    </row>
    <row r="26" spans="1:18" s="29" customFormat="1" ht="75.75" thickBot="1">
      <c r="A26" s="13" t="s">
        <v>262</v>
      </c>
      <c r="B26" s="26" t="s">
        <v>241</v>
      </c>
      <c r="C26" s="13" t="s">
        <v>263</v>
      </c>
      <c r="D26" s="13" t="s">
        <v>39</v>
      </c>
      <c r="E26" s="13" t="s">
        <v>81</v>
      </c>
      <c r="F26" s="33">
        <v>45988156867</v>
      </c>
      <c r="G26" s="13" t="s">
        <v>264</v>
      </c>
      <c r="H26" s="13" t="s">
        <v>35</v>
      </c>
      <c r="I26" s="13" t="s">
        <v>17</v>
      </c>
      <c r="J26" s="13" t="s">
        <v>200</v>
      </c>
      <c r="K26" s="56">
        <v>1037</v>
      </c>
      <c r="L26" s="14">
        <v>0</v>
      </c>
      <c r="M26" s="13">
        <v>365</v>
      </c>
      <c r="N26" s="27" t="s">
        <v>265</v>
      </c>
      <c r="O26" s="27" t="s">
        <v>150</v>
      </c>
      <c r="P26" s="28">
        <v>0.87</v>
      </c>
      <c r="Q26" s="28">
        <v>0.97</v>
      </c>
      <c r="R26" s="27" t="s">
        <v>17</v>
      </c>
    </row>
    <row r="27" spans="1:18" s="29" customFormat="1" ht="60.75" thickBot="1">
      <c r="A27" s="13" t="s">
        <v>266</v>
      </c>
      <c r="B27" s="26" t="s">
        <v>267</v>
      </c>
      <c r="C27" s="13" t="s">
        <v>268</v>
      </c>
      <c r="D27" s="13" t="s">
        <v>47</v>
      </c>
      <c r="E27" s="13" t="s">
        <v>76</v>
      </c>
      <c r="F27" s="33">
        <v>790845072</v>
      </c>
      <c r="G27" s="13" t="s">
        <v>269</v>
      </c>
      <c r="H27" s="13" t="s">
        <v>35</v>
      </c>
      <c r="I27" s="13" t="s">
        <v>17</v>
      </c>
      <c r="J27" s="13" t="s">
        <v>271</v>
      </c>
      <c r="K27" s="56">
        <v>666</v>
      </c>
      <c r="L27" s="14">
        <f>12000000+427293186</f>
        <v>439293186</v>
      </c>
      <c r="M27" s="13">
        <f>75+326</f>
        <v>401</v>
      </c>
      <c r="N27" s="27" t="s">
        <v>270</v>
      </c>
      <c r="O27" s="27">
        <v>44718</v>
      </c>
      <c r="P27" s="28">
        <v>0.96</v>
      </c>
      <c r="Q27" s="28">
        <v>0.84</v>
      </c>
      <c r="R27" s="27" t="s">
        <v>17</v>
      </c>
    </row>
    <row r="28" spans="1:18" s="29" customFormat="1" ht="90.75" thickBot="1">
      <c r="A28" s="13" t="s">
        <v>272</v>
      </c>
      <c r="B28" s="26" t="s">
        <v>273</v>
      </c>
      <c r="C28" s="13" t="s">
        <v>274</v>
      </c>
      <c r="D28" s="13" t="s">
        <v>29</v>
      </c>
      <c r="E28" s="13" t="s">
        <v>20</v>
      </c>
      <c r="F28" s="33">
        <v>12904834814</v>
      </c>
      <c r="G28" s="13" t="s">
        <v>275</v>
      </c>
      <c r="H28" s="13" t="s">
        <v>35</v>
      </c>
      <c r="I28" s="13" t="s">
        <v>17</v>
      </c>
      <c r="J28" s="13" t="s">
        <v>277</v>
      </c>
      <c r="K28" s="56">
        <v>1019</v>
      </c>
      <c r="L28" s="14">
        <v>0</v>
      </c>
      <c r="M28" s="13">
        <v>0</v>
      </c>
      <c r="N28" s="27" t="s">
        <v>276</v>
      </c>
      <c r="O28" s="27" t="s">
        <v>142</v>
      </c>
      <c r="P28" s="28">
        <v>0.94</v>
      </c>
      <c r="Q28" s="28">
        <v>0.94</v>
      </c>
      <c r="R28" s="27" t="s">
        <v>17</v>
      </c>
    </row>
    <row r="29" spans="1:18" s="29" customFormat="1" ht="60.75" thickBot="1">
      <c r="A29" s="13" t="s">
        <v>278</v>
      </c>
      <c r="B29" s="26" t="s">
        <v>279</v>
      </c>
      <c r="C29" s="13" t="s">
        <v>280</v>
      </c>
      <c r="D29" s="13" t="s">
        <v>39</v>
      </c>
      <c r="E29" s="13" t="s">
        <v>76</v>
      </c>
      <c r="F29" s="33">
        <v>7190000000</v>
      </c>
      <c r="G29" s="13" t="s">
        <v>281</v>
      </c>
      <c r="H29" s="13" t="s">
        <v>35</v>
      </c>
      <c r="I29" s="13" t="s">
        <v>17</v>
      </c>
      <c r="J29" s="13" t="s">
        <v>283</v>
      </c>
      <c r="K29" s="56">
        <v>463</v>
      </c>
      <c r="L29" s="14">
        <v>0</v>
      </c>
      <c r="M29" s="13">
        <f>420+335</f>
        <v>755</v>
      </c>
      <c r="N29" s="27" t="s">
        <v>282</v>
      </c>
      <c r="O29" s="27">
        <v>44865</v>
      </c>
      <c r="P29" s="28">
        <v>0.99</v>
      </c>
      <c r="Q29" s="28">
        <v>0</v>
      </c>
      <c r="R29" s="59"/>
    </row>
    <row r="30" spans="1:18" s="29" customFormat="1" ht="60.75" thickBot="1">
      <c r="A30" s="13" t="s">
        <v>284</v>
      </c>
      <c r="B30" s="26" t="s">
        <v>285</v>
      </c>
      <c r="C30" s="13" t="s">
        <v>286</v>
      </c>
      <c r="D30" s="13" t="s">
        <v>19</v>
      </c>
      <c r="E30" s="13" t="s">
        <v>54</v>
      </c>
      <c r="F30" s="33">
        <v>649999896</v>
      </c>
      <c r="G30" s="13" t="s">
        <v>287</v>
      </c>
      <c r="H30" s="13" t="s">
        <v>35</v>
      </c>
      <c r="I30" s="13" t="s">
        <v>17</v>
      </c>
      <c r="J30" s="13" t="s">
        <v>283</v>
      </c>
      <c r="K30" s="56">
        <v>384</v>
      </c>
      <c r="L30" s="14">
        <v>0</v>
      </c>
      <c r="M30" s="13">
        <v>543</v>
      </c>
      <c r="N30" s="27" t="s">
        <v>288</v>
      </c>
      <c r="O30" s="27">
        <v>44773</v>
      </c>
      <c r="P30" s="28">
        <v>0.99</v>
      </c>
      <c r="Q30" s="28">
        <v>0.54</v>
      </c>
      <c r="R30" s="59"/>
    </row>
    <row r="31" spans="1:18" s="29" customFormat="1" ht="45.75" thickBot="1">
      <c r="A31" s="13" t="s">
        <v>291</v>
      </c>
      <c r="B31" s="26" t="s">
        <v>290</v>
      </c>
      <c r="C31" s="13" t="s">
        <v>292</v>
      </c>
      <c r="D31" s="13" t="s">
        <v>47</v>
      </c>
      <c r="E31" s="13" t="s">
        <v>76</v>
      </c>
      <c r="F31" s="33">
        <v>13000000</v>
      </c>
      <c r="G31" s="13" t="s">
        <v>293</v>
      </c>
      <c r="H31" s="13" t="s">
        <v>35</v>
      </c>
      <c r="I31" s="13" t="s">
        <v>17</v>
      </c>
      <c r="J31" s="13" t="s">
        <v>294</v>
      </c>
      <c r="K31" s="56">
        <v>822</v>
      </c>
      <c r="L31" s="14">
        <v>0</v>
      </c>
      <c r="M31" s="13">
        <v>130</v>
      </c>
      <c r="N31" s="27" t="s">
        <v>295</v>
      </c>
      <c r="O31" s="27" t="s">
        <v>138</v>
      </c>
      <c r="P31" s="28">
        <v>0.9</v>
      </c>
      <c r="Q31" s="28">
        <v>0.62</v>
      </c>
      <c r="R31" s="27" t="s">
        <v>17</v>
      </c>
    </row>
    <row r="32" spans="1:18" s="29" customFormat="1" ht="105.75" thickBot="1">
      <c r="A32" s="13" t="s">
        <v>296</v>
      </c>
      <c r="B32" s="26" t="s">
        <v>290</v>
      </c>
      <c r="C32" s="13" t="s">
        <v>297</v>
      </c>
      <c r="D32" s="13" t="s">
        <v>19</v>
      </c>
      <c r="E32" s="13" t="s">
        <v>54</v>
      </c>
      <c r="F32" s="33">
        <v>1877463782</v>
      </c>
      <c r="G32" s="13" t="s">
        <v>298</v>
      </c>
      <c r="H32" s="13" t="s">
        <v>35</v>
      </c>
      <c r="I32" s="13" t="s">
        <v>17</v>
      </c>
      <c r="J32" s="13" t="s">
        <v>283</v>
      </c>
      <c r="K32" s="56">
        <v>716</v>
      </c>
      <c r="L32" s="14">
        <v>0</v>
      </c>
      <c r="M32" s="13">
        <v>90</v>
      </c>
      <c r="N32" s="27" t="s">
        <v>295</v>
      </c>
      <c r="O32" s="27" t="s">
        <v>299</v>
      </c>
      <c r="P32" s="28">
        <v>0.67</v>
      </c>
      <c r="Q32" s="28">
        <v>0.88</v>
      </c>
      <c r="R32" s="27" t="s">
        <v>17</v>
      </c>
    </row>
    <row r="33" spans="1:18" s="29" customFormat="1" ht="30.75" thickBot="1">
      <c r="A33" s="13" t="s">
        <v>301</v>
      </c>
      <c r="B33" s="26" t="s">
        <v>302</v>
      </c>
      <c r="C33" s="13" t="s">
        <v>303</v>
      </c>
      <c r="D33" s="13" t="s">
        <v>47</v>
      </c>
      <c r="E33" s="13" t="s">
        <v>76</v>
      </c>
      <c r="F33" s="33">
        <v>130557536</v>
      </c>
      <c r="G33" s="13" t="s">
        <v>304</v>
      </c>
      <c r="H33" s="13" t="s">
        <v>35</v>
      </c>
      <c r="I33" s="13" t="s">
        <v>17</v>
      </c>
      <c r="J33" s="13" t="s">
        <v>305</v>
      </c>
      <c r="K33" s="56">
        <v>182</v>
      </c>
      <c r="L33" s="14">
        <v>0</v>
      </c>
      <c r="M33" s="13">
        <v>301</v>
      </c>
      <c r="N33" s="27" t="s">
        <v>302</v>
      </c>
      <c r="O33" s="27" t="s">
        <v>151</v>
      </c>
      <c r="P33" s="28">
        <v>1</v>
      </c>
      <c r="Q33" s="28">
        <v>0.83</v>
      </c>
      <c r="R33" s="27" t="s">
        <v>17</v>
      </c>
    </row>
    <row r="34" spans="1:18" s="29" customFormat="1" ht="30.75" thickBot="1">
      <c r="A34" s="13" t="s">
        <v>306</v>
      </c>
      <c r="B34" s="26" t="s">
        <v>307</v>
      </c>
      <c r="C34" s="13" t="s">
        <v>308</v>
      </c>
      <c r="D34" s="13" t="s">
        <v>47</v>
      </c>
      <c r="E34" s="13" t="s">
        <v>40</v>
      </c>
      <c r="F34" s="33">
        <v>1331391631</v>
      </c>
      <c r="G34" s="13" t="s">
        <v>309</v>
      </c>
      <c r="H34" s="13" t="s">
        <v>35</v>
      </c>
      <c r="I34" s="13" t="s">
        <v>17</v>
      </c>
      <c r="J34" s="13" t="s">
        <v>194</v>
      </c>
      <c r="K34" s="56">
        <v>596</v>
      </c>
      <c r="L34" s="14">
        <v>0</v>
      </c>
      <c r="M34" s="13">
        <v>0</v>
      </c>
      <c r="N34" s="27" t="s">
        <v>310</v>
      </c>
      <c r="O34" s="27" t="s">
        <v>142</v>
      </c>
      <c r="P34" s="28">
        <v>0.42</v>
      </c>
      <c r="Q34" s="28">
        <v>0.33</v>
      </c>
      <c r="R34" s="27" t="s">
        <v>17</v>
      </c>
    </row>
    <row r="35" spans="1:18" s="29" customFormat="1" ht="60.75" thickBot="1">
      <c r="A35" s="13" t="s">
        <v>311</v>
      </c>
      <c r="B35" s="26" t="s">
        <v>312</v>
      </c>
      <c r="C35" s="13" t="s">
        <v>313</v>
      </c>
      <c r="D35" s="13" t="s">
        <v>47</v>
      </c>
      <c r="E35" s="13" t="s">
        <v>76</v>
      </c>
      <c r="F35" s="33">
        <v>3002095018</v>
      </c>
      <c r="G35" s="13" t="s">
        <v>314</v>
      </c>
      <c r="H35" s="13" t="s">
        <v>35</v>
      </c>
      <c r="I35" s="13" t="s">
        <v>17</v>
      </c>
      <c r="J35" s="13" t="s">
        <v>315</v>
      </c>
      <c r="K35" s="56">
        <v>587</v>
      </c>
      <c r="L35" s="14">
        <v>0</v>
      </c>
      <c r="M35" s="13">
        <v>0</v>
      </c>
      <c r="N35" s="27" t="s">
        <v>316</v>
      </c>
      <c r="O35" s="27" t="s">
        <v>317</v>
      </c>
      <c r="P35" s="28">
        <v>0.1</v>
      </c>
      <c r="Q35" s="28">
        <v>1.35E-2</v>
      </c>
      <c r="R35" s="27" t="s">
        <v>17</v>
      </c>
    </row>
    <row r="36" spans="1:18" s="29" customFormat="1" ht="60.75" thickBot="1">
      <c r="A36" s="13" t="s">
        <v>318</v>
      </c>
      <c r="B36" s="26" t="s">
        <v>319</v>
      </c>
      <c r="C36" s="13" t="s">
        <v>320</v>
      </c>
      <c r="D36" s="13" t="s">
        <v>47</v>
      </c>
      <c r="E36" s="13" t="s">
        <v>76</v>
      </c>
      <c r="F36" s="33">
        <v>21310853120</v>
      </c>
      <c r="G36" s="13" t="s">
        <v>321</v>
      </c>
      <c r="H36" s="13" t="s">
        <v>35</v>
      </c>
      <c r="I36" s="13" t="s">
        <v>17</v>
      </c>
      <c r="J36" s="13" t="s">
        <v>323</v>
      </c>
      <c r="K36" s="56">
        <v>44774</v>
      </c>
      <c r="L36" s="14">
        <v>0</v>
      </c>
      <c r="M36" s="13">
        <v>0</v>
      </c>
      <c r="N36" s="27" t="s">
        <v>324</v>
      </c>
      <c r="O36" s="27" t="s">
        <v>138</v>
      </c>
      <c r="P36" s="28">
        <v>0.84</v>
      </c>
      <c r="Q36" s="28">
        <v>0.64</v>
      </c>
      <c r="R36" s="27" t="s">
        <v>17</v>
      </c>
    </row>
    <row r="37" spans="1:18" s="29" customFormat="1" ht="60.75" thickBot="1">
      <c r="A37" s="13" t="s">
        <v>325</v>
      </c>
      <c r="B37" s="26" t="s">
        <v>326</v>
      </c>
      <c r="C37" s="13" t="s">
        <v>327</v>
      </c>
      <c r="D37" s="13" t="s">
        <v>47</v>
      </c>
      <c r="E37" s="13" t="s">
        <v>40</v>
      </c>
      <c r="F37" s="33">
        <v>19754808632</v>
      </c>
      <c r="G37" s="13" t="s">
        <v>328</v>
      </c>
      <c r="H37" s="13" t="s">
        <v>35</v>
      </c>
      <c r="I37" s="13" t="s">
        <v>17</v>
      </c>
      <c r="J37" s="13" t="s">
        <v>323</v>
      </c>
      <c r="K37" s="56">
        <v>365</v>
      </c>
      <c r="L37" s="14">
        <v>0</v>
      </c>
      <c r="M37" s="13">
        <v>180</v>
      </c>
      <c r="N37" s="27" t="s">
        <v>166</v>
      </c>
      <c r="O37" s="27" t="s">
        <v>329</v>
      </c>
      <c r="P37" s="28">
        <v>0.88</v>
      </c>
      <c r="Q37" s="28">
        <v>0.61</v>
      </c>
      <c r="R37" s="27" t="s">
        <v>17</v>
      </c>
    </row>
    <row r="38" spans="1:18" s="29" customFormat="1" ht="90.75" thickBot="1">
      <c r="A38" s="13" t="s">
        <v>330</v>
      </c>
      <c r="B38" s="26" t="s">
        <v>331</v>
      </c>
      <c r="C38" s="13" t="s">
        <v>332</v>
      </c>
      <c r="D38" s="13" t="s">
        <v>47</v>
      </c>
      <c r="E38" s="13" t="s">
        <v>76</v>
      </c>
      <c r="F38" s="33">
        <v>216177520</v>
      </c>
      <c r="G38" s="13" t="s">
        <v>333</v>
      </c>
      <c r="H38" s="13" t="s">
        <v>35</v>
      </c>
      <c r="I38" s="13" t="s">
        <v>17</v>
      </c>
      <c r="J38" s="13" t="s">
        <v>335</v>
      </c>
      <c r="K38" s="56">
        <v>573</v>
      </c>
      <c r="L38" s="14">
        <v>0</v>
      </c>
      <c r="M38" s="13">
        <v>0</v>
      </c>
      <c r="N38" s="27" t="s">
        <v>336</v>
      </c>
      <c r="O38" s="27" t="s">
        <v>138</v>
      </c>
      <c r="P38" s="28">
        <v>0.75</v>
      </c>
      <c r="Q38" s="28">
        <v>0.65</v>
      </c>
      <c r="R38" s="27" t="s">
        <v>17</v>
      </c>
    </row>
    <row r="39" spans="1:18" s="29" customFormat="1" ht="30.75" thickBot="1">
      <c r="A39" s="13" t="s">
        <v>337</v>
      </c>
      <c r="B39" s="26" t="s">
        <v>166</v>
      </c>
      <c r="C39" s="13" t="s">
        <v>338</v>
      </c>
      <c r="D39" s="13" t="s">
        <v>47</v>
      </c>
      <c r="E39" s="13" t="s">
        <v>40</v>
      </c>
      <c r="F39" s="33">
        <v>406000000</v>
      </c>
      <c r="G39" s="13" t="s">
        <v>339</v>
      </c>
      <c r="H39" s="13" t="s">
        <v>25</v>
      </c>
      <c r="I39" s="13" t="s">
        <v>341</v>
      </c>
      <c r="J39" s="13" t="s">
        <v>17</v>
      </c>
      <c r="K39" s="56">
        <v>181</v>
      </c>
      <c r="L39" s="14">
        <v>0</v>
      </c>
      <c r="M39" s="13">
        <v>0</v>
      </c>
      <c r="N39" s="27">
        <v>44211</v>
      </c>
      <c r="O39" s="27">
        <v>44615</v>
      </c>
      <c r="P39" s="28">
        <v>1</v>
      </c>
      <c r="Q39" s="28">
        <v>0.75463787438423646</v>
      </c>
      <c r="R39" s="59"/>
    </row>
    <row r="40" spans="1:18" s="29" customFormat="1" ht="60.75" thickBot="1">
      <c r="A40" s="13" t="s">
        <v>342</v>
      </c>
      <c r="B40" s="26" t="s">
        <v>166</v>
      </c>
      <c r="C40" s="13" t="s">
        <v>343</v>
      </c>
      <c r="D40" s="13" t="s">
        <v>53</v>
      </c>
      <c r="E40" s="13" t="s">
        <v>68</v>
      </c>
      <c r="F40" s="33">
        <v>35000000</v>
      </c>
      <c r="G40" s="13" t="s">
        <v>341</v>
      </c>
      <c r="H40" s="13" t="s">
        <v>35</v>
      </c>
      <c r="I40" s="13" t="s">
        <v>17</v>
      </c>
      <c r="J40" s="13" t="s">
        <v>344</v>
      </c>
      <c r="K40" s="56">
        <v>181</v>
      </c>
      <c r="L40" s="14">
        <v>0</v>
      </c>
      <c r="M40" s="13">
        <v>0</v>
      </c>
      <c r="N40" s="27" t="s">
        <v>340</v>
      </c>
      <c r="O40" s="27">
        <v>44615</v>
      </c>
      <c r="P40" s="28">
        <v>1</v>
      </c>
      <c r="Q40" s="28">
        <v>0.7546511142857143</v>
      </c>
      <c r="R40" s="27" t="s">
        <v>17</v>
      </c>
    </row>
    <row r="41" spans="1:18" s="29" customFormat="1" ht="45.75" thickBot="1">
      <c r="A41" s="13" t="s">
        <v>345</v>
      </c>
      <c r="B41" s="26" t="s">
        <v>334</v>
      </c>
      <c r="C41" s="13" t="s">
        <v>346</v>
      </c>
      <c r="D41" s="13" t="s">
        <v>39</v>
      </c>
      <c r="E41" s="13" t="s">
        <v>76</v>
      </c>
      <c r="F41" s="33">
        <v>15454050000</v>
      </c>
      <c r="G41" s="13" t="s">
        <v>347</v>
      </c>
      <c r="H41" s="13" t="s">
        <v>35</v>
      </c>
      <c r="I41" s="13" t="s">
        <v>17</v>
      </c>
      <c r="J41" s="13" t="s">
        <v>315</v>
      </c>
      <c r="K41" s="56">
        <v>574</v>
      </c>
      <c r="L41" s="14">
        <v>0</v>
      </c>
      <c r="M41" s="13">
        <v>0</v>
      </c>
      <c r="N41" s="27" t="s">
        <v>348</v>
      </c>
      <c r="O41" s="27" t="s">
        <v>138</v>
      </c>
      <c r="P41" s="28">
        <v>0.8</v>
      </c>
      <c r="Q41" s="28">
        <v>0.83</v>
      </c>
      <c r="R41" s="27" t="s">
        <v>17</v>
      </c>
    </row>
    <row r="42" spans="1:18" s="29" customFormat="1" ht="90.75" thickBot="1">
      <c r="A42" s="13" t="s">
        <v>349</v>
      </c>
      <c r="B42" s="26" t="s">
        <v>322</v>
      </c>
      <c r="C42" s="13" t="s">
        <v>350</v>
      </c>
      <c r="D42" s="13" t="s">
        <v>19</v>
      </c>
      <c r="E42" s="13" t="s">
        <v>68</v>
      </c>
      <c r="F42" s="33">
        <v>104600000</v>
      </c>
      <c r="G42" s="13" t="s">
        <v>351</v>
      </c>
      <c r="H42" s="13" t="s">
        <v>35</v>
      </c>
      <c r="I42" s="13" t="s">
        <v>17</v>
      </c>
      <c r="J42" s="13" t="s">
        <v>352</v>
      </c>
      <c r="K42" s="56">
        <v>44573</v>
      </c>
      <c r="L42" s="14">
        <v>0</v>
      </c>
      <c r="M42" s="13">
        <v>0</v>
      </c>
      <c r="N42" s="27" t="s">
        <v>324</v>
      </c>
      <c r="O42" s="27" t="s">
        <v>353</v>
      </c>
      <c r="P42" s="28">
        <v>0.91500000000000004</v>
      </c>
      <c r="Q42" s="28">
        <v>0.9</v>
      </c>
      <c r="R42" s="27" t="s">
        <v>17</v>
      </c>
    </row>
    <row r="43" spans="1:18" s="29" customFormat="1" ht="75.75" thickBot="1">
      <c r="A43" s="13" t="s">
        <v>354</v>
      </c>
      <c r="B43" s="26" t="s">
        <v>322</v>
      </c>
      <c r="C43" s="13" t="s">
        <v>355</v>
      </c>
      <c r="D43" s="13" t="s">
        <v>19</v>
      </c>
      <c r="E43" s="13" t="s">
        <v>68</v>
      </c>
      <c r="F43" s="33">
        <v>928000000</v>
      </c>
      <c r="G43" s="13" t="s">
        <v>356</v>
      </c>
      <c r="H43" s="13" t="s">
        <v>35</v>
      </c>
      <c r="I43" s="13" t="s">
        <v>17</v>
      </c>
      <c r="J43" s="13" t="s">
        <v>315</v>
      </c>
      <c r="K43" s="56">
        <v>44774</v>
      </c>
      <c r="L43" s="14">
        <v>0</v>
      </c>
      <c r="M43" s="13">
        <v>0</v>
      </c>
      <c r="N43" s="27" t="s">
        <v>357</v>
      </c>
      <c r="O43" s="27" t="s">
        <v>138</v>
      </c>
      <c r="P43" s="28">
        <v>0.84</v>
      </c>
      <c r="Q43" s="28">
        <v>0.88</v>
      </c>
      <c r="R43" s="27" t="s">
        <v>17</v>
      </c>
    </row>
    <row r="44" spans="1:18" s="29" customFormat="1" ht="45.75" thickBot="1">
      <c r="A44" s="13" t="s">
        <v>358</v>
      </c>
      <c r="B44" s="26" t="s">
        <v>322</v>
      </c>
      <c r="C44" s="13" t="s">
        <v>359</v>
      </c>
      <c r="D44" s="13" t="s">
        <v>19</v>
      </c>
      <c r="E44" s="13" t="s">
        <v>54</v>
      </c>
      <c r="F44" s="33">
        <v>768759846</v>
      </c>
      <c r="G44" s="13" t="s">
        <v>360</v>
      </c>
      <c r="H44" s="13" t="s">
        <v>25</v>
      </c>
      <c r="I44" s="13" t="s">
        <v>351</v>
      </c>
      <c r="J44" s="13" t="s">
        <v>17</v>
      </c>
      <c r="K44" s="56">
        <v>365</v>
      </c>
      <c r="L44" s="14">
        <v>0</v>
      </c>
      <c r="M44" s="13">
        <v>0</v>
      </c>
      <c r="N44" s="27" t="s">
        <v>336</v>
      </c>
      <c r="O44" s="27" t="s">
        <v>361</v>
      </c>
      <c r="P44" s="28">
        <v>0.91500000000000004</v>
      </c>
      <c r="Q44" s="28">
        <v>0.9</v>
      </c>
      <c r="R44" s="27" t="s">
        <v>17</v>
      </c>
    </row>
    <row r="45" spans="1:18" s="29" customFormat="1" ht="60.75" thickBot="1">
      <c r="A45" s="13" t="s">
        <v>362</v>
      </c>
      <c r="B45" s="26" t="s">
        <v>166</v>
      </c>
      <c r="C45" s="13" t="s">
        <v>363</v>
      </c>
      <c r="D45" s="13" t="s">
        <v>19</v>
      </c>
      <c r="E45" s="13" t="s">
        <v>68</v>
      </c>
      <c r="F45" s="33">
        <v>1581283377</v>
      </c>
      <c r="G45" s="13" t="s">
        <v>364</v>
      </c>
      <c r="H45" s="13" t="s">
        <v>35</v>
      </c>
      <c r="I45" s="13" t="s">
        <v>17</v>
      </c>
      <c r="J45" s="13" t="s">
        <v>323</v>
      </c>
      <c r="K45" s="56">
        <v>44789</v>
      </c>
      <c r="L45" s="14">
        <v>0</v>
      </c>
      <c r="M45" s="13">
        <v>0</v>
      </c>
      <c r="N45" s="27" t="s">
        <v>340</v>
      </c>
      <c r="O45" s="27" t="s">
        <v>365</v>
      </c>
      <c r="P45" s="28">
        <v>0.82</v>
      </c>
      <c r="Q45" s="28">
        <v>0.81</v>
      </c>
      <c r="R45" s="27" t="s">
        <v>17</v>
      </c>
    </row>
    <row r="46" spans="1:18" s="29" customFormat="1" ht="30.75" thickBot="1">
      <c r="A46" s="13" t="s">
        <v>366</v>
      </c>
      <c r="B46" s="26" t="s">
        <v>166</v>
      </c>
      <c r="C46" s="13" t="s">
        <v>367</v>
      </c>
      <c r="D46" s="13" t="s">
        <v>19</v>
      </c>
      <c r="E46" s="13" t="s">
        <v>54</v>
      </c>
      <c r="F46" s="33">
        <v>1344474230</v>
      </c>
      <c r="G46" s="13" t="s">
        <v>368</v>
      </c>
      <c r="H46" s="13" t="s">
        <v>25</v>
      </c>
      <c r="I46" s="13" t="s">
        <v>370</v>
      </c>
      <c r="J46" s="13" t="s">
        <v>17</v>
      </c>
      <c r="K46" s="56">
        <v>44574</v>
      </c>
      <c r="L46" s="14">
        <v>528357782.27999997</v>
      </c>
      <c r="M46" s="13">
        <v>144</v>
      </c>
      <c r="N46" s="27" t="s">
        <v>369</v>
      </c>
      <c r="O46" s="27" t="s">
        <v>371</v>
      </c>
      <c r="P46" s="28">
        <v>0.45</v>
      </c>
      <c r="Q46" s="28">
        <v>0.5</v>
      </c>
      <c r="R46" s="27" t="s">
        <v>17</v>
      </c>
    </row>
    <row r="47" spans="1:18" s="29" customFormat="1" ht="75.75" thickBot="1">
      <c r="A47" s="13" t="s">
        <v>372</v>
      </c>
      <c r="B47" s="26" t="s">
        <v>166</v>
      </c>
      <c r="C47" s="13" t="s">
        <v>373</v>
      </c>
      <c r="D47" s="13" t="s">
        <v>19</v>
      </c>
      <c r="E47" s="13" t="s">
        <v>68</v>
      </c>
      <c r="F47" s="33">
        <v>168972000</v>
      </c>
      <c r="G47" s="13" t="s">
        <v>370</v>
      </c>
      <c r="H47" s="13" t="s">
        <v>35</v>
      </c>
      <c r="I47" s="13" t="s">
        <v>17</v>
      </c>
      <c r="J47" s="13" t="s">
        <v>352</v>
      </c>
      <c r="K47" s="56">
        <v>365</v>
      </c>
      <c r="L47" s="14">
        <v>66403408</v>
      </c>
      <c r="M47" s="13">
        <v>144</v>
      </c>
      <c r="N47" s="27" t="s">
        <v>340</v>
      </c>
      <c r="O47" s="27" t="s">
        <v>371</v>
      </c>
      <c r="P47" s="28">
        <v>0.89900000000000002</v>
      </c>
      <c r="Q47" s="28">
        <v>0.5</v>
      </c>
      <c r="R47" s="27" t="s">
        <v>17</v>
      </c>
    </row>
    <row r="48" spans="1:18" s="29" customFormat="1" ht="30.75" thickBot="1">
      <c r="A48" s="13" t="s">
        <v>376</v>
      </c>
      <c r="B48" s="26" t="s">
        <v>377</v>
      </c>
      <c r="C48" s="13" t="s">
        <v>378</v>
      </c>
      <c r="D48" s="13" t="s">
        <v>39</v>
      </c>
      <c r="E48" s="13" t="s">
        <v>73</v>
      </c>
      <c r="F48" s="33">
        <v>13780956877</v>
      </c>
      <c r="G48" s="13" t="s">
        <v>379</v>
      </c>
      <c r="H48" s="13" t="s">
        <v>35</v>
      </c>
      <c r="I48" s="13" t="s">
        <v>17</v>
      </c>
      <c r="J48" s="13" t="s">
        <v>380</v>
      </c>
      <c r="K48" s="56">
        <v>486</v>
      </c>
      <c r="L48" s="14">
        <v>0</v>
      </c>
      <c r="M48" s="13">
        <v>0</v>
      </c>
      <c r="N48" s="27">
        <v>44351</v>
      </c>
      <c r="O48" s="27">
        <v>44837</v>
      </c>
      <c r="P48" s="28">
        <v>0.18</v>
      </c>
      <c r="Q48" s="28">
        <v>0.23</v>
      </c>
      <c r="R48" s="27" t="s">
        <v>17</v>
      </c>
    </row>
    <row r="49" spans="1:18" s="29" customFormat="1" ht="75.75" thickBot="1">
      <c r="A49" s="13" t="s">
        <v>381</v>
      </c>
      <c r="B49" s="26" t="s">
        <v>382</v>
      </c>
      <c r="C49" s="13" t="s">
        <v>383</v>
      </c>
      <c r="D49" s="13" t="s">
        <v>53</v>
      </c>
      <c r="E49" s="13" t="s">
        <v>76</v>
      </c>
      <c r="F49" s="33">
        <v>13000000</v>
      </c>
      <c r="G49" s="13" t="s">
        <v>384</v>
      </c>
      <c r="H49" s="13" t="s">
        <v>35</v>
      </c>
      <c r="I49" s="13" t="s">
        <v>17</v>
      </c>
      <c r="J49" s="13" t="s">
        <v>386</v>
      </c>
      <c r="K49" s="56">
        <v>250</v>
      </c>
      <c r="L49" s="14">
        <v>0</v>
      </c>
      <c r="M49" s="13">
        <v>210</v>
      </c>
      <c r="N49" s="27" t="s">
        <v>385</v>
      </c>
      <c r="O49" s="27">
        <v>44865</v>
      </c>
      <c r="P49" s="28">
        <v>0.68</v>
      </c>
      <c r="Q49" s="28">
        <v>0.18</v>
      </c>
      <c r="R49" s="27" t="s">
        <v>17</v>
      </c>
    </row>
    <row r="50" spans="1:18" s="29" customFormat="1" ht="60.75" thickBot="1">
      <c r="A50" s="13" t="s">
        <v>393</v>
      </c>
      <c r="B50" s="26" t="s">
        <v>394</v>
      </c>
      <c r="C50" s="13" t="s">
        <v>395</v>
      </c>
      <c r="D50" s="13" t="s">
        <v>47</v>
      </c>
      <c r="E50" s="13" t="s">
        <v>76</v>
      </c>
      <c r="F50" s="33">
        <v>22000000000</v>
      </c>
      <c r="G50" s="13" t="s">
        <v>396</v>
      </c>
      <c r="H50" s="13" t="s">
        <v>25</v>
      </c>
      <c r="I50" s="13" t="s">
        <v>398</v>
      </c>
      <c r="J50" s="13" t="s">
        <v>17</v>
      </c>
      <c r="K50" s="56">
        <v>422</v>
      </c>
      <c r="L50" s="14">
        <v>0</v>
      </c>
      <c r="M50" s="13">
        <v>0</v>
      </c>
      <c r="N50" s="27" t="s">
        <v>397</v>
      </c>
      <c r="O50" s="27" t="s">
        <v>399</v>
      </c>
      <c r="P50" s="28">
        <v>0.46</v>
      </c>
      <c r="Q50" s="28">
        <v>0.36</v>
      </c>
      <c r="R50" s="27" t="s">
        <v>17</v>
      </c>
    </row>
    <row r="51" spans="1:18" s="29" customFormat="1" ht="75.75" thickBot="1">
      <c r="A51" s="13" t="s">
        <v>400</v>
      </c>
      <c r="B51" s="26" t="s">
        <v>401</v>
      </c>
      <c r="C51" s="13" t="s">
        <v>402</v>
      </c>
      <c r="D51" s="13" t="s">
        <v>19</v>
      </c>
      <c r="E51" s="13" t="s">
        <v>68</v>
      </c>
      <c r="F51" s="33">
        <v>1419000000</v>
      </c>
      <c r="G51" s="13" t="s">
        <v>398</v>
      </c>
      <c r="H51" s="13" t="s">
        <v>35</v>
      </c>
      <c r="I51" s="13" t="s">
        <v>17</v>
      </c>
      <c r="J51" s="13" t="s">
        <v>315</v>
      </c>
      <c r="K51" s="56">
        <v>433</v>
      </c>
      <c r="L51" s="14">
        <v>0</v>
      </c>
      <c r="M51" s="13">
        <v>90</v>
      </c>
      <c r="N51" s="27" t="s">
        <v>403</v>
      </c>
      <c r="O51" s="27" t="s">
        <v>140</v>
      </c>
      <c r="P51" s="28">
        <v>0.64</v>
      </c>
      <c r="Q51" s="28">
        <v>0.64</v>
      </c>
      <c r="R51" s="27" t="s">
        <v>17</v>
      </c>
    </row>
    <row r="52" spans="1:18" s="29" customFormat="1" ht="60.75" thickBot="1">
      <c r="A52" s="13" t="s">
        <v>404</v>
      </c>
      <c r="B52" s="26">
        <v>44335</v>
      </c>
      <c r="C52" s="13" t="s">
        <v>405</v>
      </c>
      <c r="D52" s="13" t="s">
        <v>19</v>
      </c>
      <c r="E52" s="13" t="s">
        <v>68</v>
      </c>
      <c r="F52" s="33">
        <v>1385200000</v>
      </c>
      <c r="G52" s="13" t="s">
        <v>406</v>
      </c>
      <c r="H52" s="13" t="s">
        <v>35</v>
      </c>
      <c r="I52" s="13" t="s">
        <v>17</v>
      </c>
      <c r="J52" s="13" t="s">
        <v>407</v>
      </c>
      <c r="K52" s="56">
        <v>488</v>
      </c>
      <c r="L52" s="14">
        <v>0</v>
      </c>
      <c r="M52" s="13">
        <v>0</v>
      </c>
      <c r="N52" s="27">
        <v>44351</v>
      </c>
      <c r="O52" s="27">
        <v>44837</v>
      </c>
      <c r="P52" s="28">
        <v>0.18</v>
      </c>
      <c r="Q52" s="28">
        <v>0.18</v>
      </c>
      <c r="R52" s="27" t="s">
        <v>17</v>
      </c>
    </row>
    <row r="53" spans="1:18" s="29" customFormat="1" ht="60.75" thickBot="1">
      <c r="A53" s="13" t="s">
        <v>412</v>
      </c>
      <c r="B53" s="26" t="s">
        <v>408</v>
      </c>
      <c r="C53" s="13" t="s">
        <v>413</v>
      </c>
      <c r="D53" s="13" t="s">
        <v>29</v>
      </c>
      <c r="E53" s="13" t="s">
        <v>76</v>
      </c>
      <c r="F53" s="33">
        <v>126316120</v>
      </c>
      <c r="G53" s="13" t="s">
        <v>414</v>
      </c>
      <c r="H53" s="13" t="s">
        <v>35</v>
      </c>
      <c r="I53" s="13" t="s">
        <v>17</v>
      </c>
      <c r="J53" s="13" t="s">
        <v>409</v>
      </c>
      <c r="K53" s="56">
        <v>225</v>
      </c>
      <c r="L53" s="14">
        <v>0</v>
      </c>
      <c r="M53" s="13">
        <v>0</v>
      </c>
      <c r="N53" s="27" t="s">
        <v>410</v>
      </c>
      <c r="O53" s="27">
        <v>44576</v>
      </c>
      <c r="P53" s="28">
        <v>1</v>
      </c>
      <c r="Q53" s="28">
        <v>0.99</v>
      </c>
      <c r="R53" s="27" t="s">
        <v>17</v>
      </c>
    </row>
    <row r="54" spans="1:18" s="29" customFormat="1" ht="45.75" thickBot="1">
      <c r="A54" s="13" t="s">
        <v>416</v>
      </c>
      <c r="B54" s="26" t="s">
        <v>417</v>
      </c>
      <c r="C54" s="13" t="s">
        <v>418</v>
      </c>
      <c r="D54" s="13" t="s">
        <v>29</v>
      </c>
      <c r="E54" s="13" t="s">
        <v>76</v>
      </c>
      <c r="F54" s="33">
        <v>400000000</v>
      </c>
      <c r="G54" s="13" t="s">
        <v>419</v>
      </c>
      <c r="H54" s="13" t="s">
        <v>35</v>
      </c>
      <c r="I54" s="13" t="s">
        <v>17</v>
      </c>
      <c r="J54" s="13" t="s">
        <v>277</v>
      </c>
      <c r="K54" s="56">
        <v>150</v>
      </c>
      <c r="L54" s="14">
        <v>0</v>
      </c>
      <c r="M54" s="13">
        <v>141</v>
      </c>
      <c r="N54" s="27" t="s">
        <v>420</v>
      </c>
      <c r="O54" s="27" t="s">
        <v>421</v>
      </c>
      <c r="P54" s="28">
        <v>0.96</v>
      </c>
      <c r="Q54" s="28">
        <v>0.21</v>
      </c>
      <c r="R54" s="27" t="s">
        <v>17</v>
      </c>
    </row>
    <row r="55" spans="1:18" s="29" customFormat="1" ht="75.75" thickBot="1">
      <c r="A55" s="13" t="s">
        <v>422</v>
      </c>
      <c r="B55" s="26" t="s">
        <v>423</v>
      </c>
      <c r="C55" s="13" t="s">
        <v>424</v>
      </c>
      <c r="D55" s="13" t="s">
        <v>29</v>
      </c>
      <c r="E55" s="13" t="s">
        <v>76</v>
      </c>
      <c r="F55" s="33">
        <v>7433685627</v>
      </c>
      <c r="G55" s="13" t="s">
        <v>425</v>
      </c>
      <c r="H55" s="13" t="s">
        <v>35</v>
      </c>
      <c r="I55" s="13" t="s">
        <v>17</v>
      </c>
      <c r="J55" s="13" t="s">
        <v>283</v>
      </c>
      <c r="K55" s="56">
        <v>133</v>
      </c>
      <c r="L55" s="14">
        <v>3716842813</v>
      </c>
      <c r="M55" s="13">
        <f>16+181</f>
        <v>197</v>
      </c>
      <c r="N55" s="27">
        <v>44413</v>
      </c>
      <c r="O55" s="27">
        <v>44742</v>
      </c>
      <c r="P55" s="28">
        <v>0.8</v>
      </c>
      <c r="Q55" s="28">
        <v>0.39</v>
      </c>
      <c r="R55" s="27"/>
    </row>
    <row r="56" spans="1:18" s="29" customFormat="1" ht="30.75" thickBot="1">
      <c r="A56" s="13" t="s">
        <v>427</v>
      </c>
      <c r="B56" s="26" t="s">
        <v>428</v>
      </c>
      <c r="C56" s="13" t="s">
        <v>429</v>
      </c>
      <c r="D56" s="13" t="s">
        <v>47</v>
      </c>
      <c r="E56" s="13" t="s">
        <v>76</v>
      </c>
      <c r="F56" s="33">
        <v>294736669.70999998</v>
      </c>
      <c r="G56" s="13" t="s">
        <v>430</v>
      </c>
      <c r="H56" s="13" t="s">
        <v>35</v>
      </c>
      <c r="I56" s="13" t="s">
        <v>17</v>
      </c>
      <c r="J56" s="13" t="s">
        <v>432</v>
      </c>
      <c r="K56" s="56">
        <v>336</v>
      </c>
      <c r="L56" s="14">
        <v>0</v>
      </c>
      <c r="M56" s="13">
        <v>0</v>
      </c>
      <c r="N56" s="27" t="s">
        <v>431</v>
      </c>
      <c r="O56" s="27" t="s">
        <v>433</v>
      </c>
      <c r="P56" s="28">
        <v>0.73</v>
      </c>
      <c r="Q56" s="28">
        <v>0.53</v>
      </c>
      <c r="R56" s="27" t="s">
        <v>17</v>
      </c>
    </row>
    <row r="57" spans="1:18" s="29" customFormat="1" ht="45.75" thickBot="1">
      <c r="A57" s="13" t="s">
        <v>436</v>
      </c>
      <c r="B57" s="26" t="s">
        <v>434</v>
      </c>
      <c r="C57" s="13" t="s">
        <v>437</v>
      </c>
      <c r="D57" s="13" t="s">
        <v>39</v>
      </c>
      <c r="E57" s="13" t="s">
        <v>73</v>
      </c>
      <c r="F57" s="33">
        <v>3942253035</v>
      </c>
      <c r="G57" s="13" t="s">
        <v>438</v>
      </c>
      <c r="H57" s="13" t="s">
        <v>25</v>
      </c>
      <c r="I57" s="13" t="s">
        <v>439</v>
      </c>
      <c r="J57" s="13" t="s">
        <v>17</v>
      </c>
      <c r="K57" s="56">
        <v>60</v>
      </c>
      <c r="L57" s="14">
        <v>580458989</v>
      </c>
      <c r="M57" s="60">
        <f>60+38+30+45</f>
        <v>173</v>
      </c>
      <c r="N57" s="27">
        <v>44502</v>
      </c>
      <c r="O57" s="27">
        <f>+N57+K57+M57-1</f>
        <v>44734</v>
      </c>
      <c r="P57" s="28">
        <v>0.41</v>
      </c>
      <c r="Q57" s="28">
        <v>0.67</v>
      </c>
      <c r="R57" s="27"/>
    </row>
    <row r="58" spans="1:18" s="29" customFormat="1" ht="90.75" thickBot="1">
      <c r="A58" s="13" t="s">
        <v>440</v>
      </c>
      <c r="B58" s="26" t="s">
        <v>428</v>
      </c>
      <c r="C58" s="13" t="s">
        <v>441</v>
      </c>
      <c r="D58" s="13" t="s">
        <v>47</v>
      </c>
      <c r="E58" s="13" t="s">
        <v>40</v>
      </c>
      <c r="F58" s="33">
        <v>597366292</v>
      </c>
      <c r="G58" s="13" t="s">
        <v>442</v>
      </c>
      <c r="H58" s="13" t="s">
        <v>35</v>
      </c>
      <c r="I58" s="13" t="s">
        <v>17</v>
      </c>
      <c r="J58" s="13" t="s">
        <v>444</v>
      </c>
      <c r="K58" s="56">
        <v>258</v>
      </c>
      <c r="L58" s="14">
        <v>0</v>
      </c>
      <c r="M58" s="13">
        <v>0</v>
      </c>
      <c r="N58" s="27" t="s">
        <v>443</v>
      </c>
      <c r="O58" s="27" t="s">
        <v>445</v>
      </c>
      <c r="P58" s="28">
        <v>1</v>
      </c>
      <c r="Q58" s="28">
        <v>1</v>
      </c>
      <c r="R58" s="27" t="s">
        <v>17</v>
      </c>
    </row>
    <row r="59" spans="1:18" s="29" customFormat="1" ht="60.75" thickBot="1">
      <c r="A59" s="13" t="s">
        <v>446</v>
      </c>
      <c r="B59" s="26" t="s">
        <v>435</v>
      </c>
      <c r="C59" s="13" t="s">
        <v>447</v>
      </c>
      <c r="D59" s="13" t="s">
        <v>47</v>
      </c>
      <c r="E59" s="13" t="s">
        <v>40</v>
      </c>
      <c r="F59" s="33">
        <v>12969999863</v>
      </c>
      <c r="G59" s="13" t="s">
        <v>448</v>
      </c>
      <c r="H59" s="13" t="s">
        <v>25</v>
      </c>
      <c r="I59" s="13" t="s">
        <v>450</v>
      </c>
      <c r="J59" s="13" t="s">
        <v>17</v>
      </c>
      <c r="K59" s="56">
        <v>304</v>
      </c>
      <c r="L59" s="14">
        <v>0</v>
      </c>
      <c r="M59" s="13">
        <v>0</v>
      </c>
      <c r="N59" s="27" t="s">
        <v>451</v>
      </c>
      <c r="O59" s="27" t="s">
        <v>147</v>
      </c>
      <c r="P59" s="28">
        <v>0.1</v>
      </c>
      <c r="Q59" s="28">
        <v>0.14000000000000001</v>
      </c>
      <c r="R59" s="27" t="s">
        <v>17</v>
      </c>
    </row>
    <row r="60" spans="1:18" s="29" customFormat="1" ht="45.75" thickBot="1">
      <c r="A60" s="13" t="s">
        <v>452</v>
      </c>
      <c r="B60" s="26" t="s">
        <v>449</v>
      </c>
      <c r="C60" s="13" t="s">
        <v>453</v>
      </c>
      <c r="D60" s="13" t="s">
        <v>47</v>
      </c>
      <c r="E60" s="13" t="s">
        <v>76</v>
      </c>
      <c r="F60" s="33">
        <v>388000000</v>
      </c>
      <c r="G60" s="13" t="s">
        <v>454</v>
      </c>
      <c r="H60" s="13" t="s">
        <v>35</v>
      </c>
      <c r="I60" s="13" t="s">
        <v>17</v>
      </c>
      <c r="J60" s="13" t="s">
        <v>200</v>
      </c>
      <c r="K60" s="56">
        <v>91</v>
      </c>
      <c r="L60" s="14">
        <v>0</v>
      </c>
      <c r="M60" s="13">
        <v>32</v>
      </c>
      <c r="N60" s="27" t="s">
        <v>152</v>
      </c>
      <c r="O60" s="27">
        <v>44592</v>
      </c>
      <c r="P60" s="28">
        <v>1</v>
      </c>
      <c r="Q60" s="28">
        <v>1</v>
      </c>
      <c r="R60" s="27" t="s">
        <v>17</v>
      </c>
    </row>
    <row r="61" spans="1:18" s="29" customFormat="1" ht="45.75" thickBot="1">
      <c r="A61" s="13" t="s">
        <v>455</v>
      </c>
      <c r="B61" s="26" t="s">
        <v>435</v>
      </c>
      <c r="C61" s="13" t="s">
        <v>456</v>
      </c>
      <c r="D61" s="13" t="s">
        <v>19</v>
      </c>
      <c r="E61" s="13" t="s">
        <v>54</v>
      </c>
      <c r="F61" s="33">
        <v>224499450</v>
      </c>
      <c r="G61" s="13" t="s">
        <v>457</v>
      </c>
      <c r="H61" s="13" t="s">
        <v>35</v>
      </c>
      <c r="I61" s="13" t="s">
        <v>17</v>
      </c>
      <c r="J61" s="13" t="s">
        <v>458</v>
      </c>
      <c r="K61" s="56">
        <v>91</v>
      </c>
      <c r="L61" s="14">
        <v>0</v>
      </c>
      <c r="M61" s="13">
        <v>76</v>
      </c>
      <c r="N61" s="27" t="s">
        <v>152</v>
      </c>
      <c r="O61" s="27">
        <v>44635</v>
      </c>
      <c r="P61" s="28">
        <v>1</v>
      </c>
      <c r="Q61" s="28">
        <v>0.4</v>
      </c>
      <c r="R61" s="27"/>
    </row>
    <row r="62" spans="1:18" s="29" customFormat="1" ht="75.75" thickBot="1">
      <c r="A62" s="13" t="s">
        <v>459</v>
      </c>
      <c r="B62" s="26" t="s">
        <v>152</v>
      </c>
      <c r="C62" s="13" t="s">
        <v>460</v>
      </c>
      <c r="D62" s="13" t="s">
        <v>29</v>
      </c>
      <c r="E62" s="13" t="s">
        <v>76</v>
      </c>
      <c r="F62" s="33">
        <v>8326400000</v>
      </c>
      <c r="G62" s="13" t="s">
        <v>461</v>
      </c>
      <c r="H62" s="13" t="s">
        <v>35</v>
      </c>
      <c r="I62" s="13" t="s">
        <v>17</v>
      </c>
      <c r="J62" s="13" t="s">
        <v>283</v>
      </c>
      <c r="K62" s="56">
        <v>72</v>
      </c>
      <c r="L62" s="14">
        <v>0</v>
      </c>
      <c r="M62" s="13">
        <f>4*30</f>
        <v>120</v>
      </c>
      <c r="N62" s="27">
        <v>44489</v>
      </c>
      <c r="O62" s="27">
        <v>44681</v>
      </c>
      <c r="P62" s="28">
        <v>0.65</v>
      </c>
      <c r="Q62" s="28">
        <v>0.3</v>
      </c>
      <c r="R62" s="27"/>
    </row>
    <row r="63" spans="1:18" s="29" customFormat="1" ht="75.75" thickBot="1">
      <c r="A63" s="13" t="s">
        <v>462</v>
      </c>
      <c r="B63" s="26" t="s">
        <v>451</v>
      </c>
      <c r="C63" s="13" t="s">
        <v>463</v>
      </c>
      <c r="D63" s="13" t="s">
        <v>19</v>
      </c>
      <c r="E63" s="13" t="s">
        <v>68</v>
      </c>
      <c r="F63" s="33">
        <v>649180700</v>
      </c>
      <c r="G63" s="13" t="s">
        <v>450</v>
      </c>
      <c r="H63" s="13" t="s">
        <v>35</v>
      </c>
      <c r="I63" s="13" t="s">
        <v>17</v>
      </c>
      <c r="J63" s="13" t="s">
        <v>323</v>
      </c>
      <c r="K63" s="56">
        <v>304</v>
      </c>
      <c r="L63" s="14">
        <v>0</v>
      </c>
      <c r="M63" s="13">
        <v>0</v>
      </c>
      <c r="N63" s="27" t="s">
        <v>464</v>
      </c>
      <c r="O63" s="27" t="s">
        <v>465</v>
      </c>
      <c r="P63" s="28">
        <v>0.68</v>
      </c>
      <c r="Q63" s="28">
        <v>0.14000000000000001</v>
      </c>
      <c r="R63" s="27" t="s">
        <v>17</v>
      </c>
    </row>
    <row r="64" spans="1:18" s="29" customFormat="1" ht="60.75" thickBot="1">
      <c r="A64" s="13" t="s">
        <v>466</v>
      </c>
      <c r="B64" s="26" t="s">
        <v>467</v>
      </c>
      <c r="C64" s="13" t="s">
        <v>468</v>
      </c>
      <c r="D64" s="13" t="s">
        <v>19</v>
      </c>
      <c r="E64" s="13" t="s">
        <v>54</v>
      </c>
      <c r="F64" s="33">
        <v>247266911</v>
      </c>
      <c r="G64" s="13" t="s">
        <v>469</v>
      </c>
      <c r="H64" s="13" t="s">
        <v>35</v>
      </c>
      <c r="I64" s="13" t="s">
        <v>17</v>
      </c>
      <c r="J64" s="13" t="s">
        <v>471</v>
      </c>
      <c r="K64" s="56">
        <v>78</v>
      </c>
      <c r="L64" s="14">
        <v>0</v>
      </c>
      <c r="M64" s="13">
        <v>30</v>
      </c>
      <c r="N64" s="27" t="s">
        <v>470</v>
      </c>
      <c r="O64" s="27" t="s">
        <v>472</v>
      </c>
      <c r="P64" s="28">
        <v>0.9</v>
      </c>
      <c r="Q64" s="28">
        <v>0</v>
      </c>
      <c r="R64" s="27" t="s">
        <v>17</v>
      </c>
    </row>
    <row r="65" spans="1:18" s="29" customFormat="1" ht="60.75" thickBot="1">
      <c r="A65" s="13" t="s">
        <v>474</v>
      </c>
      <c r="B65" s="26" t="s">
        <v>473</v>
      </c>
      <c r="C65" s="13" t="s">
        <v>475</v>
      </c>
      <c r="D65" s="13" t="s">
        <v>19</v>
      </c>
      <c r="E65" s="13" t="s">
        <v>68</v>
      </c>
      <c r="F65" s="33">
        <v>366043000</v>
      </c>
      <c r="G65" s="13" t="s">
        <v>476</v>
      </c>
      <c r="H65" s="13" t="s">
        <v>35</v>
      </c>
      <c r="I65" s="13" t="s">
        <v>17</v>
      </c>
      <c r="J65" s="13" t="s">
        <v>477</v>
      </c>
      <c r="K65" s="56">
        <v>60</v>
      </c>
      <c r="L65" s="60">
        <f>419939324-F65</f>
        <v>53896324</v>
      </c>
      <c r="M65" s="13">
        <f>60+38+30+45</f>
        <v>173</v>
      </c>
      <c r="N65" s="27">
        <v>44502</v>
      </c>
      <c r="O65" s="27">
        <v>44734</v>
      </c>
      <c r="P65" s="28">
        <v>0.41</v>
      </c>
      <c r="Q65" s="28">
        <v>0.67</v>
      </c>
      <c r="R65" s="27"/>
    </row>
    <row r="66" spans="1:18" s="29" customFormat="1" ht="30.75" thickBot="1">
      <c r="A66" s="13" t="s">
        <v>478</v>
      </c>
      <c r="B66" s="26" t="s">
        <v>153</v>
      </c>
      <c r="C66" s="13" t="s">
        <v>479</v>
      </c>
      <c r="D66" s="13" t="s">
        <v>47</v>
      </c>
      <c r="E66" s="13" t="s">
        <v>40</v>
      </c>
      <c r="F66" s="33">
        <v>342155810</v>
      </c>
      <c r="G66" s="13" t="s">
        <v>480</v>
      </c>
      <c r="H66" s="13" t="s">
        <v>35</v>
      </c>
      <c r="I66" s="13" t="s">
        <v>17</v>
      </c>
      <c r="J66" s="13" t="s">
        <v>194</v>
      </c>
      <c r="K66" s="56">
        <v>57</v>
      </c>
      <c r="L66" s="14">
        <v>0</v>
      </c>
      <c r="M66" s="13">
        <v>219</v>
      </c>
      <c r="N66" s="27" t="s">
        <v>153</v>
      </c>
      <c r="O66" s="27" t="s">
        <v>481</v>
      </c>
      <c r="P66" s="28">
        <v>0.15</v>
      </c>
      <c r="Q66" s="28">
        <v>0</v>
      </c>
      <c r="R66" s="27" t="s">
        <v>17</v>
      </c>
    </row>
    <row r="67" spans="1:18" s="29" customFormat="1" ht="30.75" thickBot="1">
      <c r="A67" s="13" t="s">
        <v>484</v>
      </c>
      <c r="B67" s="26" t="s">
        <v>482</v>
      </c>
      <c r="C67" s="13" t="s">
        <v>485</v>
      </c>
      <c r="D67" s="13" t="s">
        <v>47</v>
      </c>
      <c r="E67" s="13" t="s">
        <v>40</v>
      </c>
      <c r="F67" s="33">
        <v>608296800</v>
      </c>
      <c r="G67" s="13" t="s">
        <v>486</v>
      </c>
      <c r="H67" s="13" t="s">
        <v>35</v>
      </c>
      <c r="I67" s="13" t="s">
        <v>17</v>
      </c>
      <c r="J67" s="13" t="s">
        <v>488</v>
      </c>
      <c r="K67" s="56">
        <v>273</v>
      </c>
      <c r="L67" s="14">
        <v>0</v>
      </c>
      <c r="M67" s="13">
        <v>0</v>
      </c>
      <c r="N67" s="27" t="s">
        <v>487</v>
      </c>
      <c r="O67" s="27" t="s">
        <v>138</v>
      </c>
      <c r="P67" s="28">
        <v>0.55000000000000004</v>
      </c>
      <c r="Q67" s="28">
        <v>0.26</v>
      </c>
      <c r="R67" s="27" t="s">
        <v>17</v>
      </c>
    </row>
    <row r="68" spans="1:18" s="29" customFormat="1" ht="60.75" thickBot="1">
      <c r="A68" s="13" t="s">
        <v>489</v>
      </c>
      <c r="B68" s="26" t="s">
        <v>154</v>
      </c>
      <c r="C68" s="13" t="s">
        <v>490</v>
      </c>
      <c r="D68" s="13" t="s">
        <v>19</v>
      </c>
      <c r="E68" s="13" t="s">
        <v>54</v>
      </c>
      <c r="F68" s="33">
        <v>1800000000</v>
      </c>
      <c r="G68" s="13" t="s">
        <v>491</v>
      </c>
      <c r="H68" s="13" t="s">
        <v>35</v>
      </c>
      <c r="I68" s="13" t="s">
        <v>17</v>
      </c>
      <c r="J68" s="13" t="s">
        <v>315</v>
      </c>
      <c r="K68" s="56">
        <v>277</v>
      </c>
      <c r="L68" s="14">
        <v>0</v>
      </c>
      <c r="M68" s="13">
        <v>0</v>
      </c>
      <c r="N68" s="27" t="s">
        <v>155</v>
      </c>
      <c r="O68" s="27" t="s">
        <v>138</v>
      </c>
      <c r="P68" s="28">
        <v>0.64</v>
      </c>
      <c r="Q68" s="28">
        <v>0.52</v>
      </c>
      <c r="R68" s="27" t="s">
        <v>17</v>
      </c>
    </row>
    <row r="69" spans="1:18" s="29" customFormat="1" ht="45.75" thickBot="1">
      <c r="A69" s="13" t="s">
        <v>498</v>
      </c>
      <c r="B69" s="26" t="s">
        <v>499</v>
      </c>
      <c r="C69" s="13" t="s">
        <v>500</v>
      </c>
      <c r="D69" s="13" t="s">
        <v>19</v>
      </c>
      <c r="E69" s="13" t="s">
        <v>76</v>
      </c>
      <c r="F69" s="33">
        <v>9823063766</v>
      </c>
      <c r="G69" s="13" t="s">
        <v>501</v>
      </c>
      <c r="H69" s="13" t="s">
        <v>25</v>
      </c>
      <c r="I69" s="13" t="s">
        <v>176</v>
      </c>
      <c r="J69" s="13" t="s">
        <v>17</v>
      </c>
      <c r="K69" s="56">
        <v>270</v>
      </c>
      <c r="L69" s="14">
        <v>0</v>
      </c>
      <c r="M69" s="13">
        <v>0</v>
      </c>
      <c r="N69" s="27" t="s">
        <v>195</v>
      </c>
      <c r="O69" s="27" t="s">
        <v>465</v>
      </c>
      <c r="P69" s="28">
        <v>0.02</v>
      </c>
      <c r="Q69" s="28">
        <v>0</v>
      </c>
      <c r="R69" s="27" t="s">
        <v>17</v>
      </c>
    </row>
    <row r="70" spans="1:18" s="29" customFormat="1" ht="90.75" thickBot="1">
      <c r="A70" s="13" t="s">
        <v>502</v>
      </c>
      <c r="B70" s="26" t="s">
        <v>503</v>
      </c>
      <c r="C70" s="13" t="s">
        <v>504</v>
      </c>
      <c r="D70" s="13" t="s">
        <v>19</v>
      </c>
      <c r="E70" s="13" t="s">
        <v>76</v>
      </c>
      <c r="F70" s="33">
        <v>125475000</v>
      </c>
      <c r="G70" s="13" t="s">
        <v>439</v>
      </c>
      <c r="H70" s="13" t="s">
        <v>35</v>
      </c>
      <c r="I70" s="13" t="s">
        <v>17</v>
      </c>
      <c r="J70" s="13" t="s">
        <v>471</v>
      </c>
      <c r="K70" s="56">
        <v>54</v>
      </c>
      <c r="L70" s="14">
        <v>0</v>
      </c>
      <c r="M70" s="13">
        <v>30</v>
      </c>
      <c r="N70" s="27" t="s">
        <v>497</v>
      </c>
      <c r="O70" s="27" t="s">
        <v>472</v>
      </c>
      <c r="P70" s="28">
        <v>0.9</v>
      </c>
      <c r="Q70" s="28">
        <v>0</v>
      </c>
      <c r="R70" s="27" t="s">
        <v>17</v>
      </c>
    </row>
    <row r="71" spans="1:18" s="29" customFormat="1" ht="45.75" thickBot="1">
      <c r="A71" s="13" t="s">
        <v>507</v>
      </c>
      <c r="B71" s="26" t="s">
        <v>508</v>
      </c>
      <c r="C71" s="13" t="s">
        <v>509</v>
      </c>
      <c r="D71" s="13" t="s">
        <v>39</v>
      </c>
      <c r="E71" s="13" t="s">
        <v>76</v>
      </c>
      <c r="F71" s="33">
        <v>1669000000</v>
      </c>
      <c r="G71" s="13" t="s">
        <v>510</v>
      </c>
      <c r="H71" s="13" t="s">
        <v>35</v>
      </c>
      <c r="I71" s="13" t="s">
        <v>17</v>
      </c>
      <c r="J71" s="13" t="s">
        <v>315</v>
      </c>
      <c r="K71" s="56">
        <v>255</v>
      </c>
      <c r="L71" s="14">
        <v>0</v>
      </c>
      <c r="M71" s="13">
        <v>0</v>
      </c>
      <c r="N71" s="27" t="s">
        <v>508</v>
      </c>
      <c r="O71" s="27" t="s">
        <v>138</v>
      </c>
      <c r="P71" s="28">
        <v>0.25</v>
      </c>
      <c r="Q71" s="28">
        <v>0.73</v>
      </c>
      <c r="R71" s="27" t="s">
        <v>17</v>
      </c>
    </row>
    <row r="72" spans="1:18" s="29" customFormat="1" ht="105.75" thickBot="1">
      <c r="A72" s="13" t="s">
        <v>511</v>
      </c>
      <c r="B72" s="26" t="s">
        <v>506</v>
      </c>
      <c r="C72" s="13" t="s">
        <v>512</v>
      </c>
      <c r="D72" s="13" t="s">
        <v>39</v>
      </c>
      <c r="E72" s="13" t="s">
        <v>76</v>
      </c>
      <c r="F72" s="33">
        <v>6775503060</v>
      </c>
      <c r="G72" s="13" t="s">
        <v>513</v>
      </c>
      <c r="H72" s="13" t="s">
        <v>35</v>
      </c>
      <c r="I72" s="13" t="s">
        <v>17</v>
      </c>
      <c r="J72" s="13" t="s">
        <v>315</v>
      </c>
      <c r="K72" s="56">
        <v>252</v>
      </c>
      <c r="L72" s="14">
        <v>0</v>
      </c>
      <c r="M72" s="13">
        <v>0</v>
      </c>
      <c r="N72" s="27" t="s">
        <v>506</v>
      </c>
      <c r="O72" s="27" t="s">
        <v>138</v>
      </c>
      <c r="P72" s="28">
        <v>0.7</v>
      </c>
      <c r="Q72" s="28">
        <v>0.62</v>
      </c>
      <c r="R72" s="27" t="s">
        <v>17</v>
      </c>
    </row>
    <row r="73" spans="1:18" s="29" customFormat="1" ht="60.75" thickBot="1">
      <c r="A73" s="13" t="s">
        <v>514</v>
      </c>
      <c r="B73" s="26" t="s">
        <v>506</v>
      </c>
      <c r="C73" s="13" t="s">
        <v>515</v>
      </c>
      <c r="D73" s="13" t="s">
        <v>29</v>
      </c>
      <c r="E73" s="13" t="s">
        <v>20</v>
      </c>
      <c r="F73" s="33">
        <v>234981353</v>
      </c>
      <c r="G73" s="13" t="s">
        <v>516</v>
      </c>
      <c r="H73" s="13" t="s">
        <v>35</v>
      </c>
      <c r="I73" s="13" t="s">
        <v>17</v>
      </c>
      <c r="J73" s="13" t="s">
        <v>488</v>
      </c>
      <c r="K73" s="56">
        <v>252</v>
      </c>
      <c r="L73" s="14">
        <v>0</v>
      </c>
      <c r="M73" s="13">
        <v>0</v>
      </c>
      <c r="N73" s="27" t="s">
        <v>506</v>
      </c>
      <c r="O73" s="27" t="s">
        <v>138</v>
      </c>
      <c r="P73" s="28">
        <v>0.69</v>
      </c>
      <c r="Q73" s="28">
        <v>0.59</v>
      </c>
      <c r="R73" s="27" t="s">
        <v>17</v>
      </c>
    </row>
    <row r="74" spans="1:18" s="29" customFormat="1" ht="105.75" thickBot="1">
      <c r="A74" s="13" t="s">
        <v>517</v>
      </c>
      <c r="B74" s="26" t="s">
        <v>506</v>
      </c>
      <c r="C74" s="13" t="s">
        <v>518</v>
      </c>
      <c r="D74" s="13" t="s">
        <v>19</v>
      </c>
      <c r="E74" s="13" t="s">
        <v>54</v>
      </c>
      <c r="F74" s="33">
        <v>1920000000</v>
      </c>
      <c r="G74" s="13" t="s">
        <v>519</v>
      </c>
      <c r="H74" s="13" t="s">
        <v>35</v>
      </c>
      <c r="I74" s="13" t="s">
        <v>17</v>
      </c>
      <c r="J74" s="13" t="s">
        <v>315</v>
      </c>
      <c r="K74" s="56">
        <v>251</v>
      </c>
      <c r="L74" s="14">
        <v>0</v>
      </c>
      <c r="M74" s="13">
        <v>0</v>
      </c>
      <c r="N74" s="27" t="s">
        <v>520</v>
      </c>
      <c r="O74" s="27" t="s">
        <v>138</v>
      </c>
      <c r="P74" s="28">
        <v>0.5</v>
      </c>
      <c r="Q74" s="28">
        <v>0.66</v>
      </c>
      <c r="R74" s="27" t="s">
        <v>17</v>
      </c>
    </row>
    <row r="75" spans="1:18" s="29" customFormat="1" ht="60.75" thickBot="1">
      <c r="A75" s="13" t="s">
        <v>521</v>
      </c>
      <c r="B75" s="26" t="s">
        <v>522</v>
      </c>
      <c r="C75" s="13" t="s">
        <v>523</v>
      </c>
      <c r="D75" s="13" t="s">
        <v>29</v>
      </c>
      <c r="E75" s="13" t="s">
        <v>20</v>
      </c>
      <c r="F75" s="33">
        <v>1095585621.7</v>
      </c>
      <c r="G75" s="13" t="s">
        <v>524</v>
      </c>
      <c r="H75" s="13" t="s">
        <v>35</v>
      </c>
      <c r="I75" s="13" t="s">
        <v>17</v>
      </c>
      <c r="J75" s="13" t="s">
        <v>300</v>
      </c>
      <c r="K75" s="56">
        <v>243</v>
      </c>
      <c r="L75" s="14">
        <v>0</v>
      </c>
      <c r="M75" s="13">
        <v>0</v>
      </c>
      <c r="N75" s="27" t="s">
        <v>158</v>
      </c>
      <c r="O75" s="27" t="s">
        <v>138</v>
      </c>
      <c r="P75" s="28">
        <v>0.38</v>
      </c>
      <c r="Q75" s="28">
        <v>0.25</v>
      </c>
      <c r="R75" s="27" t="s">
        <v>17</v>
      </c>
    </row>
    <row r="76" spans="1:18" s="29" customFormat="1" ht="60.75" thickBot="1">
      <c r="A76" s="13" t="s">
        <v>525</v>
      </c>
      <c r="B76" s="26" t="s">
        <v>156</v>
      </c>
      <c r="C76" s="13" t="s">
        <v>526</v>
      </c>
      <c r="D76" s="13" t="s">
        <v>19</v>
      </c>
      <c r="E76" s="13" t="s">
        <v>68</v>
      </c>
      <c r="F76" s="33">
        <v>127260000</v>
      </c>
      <c r="G76" s="13" t="s">
        <v>527</v>
      </c>
      <c r="H76" s="13" t="s">
        <v>35</v>
      </c>
      <c r="I76" s="13" t="s">
        <v>17</v>
      </c>
      <c r="J76" s="13" t="s">
        <v>477</v>
      </c>
      <c r="K76" s="56">
        <v>182</v>
      </c>
      <c r="L76" s="14">
        <v>0</v>
      </c>
      <c r="M76" s="13">
        <v>0</v>
      </c>
      <c r="N76" s="27" t="s">
        <v>522</v>
      </c>
      <c r="O76" s="27" t="s">
        <v>528</v>
      </c>
      <c r="P76" s="28">
        <v>0.45</v>
      </c>
      <c r="Q76" s="28">
        <v>0.55000000000000004</v>
      </c>
      <c r="R76" s="27" t="s">
        <v>17</v>
      </c>
    </row>
    <row r="77" spans="1:18" s="29" customFormat="1" ht="105.75" thickBot="1">
      <c r="A77" s="13" t="s">
        <v>529</v>
      </c>
      <c r="B77" s="26" t="s">
        <v>522</v>
      </c>
      <c r="C77" s="13" t="s">
        <v>530</v>
      </c>
      <c r="D77" s="13" t="s">
        <v>29</v>
      </c>
      <c r="E77" s="13" t="s">
        <v>20</v>
      </c>
      <c r="F77" s="33">
        <v>361760000</v>
      </c>
      <c r="G77" s="13" t="s">
        <v>531</v>
      </c>
      <c r="H77" s="13" t="s">
        <v>35</v>
      </c>
      <c r="I77" s="13" t="s">
        <v>17</v>
      </c>
      <c r="J77" s="13" t="s">
        <v>532</v>
      </c>
      <c r="K77" s="56">
        <v>242</v>
      </c>
      <c r="L77" s="14">
        <v>0</v>
      </c>
      <c r="M77" s="13">
        <v>0</v>
      </c>
      <c r="N77" s="27" t="s">
        <v>185</v>
      </c>
      <c r="O77" s="27" t="s">
        <v>533</v>
      </c>
      <c r="P77" s="28">
        <v>0.63</v>
      </c>
      <c r="Q77" s="28">
        <v>0.5</v>
      </c>
      <c r="R77" s="27" t="s">
        <v>17</v>
      </c>
    </row>
    <row r="78" spans="1:18" s="29" customFormat="1" ht="30.75" thickBot="1">
      <c r="A78" s="13" t="s">
        <v>534</v>
      </c>
      <c r="B78" s="26" t="s">
        <v>522</v>
      </c>
      <c r="C78" s="13" t="s">
        <v>535</v>
      </c>
      <c r="D78" s="13" t="s">
        <v>47</v>
      </c>
      <c r="E78" s="13" t="s">
        <v>40</v>
      </c>
      <c r="F78" s="33">
        <v>2597720442.0799999</v>
      </c>
      <c r="G78" s="13" t="s">
        <v>536</v>
      </c>
      <c r="H78" s="13" t="s">
        <v>35</v>
      </c>
      <c r="I78" s="13" t="s">
        <v>17</v>
      </c>
      <c r="J78" s="13" t="s">
        <v>537</v>
      </c>
      <c r="K78" s="56">
        <v>33</v>
      </c>
      <c r="L78" s="14">
        <v>0</v>
      </c>
      <c r="M78" s="13">
        <v>59</v>
      </c>
      <c r="N78" s="27" t="s">
        <v>522</v>
      </c>
      <c r="O78" s="27" t="s">
        <v>538</v>
      </c>
      <c r="P78" s="28">
        <v>1</v>
      </c>
      <c r="Q78" s="28">
        <v>0.9</v>
      </c>
      <c r="R78" s="27" t="s">
        <v>17</v>
      </c>
    </row>
    <row r="79" spans="1:18" s="29" customFormat="1" ht="30.75" thickBot="1">
      <c r="A79" s="13" t="s">
        <v>539</v>
      </c>
      <c r="B79" s="26" t="s">
        <v>540</v>
      </c>
      <c r="C79" s="13" t="s">
        <v>541</v>
      </c>
      <c r="D79" s="13" t="s">
        <v>39</v>
      </c>
      <c r="E79" s="13" t="s">
        <v>73</v>
      </c>
      <c r="F79" s="33">
        <v>1246990084</v>
      </c>
      <c r="G79" s="13" t="s">
        <v>542</v>
      </c>
      <c r="H79" s="13" t="s">
        <v>25</v>
      </c>
      <c r="I79" s="13" t="s">
        <v>527</v>
      </c>
      <c r="J79" s="13" t="s">
        <v>17</v>
      </c>
      <c r="K79" s="56">
        <v>172</v>
      </c>
      <c r="L79" s="14">
        <v>0</v>
      </c>
      <c r="M79" s="13">
        <v>0</v>
      </c>
      <c r="N79" s="27" t="s">
        <v>543</v>
      </c>
      <c r="O79" s="27" t="s">
        <v>544</v>
      </c>
      <c r="P79" s="28">
        <v>0.45</v>
      </c>
      <c r="Q79" s="28">
        <v>0.47</v>
      </c>
      <c r="R79" s="27" t="s">
        <v>17</v>
      </c>
    </row>
    <row r="80" spans="1:18" s="29" customFormat="1" ht="90.75" thickBot="1">
      <c r="A80" s="13" t="s">
        <v>545</v>
      </c>
      <c r="B80" s="26" t="s">
        <v>546</v>
      </c>
      <c r="C80" s="13" t="s">
        <v>547</v>
      </c>
      <c r="D80" s="13" t="s">
        <v>53</v>
      </c>
      <c r="E80" s="13" t="s">
        <v>76</v>
      </c>
      <c r="F80" s="33">
        <v>61956205</v>
      </c>
      <c r="G80" s="13" t="s">
        <v>548</v>
      </c>
      <c r="H80" s="13" t="s">
        <v>35</v>
      </c>
      <c r="I80" s="13" t="s">
        <v>17</v>
      </c>
      <c r="J80" s="13" t="s">
        <v>471</v>
      </c>
      <c r="K80" s="56">
        <v>228</v>
      </c>
      <c r="L80" s="14">
        <v>0</v>
      </c>
      <c r="M80" s="13">
        <v>0</v>
      </c>
      <c r="N80" s="27" t="s">
        <v>157</v>
      </c>
      <c r="O80" s="27" t="s">
        <v>138</v>
      </c>
      <c r="P80" s="28">
        <v>0.2</v>
      </c>
      <c r="Q80" s="28">
        <v>0</v>
      </c>
      <c r="R80" s="27" t="s">
        <v>17</v>
      </c>
    </row>
    <row r="81" spans="1:18" s="29" customFormat="1" ht="105.75" thickBot="1">
      <c r="A81" s="13" t="s">
        <v>549</v>
      </c>
      <c r="B81" s="26" t="s">
        <v>159</v>
      </c>
      <c r="C81" s="13" t="s">
        <v>550</v>
      </c>
      <c r="D81" s="13" t="s">
        <v>53</v>
      </c>
      <c r="E81" s="13" t="s">
        <v>76</v>
      </c>
      <c r="F81" s="33">
        <v>28026337</v>
      </c>
      <c r="G81" s="13" t="s">
        <v>551</v>
      </c>
      <c r="H81" s="13" t="s">
        <v>35</v>
      </c>
      <c r="I81" s="13" t="s">
        <v>17</v>
      </c>
      <c r="J81" s="13" t="s">
        <v>553</v>
      </c>
      <c r="K81" s="56">
        <v>18</v>
      </c>
      <c r="L81" s="14">
        <v>0</v>
      </c>
      <c r="M81" s="13">
        <v>31</v>
      </c>
      <c r="N81" s="27" t="s">
        <v>552</v>
      </c>
      <c r="O81" s="27" t="s">
        <v>160</v>
      </c>
      <c r="P81" s="28">
        <v>0.9</v>
      </c>
      <c r="Q81" s="28">
        <v>0</v>
      </c>
      <c r="R81" s="27" t="s">
        <v>17</v>
      </c>
    </row>
    <row r="82" spans="1:18" s="29" customFormat="1" ht="45.75" thickBot="1">
      <c r="A82" s="13" t="s">
        <v>554</v>
      </c>
      <c r="B82" s="26" t="s">
        <v>543</v>
      </c>
      <c r="C82" s="13" t="s">
        <v>555</v>
      </c>
      <c r="D82" s="13" t="s">
        <v>53</v>
      </c>
      <c r="E82" s="13" t="s">
        <v>76</v>
      </c>
      <c r="F82" s="33">
        <v>37784880</v>
      </c>
      <c r="G82" s="13" t="s">
        <v>556</v>
      </c>
      <c r="H82" s="13" t="s">
        <v>35</v>
      </c>
      <c r="I82" s="13" t="s">
        <v>17</v>
      </c>
      <c r="J82" s="13" t="s">
        <v>558</v>
      </c>
      <c r="K82" s="56">
        <v>168</v>
      </c>
      <c r="L82" s="14">
        <v>0</v>
      </c>
      <c r="M82" s="13">
        <v>0</v>
      </c>
      <c r="N82" s="27" t="s">
        <v>557</v>
      </c>
      <c r="O82" s="27" t="s">
        <v>528</v>
      </c>
      <c r="P82" s="28">
        <v>0.08</v>
      </c>
      <c r="Q82" s="28">
        <v>0.5</v>
      </c>
      <c r="R82" s="27" t="s">
        <v>17</v>
      </c>
    </row>
    <row r="83" spans="1:18" s="29" customFormat="1" ht="60.75" thickBot="1">
      <c r="A83" s="13" t="s">
        <v>561</v>
      </c>
      <c r="B83" s="26" t="s">
        <v>157</v>
      </c>
      <c r="C83" s="13" t="s">
        <v>562</v>
      </c>
      <c r="D83" s="13" t="s">
        <v>29</v>
      </c>
      <c r="E83" s="13" t="s">
        <v>76</v>
      </c>
      <c r="F83" s="33">
        <v>284253241</v>
      </c>
      <c r="G83" s="13" t="s">
        <v>563</v>
      </c>
      <c r="H83" s="13" t="s">
        <v>35</v>
      </c>
      <c r="I83" s="13" t="s">
        <v>17</v>
      </c>
      <c r="J83" s="13" t="s">
        <v>323</v>
      </c>
      <c r="K83" s="56">
        <v>215</v>
      </c>
      <c r="L83" s="14">
        <v>0</v>
      </c>
      <c r="M83" s="13">
        <v>0</v>
      </c>
      <c r="N83" s="27" t="s">
        <v>565</v>
      </c>
      <c r="O83" s="27" t="s">
        <v>138</v>
      </c>
      <c r="P83" s="28">
        <v>0.57999999999999996</v>
      </c>
      <c r="Q83" s="28">
        <v>0.33</v>
      </c>
      <c r="R83" s="27" t="s">
        <v>17</v>
      </c>
    </row>
    <row r="84" spans="1:18" s="29" customFormat="1" ht="90.75" thickBot="1">
      <c r="A84" s="13" t="s">
        <v>566</v>
      </c>
      <c r="B84" s="26" t="s">
        <v>157</v>
      </c>
      <c r="C84" s="13" t="s">
        <v>567</v>
      </c>
      <c r="D84" s="13" t="s">
        <v>19</v>
      </c>
      <c r="E84" s="13" t="s">
        <v>54</v>
      </c>
      <c r="F84" s="33">
        <v>738681172</v>
      </c>
      <c r="G84" s="13" t="s">
        <v>568</v>
      </c>
      <c r="H84" s="13" t="s">
        <v>35</v>
      </c>
      <c r="I84" s="13" t="s">
        <v>17</v>
      </c>
      <c r="J84" s="13" t="s">
        <v>569</v>
      </c>
      <c r="K84" s="56">
        <v>182</v>
      </c>
      <c r="L84" s="14">
        <v>0</v>
      </c>
      <c r="M84" s="13">
        <v>0</v>
      </c>
      <c r="N84" s="27" t="s">
        <v>163</v>
      </c>
      <c r="O84" s="27" t="s">
        <v>570</v>
      </c>
      <c r="P84" s="28">
        <v>0.3</v>
      </c>
      <c r="Q84" s="28">
        <v>0.3</v>
      </c>
      <c r="R84" s="27" t="s">
        <v>17</v>
      </c>
    </row>
    <row r="85" spans="1:18" s="29" customFormat="1" ht="75.75" thickBot="1">
      <c r="A85" s="13" t="s">
        <v>571</v>
      </c>
      <c r="B85" s="26" t="s">
        <v>162</v>
      </c>
      <c r="C85" s="13" t="s">
        <v>572</v>
      </c>
      <c r="D85" s="13" t="s">
        <v>53</v>
      </c>
      <c r="E85" s="13" t="s">
        <v>68</v>
      </c>
      <c r="F85" s="33">
        <v>15000000</v>
      </c>
      <c r="G85" s="13" t="s">
        <v>573</v>
      </c>
      <c r="H85" s="13" t="s">
        <v>35</v>
      </c>
      <c r="I85" s="13" t="s">
        <v>17</v>
      </c>
      <c r="J85" s="13" t="s">
        <v>574</v>
      </c>
      <c r="K85" s="56">
        <v>75</v>
      </c>
      <c r="L85" s="14">
        <v>0</v>
      </c>
      <c r="M85" s="13">
        <v>0</v>
      </c>
      <c r="N85" s="27">
        <v>44592</v>
      </c>
      <c r="O85" s="27">
        <v>44665</v>
      </c>
      <c r="P85" s="28">
        <v>0.6</v>
      </c>
      <c r="Q85" s="28">
        <v>0</v>
      </c>
      <c r="R85" s="27" t="s">
        <v>17</v>
      </c>
    </row>
    <row r="86" spans="1:18" s="29" customFormat="1" ht="120.75" thickBot="1">
      <c r="A86" s="13" t="s">
        <v>575</v>
      </c>
      <c r="B86" s="26" t="s">
        <v>157</v>
      </c>
      <c r="C86" s="13" t="s">
        <v>576</v>
      </c>
      <c r="D86" s="13" t="s">
        <v>19</v>
      </c>
      <c r="E86" s="13" t="s">
        <v>54</v>
      </c>
      <c r="F86" s="33">
        <v>1421252700</v>
      </c>
      <c r="G86" s="13" t="s">
        <v>457</v>
      </c>
      <c r="H86" s="13" t="s">
        <v>35</v>
      </c>
      <c r="I86" s="13" t="s">
        <v>17</v>
      </c>
      <c r="J86" s="13" t="s">
        <v>577</v>
      </c>
      <c r="K86" s="56">
        <v>228</v>
      </c>
      <c r="L86" s="14">
        <v>0</v>
      </c>
      <c r="M86" s="13">
        <v>0</v>
      </c>
      <c r="N86" s="27" t="s">
        <v>157</v>
      </c>
      <c r="O86" s="27" t="s">
        <v>138</v>
      </c>
      <c r="P86" s="28">
        <v>0.57999999999999996</v>
      </c>
      <c r="Q86" s="28">
        <v>0.44</v>
      </c>
      <c r="R86" s="27" t="s">
        <v>17</v>
      </c>
    </row>
    <row r="87" spans="1:18" s="29" customFormat="1" ht="30.75" thickBot="1">
      <c r="A87" s="13" t="s">
        <v>578</v>
      </c>
      <c r="B87" s="26" t="s">
        <v>579</v>
      </c>
      <c r="C87" s="13" t="s">
        <v>580</v>
      </c>
      <c r="D87" s="13" t="s">
        <v>29</v>
      </c>
      <c r="E87" s="13" t="s">
        <v>76</v>
      </c>
      <c r="F87" s="33">
        <v>258159524</v>
      </c>
      <c r="G87" s="13" t="s">
        <v>581</v>
      </c>
      <c r="H87" s="13" t="s">
        <v>35</v>
      </c>
      <c r="I87" s="13" t="s">
        <v>17</v>
      </c>
      <c r="J87" s="13" t="s">
        <v>582</v>
      </c>
      <c r="K87" s="56">
        <v>215</v>
      </c>
      <c r="L87" s="14">
        <v>0</v>
      </c>
      <c r="M87" s="13">
        <v>0</v>
      </c>
      <c r="N87" s="27" t="s">
        <v>565</v>
      </c>
      <c r="O87" s="27" t="s">
        <v>138</v>
      </c>
      <c r="P87" s="28">
        <v>0.56999999999999995</v>
      </c>
      <c r="Q87" s="28">
        <v>0.28000000000000003</v>
      </c>
      <c r="R87" s="27" t="s">
        <v>17</v>
      </c>
    </row>
    <row r="88" spans="1:18" s="29" customFormat="1" ht="30.75" thickBot="1">
      <c r="A88" s="13" t="s">
        <v>583</v>
      </c>
      <c r="B88" s="26" t="s">
        <v>165</v>
      </c>
      <c r="C88" s="13" t="s">
        <v>584</v>
      </c>
      <c r="D88" s="13" t="s">
        <v>29</v>
      </c>
      <c r="E88" s="13" t="s">
        <v>76</v>
      </c>
      <c r="F88" s="33">
        <v>90478080</v>
      </c>
      <c r="G88" s="13" t="s">
        <v>563</v>
      </c>
      <c r="H88" s="13" t="s">
        <v>35</v>
      </c>
      <c r="I88" s="13" t="s">
        <v>17</v>
      </c>
      <c r="J88" s="13" t="s">
        <v>585</v>
      </c>
      <c r="K88" s="56">
        <v>208</v>
      </c>
      <c r="L88" s="14">
        <v>0</v>
      </c>
      <c r="M88" s="13">
        <v>0</v>
      </c>
      <c r="N88" s="27" t="s">
        <v>565</v>
      </c>
      <c r="O88" s="27" t="s">
        <v>586</v>
      </c>
      <c r="P88" s="28">
        <v>0</v>
      </c>
      <c r="Q88" s="28">
        <v>0</v>
      </c>
      <c r="R88" s="27" t="s">
        <v>17</v>
      </c>
    </row>
    <row r="89" spans="1:18" s="29" customFormat="1" ht="45.75" thickBot="1">
      <c r="A89" s="13" t="s">
        <v>587</v>
      </c>
      <c r="B89" s="26" t="s">
        <v>579</v>
      </c>
      <c r="C89" s="13" t="s">
        <v>588</v>
      </c>
      <c r="D89" s="13" t="s">
        <v>47</v>
      </c>
      <c r="E89" s="13" t="s">
        <v>76</v>
      </c>
      <c r="F89" s="33">
        <v>392664493</v>
      </c>
      <c r="G89" s="13" t="s">
        <v>589</v>
      </c>
      <c r="H89" s="13" t="s">
        <v>35</v>
      </c>
      <c r="I89" s="13" t="s">
        <v>17</v>
      </c>
      <c r="J89" s="13" t="s">
        <v>590</v>
      </c>
      <c r="K89" s="56">
        <v>3</v>
      </c>
      <c r="L89" s="14">
        <v>0</v>
      </c>
      <c r="M89" s="13">
        <v>31</v>
      </c>
      <c r="N89" s="27" t="s">
        <v>565</v>
      </c>
      <c r="O89" s="27" t="s">
        <v>472</v>
      </c>
      <c r="P89" s="28">
        <v>0.56999999999999995</v>
      </c>
      <c r="Q89" s="28">
        <v>0.14000000000000001</v>
      </c>
      <c r="R89" s="27" t="s">
        <v>17</v>
      </c>
    </row>
    <row r="90" spans="1:18" s="29" customFormat="1" ht="45.75" thickBot="1">
      <c r="A90" s="13" t="s">
        <v>591</v>
      </c>
      <c r="B90" s="26" t="s">
        <v>564</v>
      </c>
      <c r="C90" s="13" t="s">
        <v>592</v>
      </c>
      <c r="D90" s="13" t="s">
        <v>47</v>
      </c>
      <c r="E90" s="13" t="s">
        <v>54</v>
      </c>
      <c r="F90" s="33">
        <v>246000000</v>
      </c>
      <c r="G90" s="13" t="s">
        <v>593</v>
      </c>
      <c r="H90" s="13" t="s">
        <v>35</v>
      </c>
      <c r="I90" s="13" t="s">
        <v>17</v>
      </c>
      <c r="J90" s="13" t="s">
        <v>577</v>
      </c>
      <c r="K90" s="56">
        <v>90</v>
      </c>
      <c r="L90" s="14">
        <v>0</v>
      </c>
      <c r="M90" s="13">
        <v>24</v>
      </c>
      <c r="N90" s="27">
        <v>44564</v>
      </c>
      <c r="O90" s="27">
        <v>44705</v>
      </c>
      <c r="P90" s="28">
        <v>1</v>
      </c>
      <c r="Q90" s="28">
        <v>1</v>
      </c>
      <c r="R90" s="27" t="s">
        <v>17</v>
      </c>
    </row>
    <row r="91" spans="1:18" s="29" customFormat="1" ht="60.75" thickBot="1">
      <c r="A91" s="13" t="s">
        <v>594</v>
      </c>
      <c r="B91" s="26" t="s">
        <v>165</v>
      </c>
      <c r="C91" s="13" t="s">
        <v>595</v>
      </c>
      <c r="D91" s="13" t="s">
        <v>39</v>
      </c>
      <c r="E91" s="13" t="s">
        <v>76</v>
      </c>
      <c r="F91" s="33">
        <v>1792000000</v>
      </c>
      <c r="G91" s="13" t="s">
        <v>596</v>
      </c>
      <c r="H91" s="13" t="s">
        <v>35</v>
      </c>
      <c r="I91" s="13" t="s">
        <v>17</v>
      </c>
      <c r="J91" s="13" t="s">
        <v>597</v>
      </c>
      <c r="K91" s="56">
        <v>216</v>
      </c>
      <c r="L91" s="14">
        <v>0</v>
      </c>
      <c r="M91" s="13">
        <v>0</v>
      </c>
      <c r="N91" s="27" t="s">
        <v>165</v>
      </c>
      <c r="O91" s="27" t="s">
        <v>138</v>
      </c>
      <c r="P91" s="28">
        <v>0.98</v>
      </c>
      <c r="Q91" s="28">
        <v>0.2</v>
      </c>
      <c r="R91" s="27" t="s">
        <v>17</v>
      </c>
    </row>
    <row r="92" spans="1:18" s="29" customFormat="1" ht="30.75" thickBot="1">
      <c r="A92" s="13" t="s">
        <v>598</v>
      </c>
      <c r="B92" s="26" t="s">
        <v>565</v>
      </c>
      <c r="C92" s="13" t="s">
        <v>599</v>
      </c>
      <c r="D92" s="13" t="s">
        <v>47</v>
      </c>
      <c r="E92" s="13" t="s">
        <v>76</v>
      </c>
      <c r="F92" s="33">
        <v>325089011</v>
      </c>
      <c r="G92" s="13" t="s">
        <v>600</v>
      </c>
      <c r="H92" s="13" t="s">
        <v>25</v>
      </c>
      <c r="I92" s="13" t="s">
        <v>573</v>
      </c>
      <c r="J92" s="13" t="s">
        <v>17</v>
      </c>
      <c r="K92" s="56">
        <v>76</v>
      </c>
      <c r="L92" s="14">
        <v>0</v>
      </c>
      <c r="M92" s="13">
        <v>0</v>
      </c>
      <c r="N92" s="27" t="s">
        <v>161</v>
      </c>
      <c r="O92" s="27" t="s">
        <v>299</v>
      </c>
      <c r="P92" s="28">
        <v>0.35</v>
      </c>
      <c r="Q92" s="28">
        <v>0.3</v>
      </c>
      <c r="R92" s="27" t="s">
        <v>17</v>
      </c>
    </row>
    <row r="93" spans="1:18" s="29" customFormat="1" ht="60.75" thickBot="1">
      <c r="A93" s="13" t="s">
        <v>601</v>
      </c>
      <c r="B93" s="26" t="s">
        <v>165</v>
      </c>
      <c r="C93" s="13" t="s">
        <v>602</v>
      </c>
      <c r="D93" s="13" t="s">
        <v>19</v>
      </c>
      <c r="E93" s="13" t="s">
        <v>68</v>
      </c>
      <c r="F93" s="33">
        <v>531999000</v>
      </c>
      <c r="G93" s="13" t="s">
        <v>603</v>
      </c>
      <c r="H93" s="13" t="s">
        <v>35</v>
      </c>
      <c r="I93" s="13" t="s">
        <v>17</v>
      </c>
      <c r="J93" s="13" t="s">
        <v>604</v>
      </c>
      <c r="K93" s="56">
        <v>212</v>
      </c>
      <c r="L93" s="14">
        <v>0</v>
      </c>
      <c r="M93" s="13">
        <v>0</v>
      </c>
      <c r="N93" s="27" t="s">
        <v>161</v>
      </c>
      <c r="O93" s="27" t="s">
        <v>533</v>
      </c>
      <c r="P93" s="28">
        <v>0.02</v>
      </c>
      <c r="Q93" s="28">
        <v>0</v>
      </c>
      <c r="R93" s="27" t="s">
        <v>17</v>
      </c>
    </row>
    <row r="94" spans="1:18" s="29" customFormat="1" ht="105.75" thickBot="1">
      <c r="A94" s="13" t="s">
        <v>605</v>
      </c>
      <c r="B94" s="26" t="s">
        <v>165</v>
      </c>
      <c r="C94" s="13" t="s">
        <v>606</v>
      </c>
      <c r="D94" s="13" t="s">
        <v>39</v>
      </c>
      <c r="E94" s="13" t="s">
        <v>76</v>
      </c>
      <c r="F94" s="33">
        <v>7857000000</v>
      </c>
      <c r="G94" s="13" t="s">
        <v>607</v>
      </c>
      <c r="H94" s="13" t="s">
        <v>35</v>
      </c>
      <c r="I94" s="13" t="s">
        <v>17</v>
      </c>
      <c r="J94" s="13" t="s">
        <v>315</v>
      </c>
      <c r="K94" s="56">
        <v>215</v>
      </c>
      <c r="L94" s="14">
        <v>0</v>
      </c>
      <c r="M94" s="13">
        <v>0</v>
      </c>
      <c r="N94" s="27" t="s">
        <v>565</v>
      </c>
      <c r="O94" s="27" t="s">
        <v>138</v>
      </c>
      <c r="P94" s="28">
        <v>0.42</v>
      </c>
      <c r="Q94" s="28">
        <v>0</v>
      </c>
      <c r="R94" s="27" t="s">
        <v>17</v>
      </c>
    </row>
    <row r="95" spans="1:18" s="29" customFormat="1" ht="60.75" thickBot="1">
      <c r="A95" s="13" t="s">
        <v>608</v>
      </c>
      <c r="B95" s="26" t="s">
        <v>565</v>
      </c>
      <c r="C95" s="13" t="s">
        <v>609</v>
      </c>
      <c r="D95" s="13" t="s">
        <v>29</v>
      </c>
      <c r="E95" s="13" t="s">
        <v>68</v>
      </c>
      <c r="F95" s="33">
        <v>1028500000</v>
      </c>
      <c r="G95" s="13" t="s">
        <v>176</v>
      </c>
      <c r="H95" s="13" t="s">
        <v>35</v>
      </c>
      <c r="I95" s="13" t="s">
        <v>17</v>
      </c>
      <c r="J95" s="13" t="s">
        <v>610</v>
      </c>
      <c r="K95" s="56">
        <v>304</v>
      </c>
      <c r="L95" s="14">
        <v>0</v>
      </c>
      <c r="M95" s="13">
        <v>0</v>
      </c>
      <c r="N95" s="27" t="s">
        <v>565</v>
      </c>
      <c r="O95" s="27" t="s">
        <v>611</v>
      </c>
      <c r="P95" s="28">
        <v>1</v>
      </c>
      <c r="Q95" s="28">
        <v>0</v>
      </c>
      <c r="R95" s="27" t="s">
        <v>17</v>
      </c>
    </row>
    <row r="96" spans="1:18" s="29" customFormat="1" ht="30.75" thickBot="1">
      <c r="A96" s="13" t="s">
        <v>612</v>
      </c>
      <c r="B96" s="26" t="s">
        <v>565</v>
      </c>
      <c r="C96" s="13" t="s">
        <v>613</v>
      </c>
      <c r="D96" s="13" t="s">
        <v>19</v>
      </c>
      <c r="E96" s="13" t="s">
        <v>54</v>
      </c>
      <c r="F96" s="33">
        <v>695309067</v>
      </c>
      <c r="G96" s="13" t="s">
        <v>614</v>
      </c>
      <c r="H96" s="13" t="s">
        <v>35</v>
      </c>
      <c r="I96" s="13" t="s">
        <v>17</v>
      </c>
      <c r="J96" s="13" t="s">
        <v>577</v>
      </c>
      <c r="K96" s="56">
        <v>214</v>
      </c>
      <c r="L96" s="14">
        <v>0</v>
      </c>
      <c r="M96" s="13">
        <v>0</v>
      </c>
      <c r="N96" s="27" t="s">
        <v>565</v>
      </c>
      <c r="O96" s="27" t="s">
        <v>317</v>
      </c>
      <c r="P96" s="28">
        <v>0.42</v>
      </c>
      <c r="Q96" s="28">
        <v>0</v>
      </c>
      <c r="R96" s="27" t="s">
        <v>17</v>
      </c>
    </row>
    <row r="97" spans="1:18" s="29" customFormat="1" ht="45.75" thickBot="1">
      <c r="A97" s="13" t="s">
        <v>615</v>
      </c>
      <c r="B97" s="26" t="s">
        <v>361</v>
      </c>
      <c r="C97" s="13" t="s">
        <v>616</v>
      </c>
      <c r="D97" s="13" t="s">
        <v>29</v>
      </c>
      <c r="E97" s="13" t="s">
        <v>76</v>
      </c>
      <c r="F97" s="33">
        <v>95591945</v>
      </c>
      <c r="G97" s="13" t="s">
        <v>617</v>
      </c>
      <c r="H97" s="13" t="s">
        <v>35</v>
      </c>
      <c r="I97" s="13" t="s">
        <v>17</v>
      </c>
      <c r="J97" s="13" t="s">
        <v>505</v>
      </c>
      <c r="K97" s="56">
        <v>120</v>
      </c>
      <c r="L97" s="14">
        <v>0</v>
      </c>
      <c r="M97" s="13">
        <v>0</v>
      </c>
      <c r="N97" s="27" t="s">
        <v>361</v>
      </c>
      <c r="O97" s="27" t="s">
        <v>618</v>
      </c>
      <c r="P97" s="28">
        <v>0.75</v>
      </c>
      <c r="Q97" s="28">
        <v>0.5</v>
      </c>
      <c r="R97" s="27" t="s">
        <v>17</v>
      </c>
    </row>
    <row r="98" spans="1:18" s="29" customFormat="1" ht="60.75" thickBot="1">
      <c r="A98" s="13" t="s">
        <v>619</v>
      </c>
      <c r="B98" s="26" t="s">
        <v>620</v>
      </c>
      <c r="C98" s="13" t="s">
        <v>621</v>
      </c>
      <c r="D98" s="13" t="s">
        <v>29</v>
      </c>
      <c r="E98" s="13" t="s">
        <v>76</v>
      </c>
      <c r="F98" s="33">
        <v>93280000</v>
      </c>
      <c r="G98" s="13" t="s">
        <v>426</v>
      </c>
      <c r="H98" s="13" t="s">
        <v>35</v>
      </c>
      <c r="I98" s="13" t="s">
        <v>17</v>
      </c>
      <c r="J98" s="13" t="s">
        <v>505</v>
      </c>
      <c r="K98" s="56">
        <v>334</v>
      </c>
      <c r="L98" s="14">
        <v>0</v>
      </c>
      <c r="M98" s="13">
        <v>0</v>
      </c>
      <c r="N98" s="27" t="s">
        <v>620</v>
      </c>
      <c r="O98" s="27" t="s">
        <v>622</v>
      </c>
      <c r="P98" s="28">
        <v>0.27</v>
      </c>
      <c r="Q98" s="28">
        <v>0.18</v>
      </c>
      <c r="R98" s="27" t="s">
        <v>17</v>
      </c>
    </row>
    <row r="99" spans="1:18" s="29" customFormat="1" ht="60.75" thickBot="1">
      <c r="A99" s="13" t="s">
        <v>623</v>
      </c>
      <c r="B99" s="26" t="s">
        <v>624</v>
      </c>
      <c r="C99" s="13" t="s">
        <v>625</v>
      </c>
      <c r="D99" s="13" t="s">
        <v>29</v>
      </c>
      <c r="E99" s="13" t="s">
        <v>76</v>
      </c>
      <c r="F99" s="33">
        <v>97165838</v>
      </c>
      <c r="G99" s="13" t="s">
        <v>626</v>
      </c>
      <c r="H99" s="13" t="s">
        <v>35</v>
      </c>
      <c r="I99" s="13" t="s">
        <v>17</v>
      </c>
      <c r="J99" s="13" t="s">
        <v>627</v>
      </c>
      <c r="K99" s="56">
        <v>334</v>
      </c>
      <c r="L99" s="14">
        <v>0</v>
      </c>
      <c r="M99" s="13">
        <v>0</v>
      </c>
      <c r="N99" s="27" t="s">
        <v>624</v>
      </c>
      <c r="O99" s="27" t="s">
        <v>628</v>
      </c>
      <c r="P99" s="28">
        <v>0</v>
      </c>
      <c r="Q99" s="28">
        <v>0</v>
      </c>
      <c r="R99" s="27" t="s">
        <v>17</v>
      </c>
    </row>
    <row r="100" spans="1:18" s="29" customFormat="1" ht="120.75" thickBot="1">
      <c r="A100" s="13" t="s">
        <v>629</v>
      </c>
      <c r="B100" s="26" t="s">
        <v>630</v>
      </c>
      <c r="C100" s="13" t="s">
        <v>631</v>
      </c>
      <c r="D100" s="13" t="s">
        <v>29</v>
      </c>
      <c r="E100" s="13" t="s">
        <v>76</v>
      </c>
      <c r="F100" s="33">
        <v>96817501</v>
      </c>
      <c r="G100" s="13" t="s">
        <v>632</v>
      </c>
      <c r="H100" s="13" t="s">
        <v>35</v>
      </c>
      <c r="I100" s="13" t="s">
        <v>17</v>
      </c>
      <c r="J100" s="13" t="s">
        <v>627</v>
      </c>
      <c r="K100" s="56">
        <v>334</v>
      </c>
      <c r="L100" s="14">
        <v>0</v>
      </c>
      <c r="M100" s="13">
        <v>0</v>
      </c>
      <c r="N100" s="27" t="s">
        <v>630</v>
      </c>
      <c r="O100" s="27" t="s">
        <v>633</v>
      </c>
      <c r="P100" s="28">
        <v>0</v>
      </c>
      <c r="Q100" s="28">
        <v>0</v>
      </c>
      <c r="R100" s="27" t="s">
        <v>17</v>
      </c>
    </row>
    <row r="101" spans="1:18" s="29" customFormat="1" ht="60.75" thickBot="1">
      <c r="A101" s="13" t="s">
        <v>634</v>
      </c>
      <c r="B101" s="26" t="s">
        <v>630</v>
      </c>
      <c r="C101" s="13" t="s">
        <v>635</v>
      </c>
      <c r="D101" s="13" t="s">
        <v>29</v>
      </c>
      <c r="E101" s="13" t="s">
        <v>76</v>
      </c>
      <c r="F101" s="33">
        <v>366442781</v>
      </c>
      <c r="G101" s="13" t="s">
        <v>636</v>
      </c>
      <c r="H101" s="13" t="s">
        <v>35</v>
      </c>
      <c r="I101" s="13" t="s">
        <v>17</v>
      </c>
      <c r="J101" s="13" t="s">
        <v>315</v>
      </c>
      <c r="K101" s="56">
        <v>346</v>
      </c>
      <c r="L101" s="14">
        <v>0</v>
      </c>
      <c r="M101" s="13">
        <v>0</v>
      </c>
      <c r="N101" s="27" t="s">
        <v>630</v>
      </c>
      <c r="O101" s="27" t="s">
        <v>146</v>
      </c>
      <c r="P101" s="28">
        <v>0.28999999999999998</v>
      </c>
      <c r="Q101" s="28">
        <v>0.13</v>
      </c>
      <c r="R101" s="27" t="s">
        <v>17</v>
      </c>
    </row>
    <row r="102" spans="1:18" s="29" customFormat="1" ht="60.75" thickBot="1">
      <c r="A102" s="13" t="s">
        <v>637</v>
      </c>
      <c r="B102" s="26" t="s">
        <v>630</v>
      </c>
      <c r="C102" s="13" t="s">
        <v>638</v>
      </c>
      <c r="D102" s="13" t="s">
        <v>29</v>
      </c>
      <c r="E102" s="13" t="s">
        <v>76</v>
      </c>
      <c r="F102" s="33">
        <v>97170400</v>
      </c>
      <c r="G102" s="13" t="s">
        <v>639</v>
      </c>
      <c r="H102" s="13" t="s">
        <v>35</v>
      </c>
      <c r="I102" s="13" t="s">
        <v>17</v>
      </c>
      <c r="J102" s="13" t="s">
        <v>640</v>
      </c>
      <c r="K102" s="56">
        <v>345</v>
      </c>
      <c r="L102" s="14">
        <v>0</v>
      </c>
      <c r="M102" s="13">
        <v>0</v>
      </c>
      <c r="N102" s="27" t="s">
        <v>641</v>
      </c>
      <c r="O102" s="27" t="s">
        <v>146</v>
      </c>
      <c r="P102" s="28">
        <v>0</v>
      </c>
      <c r="Q102" s="28">
        <v>0</v>
      </c>
      <c r="R102" s="27" t="s">
        <v>17</v>
      </c>
    </row>
    <row r="103" spans="1:18" s="29" customFormat="1" ht="90.75" thickBot="1">
      <c r="A103" s="13" t="s">
        <v>642</v>
      </c>
      <c r="B103" s="26" t="s">
        <v>630</v>
      </c>
      <c r="C103" s="13" t="s">
        <v>643</v>
      </c>
      <c r="D103" s="13" t="s">
        <v>29</v>
      </c>
      <c r="E103" s="13" t="s">
        <v>76</v>
      </c>
      <c r="F103" s="33">
        <v>65178102</v>
      </c>
      <c r="G103" s="13" t="s">
        <v>644</v>
      </c>
      <c r="H103" s="13" t="s">
        <v>35</v>
      </c>
      <c r="I103" s="13" t="s">
        <v>17</v>
      </c>
      <c r="J103" s="13" t="s">
        <v>645</v>
      </c>
      <c r="K103" s="56">
        <v>345</v>
      </c>
      <c r="L103" s="14">
        <v>0</v>
      </c>
      <c r="M103" s="13">
        <v>0</v>
      </c>
      <c r="N103" s="27" t="s">
        <v>641</v>
      </c>
      <c r="O103" s="27" t="s">
        <v>146</v>
      </c>
      <c r="P103" s="28">
        <v>0.2727</v>
      </c>
      <c r="Q103" s="28">
        <v>0.2727</v>
      </c>
      <c r="R103" s="27" t="s">
        <v>17</v>
      </c>
    </row>
    <row r="104" spans="1:18" s="29" customFormat="1" ht="60.75" thickBot="1">
      <c r="A104" s="13" t="s">
        <v>646</v>
      </c>
      <c r="B104" s="26" t="s">
        <v>641</v>
      </c>
      <c r="C104" s="13" t="s">
        <v>647</v>
      </c>
      <c r="D104" s="13" t="s">
        <v>29</v>
      </c>
      <c r="E104" s="13" t="s">
        <v>76</v>
      </c>
      <c r="F104" s="33">
        <v>91425000</v>
      </c>
      <c r="G104" s="13" t="s">
        <v>648</v>
      </c>
      <c r="H104" s="13" t="s">
        <v>35</v>
      </c>
      <c r="I104" s="13" t="s">
        <v>17</v>
      </c>
      <c r="J104" s="13" t="s">
        <v>649</v>
      </c>
      <c r="K104" s="56">
        <v>346</v>
      </c>
      <c r="L104" s="14">
        <v>0</v>
      </c>
      <c r="M104" s="13">
        <v>0</v>
      </c>
      <c r="N104" s="27" t="s">
        <v>641</v>
      </c>
      <c r="O104" s="27" t="s">
        <v>140</v>
      </c>
      <c r="P104" s="28">
        <v>0.35199999999999998</v>
      </c>
      <c r="Q104" s="28">
        <v>0.26</v>
      </c>
      <c r="R104" s="27" t="s">
        <v>17</v>
      </c>
    </row>
    <row r="105" spans="1:18" s="29" customFormat="1" ht="60.75" thickBot="1">
      <c r="A105" s="13" t="s">
        <v>650</v>
      </c>
      <c r="B105" s="26" t="s">
        <v>641</v>
      </c>
      <c r="C105" s="13" t="s">
        <v>651</v>
      </c>
      <c r="D105" s="13" t="s">
        <v>29</v>
      </c>
      <c r="E105" s="13" t="s">
        <v>76</v>
      </c>
      <c r="F105" s="33">
        <v>263069592</v>
      </c>
      <c r="G105" s="13" t="s">
        <v>652</v>
      </c>
      <c r="H105" s="13" t="s">
        <v>35</v>
      </c>
      <c r="I105" s="13" t="s">
        <v>17</v>
      </c>
      <c r="J105" s="13" t="s">
        <v>315</v>
      </c>
      <c r="K105" s="56">
        <v>346</v>
      </c>
      <c r="L105" s="14">
        <v>0</v>
      </c>
      <c r="M105" s="13">
        <v>0</v>
      </c>
      <c r="N105" s="27" t="s">
        <v>641</v>
      </c>
      <c r="O105" s="27" t="s">
        <v>140</v>
      </c>
      <c r="P105" s="28">
        <v>0.28999999999999998</v>
      </c>
      <c r="Q105" s="28">
        <v>0.13</v>
      </c>
      <c r="R105" s="27" t="s">
        <v>17</v>
      </c>
    </row>
    <row r="106" spans="1:18" s="29" customFormat="1" ht="60.75" thickBot="1">
      <c r="A106" s="13" t="s">
        <v>653</v>
      </c>
      <c r="B106" s="26" t="s">
        <v>641</v>
      </c>
      <c r="C106" s="13" t="s">
        <v>654</v>
      </c>
      <c r="D106" s="13" t="s">
        <v>29</v>
      </c>
      <c r="E106" s="13" t="s">
        <v>76</v>
      </c>
      <c r="F106" s="33">
        <v>263069592</v>
      </c>
      <c r="G106" s="13" t="s">
        <v>655</v>
      </c>
      <c r="H106" s="13" t="s">
        <v>35</v>
      </c>
      <c r="I106" s="13" t="s">
        <v>17</v>
      </c>
      <c r="J106" s="13" t="s">
        <v>315</v>
      </c>
      <c r="K106" s="56">
        <v>344</v>
      </c>
      <c r="L106" s="14">
        <v>0</v>
      </c>
      <c r="M106" s="13">
        <v>0</v>
      </c>
      <c r="N106" s="27" t="s">
        <v>656</v>
      </c>
      <c r="O106" s="27" t="s">
        <v>146</v>
      </c>
      <c r="P106" s="28">
        <v>0.28999999999999998</v>
      </c>
      <c r="Q106" s="28">
        <v>0.13</v>
      </c>
      <c r="R106" s="27" t="s">
        <v>17</v>
      </c>
    </row>
    <row r="107" spans="1:18" s="29" customFormat="1" ht="60.75" thickBot="1">
      <c r="A107" s="13" t="s">
        <v>657</v>
      </c>
      <c r="B107" s="26" t="s">
        <v>656</v>
      </c>
      <c r="C107" s="13" t="s">
        <v>658</v>
      </c>
      <c r="D107" s="13" t="s">
        <v>29</v>
      </c>
      <c r="E107" s="13" t="s">
        <v>76</v>
      </c>
      <c r="F107" s="33">
        <v>263069592</v>
      </c>
      <c r="G107" s="13" t="s">
        <v>659</v>
      </c>
      <c r="H107" s="13" t="s">
        <v>35</v>
      </c>
      <c r="I107" s="13" t="s">
        <v>17</v>
      </c>
      <c r="J107" s="13" t="s">
        <v>315</v>
      </c>
      <c r="K107" s="56">
        <v>344</v>
      </c>
      <c r="L107" s="14">
        <v>0</v>
      </c>
      <c r="M107" s="13">
        <v>0</v>
      </c>
      <c r="N107" s="27" t="s">
        <v>656</v>
      </c>
      <c r="O107" s="27" t="s">
        <v>146</v>
      </c>
      <c r="P107" s="28">
        <v>0.28999999999999998</v>
      </c>
      <c r="Q107" s="28">
        <v>0.13</v>
      </c>
      <c r="R107" s="27" t="s">
        <v>17</v>
      </c>
    </row>
    <row r="108" spans="1:18" s="29" customFormat="1" ht="60.75" thickBot="1">
      <c r="A108" s="13" t="s">
        <v>660</v>
      </c>
      <c r="B108" s="26" t="s">
        <v>641</v>
      </c>
      <c r="C108" s="13" t="s">
        <v>661</v>
      </c>
      <c r="D108" s="13" t="s">
        <v>29</v>
      </c>
      <c r="E108" s="13" t="s">
        <v>76</v>
      </c>
      <c r="F108" s="33">
        <v>263069592</v>
      </c>
      <c r="G108" s="13" t="s">
        <v>662</v>
      </c>
      <c r="H108" s="13" t="s">
        <v>35</v>
      </c>
      <c r="I108" s="13" t="s">
        <v>17</v>
      </c>
      <c r="J108" s="13" t="s">
        <v>315</v>
      </c>
      <c r="K108" s="56">
        <v>345</v>
      </c>
      <c r="L108" s="14">
        <v>0</v>
      </c>
      <c r="M108" s="13">
        <v>0</v>
      </c>
      <c r="N108" s="27" t="s">
        <v>641</v>
      </c>
      <c r="O108" s="27" t="s">
        <v>146</v>
      </c>
      <c r="P108" s="28">
        <v>0.28999999999999998</v>
      </c>
      <c r="Q108" s="28">
        <v>0.13</v>
      </c>
      <c r="R108" s="27" t="s">
        <v>17</v>
      </c>
    </row>
    <row r="109" spans="1:18" s="29" customFormat="1" ht="105.75" thickBot="1">
      <c r="A109" s="13" t="s">
        <v>663</v>
      </c>
      <c r="B109" s="26" t="s">
        <v>656</v>
      </c>
      <c r="C109" s="13" t="s">
        <v>664</v>
      </c>
      <c r="D109" s="13" t="s">
        <v>29</v>
      </c>
      <c r="E109" s="13" t="s">
        <v>76</v>
      </c>
      <c r="F109" s="33">
        <v>91697508</v>
      </c>
      <c r="G109" s="13" t="s">
        <v>665</v>
      </c>
      <c r="H109" s="13" t="s">
        <v>35</v>
      </c>
      <c r="I109" s="13" t="s">
        <v>17</v>
      </c>
      <c r="J109" s="13" t="s">
        <v>505</v>
      </c>
      <c r="K109" s="56">
        <v>181</v>
      </c>
      <c r="L109" s="14">
        <v>0</v>
      </c>
      <c r="M109" s="13">
        <v>0</v>
      </c>
      <c r="N109" s="27" t="s">
        <v>656</v>
      </c>
      <c r="O109" s="27" t="s">
        <v>666</v>
      </c>
      <c r="P109" s="28">
        <v>0.5</v>
      </c>
      <c r="Q109" s="28">
        <v>0.51</v>
      </c>
      <c r="R109" s="27" t="s">
        <v>17</v>
      </c>
    </row>
    <row r="110" spans="1:18" s="29" customFormat="1" ht="60.75" thickBot="1">
      <c r="A110" s="13" t="s">
        <v>667</v>
      </c>
      <c r="B110" s="26" t="s">
        <v>656</v>
      </c>
      <c r="C110" s="13" t="s">
        <v>668</v>
      </c>
      <c r="D110" s="13" t="s">
        <v>29</v>
      </c>
      <c r="E110" s="13" t="s">
        <v>76</v>
      </c>
      <c r="F110" s="33">
        <v>253839080</v>
      </c>
      <c r="G110" s="13" t="s">
        <v>669</v>
      </c>
      <c r="H110" s="13" t="s">
        <v>35</v>
      </c>
      <c r="I110" s="13" t="s">
        <v>17</v>
      </c>
      <c r="J110" s="13" t="s">
        <v>409</v>
      </c>
      <c r="K110" s="56">
        <v>334</v>
      </c>
      <c r="L110" s="14">
        <v>0</v>
      </c>
      <c r="M110" s="13">
        <v>0</v>
      </c>
      <c r="N110" s="27" t="s">
        <v>656</v>
      </c>
      <c r="O110" s="27" t="s">
        <v>670</v>
      </c>
      <c r="P110" s="28">
        <v>0.27</v>
      </c>
      <c r="Q110" s="28">
        <v>0.09</v>
      </c>
      <c r="R110" s="27" t="s">
        <v>17</v>
      </c>
    </row>
    <row r="111" spans="1:18" s="29" customFormat="1" ht="60.75" thickBot="1">
      <c r="A111" s="13" t="s">
        <v>671</v>
      </c>
      <c r="B111" s="26" t="s">
        <v>656</v>
      </c>
      <c r="C111" s="13" t="s">
        <v>672</v>
      </c>
      <c r="D111" s="13" t="s">
        <v>29</v>
      </c>
      <c r="E111" s="13" t="s">
        <v>76</v>
      </c>
      <c r="F111" s="33">
        <v>96888747</v>
      </c>
      <c r="G111" s="13" t="s">
        <v>673</v>
      </c>
      <c r="H111" s="13" t="s">
        <v>35</v>
      </c>
      <c r="I111" s="13" t="s">
        <v>17</v>
      </c>
      <c r="J111" s="13" t="s">
        <v>674</v>
      </c>
      <c r="K111" s="56">
        <v>342</v>
      </c>
      <c r="L111" s="14">
        <v>0</v>
      </c>
      <c r="M111" s="13">
        <v>0</v>
      </c>
      <c r="N111" s="27" t="s">
        <v>675</v>
      </c>
      <c r="O111" s="27" t="s">
        <v>140</v>
      </c>
      <c r="P111" s="28">
        <v>0</v>
      </c>
      <c r="Q111" s="28">
        <v>0</v>
      </c>
      <c r="R111" s="27" t="s">
        <v>17</v>
      </c>
    </row>
    <row r="112" spans="1:18" s="29" customFormat="1" ht="60.75" thickBot="1">
      <c r="A112" s="13" t="s">
        <v>676</v>
      </c>
      <c r="B112" s="26" t="s">
        <v>656</v>
      </c>
      <c r="C112" s="13" t="s">
        <v>677</v>
      </c>
      <c r="D112" s="13" t="s">
        <v>29</v>
      </c>
      <c r="E112" s="13" t="s">
        <v>76</v>
      </c>
      <c r="F112" s="33">
        <v>263069592</v>
      </c>
      <c r="G112" s="13" t="s">
        <v>678</v>
      </c>
      <c r="H112" s="13" t="s">
        <v>35</v>
      </c>
      <c r="I112" s="13" t="s">
        <v>17</v>
      </c>
      <c r="J112" s="13" t="s">
        <v>315</v>
      </c>
      <c r="K112" s="56">
        <v>344</v>
      </c>
      <c r="L112" s="14">
        <v>0</v>
      </c>
      <c r="M112" s="13">
        <v>0</v>
      </c>
      <c r="N112" s="27" t="s">
        <v>656</v>
      </c>
      <c r="O112" s="27" t="s">
        <v>146</v>
      </c>
      <c r="P112" s="28">
        <v>0.28999999999999998</v>
      </c>
      <c r="Q112" s="28">
        <v>0.13</v>
      </c>
      <c r="R112" s="27" t="s">
        <v>17</v>
      </c>
    </row>
    <row r="113" spans="1:18" s="29" customFormat="1" ht="45.75" thickBot="1">
      <c r="A113" s="13" t="s">
        <v>679</v>
      </c>
      <c r="B113" s="26" t="s">
        <v>656</v>
      </c>
      <c r="C113" s="13" t="s">
        <v>680</v>
      </c>
      <c r="D113" s="13" t="s">
        <v>29</v>
      </c>
      <c r="E113" s="13" t="s">
        <v>76</v>
      </c>
      <c r="F113" s="33">
        <v>352554279</v>
      </c>
      <c r="G113" s="13" t="s">
        <v>415</v>
      </c>
      <c r="H113" s="13" t="s">
        <v>35</v>
      </c>
      <c r="I113" s="13" t="s">
        <v>17</v>
      </c>
      <c r="J113" s="13" t="s">
        <v>409</v>
      </c>
      <c r="K113" s="56">
        <v>334</v>
      </c>
      <c r="L113" s="14">
        <v>0</v>
      </c>
      <c r="M113" s="13">
        <v>0</v>
      </c>
      <c r="N113" s="27" t="s">
        <v>656</v>
      </c>
      <c r="O113" s="27" t="s">
        <v>670</v>
      </c>
      <c r="P113" s="28">
        <v>0.27</v>
      </c>
      <c r="Q113" s="28">
        <v>0.09</v>
      </c>
      <c r="R113" s="27" t="s">
        <v>17</v>
      </c>
    </row>
    <row r="114" spans="1:18" s="29" customFormat="1" ht="60.75" thickBot="1">
      <c r="A114" s="13" t="s">
        <v>681</v>
      </c>
      <c r="B114" s="26" t="s">
        <v>656</v>
      </c>
      <c r="C114" s="13" t="s">
        <v>413</v>
      </c>
      <c r="D114" s="13" t="s">
        <v>29</v>
      </c>
      <c r="E114" s="13" t="s">
        <v>76</v>
      </c>
      <c r="F114" s="33">
        <v>197430398</v>
      </c>
      <c r="G114" s="13" t="s">
        <v>414</v>
      </c>
      <c r="H114" s="13" t="s">
        <v>35</v>
      </c>
      <c r="I114" s="13" t="s">
        <v>17</v>
      </c>
      <c r="J114" s="13" t="s">
        <v>409</v>
      </c>
      <c r="K114" s="56">
        <v>334</v>
      </c>
      <c r="L114" s="14">
        <v>0</v>
      </c>
      <c r="M114" s="13">
        <v>0</v>
      </c>
      <c r="N114" s="27" t="s">
        <v>675</v>
      </c>
      <c r="O114" s="27" t="s">
        <v>144</v>
      </c>
      <c r="P114" s="28">
        <v>0.27</v>
      </c>
      <c r="Q114" s="28">
        <v>0.09</v>
      </c>
      <c r="R114" s="27" t="s">
        <v>17</v>
      </c>
    </row>
    <row r="115" spans="1:18" s="29" customFormat="1" ht="60.75" thickBot="1">
      <c r="A115" s="13" t="s">
        <v>682</v>
      </c>
      <c r="B115" s="26" t="s">
        <v>656</v>
      </c>
      <c r="C115" s="13" t="s">
        <v>411</v>
      </c>
      <c r="D115" s="13" t="s">
        <v>29</v>
      </c>
      <c r="E115" s="13" t="s">
        <v>76</v>
      </c>
      <c r="F115" s="33">
        <v>197430398</v>
      </c>
      <c r="G115" s="13" t="s">
        <v>683</v>
      </c>
      <c r="H115" s="13" t="s">
        <v>35</v>
      </c>
      <c r="I115" s="13" t="s">
        <v>17</v>
      </c>
      <c r="J115" s="13" t="s">
        <v>409</v>
      </c>
      <c r="K115" s="56">
        <v>334</v>
      </c>
      <c r="L115" s="14">
        <v>0</v>
      </c>
      <c r="M115" s="13">
        <v>0</v>
      </c>
      <c r="N115" s="27" t="s">
        <v>675</v>
      </c>
      <c r="O115" s="27" t="s">
        <v>144</v>
      </c>
      <c r="P115" s="28">
        <v>0.27</v>
      </c>
      <c r="Q115" s="28">
        <v>0.09</v>
      </c>
      <c r="R115" s="27" t="s">
        <v>17</v>
      </c>
    </row>
    <row r="116" spans="1:18" s="29" customFormat="1" ht="75.75" thickBot="1">
      <c r="A116" s="13" t="s">
        <v>684</v>
      </c>
      <c r="B116" s="26" t="s">
        <v>135</v>
      </c>
      <c r="C116" s="13" t="s">
        <v>685</v>
      </c>
      <c r="D116" s="13" t="s">
        <v>29</v>
      </c>
      <c r="E116" s="13" t="s">
        <v>76</v>
      </c>
      <c r="F116" s="33">
        <v>140000000</v>
      </c>
      <c r="G116" s="13" t="s">
        <v>686</v>
      </c>
      <c r="H116" s="13" t="s">
        <v>35</v>
      </c>
      <c r="I116" s="13" t="s">
        <v>17</v>
      </c>
      <c r="J116" s="13" t="s">
        <v>409</v>
      </c>
      <c r="K116" s="56">
        <v>118</v>
      </c>
      <c r="L116" s="14">
        <v>0</v>
      </c>
      <c r="M116" s="13">
        <v>0</v>
      </c>
      <c r="N116" s="27" t="s">
        <v>136</v>
      </c>
      <c r="O116" s="27" t="s">
        <v>687</v>
      </c>
      <c r="P116" s="28">
        <v>0.75</v>
      </c>
      <c r="Q116" s="28">
        <v>0</v>
      </c>
      <c r="R116" s="27" t="s">
        <v>17</v>
      </c>
    </row>
    <row r="117" spans="1:18" s="29" customFormat="1" ht="105.75" thickBot="1">
      <c r="A117" s="13" t="s">
        <v>688</v>
      </c>
      <c r="B117" s="26" t="s">
        <v>675</v>
      </c>
      <c r="C117" s="13" t="s">
        <v>689</v>
      </c>
      <c r="D117" s="13" t="s">
        <v>29</v>
      </c>
      <c r="E117" s="13" t="s">
        <v>76</v>
      </c>
      <c r="F117" s="33">
        <v>220000000</v>
      </c>
      <c r="G117" s="13" t="s">
        <v>559</v>
      </c>
      <c r="H117" s="13" t="s">
        <v>35</v>
      </c>
      <c r="I117" s="13" t="s">
        <v>17</v>
      </c>
      <c r="J117" s="13" t="s">
        <v>409</v>
      </c>
      <c r="K117" s="56">
        <v>334</v>
      </c>
      <c r="L117" s="14">
        <v>0</v>
      </c>
      <c r="M117" s="13">
        <v>0</v>
      </c>
      <c r="N117" s="27" t="s">
        <v>675</v>
      </c>
      <c r="O117" s="27" t="s">
        <v>144</v>
      </c>
      <c r="P117" s="28">
        <v>0.27</v>
      </c>
      <c r="Q117" s="28">
        <v>0</v>
      </c>
      <c r="R117" s="27" t="s">
        <v>17</v>
      </c>
    </row>
    <row r="118" spans="1:18" s="29" customFormat="1" ht="90.75" thickBot="1">
      <c r="A118" s="13" t="s">
        <v>690</v>
      </c>
      <c r="B118" s="26" t="s">
        <v>675</v>
      </c>
      <c r="C118" s="13" t="s">
        <v>691</v>
      </c>
      <c r="D118" s="13" t="s">
        <v>29</v>
      </c>
      <c r="E118" s="13" t="s">
        <v>76</v>
      </c>
      <c r="F118" s="33">
        <v>220000000</v>
      </c>
      <c r="G118" s="13" t="s">
        <v>560</v>
      </c>
      <c r="H118" s="13" t="s">
        <v>35</v>
      </c>
      <c r="I118" s="13" t="s">
        <v>17</v>
      </c>
      <c r="J118" s="13" t="s">
        <v>409</v>
      </c>
      <c r="K118" s="56">
        <v>334</v>
      </c>
      <c r="L118" s="14">
        <v>0</v>
      </c>
      <c r="M118" s="13">
        <v>0</v>
      </c>
      <c r="N118" s="27" t="s">
        <v>135</v>
      </c>
      <c r="O118" s="27" t="s">
        <v>143</v>
      </c>
      <c r="P118" s="28">
        <v>0.27</v>
      </c>
      <c r="Q118" s="28">
        <v>0</v>
      </c>
      <c r="R118" s="27" t="s">
        <v>17</v>
      </c>
    </row>
    <row r="119" spans="1:18" s="29" customFormat="1" ht="90.75" thickBot="1">
      <c r="A119" s="13" t="s">
        <v>692</v>
      </c>
      <c r="B119" s="26" t="s">
        <v>136</v>
      </c>
      <c r="C119" s="13" t="s">
        <v>693</v>
      </c>
      <c r="D119" s="13" t="s">
        <v>29</v>
      </c>
      <c r="E119" s="13" t="s">
        <v>76</v>
      </c>
      <c r="F119" s="33">
        <v>158366628</v>
      </c>
      <c r="G119" s="13" t="s">
        <v>694</v>
      </c>
      <c r="H119" s="13" t="s">
        <v>35</v>
      </c>
      <c r="I119" s="13" t="s">
        <v>17</v>
      </c>
      <c r="J119" s="13" t="s">
        <v>695</v>
      </c>
      <c r="K119" s="56">
        <v>181</v>
      </c>
      <c r="L119" s="14">
        <v>0</v>
      </c>
      <c r="M119" s="13">
        <v>0</v>
      </c>
      <c r="N119" s="27" t="s">
        <v>136</v>
      </c>
      <c r="O119" s="27" t="s">
        <v>696</v>
      </c>
      <c r="P119" s="28">
        <v>0.5</v>
      </c>
      <c r="Q119" s="28">
        <v>0</v>
      </c>
      <c r="R119" s="27" t="s">
        <v>17</v>
      </c>
    </row>
    <row r="120" spans="1:18" s="29" customFormat="1" ht="75.75" thickBot="1">
      <c r="A120" s="13" t="s">
        <v>697</v>
      </c>
      <c r="B120" s="26" t="s">
        <v>136</v>
      </c>
      <c r="C120" s="13" t="s">
        <v>698</v>
      </c>
      <c r="D120" s="13" t="s">
        <v>29</v>
      </c>
      <c r="E120" s="13" t="s">
        <v>76</v>
      </c>
      <c r="F120" s="33">
        <v>220000000</v>
      </c>
      <c r="G120" s="13" t="s">
        <v>699</v>
      </c>
      <c r="H120" s="13" t="s">
        <v>35</v>
      </c>
      <c r="I120" s="13" t="s">
        <v>17</v>
      </c>
      <c r="J120" s="13" t="s">
        <v>409</v>
      </c>
      <c r="K120" s="56">
        <v>334</v>
      </c>
      <c r="L120" s="14">
        <v>0</v>
      </c>
      <c r="M120" s="13">
        <v>0</v>
      </c>
      <c r="N120" s="27" t="s">
        <v>136</v>
      </c>
      <c r="O120" s="27" t="s">
        <v>700</v>
      </c>
      <c r="P120" s="28">
        <v>0.27</v>
      </c>
      <c r="Q120" s="28">
        <v>0</v>
      </c>
      <c r="R120" s="27" t="s">
        <v>17</v>
      </c>
    </row>
    <row r="121" spans="1:18" s="29" customFormat="1" ht="60.75" thickBot="1">
      <c r="A121" s="13" t="s">
        <v>701</v>
      </c>
      <c r="B121" s="26" t="s">
        <v>675</v>
      </c>
      <c r="C121" s="13" t="s">
        <v>702</v>
      </c>
      <c r="D121" s="13" t="s">
        <v>29</v>
      </c>
      <c r="E121" s="13" t="s">
        <v>76</v>
      </c>
      <c r="F121" s="33">
        <v>99282800</v>
      </c>
      <c r="G121" s="13" t="s">
        <v>703</v>
      </c>
      <c r="H121" s="13" t="s">
        <v>35</v>
      </c>
      <c r="I121" s="13" t="s">
        <v>17</v>
      </c>
      <c r="J121" s="13" t="s">
        <v>704</v>
      </c>
      <c r="K121" s="56">
        <v>220</v>
      </c>
      <c r="L121" s="14">
        <v>0</v>
      </c>
      <c r="M121" s="13">
        <v>0</v>
      </c>
      <c r="N121" s="27" t="s">
        <v>675</v>
      </c>
      <c r="O121" s="27" t="s">
        <v>705</v>
      </c>
      <c r="P121" s="28">
        <v>0.44</v>
      </c>
      <c r="Q121" s="28">
        <v>0.42</v>
      </c>
      <c r="R121" s="27" t="s">
        <v>17</v>
      </c>
    </row>
    <row r="122" spans="1:18" s="29" customFormat="1" ht="75.75" thickBot="1">
      <c r="A122" s="13" t="s">
        <v>706</v>
      </c>
      <c r="B122" s="26" t="s">
        <v>675</v>
      </c>
      <c r="C122" s="13" t="s">
        <v>707</v>
      </c>
      <c r="D122" s="13" t="s">
        <v>29</v>
      </c>
      <c r="E122" s="13" t="s">
        <v>76</v>
      </c>
      <c r="F122" s="33">
        <v>220000000</v>
      </c>
      <c r="G122" s="13" t="s">
        <v>708</v>
      </c>
      <c r="H122" s="13" t="s">
        <v>35</v>
      </c>
      <c r="I122" s="13" t="s">
        <v>17</v>
      </c>
      <c r="J122" s="13" t="s">
        <v>409</v>
      </c>
      <c r="K122" s="56">
        <v>334</v>
      </c>
      <c r="L122" s="14">
        <v>0</v>
      </c>
      <c r="M122" s="13">
        <v>0</v>
      </c>
      <c r="N122" s="27" t="s">
        <v>135</v>
      </c>
      <c r="O122" s="27" t="s">
        <v>143</v>
      </c>
      <c r="P122" s="28">
        <v>0.27</v>
      </c>
      <c r="Q122" s="28">
        <v>0</v>
      </c>
      <c r="R122" s="27" t="s">
        <v>17</v>
      </c>
    </row>
    <row r="123" spans="1:18" s="29" customFormat="1" ht="75.75" thickBot="1">
      <c r="A123" s="13" t="s">
        <v>709</v>
      </c>
      <c r="B123" s="26" t="s">
        <v>135</v>
      </c>
      <c r="C123" s="13" t="s">
        <v>710</v>
      </c>
      <c r="D123" s="13" t="s">
        <v>29</v>
      </c>
      <c r="E123" s="13" t="s">
        <v>76</v>
      </c>
      <c r="F123" s="33">
        <v>72000000</v>
      </c>
      <c r="G123" s="13" t="s">
        <v>711</v>
      </c>
      <c r="H123" s="13" t="s">
        <v>35</v>
      </c>
      <c r="I123" s="13" t="s">
        <v>17</v>
      </c>
      <c r="J123" s="13" t="s">
        <v>712</v>
      </c>
      <c r="K123" s="56">
        <v>243</v>
      </c>
      <c r="L123" s="14">
        <v>0</v>
      </c>
      <c r="M123" s="13">
        <v>0</v>
      </c>
      <c r="N123" s="27" t="s">
        <v>135</v>
      </c>
      <c r="O123" s="27" t="s">
        <v>713</v>
      </c>
      <c r="P123" s="28">
        <v>0.13</v>
      </c>
      <c r="Q123" s="28">
        <v>0.13</v>
      </c>
      <c r="R123" s="27" t="s">
        <v>17</v>
      </c>
    </row>
    <row r="124" spans="1:18" s="29" customFormat="1" ht="60.75" thickBot="1">
      <c r="A124" s="13" t="s">
        <v>714</v>
      </c>
      <c r="B124" s="26" t="s">
        <v>675</v>
      </c>
      <c r="C124" s="13" t="s">
        <v>715</v>
      </c>
      <c r="D124" s="13" t="s">
        <v>29</v>
      </c>
      <c r="E124" s="13" t="s">
        <v>76</v>
      </c>
      <c r="F124" s="33">
        <v>72000000</v>
      </c>
      <c r="G124" s="13" t="s">
        <v>716</v>
      </c>
      <c r="H124" s="13" t="s">
        <v>35</v>
      </c>
      <c r="I124" s="13" t="s">
        <v>17</v>
      </c>
      <c r="J124" s="13" t="s">
        <v>712</v>
      </c>
      <c r="K124" s="56">
        <v>244</v>
      </c>
      <c r="L124" s="14">
        <v>0</v>
      </c>
      <c r="M124" s="13">
        <v>0</v>
      </c>
      <c r="N124" s="27" t="s">
        <v>675</v>
      </c>
      <c r="O124" s="27" t="s">
        <v>713</v>
      </c>
      <c r="P124" s="28">
        <v>0.13</v>
      </c>
      <c r="Q124" s="28">
        <v>0.13</v>
      </c>
      <c r="R124" s="27" t="s">
        <v>17</v>
      </c>
    </row>
    <row r="125" spans="1:18" s="29" customFormat="1" ht="45.75" thickBot="1">
      <c r="A125" s="13" t="s">
        <v>717</v>
      </c>
      <c r="B125" s="26" t="s">
        <v>675</v>
      </c>
      <c r="C125" s="13" t="s">
        <v>718</v>
      </c>
      <c r="D125" s="13" t="s">
        <v>29</v>
      </c>
      <c r="E125" s="13" t="s">
        <v>76</v>
      </c>
      <c r="F125" s="33">
        <v>79668144</v>
      </c>
      <c r="G125" s="13" t="s">
        <v>719</v>
      </c>
      <c r="H125" s="13" t="s">
        <v>35</v>
      </c>
      <c r="I125" s="13" t="s">
        <v>17</v>
      </c>
      <c r="J125" s="13" t="s">
        <v>444</v>
      </c>
      <c r="K125" s="56">
        <v>341</v>
      </c>
      <c r="L125" s="14">
        <v>0</v>
      </c>
      <c r="M125" s="13">
        <v>0</v>
      </c>
      <c r="N125" s="27" t="s">
        <v>675</v>
      </c>
      <c r="O125" s="27" t="s">
        <v>146</v>
      </c>
      <c r="P125" s="28">
        <v>0.28000000000000003</v>
      </c>
      <c r="Q125" s="28">
        <v>0.28999999999999998</v>
      </c>
      <c r="R125" s="27" t="s">
        <v>17</v>
      </c>
    </row>
    <row r="126" spans="1:18" s="29" customFormat="1" ht="45.75" thickBot="1">
      <c r="A126" s="13" t="s">
        <v>720</v>
      </c>
      <c r="B126" s="26" t="s">
        <v>136</v>
      </c>
      <c r="C126" s="13" t="s">
        <v>721</v>
      </c>
      <c r="D126" s="13" t="s">
        <v>29</v>
      </c>
      <c r="E126" s="13" t="s">
        <v>76</v>
      </c>
      <c r="F126" s="33">
        <v>86106196</v>
      </c>
      <c r="G126" s="13" t="s">
        <v>722</v>
      </c>
      <c r="H126" s="13" t="s">
        <v>35</v>
      </c>
      <c r="I126" s="13" t="s">
        <v>17</v>
      </c>
      <c r="J126" s="13" t="s">
        <v>723</v>
      </c>
      <c r="K126" s="56">
        <v>334</v>
      </c>
      <c r="L126" s="14">
        <v>0</v>
      </c>
      <c r="M126" s="13">
        <v>0</v>
      </c>
      <c r="N126" s="27" t="s">
        <v>136</v>
      </c>
      <c r="O126" s="27" t="s">
        <v>143</v>
      </c>
      <c r="P126" s="28">
        <v>0.36</v>
      </c>
      <c r="Q126" s="28">
        <v>0.19</v>
      </c>
      <c r="R126" s="27" t="s">
        <v>17</v>
      </c>
    </row>
    <row r="127" spans="1:18" s="29" customFormat="1" ht="30.75" thickBot="1">
      <c r="A127" s="13" t="s">
        <v>724</v>
      </c>
      <c r="B127" s="26" t="s">
        <v>135</v>
      </c>
      <c r="C127" s="13" t="s">
        <v>725</v>
      </c>
      <c r="D127" s="13" t="s">
        <v>29</v>
      </c>
      <c r="E127" s="13" t="s">
        <v>76</v>
      </c>
      <c r="F127" s="33">
        <v>55000000</v>
      </c>
      <c r="G127" s="13" t="s">
        <v>726</v>
      </c>
      <c r="H127" s="13" t="s">
        <v>35</v>
      </c>
      <c r="I127" s="13" t="s">
        <v>17</v>
      </c>
      <c r="J127" s="13" t="s">
        <v>727</v>
      </c>
      <c r="K127" s="56">
        <v>334</v>
      </c>
      <c r="L127" s="14">
        <v>0</v>
      </c>
      <c r="M127" s="13">
        <v>0</v>
      </c>
      <c r="N127" s="27" t="s">
        <v>135</v>
      </c>
      <c r="O127" s="27" t="s">
        <v>143</v>
      </c>
      <c r="P127" s="28">
        <v>0.36</v>
      </c>
      <c r="Q127" s="28">
        <v>0</v>
      </c>
      <c r="R127" s="27" t="s">
        <v>17</v>
      </c>
    </row>
    <row r="128" spans="1:18" s="29" customFormat="1" ht="75.75" thickBot="1">
      <c r="A128" s="13" t="s">
        <v>728</v>
      </c>
      <c r="B128" s="26" t="s">
        <v>675</v>
      </c>
      <c r="C128" s="13" t="s">
        <v>729</v>
      </c>
      <c r="D128" s="13" t="s">
        <v>29</v>
      </c>
      <c r="E128" s="13" t="s">
        <v>76</v>
      </c>
      <c r="F128" s="33">
        <v>80015866</v>
      </c>
      <c r="G128" s="13" t="s">
        <v>730</v>
      </c>
      <c r="H128" s="13" t="s">
        <v>35</v>
      </c>
      <c r="I128" s="13" t="s">
        <v>17</v>
      </c>
      <c r="J128" s="13" t="s">
        <v>172</v>
      </c>
      <c r="K128" s="56">
        <v>340</v>
      </c>
      <c r="L128" s="14">
        <v>0</v>
      </c>
      <c r="M128" s="13">
        <v>0</v>
      </c>
      <c r="N128" s="27" t="s">
        <v>135</v>
      </c>
      <c r="O128" s="27" t="s">
        <v>146</v>
      </c>
      <c r="P128" s="28">
        <v>0.28989999999999999</v>
      </c>
      <c r="Q128" s="28">
        <v>0.2</v>
      </c>
      <c r="R128" s="27" t="s">
        <v>17</v>
      </c>
    </row>
    <row r="129" spans="1:18" s="29" customFormat="1" ht="45.75" thickBot="1">
      <c r="A129" s="13" t="s">
        <v>731</v>
      </c>
      <c r="B129" s="26" t="s">
        <v>135</v>
      </c>
      <c r="C129" s="13" t="s">
        <v>732</v>
      </c>
      <c r="D129" s="13" t="s">
        <v>29</v>
      </c>
      <c r="E129" s="13" t="s">
        <v>76</v>
      </c>
      <c r="F129" s="33">
        <v>60500000</v>
      </c>
      <c r="G129" s="13" t="s">
        <v>733</v>
      </c>
      <c r="H129" s="13" t="s">
        <v>35</v>
      </c>
      <c r="I129" s="13" t="s">
        <v>17</v>
      </c>
      <c r="J129" s="13" t="s">
        <v>734</v>
      </c>
      <c r="K129" s="56">
        <v>334</v>
      </c>
      <c r="L129" s="14">
        <v>0</v>
      </c>
      <c r="M129" s="13">
        <v>0</v>
      </c>
      <c r="N129" s="27" t="s">
        <v>136</v>
      </c>
      <c r="O129" s="27" t="s">
        <v>700</v>
      </c>
      <c r="P129" s="28">
        <v>0.2727</v>
      </c>
      <c r="Q129" s="28">
        <v>0.18179999999999999</v>
      </c>
      <c r="R129" s="27" t="s">
        <v>17</v>
      </c>
    </row>
    <row r="130" spans="1:18" s="29" customFormat="1" ht="45.75" thickBot="1">
      <c r="A130" s="13" t="s">
        <v>735</v>
      </c>
      <c r="B130" s="26" t="s">
        <v>136</v>
      </c>
      <c r="C130" s="13" t="s">
        <v>736</v>
      </c>
      <c r="D130" s="13" t="s">
        <v>29</v>
      </c>
      <c r="E130" s="13" t="s">
        <v>76</v>
      </c>
      <c r="F130" s="33">
        <v>81327400</v>
      </c>
      <c r="G130" s="13" t="s">
        <v>737</v>
      </c>
      <c r="H130" s="13" t="s">
        <v>35</v>
      </c>
      <c r="I130" s="13" t="s">
        <v>17</v>
      </c>
      <c r="J130" s="13" t="s">
        <v>727</v>
      </c>
      <c r="K130" s="56">
        <v>334</v>
      </c>
      <c r="L130" s="14">
        <v>0</v>
      </c>
      <c r="M130" s="13">
        <v>0</v>
      </c>
      <c r="N130" s="27" t="s">
        <v>136</v>
      </c>
      <c r="O130" s="27" t="s">
        <v>700</v>
      </c>
      <c r="P130" s="28">
        <v>0.36</v>
      </c>
      <c r="Q130" s="28">
        <v>0.14000000000000001</v>
      </c>
      <c r="R130" s="27" t="s">
        <v>17</v>
      </c>
    </row>
    <row r="131" spans="1:18" s="29" customFormat="1" ht="45.75" thickBot="1">
      <c r="A131" s="13" t="s">
        <v>738</v>
      </c>
      <c r="B131" s="26" t="s">
        <v>135</v>
      </c>
      <c r="C131" s="13" t="s">
        <v>739</v>
      </c>
      <c r="D131" s="13" t="s">
        <v>29</v>
      </c>
      <c r="E131" s="13" t="s">
        <v>76</v>
      </c>
      <c r="F131" s="33">
        <v>81327400</v>
      </c>
      <c r="G131" s="13" t="s">
        <v>740</v>
      </c>
      <c r="H131" s="13" t="s">
        <v>35</v>
      </c>
      <c r="I131" s="13" t="s">
        <v>17</v>
      </c>
      <c r="J131" s="13" t="s">
        <v>727</v>
      </c>
      <c r="K131" s="56">
        <v>334</v>
      </c>
      <c r="L131" s="14">
        <v>0</v>
      </c>
      <c r="M131" s="13">
        <v>0</v>
      </c>
      <c r="N131" s="27" t="s">
        <v>136</v>
      </c>
      <c r="O131" s="27" t="s">
        <v>700</v>
      </c>
      <c r="P131" s="28">
        <v>0.36</v>
      </c>
      <c r="Q131" s="28">
        <v>0.09</v>
      </c>
      <c r="R131" s="27" t="s">
        <v>17</v>
      </c>
    </row>
    <row r="132" spans="1:18" s="29" customFormat="1" ht="30.75" thickBot="1">
      <c r="A132" s="13" t="s">
        <v>741</v>
      </c>
      <c r="B132" s="26" t="s">
        <v>135</v>
      </c>
      <c r="C132" s="13" t="s">
        <v>742</v>
      </c>
      <c r="D132" s="13" t="s">
        <v>29</v>
      </c>
      <c r="E132" s="13" t="s">
        <v>76</v>
      </c>
      <c r="F132" s="33">
        <v>30000000</v>
      </c>
      <c r="G132" s="13" t="s">
        <v>743</v>
      </c>
      <c r="H132" s="13" t="s">
        <v>35</v>
      </c>
      <c r="I132" s="13" t="s">
        <v>17</v>
      </c>
      <c r="J132" s="13" t="s">
        <v>727</v>
      </c>
      <c r="K132" s="56">
        <v>181</v>
      </c>
      <c r="L132" s="14">
        <v>0</v>
      </c>
      <c r="M132" s="13">
        <v>0</v>
      </c>
      <c r="N132" s="27" t="s">
        <v>136</v>
      </c>
      <c r="O132" s="27" t="s">
        <v>696</v>
      </c>
      <c r="P132" s="28">
        <v>0.66</v>
      </c>
      <c r="Q132" s="28">
        <v>0.17</v>
      </c>
      <c r="R132" s="27" t="s">
        <v>17</v>
      </c>
    </row>
    <row r="133" spans="1:18" s="29" customFormat="1" ht="30.75" thickBot="1">
      <c r="A133" s="13" t="s">
        <v>744</v>
      </c>
      <c r="B133" s="26" t="s">
        <v>136</v>
      </c>
      <c r="C133" s="13" t="s">
        <v>745</v>
      </c>
      <c r="D133" s="13" t="s">
        <v>29</v>
      </c>
      <c r="E133" s="13" t="s">
        <v>76</v>
      </c>
      <c r="F133" s="33">
        <v>46472800</v>
      </c>
      <c r="G133" s="13" t="s">
        <v>746</v>
      </c>
      <c r="H133" s="13" t="s">
        <v>35</v>
      </c>
      <c r="I133" s="13" t="s">
        <v>17</v>
      </c>
      <c r="J133" s="13" t="s">
        <v>727</v>
      </c>
      <c r="K133" s="56">
        <v>334</v>
      </c>
      <c r="L133" s="14">
        <v>0</v>
      </c>
      <c r="M133" s="13">
        <v>0</v>
      </c>
      <c r="N133" s="27" t="s">
        <v>136</v>
      </c>
      <c r="O133" s="27" t="s">
        <v>700</v>
      </c>
      <c r="P133" s="28">
        <v>0.36</v>
      </c>
      <c r="Q133" s="28">
        <v>0.09</v>
      </c>
      <c r="R133" s="27" t="s">
        <v>17</v>
      </c>
    </row>
    <row r="134" spans="1:18" s="29" customFormat="1" ht="45.75" thickBot="1">
      <c r="A134" s="13" t="s">
        <v>747</v>
      </c>
      <c r="B134" s="26" t="s">
        <v>136</v>
      </c>
      <c r="C134" s="13" t="s">
        <v>748</v>
      </c>
      <c r="D134" s="13" t="s">
        <v>29</v>
      </c>
      <c r="E134" s="13" t="s">
        <v>76</v>
      </c>
      <c r="F134" s="33">
        <v>44000000</v>
      </c>
      <c r="G134" s="13" t="s">
        <v>749</v>
      </c>
      <c r="H134" s="13" t="s">
        <v>35</v>
      </c>
      <c r="I134" s="13" t="s">
        <v>17</v>
      </c>
      <c r="J134" s="13" t="s">
        <v>289</v>
      </c>
      <c r="K134" s="56">
        <v>334</v>
      </c>
      <c r="L134" s="14">
        <v>0</v>
      </c>
      <c r="M134" s="13">
        <v>0</v>
      </c>
      <c r="N134" s="27" t="s">
        <v>136</v>
      </c>
      <c r="O134" s="27" t="s">
        <v>700</v>
      </c>
      <c r="P134" s="28">
        <v>0.99479085505665499</v>
      </c>
      <c r="Q134" s="28">
        <v>0.27272727272727271</v>
      </c>
      <c r="R134" s="27" t="s">
        <v>17</v>
      </c>
    </row>
    <row r="135" spans="1:18" s="29" customFormat="1" ht="30.75" thickBot="1">
      <c r="A135" s="13" t="s">
        <v>750</v>
      </c>
      <c r="B135" s="26" t="s">
        <v>136</v>
      </c>
      <c r="C135" s="13" t="s">
        <v>742</v>
      </c>
      <c r="D135" s="13" t="s">
        <v>29</v>
      </c>
      <c r="E135" s="13" t="s">
        <v>76</v>
      </c>
      <c r="F135" s="33">
        <v>30000000</v>
      </c>
      <c r="G135" s="13" t="s">
        <v>751</v>
      </c>
      <c r="H135" s="13" t="s">
        <v>35</v>
      </c>
      <c r="I135" s="13" t="s">
        <v>17</v>
      </c>
      <c r="J135" s="13" t="s">
        <v>727</v>
      </c>
      <c r="K135" s="56">
        <v>181</v>
      </c>
      <c r="L135" s="14">
        <v>0</v>
      </c>
      <c r="M135" s="13">
        <v>0</v>
      </c>
      <c r="N135" s="27" t="s">
        <v>136</v>
      </c>
      <c r="O135" s="27" t="s">
        <v>696</v>
      </c>
      <c r="P135" s="28">
        <v>0.66</v>
      </c>
      <c r="Q135" s="28">
        <v>0.17</v>
      </c>
      <c r="R135" s="27" t="s">
        <v>17</v>
      </c>
    </row>
    <row r="136" spans="1:18" s="29" customFormat="1" ht="45.75" thickBot="1">
      <c r="A136" s="13" t="s">
        <v>752</v>
      </c>
      <c r="B136" s="26" t="s">
        <v>135</v>
      </c>
      <c r="C136" s="13" t="s">
        <v>753</v>
      </c>
      <c r="D136" s="13" t="s">
        <v>29</v>
      </c>
      <c r="E136" s="13" t="s">
        <v>76</v>
      </c>
      <c r="F136" s="33">
        <v>68301100</v>
      </c>
      <c r="G136" s="13" t="s">
        <v>374</v>
      </c>
      <c r="H136" s="13" t="s">
        <v>35</v>
      </c>
      <c r="I136" s="13" t="s">
        <v>17</v>
      </c>
      <c r="J136" s="13" t="s">
        <v>754</v>
      </c>
      <c r="K136" s="56">
        <v>337</v>
      </c>
      <c r="L136" s="14">
        <v>0</v>
      </c>
      <c r="M136" s="13">
        <v>0</v>
      </c>
      <c r="N136" s="27" t="s">
        <v>141</v>
      </c>
      <c r="O136" s="27" t="s">
        <v>146</v>
      </c>
      <c r="P136" s="28">
        <v>0.27</v>
      </c>
      <c r="Q136" s="28">
        <v>0.25</v>
      </c>
      <c r="R136" s="27" t="s">
        <v>17</v>
      </c>
    </row>
    <row r="137" spans="1:18" s="29" customFormat="1" ht="30.75" thickBot="1">
      <c r="A137" s="13" t="s">
        <v>755</v>
      </c>
      <c r="B137" s="26" t="s">
        <v>136</v>
      </c>
      <c r="C137" s="13" t="s">
        <v>756</v>
      </c>
      <c r="D137" s="13" t="s">
        <v>29</v>
      </c>
      <c r="E137" s="13" t="s">
        <v>76</v>
      </c>
      <c r="F137" s="33">
        <v>46472800</v>
      </c>
      <c r="G137" s="13" t="s">
        <v>757</v>
      </c>
      <c r="H137" s="13" t="s">
        <v>35</v>
      </c>
      <c r="I137" s="13" t="s">
        <v>17</v>
      </c>
      <c r="J137" s="13" t="s">
        <v>727</v>
      </c>
      <c r="K137" s="56">
        <v>334</v>
      </c>
      <c r="L137" s="14">
        <v>0</v>
      </c>
      <c r="M137" s="13">
        <v>0</v>
      </c>
      <c r="N137" s="27" t="s">
        <v>136</v>
      </c>
      <c r="O137" s="27" t="s">
        <v>700</v>
      </c>
      <c r="P137" s="28">
        <v>0.36</v>
      </c>
      <c r="Q137" s="28">
        <v>0.09</v>
      </c>
      <c r="R137" s="27" t="s">
        <v>17</v>
      </c>
    </row>
    <row r="138" spans="1:18" s="29" customFormat="1" ht="30.75" thickBot="1">
      <c r="A138" s="13" t="s">
        <v>758</v>
      </c>
      <c r="B138" s="26" t="s">
        <v>136</v>
      </c>
      <c r="C138" s="13" t="s">
        <v>742</v>
      </c>
      <c r="D138" s="13" t="s">
        <v>29</v>
      </c>
      <c r="E138" s="13" t="s">
        <v>76</v>
      </c>
      <c r="F138" s="33">
        <v>30000000</v>
      </c>
      <c r="G138" s="13" t="s">
        <v>759</v>
      </c>
      <c r="H138" s="13" t="s">
        <v>35</v>
      </c>
      <c r="I138" s="13" t="s">
        <v>17</v>
      </c>
      <c r="J138" s="13" t="s">
        <v>727</v>
      </c>
      <c r="K138" s="56">
        <v>181</v>
      </c>
      <c r="L138" s="14">
        <v>0</v>
      </c>
      <c r="M138" s="13">
        <v>0</v>
      </c>
      <c r="N138" s="27" t="s">
        <v>136</v>
      </c>
      <c r="O138" s="27" t="s">
        <v>696</v>
      </c>
      <c r="P138" s="28">
        <v>0.66</v>
      </c>
      <c r="Q138" s="28">
        <v>0.17</v>
      </c>
      <c r="R138" s="27" t="s">
        <v>17</v>
      </c>
    </row>
    <row r="139" spans="1:18" s="29" customFormat="1" ht="30.75" thickBot="1">
      <c r="A139" s="13" t="s">
        <v>760</v>
      </c>
      <c r="B139" s="26" t="s">
        <v>135</v>
      </c>
      <c r="C139" s="13" t="s">
        <v>742</v>
      </c>
      <c r="D139" s="13" t="s">
        <v>29</v>
      </c>
      <c r="E139" s="13" t="s">
        <v>76</v>
      </c>
      <c r="F139" s="33">
        <v>30000000</v>
      </c>
      <c r="G139" s="13" t="s">
        <v>761</v>
      </c>
      <c r="H139" s="13" t="s">
        <v>35</v>
      </c>
      <c r="I139" s="13" t="s">
        <v>17</v>
      </c>
      <c r="J139" s="13" t="s">
        <v>727</v>
      </c>
      <c r="K139" s="56">
        <v>181</v>
      </c>
      <c r="L139" s="14">
        <v>0</v>
      </c>
      <c r="M139" s="13">
        <v>0</v>
      </c>
      <c r="N139" s="27" t="s">
        <v>141</v>
      </c>
      <c r="O139" s="27" t="s">
        <v>762</v>
      </c>
      <c r="P139" s="28">
        <v>0.66</v>
      </c>
      <c r="Q139" s="28">
        <v>0.17</v>
      </c>
      <c r="R139" s="27" t="s">
        <v>17</v>
      </c>
    </row>
    <row r="140" spans="1:18" s="29" customFormat="1" ht="30.75" thickBot="1">
      <c r="A140" s="13" t="s">
        <v>763</v>
      </c>
      <c r="B140" s="26" t="s">
        <v>135</v>
      </c>
      <c r="C140" s="13" t="s">
        <v>764</v>
      </c>
      <c r="D140" s="13" t="s">
        <v>29</v>
      </c>
      <c r="E140" s="13" t="s">
        <v>76</v>
      </c>
      <c r="F140" s="33">
        <v>71187880</v>
      </c>
      <c r="G140" s="13" t="s">
        <v>765</v>
      </c>
      <c r="H140" s="13" t="s">
        <v>35</v>
      </c>
      <c r="I140" s="13" t="s">
        <v>17</v>
      </c>
      <c r="J140" s="13" t="s">
        <v>674</v>
      </c>
      <c r="K140" s="56">
        <v>339</v>
      </c>
      <c r="L140" s="14">
        <v>0</v>
      </c>
      <c r="M140" s="13">
        <v>0</v>
      </c>
      <c r="N140" s="27" t="s">
        <v>136</v>
      </c>
      <c r="O140" s="27" t="s">
        <v>146</v>
      </c>
      <c r="P140" s="28">
        <v>0</v>
      </c>
      <c r="Q140" s="28">
        <v>0</v>
      </c>
      <c r="R140" s="27" t="s">
        <v>17</v>
      </c>
    </row>
    <row r="141" spans="1:18" s="29" customFormat="1" ht="45.75" thickBot="1">
      <c r="A141" s="13" t="s">
        <v>766</v>
      </c>
      <c r="B141" s="26" t="s">
        <v>135</v>
      </c>
      <c r="C141" s="13" t="s">
        <v>767</v>
      </c>
      <c r="D141" s="13" t="s">
        <v>29</v>
      </c>
      <c r="E141" s="13" t="s">
        <v>76</v>
      </c>
      <c r="F141" s="33">
        <v>95198827</v>
      </c>
      <c r="G141" s="13" t="s">
        <v>768</v>
      </c>
      <c r="H141" s="13" t="s">
        <v>35</v>
      </c>
      <c r="I141" s="13" t="s">
        <v>17</v>
      </c>
      <c r="J141" s="13" t="s">
        <v>640</v>
      </c>
      <c r="K141" s="56">
        <v>339</v>
      </c>
      <c r="L141" s="14">
        <v>0</v>
      </c>
      <c r="M141" s="13">
        <v>0</v>
      </c>
      <c r="N141" s="27" t="s">
        <v>136</v>
      </c>
      <c r="O141" s="27" t="s">
        <v>146</v>
      </c>
      <c r="P141" s="28">
        <v>0</v>
      </c>
      <c r="Q141" s="28">
        <v>0</v>
      </c>
      <c r="R141" s="27" t="s">
        <v>17</v>
      </c>
    </row>
    <row r="142" spans="1:18" s="29" customFormat="1" ht="30.75" thickBot="1">
      <c r="A142" s="13" t="s">
        <v>769</v>
      </c>
      <c r="B142" s="26" t="s">
        <v>136</v>
      </c>
      <c r="C142" s="13" t="s">
        <v>742</v>
      </c>
      <c r="D142" s="13" t="s">
        <v>29</v>
      </c>
      <c r="E142" s="13" t="s">
        <v>76</v>
      </c>
      <c r="F142" s="33">
        <v>30000000</v>
      </c>
      <c r="G142" s="13" t="s">
        <v>770</v>
      </c>
      <c r="H142" s="13" t="s">
        <v>35</v>
      </c>
      <c r="I142" s="13" t="s">
        <v>17</v>
      </c>
      <c r="J142" s="13" t="s">
        <v>727</v>
      </c>
      <c r="K142" s="56">
        <v>181</v>
      </c>
      <c r="L142" s="14">
        <v>0</v>
      </c>
      <c r="M142" s="13">
        <v>0</v>
      </c>
      <c r="N142" s="27" t="s">
        <v>139</v>
      </c>
      <c r="O142" s="27" t="s">
        <v>771</v>
      </c>
      <c r="P142" s="28">
        <v>0.66</v>
      </c>
      <c r="Q142" s="28">
        <v>0.17</v>
      </c>
      <c r="R142" s="27" t="s">
        <v>17</v>
      </c>
    </row>
    <row r="143" spans="1:18" s="29" customFormat="1" ht="45.75" thickBot="1">
      <c r="A143" s="13" t="s">
        <v>772</v>
      </c>
      <c r="B143" s="26" t="s">
        <v>136</v>
      </c>
      <c r="C143" s="13" t="s">
        <v>773</v>
      </c>
      <c r="D143" s="13" t="s">
        <v>29</v>
      </c>
      <c r="E143" s="13" t="s">
        <v>76</v>
      </c>
      <c r="F143" s="33">
        <v>60500000</v>
      </c>
      <c r="G143" s="13" t="s">
        <v>774</v>
      </c>
      <c r="H143" s="13" t="s">
        <v>35</v>
      </c>
      <c r="I143" s="13" t="s">
        <v>17</v>
      </c>
      <c r="J143" s="13" t="s">
        <v>289</v>
      </c>
      <c r="K143" s="56">
        <v>334</v>
      </c>
      <c r="L143" s="14">
        <v>0</v>
      </c>
      <c r="M143" s="13">
        <v>0</v>
      </c>
      <c r="N143" s="27" t="s">
        <v>136</v>
      </c>
      <c r="O143" s="27" t="s">
        <v>700</v>
      </c>
      <c r="P143" s="28">
        <v>0.99479085505665499</v>
      </c>
      <c r="Q143" s="28">
        <v>0.27272727272727271</v>
      </c>
      <c r="R143" s="27" t="s">
        <v>17</v>
      </c>
    </row>
    <row r="144" spans="1:18" s="29" customFormat="1" ht="45.75" thickBot="1">
      <c r="A144" s="13" t="s">
        <v>775</v>
      </c>
      <c r="B144" s="26" t="s">
        <v>136</v>
      </c>
      <c r="C144" s="13" t="s">
        <v>776</v>
      </c>
      <c r="D144" s="13" t="s">
        <v>29</v>
      </c>
      <c r="E144" s="13" t="s">
        <v>76</v>
      </c>
      <c r="F144" s="33">
        <v>59713333</v>
      </c>
      <c r="G144" s="13" t="s">
        <v>777</v>
      </c>
      <c r="H144" s="13" t="s">
        <v>35</v>
      </c>
      <c r="I144" s="13" t="s">
        <v>17</v>
      </c>
      <c r="J144" s="13" t="s">
        <v>537</v>
      </c>
      <c r="K144" s="56">
        <v>338</v>
      </c>
      <c r="L144" s="14">
        <v>0</v>
      </c>
      <c r="M144" s="13">
        <v>0</v>
      </c>
      <c r="N144" s="27" t="s">
        <v>139</v>
      </c>
      <c r="O144" s="27" t="s">
        <v>146</v>
      </c>
      <c r="P144" s="28">
        <v>0.33</v>
      </c>
      <c r="Q144" s="28">
        <v>0.22</v>
      </c>
      <c r="R144" s="27" t="s">
        <v>17</v>
      </c>
    </row>
    <row r="145" spans="1:18" s="29" customFormat="1" ht="45.75" thickBot="1">
      <c r="A145" s="13" t="s">
        <v>778</v>
      </c>
      <c r="B145" s="26" t="s">
        <v>136</v>
      </c>
      <c r="C145" s="13" t="s">
        <v>779</v>
      </c>
      <c r="D145" s="13" t="s">
        <v>29</v>
      </c>
      <c r="E145" s="13" t="s">
        <v>76</v>
      </c>
      <c r="F145" s="33">
        <v>9713333</v>
      </c>
      <c r="G145" s="13" t="s">
        <v>780</v>
      </c>
      <c r="H145" s="13" t="s">
        <v>35</v>
      </c>
      <c r="I145" s="13" t="s">
        <v>17</v>
      </c>
      <c r="J145" s="13" t="s">
        <v>754</v>
      </c>
      <c r="K145" s="56">
        <v>338</v>
      </c>
      <c r="L145" s="14">
        <v>0</v>
      </c>
      <c r="M145" s="13">
        <v>0</v>
      </c>
      <c r="N145" s="27" t="s">
        <v>139</v>
      </c>
      <c r="O145" s="27" t="s">
        <v>146</v>
      </c>
      <c r="P145" s="28">
        <v>0.27</v>
      </c>
      <c r="Q145" s="28">
        <v>0.25</v>
      </c>
      <c r="R145" s="27" t="s">
        <v>17</v>
      </c>
    </row>
    <row r="146" spans="1:18" s="29" customFormat="1" ht="45.75" thickBot="1">
      <c r="A146" s="13" t="s">
        <v>781</v>
      </c>
      <c r="B146" s="26" t="s">
        <v>136</v>
      </c>
      <c r="C146" s="13" t="s">
        <v>782</v>
      </c>
      <c r="D146" s="13" t="s">
        <v>29</v>
      </c>
      <c r="E146" s="13" t="s">
        <v>76</v>
      </c>
      <c r="F146" s="33">
        <v>96817501</v>
      </c>
      <c r="G146" s="13" t="s">
        <v>783</v>
      </c>
      <c r="H146" s="13" t="s">
        <v>35</v>
      </c>
      <c r="I146" s="13" t="s">
        <v>17</v>
      </c>
      <c r="J146" s="13" t="s">
        <v>712</v>
      </c>
      <c r="K146" s="56">
        <v>334</v>
      </c>
      <c r="L146" s="14">
        <v>0</v>
      </c>
      <c r="M146" s="13">
        <v>0</v>
      </c>
      <c r="N146" s="27" t="s">
        <v>136</v>
      </c>
      <c r="O146" s="27" t="s">
        <v>700</v>
      </c>
      <c r="P146" s="28">
        <v>0.28000000000000003</v>
      </c>
      <c r="Q146" s="28">
        <v>0.18</v>
      </c>
      <c r="R146" s="27" t="s">
        <v>17</v>
      </c>
    </row>
    <row r="147" spans="1:18" s="29" customFormat="1" ht="30.75" thickBot="1">
      <c r="A147" s="13" t="s">
        <v>784</v>
      </c>
      <c r="B147" s="26" t="s">
        <v>136</v>
      </c>
      <c r="C147" s="13" t="s">
        <v>785</v>
      </c>
      <c r="D147" s="13" t="s">
        <v>29</v>
      </c>
      <c r="E147" s="13" t="s">
        <v>76</v>
      </c>
      <c r="F147" s="33">
        <v>30000000</v>
      </c>
      <c r="G147" s="13" t="s">
        <v>786</v>
      </c>
      <c r="H147" s="13" t="s">
        <v>35</v>
      </c>
      <c r="I147" s="13" t="s">
        <v>17</v>
      </c>
      <c r="J147" s="13" t="s">
        <v>727</v>
      </c>
      <c r="K147" s="56">
        <v>334</v>
      </c>
      <c r="L147" s="14">
        <v>0</v>
      </c>
      <c r="M147" s="13">
        <v>0</v>
      </c>
      <c r="N147" s="27" t="s">
        <v>136</v>
      </c>
      <c r="O147" s="27" t="s">
        <v>700</v>
      </c>
      <c r="P147" s="28">
        <v>0.36</v>
      </c>
      <c r="Q147" s="28">
        <v>0.17</v>
      </c>
      <c r="R147" s="27" t="s">
        <v>17</v>
      </c>
    </row>
    <row r="148" spans="1:18" s="29" customFormat="1" ht="45.75" thickBot="1">
      <c r="A148" s="13" t="s">
        <v>787</v>
      </c>
      <c r="B148" s="26" t="s">
        <v>136</v>
      </c>
      <c r="C148" s="13" t="s">
        <v>788</v>
      </c>
      <c r="D148" s="13" t="s">
        <v>29</v>
      </c>
      <c r="E148" s="13" t="s">
        <v>76</v>
      </c>
      <c r="F148" s="33">
        <v>197430398</v>
      </c>
      <c r="G148" s="13" t="s">
        <v>789</v>
      </c>
      <c r="H148" s="13" t="s">
        <v>35</v>
      </c>
      <c r="I148" s="13" t="s">
        <v>17</v>
      </c>
      <c r="J148" s="13" t="s">
        <v>409</v>
      </c>
      <c r="K148" s="56">
        <v>334</v>
      </c>
      <c r="L148" s="14">
        <v>0</v>
      </c>
      <c r="M148" s="13">
        <v>0</v>
      </c>
      <c r="N148" s="27" t="s">
        <v>139</v>
      </c>
      <c r="O148" s="27" t="s">
        <v>790</v>
      </c>
      <c r="P148" s="28">
        <v>0.27</v>
      </c>
      <c r="Q148" s="28">
        <v>0.09</v>
      </c>
      <c r="R148" s="27" t="s">
        <v>17</v>
      </c>
    </row>
    <row r="149" spans="1:18" s="29" customFormat="1" ht="30.75" thickBot="1">
      <c r="A149" s="13" t="s">
        <v>791</v>
      </c>
      <c r="B149" s="26" t="s">
        <v>136</v>
      </c>
      <c r="C149" s="13" t="s">
        <v>742</v>
      </c>
      <c r="D149" s="13" t="s">
        <v>29</v>
      </c>
      <c r="E149" s="13" t="s">
        <v>76</v>
      </c>
      <c r="F149" s="33">
        <v>30000000</v>
      </c>
      <c r="G149" s="13" t="s">
        <v>792</v>
      </c>
      <c r="H149" s="13" t="s">
        <v>35</v>
      </c>
      <c r="I149" s="13" t="s">
        <v>17</v>
      </c>
      <c r="J149" s="13" t="s">
        <v>727</v>
      </c>
      <c r="K149" s="56">
        <v>181</v>
      </c>
      <c r="L149" s="14">
        <v>0</v>
      </c>
      <c r="M149" s="13">
        <v>0</v>
      </c>
      <c r="N149" s="27" t="s">
        <v>139</v>
      </c>
      <c r="O149" s="27" t="s">
        <v>771</v>
      </c>
      <c r="P149" s="28">
        <v>0.66</v>
      </c>
      <c r="Q149" s="28">
        <v>0.17</v>
      </c>
      <c r="R149" s="27" t="s">
        <v>17</v>
      </c>
    </row>
    <row r="150" spans="1:18" s="29" customFormat="1" ht="30.75" thickBot="1">
      <c r="A150" s="13" t="s">
        <v>793</v>
      </c>
      <c r="B150" s="26" t="s">
        <v>139</v>
      </c>
      <c r="C150" s="13" t="s">
        <v>742</v>
      </c>
      <c r="D150" s="13" t="s">
        <v>29</v>
      </c>
      <c r="E150" s="13" t="s">
        <v>76</v>
      </c>
      <c r="F150" s="33">
        <v>30000000</v>
      </c>
      <c r="G150" s="13" t="s">
        <v>794</v>
      </c>
      <c r="H150" s="13" t="s">
        <v>35</v>
      </c>
      <c r="I150" s="13" t="s">
        <v>17</v>
      </c>
      <c r="J150" s="13" t="s">
        <v>727</v>
      </c>
      <c r="K150" s="56">
        <v>181</v>
      </c>
      <c r="L150" s="14">
        <v>0</v>
      </c>
      <c r="M150" s="13">
        <v>0</v>
      </c>
      <c r="N150" s="27" t="s">
        <v>139</v>
      </c>
      <c r="O150" s="27" t="s">
        <v>771</v>
      </c>
      <c r="P150" s="28">
        <v>0.66</v>
      </c>
      <c r="Q150" s="28">
        <v>0.17</v>
      </c>
      <c r="R150" s="27" t="s">
        <v>17</v>
      </c>
    </row>
    <row r="151" spans="1:18" s="29" customFormat="1" ht="45.75" thickBot="1">
      <c r="A151" s="13" t="s">
        <v>795</v>
      </c>
      <c r="B151" s="26" t="s">
        <v>141</v>
      </c>
      <c r="C151" s="13" t="s">
        <v>796</v>
      </c>
      <c r="D151" s="13" t="s">
        <v>29</v>
      </c>
      <c r="E151" s="13" t="s">
        <v>76</v>
      </c>
      <c r="F151" s="33">
        <v>818472134</v>
      </c>
      <c r="G151" s="13" t="s">
        <v>797</v>
      </c>
      <c r="H151" s="13" t="s">
        <v>35</v>
      </c>
      <c r="I151" s="13" t="s">
        <v>17</v>
      </c>
      <c r="J151" s="13" t="s">
        <v>798</v>
      </c>
      <c r="K151" s="56">
        <v>334</v>
      </c>
      <c r="L151" s="14">
        <v>0</v>
      </c>
      <c r="M151" s="13">
        <v>0</v>
      </c>
      <c r="N151" s="27" t="s">
        <v>141</v>
      </c>
      <c r="O151" s="27" t="s">
        <v>799</v>
      </c>
      <c r="P151" s="28">
        <v>0.27</v>
      </c>
      <c r="Q151" s="28">
        <v>0</v>
      </c>
      <c r="R151" s="27" t="s">
        <v>17</v>
      </c>
    </row>
    <row r="152" spans="1:18" s="29" customFormat="1" ht="75.75" thickBot="1">
      <c r="A152" s="13" t="s">
        <v>800</v>
      </c>
      <c r="B152" s="26" t="s">
        <v>141</v>
      </c>
      <c r="C152" s="13" t="s">
        <v>801</v>
      </c>
      <c r="D152" s="13" t="s">
        <v>29</v>
      </c>
      <c r="E152" s="13" t="s">
        <v>76</v>
      </c>
      <c r="F152" s="33">
        <v>57034800</v>
      </c>
      <c r="G152" s="13" t="s">
        <v>802</v>
      </c>
      <c r="H152" s="13" t="s">
        <v>35</v>
      </c>
      <c r="I152" s="13" t="s">
        <v>17</v>
      </c>
      <c r="J152" s="13" t="s">
        <v>803</v>
      </c>
      <c r="K152" s="56">
        <v>181</v>
      </c>
      <c r="L152" s="14">
        <v>0</v>
      </c>
      <c r="M152" s="13">
        <v>0</v>
      </c>
      <c r="N152" s="27" t="s">
        <v>141</v>
      </c>
      <c r="O152" s="27" t="s">
        <v>762</v>
      </c>
      <c r="P152" s="28">
        <v>0.49980000000000002</v>
      </c>
      <c r="Q152" s="28">
        <v>0.49980000000000002</v>
      </c>
      <c r="R152" s="27" t="s">
        <v>17</v>
      </c>
    </row>
    <row r="153" spans="1:18" s="29" customFormat="1" ht="60.75" thickBot="1">
      <c r="A153" s="13" t="s">
        <v>804</v>
      </c>
      <c r="B153" s="26" t="s">
        <v>139</v>
      </c>
      <c r="C153" s="13" t="s">
        <v>805</v>
      </c>
      <c r="D153" s="13" t="s">
        <v>29</v>
      </c>
      <c r="E153" s="13" t="s">
        <v>76</v>
      </c>
      <c r="F153" s="33">
        <v>15843000</v>
      </c>
      <c r="G153" s="13" t="s">
        <v>806</v>
      </c>
      <c r="H153" s="13" t="s">
        <v>35</v>
      </c>
      <c r="I153" s="13" t="s">
        <v>17</v>
      </c>
      <c r="J153" s="13" t="s">
        <v>803</v>
      </c>
      <c r="K153" s="56">
        <v>181</v>
      </c>
      <c r="L153" s="14">
        <v>0</v>
      </c>
      <c r="M153" s="13">
        <v>0</v>
      </c>
      <c r="N153" s="27" t="s">
        <v>139</v>
      </c>
      <c r="O153" s="27" t="s">
        <v>771</v>
      </c>
      <c r="P153" s="28">
        <v>0.49980000000000002</v>
      </c>
      <c r="Q153" s="28">
        <v>0.49980000000000002</v>
      </c>
      <c r="R153" s="27" t="s">
        <v>17</v>
      </c>
    </row>
    <row r="154" spans="1:18" s="29" customFormat="1" ht="75.75" thickBot="1">
      <c r="A154" s="13" t="s">
        <v>807</v>
      </c>
      <c r="B154" s="26" t="s">
        <v>139</v>
      </c>
      <c r="C154" s="13" t="s">
        <v>808</v>
      </c>
      <c r="D154" s="13" t="s">
        <v>29</v>
      </c>
      <c r="E154" s="13" t="s">
        <v>76</v>
      </c>
      <c r="F154" s="33">
        <v>57034800</v>
      </c>
      <c r="G154" s="13" t="s">
        <v>809</v>
      </c>
      <c r="H154" s="13" t="s">
        <v>35</v>
      </c>
      <c r="I154" s="13" t="s">
        <v>17</v>
      </c>
      <c r="J154" s="13" t="s">
        <v>803</v>
      </c>
      <c r="K154" s="56">
        <v>181</v>
      </c>
      <c r="L154" s="14">
        <v>0</v>
      </c>
      <c r="M154" s="13">
        <v>0</v>
      </c>
      <c r="N154" s="27" t="s">
        <v>141</v>
      </c>
      <c r="O154" s="27" t="s">
        <v>762</v>
      </c>
      <c r="P154" s="28">
        <v>0.49980000000000002</v>
      </c>
      <c r="Q154" s="28">
        <v>0.49980000000000002</v>
      </c>
      <c r="R154" s="27" t="s">
        <v>17</v>
      </c>
    </row>
    <row r="155" spans="1:18" s="29" customFormat="1" ht="60.75" thickBot="1">
      <c r="A155" s="13" t="s">
        <v>810</v>
      </c>
      <c r="B155" s="26" t="s">
        <v>139</v>
      </c>
      <c r="C155" s="13" t="s">
        <v>811</v>
      </c>
      <c r="D155" s="13" t="s">
        <v>29</v>
      </c>
      <c r="E155" s="13" t="s">
        <v>76</v>
      </c>
      <c r="F155" s="33">
        <v>15843000</v>
      </c>
      <c r="G155" s="13" t="s">
        <v>812</v>
      </c>
      <c r="H155" s="13" t="s">
        <v>35</v>
      </c>
      <c r="I155" s="13" t="s">
        <v>17</v>
      </c>
      <c r="J155" s="13" t="s">
        <v>803</v>
      </c>
      <c r="K155" s="56">
        <v>181</v>
      </c>
      <c r="L155" s="14">
        <v>0</v>
      </c>
      <c r="M155" s="13">
        <v>0</v>
      </c>
      <c r="N155" s="27" t="s">
        <v>141</v>
      </c>
      <c r="O155" s="27" t="s">
        <v>762</v>
      </c>
      <c r="P155" s="28">
        <v>0.49980000000000002</v>
      </c>
      <c r="Q155" s="28">
        <v>0.49980000000000002</v>
      </c>
      <c r="R155" s="27" t="s">
        <v>17</v>
      </c>
    </row>
    <row r="156" spans="1:18" s="29" customFormat="1" ht="45.75" thickBot="1">
      <c r="A156" s="13" t="s">
        <v>813</v>
      </c>
      <c r="B156" s="26" t="s">
        <v>139</v>
      </c>
      <c r="C156" s="13" t="s">
        <v>814</v>
      </c>
      <c r="D156" s="13" t="s">
        <v>29</v>
      </c>
      <c r="E156" s="13" t="s">
        <v>20</v>
      </c>
      <c r="F156" s="33">
        <v>2096232600</v>
      </c>
      <c r="G156" s="13" t="s">
        <v>815</v>
      </c>
      <c r="H156" s="13" t="s">
        <v>35</v>
      </c>
      <c r="I156" s="13" t="s">
        <v>17</v>
      </c>
      <c r="J156" s="13" t="s">
        <v>300</v>
      </c>
      <c r="K156" s="56">
        <v>485</v>
      </c>
      <c r="L156" s="14">
        <v>0</v>
      </c>
      <c r="M156" s="13">
        <v>0</v>
      </c>
      <c r="N156" s="27" t="s">
        <v>137</v>
      </c>
      <c r="O156" s="27" t="s">
        <v>816</v>
      </c>
      <c r="P156" s="28">
        <v>0.75</v>
      </c>
      <c r="Q156" s="28">
        <v>0</v>
      </c>
      <c r="R156" s="27" t="s">
        <v>17</v>
      </c>
    </row>
    <row r="157" spans="1:18" s="29" customFormat="1" ht="30.75" thickBot="1">
      <c r="A157" s="13" t="s">
        <v>817</v>
      </c>
      <c r="B157" s="26" t="s">
        <v>139</v>
      </c>
      <c r="C157" s="13" t="s">
        <v>818</v>
      </c>
      <c r="D157" s="13" t="s">
        <v>29</v>
      </c>
      <c r="E157" s="13" t="s">
        <v>76</v>
      </c>
      <c r="F157" s="33">
        <v>99000000</v>
      </c>
      <c r="G157" s="13" t="s">
        <v>819</v>
      </c>
      <c r="H157" s="13" t="s">
        <v>35</v>
      </c>
      <c r="I157" s="13" t="s">
        <v>17</v>
      </c>
      <c r="J157" s="13" t="s">
        <v>820</v>
      </c>
      <c r="K157" s="56">
        <v>334</v>
      </c>
      <c r="L157" s="14">
        <v>0</v>
      </c>
      <c r="M157" s="13">
        <v>0</v>
      </c>
      <c r="N157" s="27" t="s">
        <v>139</v>
      </c>
      <c r="O157" s="27" t="s">
        <v>790</v>
      </c>
      <c r="P157" s="28">
        <v>0.28000000000000003</v>
      </c>
      <c r="Q157" s="28">
        <v>0.27</v>
      </c>
      <c r="R157" s="27" t="s">
        <v>17</v>
      </c>
    </row>
    <row r="158" spans="1:18" s="29" customFormat="1" ht="45.75" thickBot="1">
      <c r="A158" s="13" t="s">
        <v>821</v>
      </c>
      <c r="B158" s="26" t="s">
        <v>139</v>
      </c>
      <c r="C158" s="13" t="s">
        <v>822</v>
      </c>
      <c r="D158" s="13" t="s">
        <v>29</v>
      </c>
      <c r="E158" s="13" t="s">
        <v>76</v>
      </c>
      <c r="F158" s="33">
        <v>55000000</v>
      </c>
      <c r="G158" s="13" t="s">
        <v>823</v>
      </c>
      <c r="H158" s="13" t="s">
        <v>35</v>
      </c>
      <c r="I158" s="13" t="s">
        <v>17</v>
      </c>
      <c r="J158" s="13" t="s">
        <v>824</v>
      </c>
      <c r="K158" s="56">
        <v>334</v>
      </c>
      <c r="L158" s="14">
        <v>0</v>
      </c>
      <c r="M158" s="13">
        <v>0</v>
      </c>
      <c r="N158" s="27" t="s">
        <v>141</v>
      </c>
      <c r="O158" s="27" t="s">
        <v>799</v>
      </c>
      <c r="P158" s="28">
        <v>0.27</v>
      </c>
      <c r="Q158" s="28">
        <v>0.09</v>
      </c>
      <c r="R158" s="27" t="s">
        <v>17</v>
      </c>
    </row>
    <row r="159" spans="1:18" s="29" customFormat="1" ht="45.75" thickBot="1">
      <c r="A159" s="13" t="s">
        <v>825</v>
      </c>
      <c r="B159" s="26" t="s">
        <v>141</v>
      </c>
      <c r="C159" s="13" t="s">
        <v>826</v>
      </c>
      <c r="D159" s="13" t="s">
        <v>29</v>
      </c>
      <c r="E159" s="13" t="s">
        <v>76</v>
      </c>
      <c r="F159" s="33">
        <v>4165096</v>
      </c>
      <c r="G159" s="13" t="s">
        <v>827</v>
      </c>
      <c r="H159" s="13" t="s">
        <v>35</v>
      </c>
      <c r="I159" s="13" t="s">
        <v>17</v>
      </c>
      <c r="J159" s="13" t="s">
        <v>344</v>
      </c>
      <c r="K159" s="56">
        <v>10</v>
      </c>
      <c r="L159" s="14">
        <v>0</v>
      </c>
      <c r="M159" s="13">
        <v>0</v>
      </c>
      <c r="N159" s="27" t="s">
        <v>828</v>
      </c>
      <c r="O159" s="27" t="s">
        <v>829</v>
      </c>
      <c r="P159" s="28">
        <v>1</v>
      </c>
      <c r="Q159" s="28">
        <v>1</v>
      </c>
      <c r="R159" s="27" t="s">
        <v>17</v>
      </c>
    </row>
    <row r="160" spans="1:18" s="29" customFormat="1" ht="60.75" thickBot="1">
      <c r="A160" s="13" t="s">
        <v>830</v>
      </c>
      <c r="B160" s="26" t="s">
        <v>141</v>
      </c>
      <c r="C160" s="13" t="s">
        <v>811</v>
      </c>
      <c r="D160" s="13" t="s">
        <v>29</v>
      </c>
      <c r="E160" s="13" t="s">
        <v>76</v>
      </c>
      <c r="F160" s="33">
        <v>15843000</v>
      </c>
      <c r="G160" s="13" t="s">
        <v>831</v>
      </c>
      <c r="H160" s="13" t="s">
        <v>35</v>
      </c>
      <c r="I160" s="13" t="s">
        <v>17</v>
      </c>
      <c r="J160" s="13" t="s">
        <v>803</v>
      </c>
      <c r="K160" s="56">
        <v>181</v>
      </c>
      <c r="L160" s="14">
        <v>0</v>
      </c>
      <c r="M160" s="13">
        <v>0</v>
      </c>
      <c r="N160" s="27" t="s">
        <v>141</v>
      </c>
      <c r="O160" s="27" t="s">
        <v>762</v>
      </c>
      <c r="P160" s="28">
        <v>0.49980000000000002</v>
      </c>
      <c r="Q160" s="28">
        <v>0.49980000000000002</v>
      </c>
      <c r="R160" s="27" t="s">
        <v>17</v>
      </c>
    </row>
    <row r="161" spans="1:18" s="29" customFormat="1" ht="90.75" thickBot="1">
      <c r="A161" s="13" t="s">
        <v>832</v>
      </c>
      <c r="B161" s="26" t="s">
        <v>141</v>
      </c>
      <c r="C161" s="13" t="s">
        <v>833</v>
      </c>
      <c r="D161" s="13" t="s">
        <v>29</v>
      </c>
      <c r="E161" s="13" t="s">
        <v>76</v>
      </c>
      <c r="F161" s="33">
        <v>3500000</v>
      </c>
      <c r="G161" s="13" t="s">
        <v>419</v>
      </c>
      <c r="H161" s="13" t="s">
        <v>35</v>
      </c>
      <c r="I161" s="13" t="s">
        <v>17</v>
      </c>
      <c r="J161" s="13" t="s">
        <v>834</v>
      </c>
      <c r="K161" s="56">
        <v>337</v>
      </c>
      <c r="L161" s="14">
        <v>0</v>
      </c>
      <c r="M161" s="13">
        <v>0</v>
      </c>
      <c r="N161" s="27" t="s">
        <v>828</v>
      </c>
      <c r="O161" s="27" t="s">
        <v>140</v>
      </c>
      <c r="P161" s="28">
        <v>0.28000000000000003</v>
      </c>
      <c r="Q161" s="28">
        <v>7.0000000000000007E-2</v>
      </c>
      <c r="R161" s="27" t="s">
        <v>17</v>
      </c>
    </row>
    <row r="162" spans="1:18" s="29" customFormat="1" ht="45.75" thickBot="1">
      <c r="A162" s="13" t="s">
        <v>835</v>
      </c>
      <c r="B162" s="26" t="s">
        <v>141</v>
      </c>
      <c r="C162" s="13" t="s">
        <v>836</v>
      </c>
      <c r="D162" s="13" t="s">
        <v>29</v>
      </c>
      <c r="E162" s="13" t="s">
        <v>76</v>
      </c>
      <c r="F162" s="33">
        <v>81327400</v>
      </c>
      <c r="G162" s="13" t="s">
        <v>837</v>
      </c>
      <c r="H162" s="13" t="s">
        <v>35</v>
      </c>
      <c r="I162" s="13" t="s">
        <v>17</v>
      </c>
      <c r="J162" s="13" t="s">
        <v>727</v>
      </c>
      <c r="K162" s="56">
        <v>334</v>
      </c>
      <c r="L162" s="14">
        <v>0</v>
      </c>
      <c r="M162" s="13">
        <v>0</v>
      </c>
      <c r="N162" s="27" t="s">
        <v>141</v>
      </c>
      <c r="O162" s="27" t="s">
        <v>799</v>
      </c>
      <c r="P162" s="28">
        <v>0.36</v>
      </c>
      <c r="Q162" s="28">
        <v>0.09</v>
      </c>
      <c r="R162" s="27" t="s">
        <v>17</v>
      </c>
    </row>
    <row r="163" spans="1:18" s="29" customFormat="1" ht="60.75" thickBot="1">
      <c r="A163" s="13" t="s">
        <v>838</v>
      </c>
      <c r="B163" s="26" t="s">
        <v>141</v>
      </c>
      <c r="C163" s="13" t="s">
        <v>839</v>
      </c>
      <c r="D163" s="13" t="s">
        <v>29</v>
      </c>
      <c r="E163" s="13" t="s">
        <v>76</v>
      </c>
      <c r="F163" s="33">
        <v>19059040</v>
      </c>
      <c r="G163" s="13" t="s">
        <v>840</v>
      </c>
      <c r="H163" s="13" t="s">
        <v>35</v>
      </c>
      <c r="I163" s="13" t="s">
        <v>17</v>
      </c>
      <c r="J163" s="13" t="s">
        <v>344</v>
      </c>
      <c r="K163" s="56">
        <v>28</v>
      </c>
      <c r="L163" s="14">
        <v>0</v>
      </c>
      <c r="M163" s="13">
        <v>0</v>
      </c>
      <c r="N163" s="27" t="s">
        <v>841</v>
      </c>
      <c r="O163" s="27" t="s">
        <v>842</v>
      </c>
      <c r="P163" s="28">
        <v>1</v>
      </c>
      <c r="Q163" s="28">
        <v>1</v>
      </c>
      <c r="R163" s="27" t="s">
        <v>17</v>
      </c>
    </row>
    <row r="164" spans="1:18" s="29" customFormat="1" ht="90.75" thickBot="1">
      <c r="A164" s="13" t="s">
        <v>843</v>
      </c>
      <c r="B164" s="26" t="s">
        <v>141</v>
      </c>
      <c r="C164" s="13" t="s">
        <v>844</v>
      </c>
      <c r="D164" s="13" t="s">
        <v>29</v>
      </c>
      <c r="E164" s="13" t="s">
        <v>76</v>
      </c>
      <c r="F164" s="33">
        <v>21357240</v>
      </c>
      <c r="G164" s="13" t="s">
        <v>845</v>
      </c>
      <c r="H164" s="13" t="s">
        <v>35</v>
      </c>
      <c r="I164" s="13" t="s">
        <v>17</v>
      </c>
      <c r="J164" s="13" t="s">
        <v>846</v>
      </c>
      <c r="K164" s="56">
        <v>326</v>
      </c>
      <c r="L164" s="14">
        <v>0</v>
      </c>
      <c r="M164" s="13">
        <v>0</v>
      </c>
      <c r="N164" s="27" t="s">
        <v>847</v>
      </c>
      <c r="O164" s="27" t="s">
        <v>146</v>
      </c>
      <c r="P164" s="28">
        <v>0.33</v>
      </c>
      <c r="Q164" s="28">
        <v>0.16</v>
      </c>
      <c r="R164" s="27" t="s">
        <v>17</v>
      </c>
    </row>
    <row r="165" spans="1:18" s="29" customFormat="1" ht="45.75" thickBot="1">
      <c r="A165" s="13" t="s">
        <v>848</v>
      </c>
      <c r="B165" s="26" t="s">
        <v>139</v>
      </c>
      <c r="C165" s="13" t="s">
        <v>849</v>
      </c>
      <c r="D165" s="13" t="s">
        <v>29</v>
      </c>
      <c r="E165" s="13" t="s">
        <v>76</v>
      </c>
      <c r="F165" s="33">
        <v>55000000</v>
      </c>
      <c r="G165" s="13" t="s">
        <v>850</v>
      </c>
      <c r="H165" s="13" t="s">
        <v>35</v>
      </c>
      <c r="I165" s="13" t="s">
        <v>17</v>
      </c>
      <c r="J165" s="13" t="s">
        <v>851</v>
      </c>
      <c r="K165" s="56">
        <v>334</v>
      </c>
      <c r="L165" s="14">
        <v>0</v>
      </c>
      <c r="M165" s="13">
        <v>0</v>
      </c>
      <c r="N165" s="27" t="s">
        <v>141</v>
      </c>
      <c r="O165" s="27" t="s">
        <v>799</v>
      </c>
      <c r="P165" s="28">
        <v>0.27</v>
      </c>
      <c r="Q165" s="28">
        <v>0.09</v>
      </c>
      <c r="R165" s="27" t="s">
        <v>17</v>
      </c>
    </row>
    <row r="166" spans="1:18" s="29" customFormat="1" ht="60.75" thickBot="1">
      <c r="A166" s="13" t="s">
        <v>852</v>
      </c>
      <c r="B166" s="26" t="s">
        <v>141</v>
      </c>
      <c r="C166" s="13" t="s">
        <v>853</v>
      </c>
      <c r="D166" s="13" t="s">
        <v>29</v>
      </c>
      <c r="E166" s="13" t="s">
        <v>76</v>
      </c>
      <c r="F166" s="33">
        <v>1500000000</v>
      </c>
      <c r="G166" s="13" t="s">
        <v>854</v>
      </c>
      <c r="H166" s="13" t="s">
        <v>35</v>
      </c>
      <c r="I166" s="13" t="s">
        <v>17</v>
      </c>
      <c r="J166" s="13" t="s">
        <v>855</v>
      </c>
      <c r="K166" s="56">
        <v>336</v>
      </c>
      <c r="L166" s="14">
        <v>0</v>
      </c>
      <c r="M166" s="13">
        <v>0</v>
      </c>
      <c r="N166" s="27" t="s">
        <v>828</v>
      </c>
      <c r="O166" s="27" t="s">
        <v>146</v>
      </c>
      <c r="P166" s="28">
        <v>0.4</v>
      </c>
      <c r="Q166" s="28">
        <v>0.14000000000000001</v>
      </c>
      <c r="R166" s="27" t="s">
        <v>17</v>
      </c>
    </row>
    <row r="167" spans="1:18" s="29" customFormat="1" ht="45.75" thickBot="1">
      <c r="A167" s="13" t="s">
        <v>856</v>
      </c>
      <c r="B167" s="26" t="s">
        <v>141</v>
      </c>
      <c r="C167" s="13" t="s">
        <v>857</v>
      </c>
      <c r="D167" s="13" t="s">
        <v>29</v>
      </c>
      <c r="E167" s="13" t="s">
        <v>76</v>
      </c>
      <c r="F167" s="33">
        <v>1689476962</v>
      </c>
      <c r="G167" s="13" t="s">
        <v>858</v>
      </c>
      <c r="H167" s="13" t="s">
        <v>35</v>
      </c>
      <c r="I167" s="13" t="s">
        <v>17</v>
      </c>
      <c r="J167" s="13" t="s">
        <v>315</v>
      </c>
      <c r="K167" s="56">
        <v>181</v>
      </c>
      <c r="L167" s="14">
        <v>0</v>
      </c>
      <c r="M167" s="13">
        <v>0</v>
      </c>
      <c r="N167" s="27" t="s">
        <v>137</v>
      </c>
      <c r="O167" s="27" t="s">
        <v>138</v>
      </c>
      <c r="P167" s="28">
        <v>0.5</v>
      </c>
      <c r="Q167" s="28">
        <v>0</v>
      </c>
      <c r="R167" s="27" t="s">
        <v>17</v>
      </c>
    </row>
    <row r="168" spans="1:18" s="29" customFormat="1" ht="45.75" thickBot="1">
      <c r="A168" s="13" t="s">
        <v>859</v>
      </c>
      <c r="B168" s="26" t="s">
        <v>145</v>
      </c>
      <c r="C168" s="13" t="s">
        <v>860</v>
      </c>
      <c r="D168" s="13" t="s">
        <v>47</v>
      </c>
      <c r="E168" s="13" t="s">
        <v>73</v>
      </c>
      <c r="F168" s="33">
        <v>16163352</v>
      </c>
      <c r="G168" s="13" t="s">
        <v>861</v>
      </c>
      <c r="H168" s="13" t="s">
        <v>35</v>
      </c>
      <c r="I168" s="13" t="s">
        <v>17</v>
      </c>
      <c r="J168" s="13" t="s">
        <v>863</v>
      </c>
      <c r="K168" s="56">
        <v>46</v>
      </c>
      <c r="L168" s="14">
        <v>0</v>
      </c>
      <c r="M168" s="13">
        <v>0</v>
      </c>
      <c r="N168" s="27" t="s">
        <v>862</v>
      </c>
      <c r="O168" s="27" t="s">
        <v>864</v>
      </c>
      <c r="P168" s="28">
        <v>0.17510000000000001</v>
      </c>
      <c r="Q168" s="28">
        <v>0</v>
      </c>
      <c r="R168" s="27" t="s">
        <v>17</v>
      </c>
    </row>
    <row r="169" spans="1:18" s="29" customFormat="1" ht="90.75" thickBot="1">
      <c r="A169" s="13" t="s">
        <v>865</v>
      </c>
      <c r="B169" s="26" t="s">
        <v>862</v>
      </c>
      <c r="C169" s="13" t="s">
        <v>866</v>
      </c>
      <c r="D169" s="13" t="s">
        <v>29</v>
      </c>
      <c r="E169" s="13" t="s">
        <v>76</v>
      </c>
      <c r="F169" s="33">
        <v>191333339</v>
      </c>
      <c r="G169" s="13" t="s">
        <v>867</v>
      </c>
      <c r="H169" s="13" t="s">
        <v>35</v>
      </c>
      <c r="I169" s="13" t="s">
        <v>17</v>
      </c>
      <c r="J169" s="13" t="s">
        <v>409</v>
      </c>
      <c r="K169" s="56">
        <v>285</v>
      </c>
      <c r="L169" s="14">
        <v>0</v>
      </c>
      <c r="M169" s="13">
        <v>0</v>
      </c>
      <c r="N169" s="27" t="s">
        <v>862</v>
      </c>
      <c r="O169" s="27" t="s">
        <v>140</v>
      </c>
      <c r="P169" s="28">
        <v>0.27</v>
      </c>
      <c r="Q169" s="28">
        <v>0</v>
      </c>
      <c r="R169" s="27" t="s">
        <v>17</v>
      </c>
    </row>
    <row r="170" spans="1:18" s="29" customFormat="1" ht="60.75" thickBot="1">
      <c r="A170" s="13" t="s">
        <v>868</v>
      </c>
      <c r="B170" s="26" t="s">
        <v>869</v>
      </c>
      <c r="C170" s="13" t="s">
        <v>870</v>
      </c>
      <c r="D170" s="13" t="s">
        <v>53</v>
      </c>
      <c r="E170" s="13" t="s">
        <v>76</v>
      </c>
      <c r="F170" s="33">
        <v>75000000</v>
      </c>
      <c r="G170" s="13" t="s">
        <v>871</v>
      </c>
      <c r="H170" s="13" t="s">
        <v>35</v>
      </c>
      <c r="I170" s="13" t="s">
        <v>17</v>
      </c>
      <c r="J170" s="13" t="s">
        <v>872</v>
      </c>
      <c r="K170" s="56">
        <v>277</v>
      </c>
      <c r="L170" s="14">
        <v>0</v>
      </c>
      <c r="M170" s="13">
        <v>0</v>
      </c>
      <c r="N170" s="27" t="s">
        <v>149</v>
      </c>
      <c r="O170" s="27" t="s">
        <v>140</v>
      </c>
      <c r="P170" s="28">
        <v>0.1</v>
      </c>
      <c r="Q170" s="28">
        <v>0</v>
      </c>
      <c r="R170" s="27" t="s">
        <v>17</v>
      </c>
    </row>
    <row r="171" spans="1:18" s="29" customFormat="1" ht="45.75" thickBot="1">
      <c r="A171" s="13" t="s">
        <v>873</v>
      </c>
      <c r="B171" s="26" t="s">
        <v>164</v>
      </c>
      <c r="C171" s="13" t="s">
        <v>874</v>
      </c>
      <c r="D171" s="13" t="s">
        <v>53</v>
      </c>
      <c r="E171" s="13" t="s">
        <v>40</v>
      </c>
      <c r="F171" s="33">
        <v>9481920</v>
      </c>
      <c r="G171" s="13" t="s">
        <v>875</v>
      </c>
      <c r="H171" s="13" t="s">
        <v>35</v>
      </c>
      <c r="I171" s="13" t="s">
        <v>17</v>
      </c>
      <c r="J171" s="13" t="s">
        <v>375</v>
      </c>
      <c r="K171" s="56">
        <v>270</v>
      </c>
      <c r="L171" s="14">
        <v>0</v>
      </c>
      <c r="M171" s="13">
        <v>0</v>
      </c>
      <c r="N171" s="27" t="s">
        <v>876</v>
      </c>
      <c r="O171" s="27" t="s">
        <v>140</v>
      </c>
      <c r="P171" s="28">
        <v>7.0000000000000007E-2</v>
      </c>
      <c r="Q171" s="28">
        <v>7.0000000000000007E-2</v>
      </c>
      <c r="R171" s="27" t="s">
        <v>17</v>
      </c>
    </row>
    <row r="172" spans="1:18" s="16" customFormat="1" ht="30.75" thickBot="1">
      <c r="A172" s="11" t="s">
        <v>979</v>
      </c>
      <c r="B172" s="12">
        <v>44685</v>
      </c>
      <c r="C172" s="11" t="s">
        <v>985</v>
      </c>
      <c r="D172" s="11" t="s">
        <v>47</v>
      </c>
      <c r="E172" s="11" t="s">
        <v>76</v>
      </c>
      <c r="F172" s="34">
        <v>250221400</v>
      </c>
      <c r="G172" s="11" t="s">
        <v>991</v>
      </c>
      <c r="H172" s="13" t="s">
        <v>35</v>
      </c>
      <c r="I172" s="11"/>
      <c r="J172" s="11" t="s">
        <v>996</v>
      </c>
      <c r="K172" s="57">
        <v>240</v>
      </c>
      <c r="L172" s="14">
        <v>0</v>
      </c>
      <c r="M172" s="13">
        <v>0</v>
      </c>
      <c r="N172" s="25">
        <v>44687</v>
      </c>
      <c r="O172" s="25">
        <v>44926</v>
      </c>
      <c r="P172" s="15">
        <v>0</v>
      </c>
      <c r="Q172" s="15">
        <v>0</v>
      </c>
      <c r="R172" s="25"/>
    </row>
    <row r="173" spans="1:18" s="16" customFormat="1" ht="105.75" thickBot="1">
      <c r="A173" s="11" t="s">
        <v>980</v>
      </c>
      <c r="B173" s="12">
        <v>44699</v>
      </c>
      <c r="C173" s="11" t="s">
        <v>987</v>
      </c>
      <c r="D173" s="11" t="s">
        <v>53</v>
      </c>
      <c r="E173" s="11" t="s">
        <v>54</v>
      </c>
      <c r="F173" s="34">
        <v>69650000</v>
      </c>
      <c r="G173" s="11" t="s">
        <v>992</v>
      </c>
      <c r="H173" s="13" t="s">
        <v>35</v>
      </c>
      <c r="I173" s="11"/>
      <c r="J173" s="11" t="s">
        <v>997</v>
      </c>
      <c r="K173" s="57">
        <v>153</v>
      </c>
      <c r="L173" s="14">
        <v>0</v>
      </c>
      <c r="M173" s="13">
        <v>0</v>
      </c>
      <c r="N173" s="25">
        <v>44701</v>
      </c>
      <c r="O173" s="25">
        <v>44853</v>
      </c>
      <c r="P173" s="15">
        <v>0</v>
      </c>
      <c r="Q173" s="15">
        <v>0</v>
      </c>
      <c r="R173" s="25"/>
    </row>
    <row r="174" spans="1:18" s="16" customFormat="1" ht="60.75" thickBot="1">
      <c r="A174" s="11" t="s">
        <v>981</v>
      </c>
      <c r="B174" s="12">
        <v>44700</v>
      </c>
      <c r="C174" s="11" t="s">
        <v>988</v>
      </c>
      <c r="D174" s="11" t="s">
        <v>29</v>
      </c>
      <c r="E174" s="11" t="s">
        <v>76</v>
      </c>
      <c r="F174" s="34">
        <v>56000000</v>
      </c>
      <c r="G174" s="11" t="s">
        <v>993</v>
      </c>
      <c r="H174" s="13" t="s">
        <v>35</v>
      </c>
      <c r="I174" s="11"/>
      <c r="J174" s="11" t="s">
        <v>409</v>
      </c>
      <c r="K174" s="57">
        <v>211</v>
      </c>
      <c r="L174" s="14">
        <v>0</v>
      </c>
      <c r="M174" s="13">
        <v>0</v>
      </c>
      <c r="N174" s="25">
        <v>44700</v>
      </c>
      <c r="O174" s="25">
        <v>44910</v>
      </c>
      <c r="P174" s="15">
        <v>0</v>
      </c>
      <c r="Q174" s="15">
        <v>0</v>
      </c>
      <c r="R174" s="25"/>
    </row>
    <row r="175" spans="1:18" s="16" customFormat="1" ht="60.75" thickBot="1">
      <c r="A175" s="11" t="s">
        <v>982</v>
      </c>
      <c r="B175" s="12">
        <v>44705</v>
      </c>
      <c r="C175" s="11" t="s">
        <v>989</v>
      </c>
      <c r="D175" s="11" t="s">
        <v>19</v>
      </c>
      <c r="E175" s="11" t="s">
        <v>54</v>
      </c>
      <c r="F175" s="34">
        <v>1700000000</v>
      </c>
      <c r="G175" s="11" t="s">
        <v>994</v>
      </c>
      <c r="H175" s="13" t="s">
        <v>35</v>
      </c>
      <c r="I175" s="11"/>
      <c r="J175" s="13" t="s">
        <v>200</v>
      </c>
      <c r="K175" s="57">
        <v>220</v>
      </c>
      <c r="L175" s="14">
        <v>0</v>
      </c>
      <c r="M175" s="13">
        <v>0</v>
      </c>
      <c r="N175" s="25">
        <v>44706</v>
      </c>
      <c r="O175" s="25">
        <v>44925</v>
      </c>
      <c r="P175" s="15">
        <v>0</v>
      </c>
      <c r="Q175" s="15">
        <v>0</v>
      </c>
      <c r="R175" s="25"/>
    </row>
    <row r="176" spans="1:18" s="16" customFormat="1" ht="30.75" thickBot="1">
      <c r="A176" s="11" t="s">
        <v>984</v>
      </c>
      <c r="B176" s="12">
        <v>44712</v>
      </c>
      <c r="C176" s="11" t="s">
        <v>990</v>
      </c>
      <c r="D176" s="11" t="s">
        <v>39</v>
      </c>
      <c r="E176" s="11" t="s">
        <v>73</v>
      </c>
      <c r="F176" s="34">
        <v>4929242188</v>
      </c>
      <c r="G176" s="11" t="s">
        <v>995</v>
      </c>
      <c r="H176" s="13" t="s">
        <v>35</v>
      </c>
      <c r="I176" s="11"/>
      <c r="J176" s="13" t="s">
        <v>289</v>
      </c>
      <c r="K176" s="57">
        <v>200</v>
      </c>
      <c r="L176" s="14">
        <v>0</v>
      </c>
      <c r="M176" s="13">
        <v>0</v>
      </c>
      <c r="N176" s="25">
        <v>44727</v>
      </c>
      <c r="O176" s="25">
        <v>44926</v>
      </c>
      <c r="P176" s="15">
        <v>0</v>
      </c>
      <c r="Q176" s="15">
        <v>0</v>
      </c>
      <c r="R176" s="25"/>
    </row>
    <row r="177" spans="1:18" s="18" customFormat="1" ht="30.75" thickBot="1">
      <c r="A177" s="17" t="s">
        <v>998</v>
      </c>
      <c r="B177" s="19">
        <v>44036</v>
      </c>
      <c r="C177" s="17" t="s">
        <v>1005</v>
      </c>
      <c r="D177" s="17" t="s">
        <v>47</v>
      </c>
      <c r="E177" s="17" t="s">
        <v>40</v>
      </c>
      <c r="F177" s="35">
        <v>11165532</v>
      </c>
      <c r="G177" s="17" t="s">
        <v>309</v>
      </c>
      <c r="H177" s="17" t="s">
        <v>35</v>
      </c>
      <c r="I177" s="17"/>
      <c r="J177" s="17" t="s">
        <v>300</v>
      </c>
      <c r="K177" s="58">
        <v>138</v>
      </c>
      <c r="L177" s="20">
        <v>0</v>
      </c>
      <c r="M177" s="17">
        <v>0</v>
      </c>
      <c r="N177" s="22">
        <v>44036</v>
      </c>
      <c r="O177" s="22">
        <v>44176</v>
      </c>
      <c r="P177" s="21">
        <v>1</v>
      </c>
      <c r="Q177" s="21">
        <v>1</v>
      </c>
      <c r="R177" s="22">
        <v>44698</v>
      </c>
    </row>
    <row r="178" spans="1:18" s="18" customFormat="1" ht="90.75" thickBot="1">
      <c r="A178" s="17" t="s">
        <v>999</v>
      </c>
      <c r="B178" s="19">
        <v>44468</v>
      </c>
      <c r="C178" s="17" t="s">
        <v>1006</v>
      </c>
      <c r="D178" s="17" t="s">
        <v>53</v>
      </c>
      <c r="E178" s="17" t="s">
        <v>76</v>
      </c>
      <c r="F178" s="35">
        <v>10000000</v>
      </c>
      <c r="G178" s="17" t="s">
        <v>1007</v>
      </c>
      <c r="H178" s="17" t="s">
        <v>35</v>
      </c>
      <c r="I178" s="17"/>
      <c r="J178" s="17" t="s">
        <v>294</v>
      </c>
      <c r="K178" s="58">
        <v>31</v>
      </c>
      <c r="L178" s="20">
        <v>0</v>
      </c>
      <c r="M178" s="17">
        <v>0</v>
      </c>
      <c r="N178" s="22">
        <v>44482</v>
      </c>
      <c r="O178" s="22">
        <v>44512</v>
      </c>
      <c r="P178" s="21">
        <v>1</v>
      </c>
      <c r="Q178" s="21">
        <v>1</v>
      </c>
      <c r="R178" s="22">
        <v>44686</v>
      </c>
    </row>
    <row r="179" spans="1:18" s="18" customFormat="1" ht="90.75" thickBot="1">
      <c r="A179" s="17" t="s">
        <v>1000</v>
      </c>
      <c r="B179" s="19">
        <v>44396</v>
      </c>
      <c r="C179" s="17" t="s">
        <v>1008</v>
      </c>
      <c r="D179" s="17" t="s">
        <v>19</v>
      </c>
      <c r="E179" s="17" t="s">
        <v>54</v>
      </c>
      <c r="F179" s="35">
        <v>400000000</v>
      </c>
      <c r="G179" s="17" t="s">
        <v>1009</v>
      </c>
      <c r="H179" s="17" t="s">
        <v>35</v>
      </c>
      <c r="I179" s="17"/>
      <c r="J179" s="17" t="s">
        <v>458</v>
      </c>
      <c r="K179" s="58">
        <v>150</v>
      </c>
      <c r="L179" s="20">
        <v>0</v>
      </c>
      <c r="M179" s="17">
        <v>0</v>
      </c>
      <c r="N179" s="22">
        <v>44418</v>
      </c>
      <c r="O179" s="22">
        <v>44545</v>
      </c>
      <c r="P179" s="21">
        <v>1</v>
      </c>
      <c r="Q179" s="21">
        <v>1</v>
      </c>
      <c r="R179" s="22">
        <v>44698</v>
      </c>
    </row>
    <row r="180" spans="1:18" s="18" customFormat="1" ht="75.75" thickBot="1">
      <c r="A180" s="17" t="s">
        <v>1001</v>
      </c>
      <c r="B180" s="19">
        <v>44459</v>
      </c>
      <c r="C180" s="17" t="s">
        <v>1010</v>
      </c>
      <c r="D180" s="17" t="s">
        <v>29</v>
      </c>
      <c r="E180" s="17" t="s">
        <v>76</v>
      </c>
      <c r="F180" s="35">
        <v>730000000</v>
      </c>
      <c r="G180" s="17" t="s">
        <v>1009</v>
      </c>
      <c r="H180" s="17" t="s">
        <v>35</v>
      </c>
      <c r="I180" s="17"/>
      <c r="J180" s="17" t="s">
        <v>1011</v>
      </c>
      <c r="K180" s="58">
        <v>78</v>
      </c>
      <c r="L180" s="20">
        <v>0</v>
      </c>
      <c r="M180" s="17">
        <v>0</v>
      </c>
      <c r="N180" s="22">
        <v>44467</v>
      </c>
      <c r="O180" s="22">
        <v>44545</v>
      </c>
      <c r="P180" s="21">
        <v>1</v>
      </c>
      <c r="Q180" s="21">
        <v>1</v>
      </c>
      <c r="R180" s="22">
        <v>44698</v>
      </c>
    </row>
    <row r="181" spans="1:18" s="18" customFormat="1" ht="105.75" thickBot="1">
      <c r="A181" s="17" t="s">
        <v>1002</v>
      </c>
      <c r="B181" s="19">
        <v>44411</v>
      </c>
      <c r="C181" s="17" t="s">
        <v>1012</v>
      </c>
      <c r="D181" s="17" t="s">
        <v>47</v>
      </c>
      <c r="E181" s="17" t="s">
        <v>76</v>
      </c>
      <c r="F181" s="35">
        <v>686033328</v>
      </c>
      <c r="G181" s="17" t="s">
        <v>1013</v>
      </c>
      <c r="H181" s="17" t="s">
        <v>35</v>
      </c>
      <c r="I181" s="17"/>
      <c r="J181" s="17" t="s">
        <v>1011</v>
      </c>
      <c r="K181" s="58">
        <v>132</v>
      </c>
      <c r="L181" s="20">
        <v>0</v>
      </c>
      <c r="M181" s="17">
        <v>0</v>
      </c>
      <c r="N181" s="22">
        <v>44418</v>
      </c>
      <c r="O181" s="22">
        <v>44545</v>
      </c>
      <c r="P181" s="21">
        <v>1</v>
      </c>
      <c r="Q181" s="21">
        <v>1</v>
      </c>
      <c r="R181" s="22">
        <v>44704</v>
      </c>
    </row>
    <row r="182" spans="1:18" s="18" customFormat="1" ht="120.75" thickBot="1">
      <c r="A182" s="17" t="s">
        <v>492</v>
      </c>
      <c r="B182" s="19" t="s">
        <v>493</v>
      </c>
      <c r="C182" s="17" t="s">
        <v>494</v>
      </c>
      <c r="D182" s="17" t="s">
        <v>53</v>
      </c>
      <c r="E182" s="17" t="s">
        <v>76</v>
      </c>
      <c r="F182" s="35">
        <v>33526500</v>
      </c>
      <c r="G182" s="17" t="s">
        <v>495</v>
      </c>
      <c r="H182" s="17" t="s">
        <v>35</v>
      </c>
      <c r="I182" s="17" t="s">
        <v>17</v>
      </c>
      <c r="J182" s="17" t="s">
        <v>496</v>
      </c>
      <c r="K182" s="58">
        <v>57</v>
      </c>
      <c r="L182" s="20">
        <v>0</v>
      </c>
      <c r="M182" s="17">
        <v>0</v>
      </c>
      <c r="N182" s="22" t="s">
        <v>493</v>
      </c>
      <c r="O182" s="22" t="s">
        <v>165</v>
      </c>
      <c r="P182" s="21">
        <v>1</v>
      </c>
      <c r="Q182" s="21">
        <v>1</v>
      </c>
      <c r="R182" s="22">
        <v>44704</v>
      </c>
    </row>
    <row r="183" spans="1:18" s="18" customFormat="1" ht="60.75" thickBot="1">
      <c r="A183" s="17" t="s">
        <v>1003</v>
      </c>
      <c r="B183" s="19">
        <v>44337</v>
      </c>
      <c r="C183" s="17" t="s">
        <v>1014</v>
      </c>
      <c r="D183" s="17" t="s">
        <v>53</v>
      </c>
      <c r="E183" s="17" t="s">
        <v>76</v>
      </c>
      <c r="F183" s="35">
        <v>56592000</v>
      </c>
      <c r="G183" s="17" t="s">
        <v>1015</v>
      </c>
      <c r="H183" s="17" t="s">
        <v>35</v>
      </c>
      <c r="I183" s="17"/>
      <c r="J183" s="17" t="s">
        <v>872</v>
      </c>
      <c r="K183" s="58">
        <v>203</v>
      </c>
      <c r="L183" s="20">
        <v>0</v>
      </c>
      <c r="M183" s="17">
        <v>0</v>
      </c>
      <c r="N183" s="22">
        <v>44358</v>
      </c>
      <c r="O183" s="22">
        <v>44561</v>
      </c>
      <c r="P183" s="21">
        <v>1</v>
      </c>
      <c r="Q183" s="21">
        <v>1</v>
      </c>
      <c r="R183" s="22">
        <v>44706</v>
      </c>
    </row>
    <row r="184" spans="1:18" s="18" customFormat="1" ht="30.75" thickBot="1">
      <c r="A184" s="17" t="s">
        <v>387</v>
      </c>
      <c r="B184" s="19" t="s">
        <v>388</v>
      </c>
      <c r="C184" s="17" t="s">
        <v>389</v>
      </c>
      <c r="D184" s="17" t="s">
        <v>47</v>
      </c>
      <c r="E184" s="17" t="s">
        <v>76</v>
      </c>
      <c r="F184" s="35">
        <v>153600000</v>
      </c>
      <c r="G184" s="17" t="s">
        <v>390</v>
      </c>
      <c r="H184" s="17" t="s">
        <v>35</v>
      </c>
      <c r="I184" s="17" t="s">
        <v>17</v>
      </c>
      <c r="J184" s="17" t="s">
        <v>391</v>
      </c>
      <c r="K184" s="58">
        <v>241</v>
      </c>
      <c r="L184" s="20">
        <v>0</v>
      </c>
      <c r="M184" s="17">
        <v>0</v>
      </c>
      <c r="N184" s="22" t="s">
        <v>392</v>
      </c>
      <c r="O184" s="22" t="s">
        <v>206</v>
      </c>
      <c r="P184" s="21">
        <v>1</v>
      </c>
      <c r="Q184" s="21">
        <v>1</v>
      </c>
      <c r="R184" s="22">
        <v>44706</v>
      </c>
    </row>
    <row r="185" spans="1:18" s="18" customFormat="1" ht="45.75" thickBot="1">
      <c r="A185" s="17" t="s">
        <v>1004</v>
      </c>
      <c r="B185" s="19">
        <v>44440</v>
      </c>
      <c r="C185" s="17" t="s">
        <v>1016</v>
      </c>
      <c r="D185" s="17" t="s">
        <v>53</v>
      </c>
      <c r="E185" s="17" t="s">
        <v>40</v>
      </c>
      <c r="F185" s="35">
        <v>72915308</v>
      </c>
      <c r="G185" s="17" t="s">
        <v>1017</v>
      </c>
      <c r="H185" s="17" t="s">
        <v>35</v>
      </c>
      <c r="I185" s="17"/>
      <c r="J185" s="17" t="s">
        <v>872</v>
      </c>
      <c r="K185" s="58">
        <v>60</v>
      </c>
      <c r="L185" s="20">
        <v>0</v>
      </c>
      <c r="M185" s="17">
        <v>30</v>
      </c>
      <c r="N185" s="22">
        <v>44453</v>
      </c>
      <c r="O185" s="22">
        <v>44543</v>
      </c>
      <c r="P185" s="21">
        <v>1</v>
      </c>
      <c r="Q185" s="21">
        <v>1</v>
      </c>
      <c r="R185" s="22">
        <v>44700</v>
      </c>
    </row>
    <row r="186" spans="1:18">
      <c r="A186" s="2" t="s">
        <v>17</v>
      </c>
      <c r="B186" s="3" t="s">
        <v>17</v>
      </c>
      <c r="C186" s="2" t="s">
        <v>17</v>
      </c>
      <c r="D186" s="2" t="s">
        <v>17</v>
      </c>
      <c r="E186" s="2" t="s">
        <v>17</v>
      </c>
      <c r="F186" s="36" t="s">
        <v>17</v>
      </c>
      <c r="G186" s="2" t="s">
        <v>17</v>
      </c>
      <c r="H186" s="2" t="s">
        <v>17</v>
      </c>
      <c r="I186" s="2" t="s">
        <v>17</v>
      </c>
      <c r="J186" s="2" t="s">
        <v>17</v>
      </c>
      <c r="K186" s="2" t="s">
        <v>17</v>
      </c>
      <c r="L186" s="8" t="s">
        <v>17</v>
      </c>
      <c r="M186" s="2" t="s">
        <v>17</v>
      </c>
      <c r="N186" s="8"/>
      <c r="O186" s="2" t="s">
        <v>17</v>
      </c>
      <c r="P186" s="2" t="s">
        <v>17</v>
      </c>
      <c r="Q186" s="2" t="s">
        <v>17</v>
      </c>
      <c r="R186" s="2" t="s">
        <v>17</v>
      </c>
    </row>
    <row r="187" spans="1:18">
      <c r="A187" s="2" t="s">
        <v>17</v>
      </c>
      <c r="B187" s="3" t="s">
        <v>17</v>
      </c>
      <c r="C187" s="2" t="s">
        <v>17</v>
      </c>
      <c r="D187" s="2" t="s">
        <v>17</v>
      </c>
      <c r="E187" s="2" t="s">
        <v>17</v>
      </c>
      <c r="F187" s="36"/>
      <c r="G187" s="2" t="s">
        <v>17</v>
      </c>
      <c r="H187" s="2" t="s">
        <v>17</v>
      </c>
      <c r="I187" s="2" t="s">
        <v>17</v>
      </c>
      <c r="J187" s="2" t="s">
        <v>17</v>
      </c>
      <c r="K187" s="2" t="s">
        <v>17</v>
      </c>
      <c r="L187" s="2"/>
      <c r="M187" s="2" t="s">
        <v>17</v>
      </c>
      <c r="N187" s="2" t="s">
        <v>17</v>
      </c>
      <c r="O187" s="2" t="s">
        <v>17</v>
      </c>
      <c r="P187" s="2" t="s">
        <v>17</v>
      </c>
      <c r="Q187" s="2" t="s">
        <v>17</v>
      </c>
      <c r="R187" s="2" t="s">
        <v>17</v>
      </c>
    </row>
    <row r="351177" spans="1:5" ht="30">
      <c r="A351177" s="4" t="s">
        <v>21</v>
      </c>
      <c r="B351177" s="5" t="s">
        <v>22</v>
      </c>
      <c r="C351177" s="4" t="s">
        <v>23</v>
      </c>
      <c r="D351177" s="4" t="s">
        <v>26</v>
      </c>
      <c r="E351177" s="4" t="s">
        <v>27</v>
      </c>
    </row>
    <row r="351178" spans="1:5" ht="30">
      <c r="A351178" s="4" t="s">
        <v>31</v>
      </c>
      <c r="B351178" s="5" t="s">
        <v>32</v>
      </c>
      <c r="C351178" s="4" t="s">
        <v>36</v>
      </c>
      <c r="D351178" s="4" t="s">
        <v>37</v>
      </c>
      <c r="E351178" s="4" t="s">
        <v>38</v>
      </c>
    </row>
    <row r="351179" spans="1:5" ht="60">
      <c r="A351179" s="4" t="s">
        <v>41</v>
      </c>
      <c r="B351179" s="5" t="s">
        <v>42</v>
      </c>
      <c r="C351179" s="4" t="s">
        <v>43</v>
      </c>
      <c r="D351179" s="4" t="s">
        <v>45</v>
      </c>
      <c r="E351179" s="4" t="s">
        <v>46</v>
      </c>
    </row>
    <row r="351180" spans="1:5" ht="120">
      <c r="A351180" s="4" t="s">
        <v>48</v>
      </c>
      <c r="B351180" s="5" t="s">
        <v>49</v>
      </c>
      <c r="C351180" s="4" t="s">
        <v>50</v>
      </c>
      <c r="E351180" s="4" t="s">
        <v>52</v>
      </c>
    </row>
    <row r="351181" spans="1:5">
      <c r="A351181" s="4" t="s">
        <v>55</v>
      </c>
      <c r="C351181" s="4" t="s">
        <v>58</v>
      </c>
    </row>
    <row r="351182" spans="1:5">
      <c r="A351182" s="4" t="s">
        <v>60</v>
      </c>
    </row>
    <row r="351183" spans="1:5">
      <c r="A351183" s="4" t="s">
        <v>62</v>
      </c>
    </row>
    <row r="351184" spans="1:5">
      <c r="A351184" s="4" t="s">
        <v>64</v>
      </c>
    </row>
    <row r="351185" spans="1:1">
      <c r="A351185" s="4" t="s">
        <v>66</v>
      </c>
    </row>
    <row r="351186" spans="1:1">
      <c r="A351186" s="4" t="s">
        <v>69</v>
      </c>
    </row>
    <row r="351187" spans="1:1" ht="105">
      <c r="A351187" s="4" t="s">
        <v>71</v>
      </c>
    </row>
  </sheetData>
  <protectedRanges>
    <protectedRange algorithmName="SHA-512" hashValue="W69sNcYwbxddSNwJx83jwAGIcEb8QJref3VE4NA2W2vX2HqWV3JTUwZuTWc7Mx6hypcqlOWhaRhY5LTBxkCxbA==" saltValue="0Kymu7bhVz/NfacNHa9dow==" spinCount="100000" sqref="P96:Q96" name="CONTRATISTAS DIV CONSTRUCCIONES"/>
  </protectedRanges>
  <autoFilter ref="A4:Q187" xr:uid="{552DEF7D-46EC-4C42-9AB1-D4749D6DBB05}"/>
  <mergeCells count="1">
    <mergeCell ref="A3:F3"/>
  </mergeCells>
  <dataValidations xWindow="1683" yWindow="353" count="19">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P5 P97:P171 P182 P184 P58:P95 P18:P55"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Q5 Q97:Q171 Q182 Q184:Q185 Q58:Q95 Q18:Q55" xr:uid="{00000000-0002-0000-00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177:B178 B182 B184 B5:B171" xr:uid="{00000000-0002-0000-00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184 D182 D5:D178" xr:uid="{00000000-0002-0000-0000-000007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182 E184 E5:E178" xr:uid="{00000000-0002-0000-0000-000008000000}">
      <formula1>#REF!</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182 C184 C5:C178"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F182 F184 F5:F178"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G182 G184 G5:G178"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182 A184 A5:A178" xr:uid="{00000000-0002-0000-00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I182 I184 I5:I178" xr:uid="{00000000-0002-0000-0000-000018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J182 J184 J5:J178" xr:uid="{00000000-0002-0000-0000-00001B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K182 K184 K5:K178"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L182 L184 L5:L178" xr:uid="{00000000-0002-0000-00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M182 M184 M5:M178" xr:uid="{00000000-0002-0000-0000-00001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N182 N184 N5:N178" xr:uid="{00000000-0002-0000-0000-00001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O182 O184 O5:O178" xr:uid="{00000000-0002-0000-0000-00002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R182 R184 R5:R178" xr:uid="{00000000-0002-0000-0000-00002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H184 H182 H5:H178" xr:uid="{00000000-0002-0000-0000-00002F000000}">
      <formula1>#REF!</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P172:Q178" xr:uid="{00000000-0002-0000-0000-000000000000}">
      <formula1>-9223372036854770000</formula1>
      <formula2>9223372036854770000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V351008"/>
  <sheetViews>
    <sheetView zoomScale="80" zoomScaleNormal="80" workbookViewId="0">
      <selection activeCell="A2" sqref="A2:XFD2"/>
    </sheetView>
  </sheetViews>
  <sheetFormatPr baseColWidth="10" defaultColWidth="9.140625" defaultRowHeight="15"/>
  <cols>
    <col min="1" max="1" width="10.28515625" style="38" customWidth="1"/>
    <col min="2" max="2" width="13.140625" style="38" customWidth="1"/>
    <col min="3" max="3" width="14.7109375" style="38" customWidth="1"/>
    <col min="4" max="4" width="32" style="38" customWidth="1"/>
    <col min="5" max="5" width="55.85546875" style="38" customWidth="1"/>
    <col min="6" max="6" width="20.42578125" style="38" customWidth="1"/>
    <col min="7" max="7" width="12.7109375" style="38" customWidth="1"/>
    <col min="8" max="8" width="40" style="38" bestFit="1" customWidth="1"/>
    <col min="9" max="9" width="20" style="38" customWidth="1"/>
    <col min="10" max="10" width="17" style="38" customWidth="1"/>
    <col min="11" max="11" width="18.85546875" style="38" customWidth="1"/>
    <col min="12" max="12" width="17.85546875" style="38" customWidth="1"/>
    <col min="13" max="13" width="21.85546875" style="38" customWidth="1"/>
    <col min="14" max="14" width="21.28515625" style="38" customWidth="1"/>
    <col min="15" max="15" width="38" style="38" customWidth="1"/>
    <col min="16" max="16" width="35" style="38" customWidth="1"/>
    <col min="17" max="17" width="24" style="38" customWidth="1"/>
    <col min="18" max="18" width="29" style="38" customWidth="1"/>
    <col min="19" max="19" width="23" style="38" customWidth="1"/>
    <col min="20" max="20" width="19" style="38" customWidth="1"/>
    <col min="21" max="21" width="9.140625" style="38"/>
    <col min="22" max="255" width="8" style="38" hidden="1"/>
    <col min="256" max="16384" width="9.140625" style="38"/>
  </cols>
  <sheetData>
    <row r="2" spans="1:16" s="10" customFormat="1" ht="26.25">
      <c r="A2" s="62" t="s">
        <v>1032</v>
      </c>
      <c r="B2" s="63"/>
      <c r="C2" s="63"/>
      <c r="D2" s="63"/>
      <c r="E2" s="63"/>
      <c r="F2" s="63"/>
      <c r="G2" s="31"/>
      <c r="L2" s="6"/>
      <c r="N2" s="23"/>
      <c r="O2" s="23"/>
      <c r="P2" s="23"/>
    </row>
    <row r="3" spans="1:16" s="48" customFormat="1" ht="75.75" thickBot="1">
      <c r="A3" s="47" t="s">
        <v>119</v>
      </c>
      <c r="B3" s="47" t="s">
        <v>1027</v>
      </c>
      <c r="C3" s="47" t="s">
        <v>120</v>
      </c>
      <c r="D3" s="47" t="s">
        <v>6</v>
      </c>
      <c r="E3" s="47" t="s">
        <v>121</v>
      </c>
      <c r="F3" s="47" t="s">
        <v>122</v>
      </c>
      <c r="G3" s="47" t="s">
        <v>123</v>
      </c>
      <c r="H3" s="9" t="s">
        <v>9</v>
      </c>
      <c r="I3" s="7" t="s">
        <v>11</v>
      </c>
      <c r="J3" s="9" t="s">
        <v>12</v>
      </c>
      <c r="K3" s="37" t="s">
        <v>1026</v>
      </c>
      <c r="L3" s="9" t="s">
        <v>15</v>
      </c>
      <c r="M3" s="9" t="s">
        <v>16</v>
      </c>
      <c r="N3" s="37" t="s">
        <v>1031</v>
      </c>
    </row>
    <row r="4" spans="1:16" ht="45.75" thickBot="1">
      <c r="A4" s="61">
        <v>88456</v>
      </c>
      <c r="B4" s="54" t="s">
        <v>977</v>
      </c>
      <c r="C4" s="24">
        <v>44670</v>
      </c>
      <c r="D4" s="1" t="s">
        <v>1018</v>
      </c>
      <c r="E4" s="1" t="s">
        <v>1021</v>
      </c>
      <c r="F4" s="52">
        <v>20987228416</v>
      </c>
      <c r="G4" s="53">
        <v>255</v>
      </c>
      <c r="H4" s="53" t="s">
        <v>1028</v>
      </c>
      <c r="I4" s="53">
        <v>0</v>
      </c>
      <c r="J4" s="53">
        <v>0</v>
      </c>
      <c r="K4" s="24">
        <v>44924</v>
      </c>
      <c r="L4" s="55">
        <v>0.09</v>
      </c>
      <c r="M4" s="55">
        <v>0.27</v>
      </c>
      <c r="N4" s="53"/>
    </row>
    <row r="5" spans="1:16" ht="56.25" customHeight="1" thickBot="1">
      <c r="A5" s="61">
        <v>89274</v>
      </c>
      <c r="B5" s="54" t="s">
        <v>1029</v>
      </c>
      <c r="C5" s="24">
        <v>44685</v>
      </c>
      <c r="D5" s="1" t="s">
        <v>1019</v>
      </c>
      <c r="E5" s="1" t="s">
        <v>1022</v>
      </c>
      <c r="F5" s="52">
        <v>251221909.12</v>
      </c>
      <c r="G5" s="53">
        <v>241</v>
      </c>
      <c r="H5" s="53" t="s">
        <v>1030</v>
      </c>
      <c r="I5" s="53">
        <v>0</v>
      </c>
      <c r="J5" s="53">
        <v>0</v>
      </c>
      <c r="K5" s="24">
        <v>44925</v>
      </c>
      <c r="L5" s="55">
        <v>0.09</v>
      </c>
      <c r="M5" s="55">
        <v>0.27</v>
      </c>
      <c r="N5" s="53"/>
    </row>
    <row r="6" spans="1:16" ht="134.25" customHeight="1" thickBot="1">
      <c r="A6" s="61">
        <v>90203</v>
      </c>
      <c r="B6" s="54" t="s">
        <v>983</v>
      </c>
      <c r="C6" s="24">
        <v>44712</v>
      </c>
      <c r="D6" s="1" t="s">
        <v>1020</v>
      </c>
      <c r="E6" s="1" t="s">
        <v>1023</v>
      </c>
      <c r="F6" s="52">
        <v>2626258150.3099999</v>
      </c>
      <c r="G6" s="53">
        <v>183</v>
      </c>
      <c r="H6" s="53" t="s">
        <v>300</v>
      </c>
      <c r="I6" s="53">
        <v>0</v>
      </c>
      <c r="J6" s="53">
        <v>0</v>
      </c>
      <c r="K6" s="24">
        <v>44895</v>
      </c>
      <c r="L6" s="55">
        <v>0</v>
      </c>
      <c r="M6" s="55">
        <v>0</v>
      </c>
      <c r="N6" s="53"/>
    </row>
    <row r="7" spans="1:16">
      <c r="A7" s="2" t="s">
        <v>17</v>
      </c>
      <c r="B7" s="2"/>
      <c r="C7" s="2" t="s">
        <v>17</v>
      </c>
      <c r="D7" s="2" t="s">
        <v>17</v>
      </c>
      <c r="E7" s="2" t="s">
        <v>17</v>
      </c>
      <c r="F7" s="2" t="s">
        <v>17</v>
      </c>
      <c r="G7" s="2" t="s">
        <v>17</v>
      </c>
      <c r="H7" s="2" t="s">
        <v>17</v>
      </c>
      <c r="I7" s="2" t="s">
        <v>17</v>
      </c>
      <c r="J7" s="2" t="s">
        <v>17</v>
      </c>
      <c r="K7" s="2" t="s">
        <v>17</v>
      </c>
      <c r="L7" s="2" t="s">
        <v>17</v>
      </c>
      <c r="M7" s="2" t="s">
        <v>17</v>
      </c>
      <c r="N7" s="2" t="s">
        <v>17</v>
      </c>
      <c r="O7" s="2" t="s">
        <v>17</v>
      </c>
    </row>
    <row r="8" spans="1:16">
      <c r="A8" s="2" t="s">
        <v>17</v>
      </c>
      <c r="B8" s="2"/>
      <c r="C8" s="2" t="s">
        <v>17</v>
      </c>
      <c r="D8" s="2" t="s">
        <v>17</v>
      </c>
      <c r="E8" s="2" t="s">
        <v>17</v>
      </c>
      <c r="F8" s="2" t="s">
        <v>17</v>
      </c>
      <c r="G8" s="2" t="s">
        <v>17</v>
      </c>
      <c r="H8" s="2" t="s">
        <v>17</v>
      </c>
      <c r="I8" s="2" t="s">
        <v>17</v>
      </c>
      <c r="J8" s="2" t="s">
        <v>17</v>
      </c>
      <c r="K8" s="2" t="s">
        <v>17</v>
      </c>
      <c r="L8" s="2" t="s">
        <v>17</v>
      </c>
      <c r="N8" s="2" t="s">
        <v>17</v>
      </c>
      <c r="O8" s="2" t="s">
        <v>17</v>
      </c>
    </row>
    <row r="350998" spans="1:6" ht="30">
      <c r="A350998" s="38" t="s">
        <v>18</v>
      </c>
      <c r="C350998" s="38" t="s">
        <v>124</v>
      </c>
      <c r="D350998" s="38" t="s">
        <v>22</v>
      </c>
      <c r="E350998" s="38" t="s">
        <v>23</v>
      </c>
      <c r="F350998" s="38" t="s">
        <v>21</v>
      </c>
    </row>
    <row r="350999" spans="1:6" ht="30">
      <c r="A350999" s="38" t="s">
        <v>28</v>
      </c>
      <c r="C350999" s="38" t="s">
        <v>125</v>
      </c>
      <c r="D350999" s="38" t="s">
        <v>32</v>
      </c>
      <c r="E350999" s="38" t="s">
        <v>33</v>
      </c>
      <c r="F350999" s="38" t="s">
        <v>31</v>
      </c>
    </row>
    <row r="351000" spans="1:6" ht="120">
      <c r="C351000" s="38" t="s">
        <v>59</v>
      </c>
      <c r="D351000" s="38" t="s">
        <v>42</v>
      </c>
      <c r="E351000" s="38" t="s">
        <v>43</v>
      </c>
      <c r="F351000" s="38" t="s">
        <v>41</v>
      </c>
    </row>
    <row r="351001" spans="1:6" ht="60">
      <c r="D351001" s="38" t="s">
        <v>49</v>
      </c>
      <c r="E351001" s="38" t="s">
        <v>50</v>
      </c>
      <c r="F351001" s="38" t="s">
        <v>48</v>
      </c>
    </row>
    <row r="351002" spans="1:6" ht="30">
      <c r="E351002" s="38" t="s">
        <v>56</v>
      </c>
      <c r="F351002" s="38" t="s">
        <v>55</v>
      </c>
    </row>
    <row r="351003" spans="1:6">
      <c r="F351003" s="38" t="s">
        <v>60</v>
      </c>
    </row>
    <row r="351004" spans="1:6">
      <c r="F351004" s="38" t="s">
        <v>62</v>
      </c>
    </row>
    <row r="351005" spans="1:6">
      <c r="F351005" s="38" t="s">
        <v>64</v>
      </c>
    </row>
    <row r="351006" spans="1:6">
      <c r="F351006" s="38" t="s">
        <v>66</v>
      </c>
    </row>
    <row r="351007" spans="1:6">
      <c r="F351007" s="38" t="s">
        <v>69</v>
      </c>
    </row>
    <row r="351008" spans="1:6" ht="75">
      <c r="F351008" s="38" t="s">
        <v>71</v>
      </c>
    </row>
  </sheetData>
  <mergeCells count="1">
    <mergeCell ref="A2:F2"/>
  </mergeCells>
  <dataValidations count="6">
    <dataValidation type="date" allowBlank="1" showInputMessage="1" errorTitle="Entrada no válida" error="Por favor escriba una fecha válida (AAAA/MM/DD)" promptTitle="Ingrese una fecha (AAAA/MM/DD)" prompt=" Registre la fecha en la cual se SUSCRIBIÓ la orden (Formato AAAA/MM/DD)." sqref="C4:C6" xr:uid="{00000000-0002-0000-02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D4:D6"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E4:E6"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F4:F6"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G4:G6"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A4:B6" xr:uid="{00000000-0002-0000-0200-00000F000000}">
      <formula1>0</formula1>
      <formula2>390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T351078"/>
  <sheetViews>
    <sheetView tabSelected="1" zoomScale="80" zoomScaleNormal="80" workbookViewId="0">
      <pane ySplit="3" topLeftCell="A4" activePane="bottomLeft" state="frozen"/>
      <selection pane="bottomLeft" activeCell="A2" sqref="A2:F2"/>
    </sheetView>
  </sheetViews>
  <sheetFormatPr baseColWidth="10" defaultColWidth="9.140625" defaultRowHeight="15"/>
  <cols>
    <col min="1" max="1" width="13.5703125" style="38" customWidth="1"/>
    <col min="2" max="2" width="13.85546875" style="38" customWidth="1"/>
    <col min="3" max="3" width="102.5703125" style="38" customWidth="1"/>
    <col min="4" max="4" width="17.42578125" style="45" bestFit="1" customWidth="1"/>
    <col min="5" max="5" width="31.7109375" style="38" customWidth="1"/>
    <col min="6" max="6" width="15.5703125" style="38" hidden="1" customWidth="1"/>
    <col min="7" max="7" width="34" style="38" customWidth="1"/>
    <col min="8" max="8" width="10.5703125" style="38" customWidth="1"/>
    <col min="9" max="9" width="15.5703125" style="38" customWidth="1"/>
    <col min="10" max="10" width="12.7109375" style="38" customWidth="1"/>
    <col min="11" max="12" width="16.140625" style="65" customWidth="1"/>
    <col min="13" max="15" width="16.140625" style="38" customWidth="1"/>
    <col min="16" max="227" width="8" style="38" hidden="1"/>
    <col min="228" max="16384" width="9.140625" style="38"/>
  </cols>
  <sheetData>
    <row r="1" spans="1:15">
      <c r="K1" s="64"/>
    </row>
    <row r="2" spans="1:15" s="10" customFormat="1" ht="26.25">
      <c r="A2" s="62" t="s">
        <v>1035</v>
      </c>
      <c r="B2" s="63"/>
      <c r="C2" s="63"/>
      <c r="D2" s="63"/>
      <c r="E2" s="63"/>
      <c r="F2" s="63"/>
      <c r="G2" s="31"/>
      <c r="K2" s="23"/>
      <c r="L2" s="66"/>
      <c r="M2" s="23"/>
      <c r="N2" s="23"/>
    </row>
    <row r="3" spans="1:15" s="51" customFormat="1" ht="45.75" thickBot="1">
      <c r="A3" s="49" t="s">
        <v>126</v>
      </c>
      <c r="B3" s="49" t="s">
        <v>127</v>
      </c>
      <c r="C3" s="49" t="s">
        <v>128</v>
      </c>
      <c r="D3" s="50" t="s">
        <v>129</v>
      </c>
      <c r="E3" s="49" t="s">
        <v>130</v>
      </c>
      <c r="F3" s="49" t="s">
        <v>7</v>
      </c>
      <c r="G3" s="49" t="s">
        <v>9</v>
      </c>
      <c r="H3" s="49" t="s">
        <v>131</v>
      </c>
      <c r="I3" s="49" t="s">
        <v>11</v>
      </c>
      <c r="J3" s="49" t="s">
        <v>12</v>
      </c>
      <c r="K3" s="49" t="s">
        <v>132</v>
      </c>
      <c r="L3" s="49" t="s">
        <v>133</v>
      </c>
      <c r="M3" s="49" t="s">
        <v>15</v>
      </c>
      <c r="N3" s="49" t="s">
        <v>16</v>
      </c>
      <c r="O3" s="49" t="s">
        <v>134</v>
      </c>
    </row>
    <row r="4" spans="1:15" ht="26.25" thickBot="1">
      <c r="A4" s="39" t="s">
        <v>877</v>
      </c>
      <c r="B4" s="40" t="s">
        <v>878</v>
      </c>
      <c r="C4" s="41" t="s">
        <v>879</v>
      </c>
      <c r="D4" s="46">
        <v>0</v>
      </c>
      <c r="E4" s="41" t="s">
        <v>880</v>
      </c>
      <c r="F4" s="41" t="s">
        <v>35</v>
      </c>
      <c r="G4" s="41" t="s">
        <v>881</v>
      </c>
      <c r="H4" s="41">
        <v>1096</v>
      </c>
      <c r="I4" s="41">
        <v>0</v>
      </c>
      <c r="J4" s="41">
        <v>1095</v>
      </c>
      <c r="K4" s="40" t="s">
        <v>878</v>
      </c>
      <c r="L4" s="40" t="s">
        <v>882</v>
      </c>
      <c r="M4" s="43">
        <v>0</v>
      </c>
      <c r="N4" s="43">
        <v>0</v>
      </c>
      <c r="O4" s="42"/>
    </row>
    <row r="5" spans="1:15" ht="51.75" thickBot="1">
      <c r="A5" s="39" t="s">
        <v>883</v>
      </c>
      <c r="B5" s="40" t="s">
        <v>884</v>
      </c>
      <c r="C5" s="41" t="s">
        <v>885</v>
      </c>
      <c r="D5" s="46">
        <v>40222159994</v>
      </c>
      <c r="E5" s="41" t="s">
        <v>880</v>
      </c>
      <c r="F5" s="41" t="s">
        <v>35</v>
      </c>
      <c r="G5" s="41" t="s">
        <v>289</v>
      </c>
      <c r="H5" s="41">
        <v>914</v>
      </c>
      <c r="I5" s="41">
        <v>0</v>
      </c>
      <c r="J5" s="41">
        <v>855</v>
      </c>
      <c r="K5" s="40" t="s">
        <v>884</v>
      </c>
      <c r="L5" s="40">
        <v>44865</v>
      </c>
      <c r="M5" s="43">
        <v>0</v>
      </c>
      <c r="N5" s="43">
        <v>0</v>
      </c>
      <c r="O5" s="42"/>
    </row>
    <row r="6" spans="1:15" ht="39" thickBot="1">
      <c r="A6" s="39" t="s">
        <v>886</v>
      </c>
      <c r="B6" s="40">
        <v>43117</v>
      </c>
      <c r="C6" s="41" t="s">
        <v>887</v>
      </c>
      <c r="D6" s="46">
        <v>0</v>
      </c>
      <c r="E6" s="41" t="s">
        <v>888</v>
      </c>
      <c r="F6" s="41" t="s">
        <v>35</v>
      </c>
      <c r="G6" s="41" t="s">
        <v>289</v>
      </c>
      <c r="H6" s="41">
        <v>1095</v>
      </c>
      <c r="I6" s="41">
        <v>0</v>
      </c>
      <c r="J6" s="41">
        <v>730</v>
      </c>
      <c r="K6" s="40">
        <v>43117</v>
      </c>
      <c r="L6" s="40">
        <v>44942</v>
      </c>
      <c r="M6" s="43">
        <v>0.86</v>
      </c>
      <c r="N6" s="43">
        <v>0</v>
      </c>
      <c r="O6" s="42"/>
    </row>
    <row r="7" spans="1:15" ht="64.5" thickBot="1">
      <c r="A7" s="39" t="s">
        <v>889</v>
      </c>
      <c r="B7" s="40">
        <v>43293</v>
      </c>
      <c r="C7" s="41" t="s">
        <v>890</v>
      </c>
      <c r="D7" s="46">
        <v>0</v>
      </c>
      <c r="E7" s="41" t="s">
        <v>891</v>
      </c>
      <c r="F7" s="41" t="s">
        <v>35</v>
      </c>
      <c r="G7" s="41" t="s">
        <v>892</v>
      </c>
      <c r="H7" s="41">
        <v>731</v>
      </c>
      <c r="I7" s="41">
        <v>0</v>
      </c>
      <c r="J7" s="41">
        <v>729</v>
      </c>
      <c r="K7" s="40" t="s">
        <v>893</v>
      </c>
      <c r="L7" s="40" t="s">
        <v>894</v>
      </c>
      <c r="M7" s="43">
        <v>0.93</v>
      </c>
      <c r="N7" s="43">
        <v>0</v>
      </c>
      <c r="O7" s="42"/>
    </row>
    <row r="8" spans="1:15" ht="64.5" thickBot="1">
      <c r="A8" s="39" t="s">
        <v>895</v>
      </c>
      <c r="B8" s="40">
        <v>43293</v>
      </c>
      <c r="C8" s="41" t="s">
        <v>890</v>
      </c>
      <c r="D8" s="46">
        <v>0</v>
      </c>
      <c r="E8" s="41" t="s">
        <v>176</v>
      </c>
      <c r="F8" s="41" t="s">
        <v>35</v>
      </c>
      <c r="G8" s="41" t="s">
        <v>892</v>
      </c>
      <c r="H8" s="41">
        <v>731</v>
      </c>
      <c r="I8" s="41">
        <v>0</v>
      </c>
      <c r="J8" s="41">
        <v>720</v>
      </c>
      <c r="K8" s="40" t="s">
        <v>893</v>
      </c>
      <c r="L8" s="40" t="s">
        <v>896</v>
      </c>
      <c r="M8" s="43">
        <v>0</v>
      </c>
      <c r="N8" s="43">
        <v>0</v>
      </c>
      <c r="O8" s="42"/>
    </row>
    <row r="9" spans="1:15" ht="39" thickBot="1">
      <c r="A9" s="39" t="s">
        <v>897</v>
      </c>
      <c r="B9" s="40">
        <v>43424</v>
      </c>
      <c r="C9" s="41" t="s">
        <v>898</v>
      </c>
      <c r="D9" s="46">
        <v>0</v>
      </c>
      <c r="E9" s="41" t="s">
        <v>899</v>
      </c>
      <c r="F9" s="41" t="s">
        <v>35</v>
      </c>
      <c r="G9" s="41" t="s">
        <v>892</v>
      </c>
      <c r="H9" s="41">
        <v>730</v>
      </c>
      <c r="I9" s="41">
        <v>0</v>
      </c>
      <c r="J9" s="41">
        <v>730</v>
      </c>
      <c r="K9" s="40">
        <v>43424</v>
      </c>
      <c r="L9" s="40">
        <v>44884</v>
      </c>
      <c r="M9" s="43">
        <v>0.85</v>
      </c>
      <c r="N9" s="43">
        <v>0</v>
      </c>
      <c r="O9" s="42"/>
    </row>
    <row r="10" spans="1:15" ht="64.5" thickBot="1">
      <c r="A10" s="39" t="s">
        <v>900</v>
      </c>
      <c r="B10" s="40" t="s">
        <v>901</v>
      </c>
      <c r="C10" s="41" t="s">
        <v>902</v>
      </c>
      <c r="D10" s="46">
        <v>0</v>
      </c>
      <c r="E10" s="41" t="s">
        <v>903</v>
      </c>
      <c r="F10" s="41" t="s">
        <v>35</v>
      </c>
      <c r="G10" s="41" t="s">
        <v>892</v>
      </c>
      <c r="H10" s="41">
        <v>732</v>
      </c>
      <c r="I10" s="41">
        <v>0</v>
      </c>
      <c r="J10" s="41">
        <v>730</v>
      </c>
      <c r="K10" s="40" t="s">
        <v>901</v>
      </c>
      <c r="L10" s="40" t="s">
        <v>904</v>
      </c>
      <c r="M10" s="43">
        <v>0.72</v>
      </c>
      <c r="N10" s="43">
        <v>0</v>
      </c>
      <c r="O10" s="42"/>
    </row>
    <row r="11" spans="1:15" ht="64.5" thickBot="1">
      <c r="A11" s="39" t="s">
        <v>905</v>
      </c>
      <c r="B11" s="40" t="s">
        <v>906</v>
      </c>
      <c r="C11" s="41" t="s">
        <v>890</v>
      </c>
      <c r="D11" s="46">
        <v>0</v>
      </c>
      <c r="E11" s="41" t="s">
        <v>907</v>
      </c>
      <c r="F11" s="41" t="s">
        <v>35</v>
      </c>
      <c r="G11" s="41" t="s">
        <v>892</v>
      </c>
      <c r="H11" s="41">
        <v>730</v>
      </c>
      <c r="I11" s="41">
        <v>0</v>
      </c>
      <c r="J11" s="41">
        <v>730</v>
      </c>
      <c r="K11" s="40" t="s">
        <v>906</v>
      </c>
      <c r="L11" s="40" t="s">
        <v>908</v>
      </c>
      <c r="M11" s="43">
        <v>0.68</v>
      </c>
      <c r="N11" s="43">
        <v>0</v>
      </c>
      <c r="O11" s="42"/>
    </row>
    <row r="12" spans="1:15" ht="51.75" thickBot="1">
      <c r="A12" s="39" t="s">
        <v>909</v>
      </c>
      <c r="B12" s="40">
        <v>43658</v>
      </c>
      <c r="C12" s="41" t="s">
        <v>910</v>
      </c>
      <c r="D12" s="46">
        <v>0</v>
      </c>
      <c r="E12" s="41" t="s">
        <v>483</v>
      </c>
      <c r="F12" s="41" t="s">
        <v>35</v>
      </c>
      <c r="G12" s="41" t="s">
        <v>892</v>
      </c>
      <c r="H12" s="41">
        <v>730</v>
      </c>
      <c r="I12" s="41">
        <v>0</v>
      </c>
      <c r="J12" s="41">
        <v>730</v>
      </c>
      <c r="K12" s="40">
        <v>43658</v>
      </c>
      <c r="L12" s="40">
        <v>45118</v>
      </c>
      <c r="M12" s="43">
        <v>0.68</v>
      </c>
      <c r="N12" s="43">
        <v>0</v>
      </c>
      <c r="O12" s="42"/>
    </row>
    <row r="13" spans="1:15" ht="64.5" thickBot="1">
      <c r="A13" s="39" t="s">
        <v>911</v>
      </c>
      <c r="B13" s="40" t="s">
        <v>912</v>
      </c>
      <c r="C13" s="41" t="s">
        <v>890</v>
      </c>
      <c r="D13" s="46">
        <v>0</v>
      </c>
      <c r="E13" s="41" t="s">
        <v>913</v>
      </c>
      <c r="F13" s="41" t="s">
        <v>35</v>
      </c>
      <c r="G13" s="41" t="s">
        <v>892</v>
      </c>
      <c r="H13" s="41">
        <v>731</v>
      </c>
      <c r="I13" s="41">
        <v>0</v>
      </c>
      <c r="J13" s="41">
        <v>730</v>
      </c>
      <c r="K13" s="40" t="s">
        <v>912</v>
      </c>
      <c r="L13" s="40">
        <v>45187</v>
      </c>
      <c r="M13" s="43">
        <v>0.64</v>
      </c>
      <c r="N13" s="43">
        <v>0</v>
      </c>
      <c r="O13" s="42"/>
    </row>
    <row r="14" spans="1:15" ht="64.5" thickBot="1">
      <c r="A14" s="39" t="s">
        <v>914</v>
      </c>
      <c r="B14" s="40" t="s">
        <v>167</v>
      </c>
      <c r="C14" s="41" t="s">
        <v>890</v>
      </c>
      <c r="D14" s="46">
        <v>0</v>
      </c>
      <c r="E14" s="41" t="s">
        <v>915</v>
      </c>
      <c r="F14" s="41" t="s">
        <v>35</v>
      </c>
      <c r="G14" s="41" t="s">
        <v>892</v>
      </c>
      <c r="H14" s="41">
        <v>731</v>
      </c>
      <c r="I14" s="41">
        <v>0</v>
      </c>
      <c r="J14" s="41">
        <v>730</v>
      </c>
      <c r="K14" s="40" t="s">
        <v>167</v>
      </c>
      <c r="L14" s="40">
        <v>45222</v>
      </c>
      <c r="M14" s="43">
        <v>0.99</v>
      </c>
      <c r="N14" s="43">
        <v>0</v>
      </c>
      <c r="O14" s="42"/>
    </row>
    <row r="15" spans="1:15" ht="77.25" thickBot="1">
      <c r="A15" s="39" t="s">
        <v>916</v>
      </c>
      <c r="B15" s="40">
        <v>43804</v>
      </c>
      <c r="C15" s="41" t="s">
        <v>917</v>
      </c>
      <c r="D15" s="46">
        <v>0</v>
      </c>
      <c r="E15" s="41" t="s">
        <v>918</v>
      </c>
      <c r="F15" s="41" t="s">
        <v>35</v>
      </c>
      <c r="G15" s="41" t="s">
        <v>872</v>
      </c>
      <c r="H15" s="41">
        <v>731</v>
      </c>
      <c r="I15" s="41">
        <v>0</v>
      </c>
      <c r="J15" s="41">
        <v>730</v>
      </c>
      <c r="K15" s="40">
        <v>43804</v>
      </c>
      <c r="L15" s="40">
        <v>44899</v>
      </c>
      <c r="M15" s="43">
        <v>0.78</v>
      </c>
      <c r="N15" s="43">
        <v>0</v>
      </c>
      <c r="O15" s="42"/>
    </row>
    <row r="16" spans="1:15" ht="39" thickBot="1">
      <c r="A16" s="39" t="s">
        <v>919</v>
      </c>
      <c r="B16" s="40">
        <v>43829</v>
      </c>
      <c r="C16" s="41" t="s">
        <v>920</v>
      </c>
      <c r="D16" s="46">
        <v>0</v>
      </c>
      <c r="E16" s="41" t="s">
        <v>921</v>
      </c>
      <c r="F16" s="41" t="s">
        <v>35</v>
      </c>
      <c r="G16" s="41" t="s">
        <v>922</v>
      </c>
      <c r="H16" s="41">
        <v>183</v>
      </c>
      <c r="I16" s="41">
        <v>0</v>
      </c>
      <c r="J16" s="41">
        <v>390</v>
      </c>
      <c r="K16" s="40">
        <v>43830</v>
      </c>
      <c r="L16" s="40">
        <v>44984</v>
      </c>
      <c r="M16" s="43">
        <v>0.25</v>
      </c>
      <c r="N16" s="43">
        <v>0</v>
      </c>
      <c r="O16" s="42"/>
    </row>
    <row r="17" spans="1:15" ht="64.5" thickBot="1">
      <c r="A17" s="39" t="s">
        <v>923</v>
      </c>
      <c r="B17" s="40" t="s">
        <v>924</v>
      </c>
      <c r="C17" s="41" t="s">
        <v>925</v>
      </c>
      <c r="D17" s="46">
        <v>0</v>
      </c>
      <c r="E17" s="41" t="s">
        <v>926</v>
      </c>
      <c r="F17" s="41" t="s">
        <v>35</v>
      </c>
      <c r="G17" s="41" t="s">
        <v>409</v>
      </c>
      <c r="H17" s="41">
        <v>1800</v>
      </c>
      <c r="I17" s="41">
        <v>0</v>
      </c>
      <c r="J17" s="41">
        <v>0</v>
      </c>
      <c r="K17" s="40" t="s">
        <v>924</v>
      </c>
      <c r="L17" s="40" t="s">
        <v>927</v>
      </c>
      <c r="M17" s="44">
        <v>0.33</v>
      </c>
      <c r="N17" s="44">
        <v>0</v>
      </c>
      <c r="O17" s="42"/>
    </row>
    <row r="18" spans="1:15" ht="64.5" thickBot="1">
      <c r="A18" s="39" t="s">
        <v>928</v>
      </c>
      <c r="B18" s="40" t="s">
        <v>929</v>
      </c>
      <c r="C18" s="41" t="s">
        <v>930</v>
      </c>
      <c r="D18" s="46">
        <v>0</v>
      </c>
      <c r="E18" s="41" t="s">
        <v>888</v>
      </c>
      <c r="F18" s="41" t="s">
        <v>35</v>
      </c>
      <c r="G18" s="41" t="s">
        <v>754</v>
      </c>
      <c r="H18" s="41">
        <v>1461</v>
      </c>
      <c r="I18" s="41">
        <v>0</v>
      </c>
      <c r="J18" s="41">
        <v>0</v>
      </c>
      <c r="K18" s="40" t="s">
        <v>929</v>
      </c>
      <c r="L18" s="40">
        <v>45567</v>
      </c>
      <c r="M18" s="43">
        <v>0</v>
      </c>
      <c r="N18" s="43">
        <v>0</v>
      </c>
      <c r="O18" s="42"/>
    </row>
    <row r="19" spans="1:15" ht="64.5" thickBot="1">
      <c r="A19" s="39" t="s">
        <v>931</v>
      </c>
      <c r="B19" s="40" t="s">
        <v>331</v>
      </c>
      <c r="C19" s="41" t="s">
        <v>932</v>
      </c>
      <c r="D19" s="46">
        <v>0</v>
      </c>
      <c r="E19" s="41" t="s">
        <v>933</v>
      </c>
      <c r="F19" s="41" t="s">
        <v>35</v>
      </c>
      <c r="G19" s="41" t="s">
        <v>892</v>
      </c>
      <c r="H19" s="41">
        <v>730</v>
      </c>
      <c r="I19" s="41">
        <v>0</v>
      </c>
      <c r="J19" s="41">
        <v>0</v>
      </c>
      <c r="K19" s="40" t="s">
        <v>331</v>
      </c>
      <c r="L19" s="40" t="s">
        <v>148</v>
      </c>
      <c r="M19" s="43">
        <v>0.66</v>
      </c>
      <c r="N19" s="43">
        <v>0</v>
      </c>
      <c r="O19" s="42"/>
    </row>
    <row r="20" spans="1:15" ht="39" thickBot="1">
      <c r="A20" s="39" t="s">
        <v>934</v>
      </c>
      <c r="B20" s="40" t="s">
        <v>166</v>
      </c>
      <c r="C20" s="41" t="s">
        <v>935</v>
      </c>
      <c r="D20" s="46">
        <v>0</v>
      </c>
      <c r="E20" s="41" t="s">
        <v>936</v>
      </c>
      <c r="F20" s="41" t="s">
        <v>35</v>
      </c>
      <c r="G20" s="41" t="s">
        <v>937</v>
      </c>
      <c r="H20" s="41">
        <v>2191</v>
      </c>
      <c r="I20" s="41">
        <v>0</v>
      </c>
      <c r="J20" s="41">
        <v>0</v>
      </c>
      <c r="K20" s="40" t="s">
        <v>166</v>
      </c>
      <c r="L20" s="40" t="s">
        <v>938</v>
      </c>
      <c r="M20" s="43">
        <v>0.33</v>
      </c>
      <c r="N20" s="43">
        <v>0</v>
      </c>
      <c r="O20" s="42"/>
    </row>
    <row r="21" spans="1:15" ht="39" thickBot="1">
      <c r="A21" s="39" t="s">
        <v>939</v>
      </c>
      <c r="B21" s="40" t="s">
        <v>166</v>
      </c>
      <c r="C21" s="41" t="s">
        <v>940</v>
      </c>
      <c r="D21" s="46">
        <v>0</v>
      </c>
      <c r="E21" s="41" t="s">
        <v>936</v>
      </c>
      <c r="F21" s="41" t="s">
        <v>35</v>
      </c>
      <c r="G21" s="41" t="s">
        <v>937</v>
      </c>
      <c r="H21" s="41">
        <v>2191</v>
      </c>
      <c r="I21" s="41">
        <v>0</v>
      </c>
      <c r="J21" s="41">
        <v>0</v>
      </c>
      <c r="K21" s="40" t="s">
        <v>166</v>
      </c>
      <c r="L21" s="40" t="s">
        <v>938</v>
      </c>
      <c r="M21" s="43">
        <v>0.33</v>
      </c>
      <c r="N21" s="43">
        <v>0</v>
      </c>
      <c r="O21" s="42"/>
    </row>
    <row r="22" spans="1:15" ht="51.75" thickBot="1">
      <c r="A22" s="39" t="s">
        <v>941</v>
      </c>
      <c r="B22" s="40">
        <v>44257</v>
      </c>
      <c r="C22" s="41" t="s">
        <v>942</v>
      </c>
      <c r="D22" s="46">
        <v>0</v>
      </c>
      <c r="E22" s="41" t="s">
        <v>943</v>
      </c>
      <c r="F22" s="41" t="s">
        <v>35</v>
      </c>
      <c r="G22" s="41" t="s">
        <v>315</v>
      </c>
      <c r="H22" s="41">
        <v>730</v>
      </c>
      <c r="I22" s="41">
        <v>0</v>
      </c>
      <c r="J22" s="41">
        <v>0</v>
      </c>
      <c r="K22" s="40">
        <v>44257</v>
      </c>
      <c r="L22" s="40">
        <v>44986</v>
      </c>
      <c r="M22" s="43">
        <v>0</v>
      </c>
      <c r="N22" s="43">
        <v>0</v>
      </c>
      <c r="O22" s="42"/>
    </row>
    <row r="23" spans="1:15" ht="64.5" thickBot="1">
      <c r="A23" s="39" t="s">
        <v>944</v>
      </c>
      <c r="B23" s="40" t="s">
        <v>403</v>
      </c>
      <c r="C23" s="41" t="s">
        <v>945</v>
      </c>
      <c r="D23" s="46">
        <v>0</v>
      </c>
      <c r="E23" s="41" t="s">
        <v>946</v>
      </c>
      <c r="F23" s="41" t="s">
        <v>35</v>
      </c>
      <c r="G23" s="41" t="s">
        <v>947</v>
      </c>
      <c r="H23" s="41">
        <v>730</v>
      </c>
      <c r="I23" s="41">
        <v>0</v>
      </c>
      <c r="J23" s="41">
        <v>0</v>
      </c>
      <c r="K23" s="40" t="s">
        <v>403</v>
      </c>
      <c r="L23" s="40" t="s">
        <v>948</v>
      </c>
      <c r="M23" s="43">
        <v>0.45</v>
      </c>
      <c r="N23" s="43">
        <v>0</v>
      </c>
      <c r="O23" s="42"/>
    </row>
    <row r="24" spans="1:15" ht="64.5" thickBot="1">
      <c r="A24" s="39" t="s">
        <v>949</v>
      </c>
      <c r="B24" s="40" t="s">
        <v>950</v>
      </c>
      <c r="C24" s="41" t="s">
        <v>945</v>
      </c>
      <c r="D24" s="46">
        <v>0</v>
      </c>
      <c r="E24" s="41" t="s">
        <v>951</v>
      </c>
      <c r="F24" s="41" t="s">
        <v>35</v>
      </c>
      <c r="G24" s="41" t="s">
        <v>947</v>
      </c>
      <c r="H24" s="41">
        <v>730</v>
      </c>
      <c r="I24" s="41">
        <v>0</v>
      </c>
      <c r="J24" s="41">
        <v>0</v>
      </c>
      <c r="K24" s="40" t="s">
        <v>950</v>
      </c>
      <c r="L24" s="40" t="s">
        <v>952</v>
      </c>
      <c r="M24" s="43">
        <v>0.45</v>
      </c>
      <c r="N24" s="43">
        <v>0</v>
      </c>
      <c r="O24" s="42"/>
    </row>
    <row r="25" spans="1:15" ht="64.5" thickBot="1">
      <c r="A25" s="39" t="s">
        <v>953</v>
      </c>
      <c r="B25" s="40" t="s">
        <v>420</v>
      </c>
      <c r="C25" s="41" t="s">
        <v>954</v>
      </c>
      <c r="D25" s="46">
        <v>0</v>
      </c>
      <c r="E25" s="41" t="s">
        <v>955</v>
      </c>
      <c r="F25" s="41" t="s">
        <v>35</v>
      </c>
      <c r="G25" s="41" t="s">
        <v>947</v>
      </c>
      <c r="H25" s="41">
        <v>730</v>
      </c>
      <c r="I25" s="41">
        <v>0</v>
      </c>
      <c r="J25" s="41">
        <v>0</v>
      </c>
      <c r="K25" s="40" t="s">
        <v>420</v>
      </c>
      <c r="L25" s="40" t="s">
        <v>882</v>
      </c>
      <c r="M25" s="43">
        <v>0.33</v>
      </c>
      <c r="N25" s="43">
        <v>0</v>
      </c>
      <c r="O25" s="42"/>
    </row>
    <row r="26" spans="1:15" ht="39" thickBot="1">
      <c r="A26" s="39" t="s">
        <v>956</v>
      </c>
      <c r="B26" s="40">
        <v>44491</v>
      </c>
      <c r="C26" s="41" t="s">
        <v>957</v>
      </c>
      <c r="D26" s="46">
        <v>0</v>
      </c>
      <c r="E26" s="41" t="s">
        <v>958</v>
      </c>
      <c r="F26" s="41" t="s">
        <v>35</v>
      </c>
      <c r="G26" s="41" t="s">
        <v>315</v>
      </c>
      <c r="H26" s="41">
        <v>436</v>
      </c>
      <c r="I26" s="41">
        <v>0</v>
      </c>
      <c r="J26" s="41">
        <v>0</v>
      </c>
      <c r="K26" s="40">
        <v>44491</v>
      </c>
      <c r="L26" s="40">
        <v>44926</v>
      </c>
      <c r="M26" s="43">
        <v>0</v>
      </c>
      <c r="N26" s="43">
        <v>0</v>
      </c>
      <c r="O26" s="42"/>
    </row>
    <row r="27" spans="1:15" ht="64.5" thickBot="1">
      <c r="A27" s="39" t="s">
        <v>959</v>
      </c>
      <c r="B27" s="40">
        <v>44539</v>
      </c>
      <c r="C27" s="41" t="s">
        <v>960</v>
      </c>
      <c r="D27" s="46">
        <v>0</v>
      </c>
      <c r="E27" s="41" t="s">
        <v>961</v>
      </c>
      <c r="F27" s="41" t="s">
        <v>35</v>
      </c>
      <c r="G27" s="41" t="s">
        <v>962</v>
      </c>
      <c r="H27" s="41">
        <v>724</v>
      </c>
      <c r="I27" s="41">
        <v>0</v>
      </c>
      <c r="J27" s="41">
        <v>0</v>
      </c>
      <c r="K27" s="40">
        <v>44539</v>
      </c>
      <c r="L27" s="40">
        <v>45262</v>
      </c>
      <c r="M27" s="43">
        <v>0</v>
      </c>
      <c r="N27" s="43">
        <v>0</v>
      </c>
      <c r="O27" s="42"/>
    </row>
    <row r="28" spans="1:15" ht="77.25" thickBot="1">
      <c r="A28" s="39" t="s">
        <v>963</v>
      </c>
      <c r="B28" s="40">
        <v>44558</v>
      </c>
      <c r="C28" s="41" t="s">
        <v>964</v>
      </c>
      <c r="D28" s="46">
        <v>0</v>
      </c>
      <c r="E28" s="41" t="s">
        <v>461</v>
      </c>
      <c r="F28" s="41" t="s">
        <v>35</v>
      </c>
      <c r="G28" s="41" t="s">
        <v>965</v>
      </c>
      <c r="H28" s="41">
        <v>730</v>
      </c>
      <c r="I28" s="41">
        <v>0</v>
      </c>
      <c r="J28" s="41">
        <v>0</v>
      </c>
      <c r="K28" s="40">
        <v>44558</v>
      </c>
      <c r="L28" s="40">
        <v>45287</v>
      </c>
      <c r="M28" s="43">
        <v>0</v>
      </c>
      <c r="N28" s="43">
        <v>0</v>
      </c>
      <c r="O28" s="42"/>
    </row>
    <row r="29" spans="1:15" ht="128.25" thickBot="1">
      <c r="A29" s="39" t="s">
        <v>966</v>
      </c>
      <c r="B29" s="40">
        <v>44559</v>
      </c>
      <c r="C29" s="41" t="s">
        <v>967</v>
      </c>
      <c r="D29" s="46">
        <v>0</v>
      </c>
      <c r="E29" s="41" t="s">
        <v>968</v>
      </c>
      <c r="F29" s="41" t="s">
        <v>35</v>
      </c>
      <c r="G29" s="41" t="s">
        <v>962</v>
      </c>
      <c r="H29" s="41">
        <v>3451</v>
      </c>
      <c r="I29" s="41">
        <v>0</v>
      </c>
      <c r="J29" s="41">
        <v>0</v>
      </c>
      <c r="K29" s="40">
        <v>44559</v>
      </c>
      <c r="L29" s="40">
        <v>48009</v>
      </c>
      <c r="M29" s="43">
        <v>0</v>
      </c>
      <c r="N29" s="43">
        <v>0</v>
      </c>
      <c r="O29" s="42"/>
    </row>
    <row r="30" spans="1:15" ht="77.25" thickBot="1">
      <c r="A30" s="39" t="s">
        <v>969</v>
      </c>
      <c r="B30" s="40">
        <v>44560</v>
      </c>
      <c r="C30" s="41" t="s">
        <v>970</v>
      </c>
      <c r="D30" s="46">
        <v>0</v>
      </c>
      <c r="E30" s="41" t="s">
        <v>971</v>
      </c>
      <c r="F30" s="41" t="s">
        <v>35</v>
      </c>
      <c r="G30" s="41" t="s">
        <v>972</v>
      </c>
      <c r="H30" s="41">
        <v>730</v>
      </c>
      <c r="I30" s="41">
        <v>0</v>
      </c>
      <c r="J30" s="41">
        <v>0</v>
      </c>
      <c r="K30" s="40">
        <v>44560</v>
      </c>
      <c r="L30" s="40">
        <v>45289</v>
      </c>
      <c r="M30" s="43">
        <v>0.33</v>
      </c>
      <c r="N30" s="43">
        <v>0</v>
      </c>
      <c r="O30" s="42"/>
    </row>
    <row r="31" spans="1:15" ht="51.75" thickBot="1">
      <c r="A31" s="39" t="s">
        <v>973</v>
      </c>
      <c r="B31" s="40">
        <v>44560</v>
      </c>
      <c r="C31" s="41" t="s">
        <v>974</v>
      </c>
      <c r="D31" s="46">
        <v>28245279859</v>
      </c>
      <c r="E31" s="41" t="s">
        <v>975</v>
      </c>
      <c r="F31" s="41" t="s">
        <v>35</v>
      </c>
      <c r="G31" s="41" t="s">
        <v>976</v>
      </c>
      <c r="H31" s="41">
        <v>581</v>
      </c>
      <c r="I31" s="41">
        <v>0</v>
      </c>
      <c r="J31" s="41">
        <v>0</v>
      </c>
      <c r="K31" s="40">
        <v>44560</v>
      </c>
      <c r="L31" s="40">
        <v>45140</v>
      </c>
      <c r="M31" s="43">
        <v>0.35</v>
      </c>
      <c r="N31" s="43">
        <v>0</v>
      </c>
      <c r="O31" s="42"/>
    </row>
    <row r="32" spans="1:15" ht="39" thickBot="1">
      <c r="A32" s="39" t="s">
        <v>1024</v>
      </c>
      <c r="B32" s="40">
        <v>44696</v>
      </c>
      <c r="C32" s="41" t="s">
        <v>986</v>
      </c>
      <c r="D32" s="46">
        <v>0</v>
      </c>
      <c r="E32" s="41" t="s">
        <v>1025</v>
      </c>
      <c r="F32" s="41" t="s">
        <v>35</v>
      </c>
      <c r="G32" s="41" t="s">
        <v>386</v>
      </c>
      <c r="H32" s="41">
        <v>731</v>
      </c>
      <c r="I32" s="41">
        <v>0</v>
      </c>
      <c r="J32" s="41">
        <v>0</v>
      </c>
      <c r="K32" s="40">
        <v>44697</v>
      </c>
      <c r="L32" s="40">
        <v>45427</v>
      </c>
      <c r="M32" s="43">
        <v>0</v>
      </c>
      <c r="N32" s="43">
        <v>0</v>
      </c>
      <c r="O32" s="42"/>
    </row>
    <row r="33" spans="1:15">
      <c r="A33" s="2" t="s">
        <v>17</v>
      </c>
      <c r="B33" s="2" t="s">
        <v>17</v>
      </c>
      <c r="C33" s="2" t="s">
        <v>17</v>
      </c>
      <c r="D33" s="36" t="s">
        <v>17</v>
      </c>
      <c r="E33" s="2" t="s">
        <v>17</v>
      </c>
      <c r="F33" s="2" t="s">
        <v>17</v>
      </c>
      <c r="G33" s="2" t="s">
        <v>17</v>
      </c>
      <c r="H33" s="2" t="s">
        <v>17</v>
      </c>
      <c r="I33" s="2" t="s">
        <v>17</v>
      </c>
      <c r="J33" s="2" t="s">
        <v>17</v>
      </c>
      <c r="K33" s="2" t="s">
        <v>17</v>
      </c>
      <c r="L33" s="2" t="s">
        <v>17</v>
      </c>
      <c r="M33" s="2" t="s">
        <v>17</v>
      </c>
      <c r="N33" s="2" t="s">
        <v>17</v>
      </c>
      <c r="O33" s="2" t="s">
        <v>17</v>
      </c>
    </row>
    <row r="34" spans="1:15">
      <c r="A34" s="2" t="s">
        <v>17</v>
      </c>
      <c r="B34" s="2" t="s">
        <v>17</v>
      </c>
      <c r="C34" s="2" t="s">
        <v>17</v>
      </c>
      <c r="D34" s="2"/>
      <c r="E34" s="2" t="s">
        <v>17</v>
      </c>
      <c r="F34" s="2" t="s">
        <v>17</v>
      </c>
      <c r="G34" s="2" t="s">
        <v>17</v>
      </c>
      <c r="H34" s="2" t="s">
        <v>17</v>
      </c>
      <c r="I34" s="2"/>
      <c r="J34" s="2" t="s">
        <v>17</v>
      </c>
      <c r="K34" s="2" t="s">
        <v>17</v>
      </c>
      <c r="L34" s="2" t="s">
        <v>17</v>
      </c>
      <c r="M34" s="2" t="s">
        <v>17</v>
      </c>
      <c r="N34" s="2" t="s">
        <v>17</v>
      </c>
      <c r="O34" s="2" t="s">
        <v>17</v>
      </c>
    </row>
    <row r="351024" spans="1:2" ht="60">
      <c r="A351024" s="38" t="s">
        <v>24</v>
      </c>
      <c r="B351024" s="38" t="s">
        <v>27</v>
      </c>
    </row>
    <row r="351025" spans="1:2" ht="45">
      <c r="A351025" s="38" t="s">
        <v>34</v>
      </c>
      <c r="B351025" s="38" t="s">
        <v>38</v>
      </c>
    </row>
    <row r="351026" spans="1:2" ht="60">
      <c r="A351026" s="38" t="s">
        <v>44</v>
      </c>
      <c r="B351026" s="38" t="s">
        <v>46</v>
      </c>
    </row>
    <row r="351027" spans="1:2" ht="75">
      <c r="A351027" s="38" t="s">
        <v>51</v>
      </c>
      <c r="B351027" s="38" t="s">
        <v>52</v>
      </c>
    </row>
    <row r="351028" spans="1:2" ht="75">
      <c r="A351028" s="38" t="s">
        <v>57</v>
      </c>
    </row>
    <row r="351029" spans="1:2" ht="75">
      <c r="A351029" s="38" t="s">
        <v>61</v>
      </c>
    </row>
    <row r="351030" spans="1:2" ht="120">
      <c r="A351030" s="38" t="s">
        <v>63</v>
      </c>
    </row>
    <row r="351031" spans="1:2" ht="30">
      <c r="A351031" s="38" t="s">
        <v>65</v>
      </c>
    </row>
    <row r="351032" spans="1:2" ht="45">
      <c r="A351032" s="38" t="s">
        <v>67</v>
      </c>
    </row>
    <row r="351033" spans="1:2" ht="45">
      <c r="A351033" s="38" t="s">
        <v>70</v>
      </c>
    </row>
    <row r="351034" spans="1:2" ht="105">
      <c r="A351034" s="38" t="s">
        <v>72</v>
      </c>
    </row>
    <row r="351035" spans="1:2" ht="75">
      <c r="A351035" s="38" t="s">
        <v>74</v>
      </c>
    </row>
    <row r="351036" spans="1:2" ht="90">
      <c r="A351036" s="38" t="s">
        <v>75</v>
      </c>
    </row>
    <row r="351037" spans="1:2" ht="105">
      <c r="A351037" s="38" t="s">
        <v>77</v>
      </c>
    </row>
    <row r="351038" spans="1:2" ht="105">
      <c r="A351038" s="38" t="s">
        <v>78</v>
      </c>
    </row>
    <row r="351039" spans="1:2" ht="105">
      <c r="A351039" s="38" t="s">
        <v>79</v>
      </c>
    </row>
    <row r="351040" spans="1:2" ht="120">
      <c r="A351040" s="38" t="s">
        <v>80</v>
      </c>
    </row>
    <row r="351041" spans="1:1" ht="60">
      <c r="A351041" s="38" t="s">
        <v>82</v>
      </c>
    </row>
    <row r="351042" spans="1:1" ht="90">
      <c r="A351042" s="38" t="s">
        <v>83</v>
      </c>
    </row>
    <row r="351043" spans="1:1" ht="105">
      <c r="A351043" s="38" t="s">
        <v>84</v>
      </c>
    </row>
    <row r="351044" spans="1:1" ht="90">
      <c r="A351044" s="38" t="s">
        <v>85</v>
      </c>
    </row>
    <row r="351045" spans="1:1" ht="105">
      <c r="A351045" s="38" t="s">
        <v>86</v>
      </c>
    </row>
    <row r="351046" spans="1:1" ht="120">
      <c r="A351046" s="38" t="s">
        <v>87</v>
      </c>
    </row>
    <row r="351047" spans="1:1" ht="75">
      <c r="A351047" s="38" t="s">
        <v>88</v>
      </c>
    </row>
    <row r="351048" spans="1:1" ht="120">
      <c r="A351048" s="38" t="s">
        <v>89</v>
      </c>
    </row>
    <row r="351049" spans="1:1" ht="120">
      <c r="A351049" s="38" t="s">
        <v>90</v>
      </c>
    </row>
    <row r="351050" spans="1:1" ht="105">
      <c r="A351050" s="38" t="s">
        <v>91</v>
      </c>
    </row>
    <row r="351051" spans="1:1" ht="60">
      <c r="A351051" s="38" t="s">
        <v>92</v>
      </c>
    </row>
    <row r="351052" spans="1:1" ht="75">
      <c r="A351052" s="38" t="s">
        <v>93</v>
      </c>
    </row>
    <row r="351053" spans="1:1" ht="60">
      <c r="A351053" s="38" t="s">
        <v>94</v>
      </c>
    </row>
    <row r="351054" spans="1:1" ht="75">
      <c r="A351054" s="38" t="s">
        <v>95</v>
      </c>
    </row>
    <row r="351055" spans="1:1" ht="90">
      <c r="A351055" s="38" t="s">
        <v>96</v>
      </c>
    </row>
    <row r="351056" spans="1:1" ht="45">
      <c r="A351056" s="38" t="s">
        <v>97</v>
      </c>
    </row>
    <row r="351057" spans="1:1" ht="105">
      <c r="A351057" s="38" t="s">
        <v>98</v>
      </c>
    </row>
    <row r="351058" spans="1:1" ht="90">
      <c r="A351058" s="38" t="s">
        <v>99</v>
      </c>
    </row>
    <row r="351059" spans="1:1" ht="105">
      <c r="A351059" s="38" t="s">
        <v>100</v>
      </c>
    </row>
    <row r="351060" spans="1:1" ht="120">
      <c r="A351060" s="38" t="s">
        <v>101</v>
      </c>
    </row>
    <row r="351061" spans="1:1" ht="120">
      <c r="A351061" s="38" t="s">
        <v>102</v>
      </c>
    </row>
    <row r="351062" spans="1:1" ht="75">
      <c r="A351062" s="38" t="s">
        <v>103</v>
      </c>
    </row>
    <row r="351063" spans="1:1" ht="105">
      <c r="A351063" s="38" t="s">
        <v>104</v>
      </c>
    </row>
    <row r="351064" spans="1:1" ht="90">
      <c r="A351064" s="38" t="s">
        <v>105</v>
      </c>
    </row>
    <row r="351065" spans="1:1" ht="105">
      <c r="A351065" s="38" t="s">
        <v>106</v>
      </c>
    </row>
    <row r="351066" spans="1:1" ht="120">
      <c r="A351066" s="38" t="s">
        <v>107</v>
      </c>
    </row>
    <row r="351067" spans="1:1" ht="120">
      <c r="A351067" s="38" t="s">
        <v>108</v>
      </c>
    </row>
    <row r="351068" spans="1:1" ht="75">
      <c r="A351068" s="38" t="s">
        <v>109</v>
      </c>
    </row>
    <row r="351069" spans="1:1" ht="135">
      <c r="A351069" s="38" t="s">
        <v>110</v>
      </c>
    </row>
    <row r="351070" spans="1:1" ht="105">
      <c r="A351070" s="38" t="s">
        <v>111</v>
      </c>
    </row>
    <row r="351071" spans="1:1" ht="105">
      <c r="A351071" s="38" t="s">
        <v>112</v>
      </c>
    </row>
    <row r="351072" spans="1:1" ht="135">
      <c r="A351072" s="38" t="s">
        <v>113</v>
      </c>
    </row>
    <row r="351073" spans="1:1" ht="90">
      <c r="A351073" s="38" t="s">
        <v>114</v>
      </c>
    </row>
    <row r="351074" spans="1:1" ht="120">
      <c r="A351074" s="38" t="s">
        <v>115</v>
      </c>
    </row>
    <row r="351075" spans="1:1" ht="135">
      <c r="A351075" s="38" t="s">
        <v>116</v>
      </c>
    </row>
    <row r="351076" spans="1:1" ht="90">
      <c r="A351076" s="38" t="s">
        <v>117</v>
      </c>
    </row>
    <row r="351077" spans="1:1" ht="120">
      <c r="A351077" s="38" t="s">
        <v>118</v>
      </c>
    </row>
    <row r="351078" spans="1:1" ht="135">
      <c r="A351078" s="38" t="s">
        <v>59</v>
      </c>
    </row>
  </sheetData>
  <autoFilter ref="A3:N34" xr:uid="{00000000-0001-0000-0300-000000000000}"/>
  <mergeCells count="1">
    <mergeCell ref="A2:F2"/>
  </mergeCells>
  <dataValidations count="15">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18:M19 M16 M4:M10 M22:M32"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N4:N16 N18:N32" xr:uid="{00000000-0002-0000-0300-00001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A4:A32" xr:uid="{00000000-0002-0000-03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B4:B32"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C4:C32"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D4:D32" xr:uid="{00000000-0002-0000-0300-00000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E4:E32"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G4:G32"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H4:H32"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I4:I32"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J4:J32"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K4:K32"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L4:L32" xr:uid="{00000000-0002-0000-03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O4:O32" xr:uid="{00000000-0002-0000-03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F4:F32" xr:uid="{00000000-0002-0000-0300-000022000000}">
      <formula1>#REF!</formula1>
    </dataValidation>
  </dataValidation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CTOS LEY 80-93, 1150-07 Y OTRAS</vt:lpstr>
      <vt:lpstr>TIENDA VIRTUAL</vt:lpstr>
      <vt:lpstr>CONVENIOS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Liseth Herrera Ortíz</cp:lastModifiedBy>
  <dcterms:created xsi:type="dcterms:W3CDTF">2022-05-04T15:17:00Z</dcterms:created>
  <dcterms:modified xsi:type="dcterms:W3CDTF">2022-06-21T20:21:57Z</dcterms:modified>
</cp:coreProperties>
</file>