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kmunozm\Documents\Juzgado 22\EXPEDIENTES DIGITALIZADOS\EJECUTIVOS LABORALES\Ejecutivo Laboral 2016-0244\"/>
    </mc:Choice>
  </mc:AlternateContent>
  <xr:revisionPtr revIDLastSave="0" documentId="8_{C8B14C58-5AD3-48D6-8A70-68524A50F88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sol. 21587" sheetId="49" r:id="rId1"/>
    <sheet name="Resol. 49779 " sheetId="51" r:id="rId2"/>
    <sheet name="TOTAL ADEUDADO" sheetId="52" r:id="rId3"/>
    <sheet name="TASAS MORA" sheetId="44" r:id="rId4"/>
    <sheet name="BASE 2018" sheetId="50" r:id="rId5"/>
    <sheet name="base 2008" sheetId="47" r:id="rId6"/>
  </sheets>
  <calcPr calcId="191029"/>
  <fileRecoveryPr autoRecover="0"/>
</workbook>
</file>

<file path=xl/calcChain.xml><?xml version="1.0" encoding="utf-8"?>
<calcChain xmlns="http://schemas.openxmlformats.org/spreadsheetml/2006/main">
  <c r="I29" i="52" l="1"/>
  <c r="H233" i="51" l="1"/>
  <c r="H234" i="51"/>
  <c r="H235" i="51"/>
  <c r="H236" i="51"/>
  <c r="H237" i="51"/>
  <c r="H238" i="51"/>
  <c r="H239" i="51"/>
  <c r="H240" i="51"/>
  <c r="H241" i="51"/>
  <c r="H242" i="51"/>
  <c r="H243" i="51"/>
  <c r="H244" i="51"/>
  <c r="H245" i="51"/>
  <c r="H246" i="51"/>
  <c r="H247" i="51"/>
  <c r="H248" i="51"/>
  <c r="H249" i="51"/>
  <c r="H250" i="51"/>
  <c r="H251" i="51"/>
  <c r="H252" i="51"/>
  <c r="H253" i="51"/>
  <c r="H254" i="51"/>
  <c r="H255" i="51"/>
  <c r="H256" i="51"/>
  <c r="H257" i="51"/>
  <c r="H258" i="51"/>
  <c r="H259" i="51"/>
  <c r="H260" i="51"/>
  <c r="H261" i="51"/>
  <c r="H262" i="51"/>
  <c r="H263" i="51"/>
  <c r="H264" i="51"/>
  <c r="H265" i="51"/>
  <c r="H266" i="51"/>
  <c r="H267" i="51"/>
  <c r="H268" i="51"/>
  <c r="H269" i="51"/>
  <c r="H270" i="51"/>
  <c r="H271" i="51"/>
  <c r="H272" i="51"/>
  <c r="H273" i="51"/>
  <c r="H274" i="51"/>
  <c r="H275" i="51"/>
  <c r="H276" i="51"/>
  <c r="H277" i="51"/>
  <c r="H278" i="51"/>
  <c r="H279" i="51"/>
  <c r="H280" i="51"/>
  <c r="H281" i="51"/>
  <c r="H282" i="51"/>
  <c r="H283" i="51"/>
  <c r="H284" i="51"/>
  <c r="H285" i="51"/>
  <c r="H286" i="51"/>
  <c r="H287" i="51"/>
  <c r="H288" i="51"/>
  <c r="H289" i="51"/>
  <c r="H290" i="51"/>
  <c r="H291" i="51"/>
  <c r="H292" i="51"/>
  <c r="H232" i="51"/>
  <c r="G292" i="51"/>
  <c r="G291" i="51"/>
  <c r="G290" i="51"/>
  <c r="G289" i="51"/>
  <c r="G288" i="51"/>
  <c r="G287" i="51"/>
  <c r="G286" i="51"/>
  <c r="G285" i="51"/>
  <c r="G284" i="51"/>
  <c r="G283" i="51"/>
  <c r="G282" i="51"/>
  <c r="G281" i="51"/>
  <c r="G280" i="51"/>
  <c r="G279" i="51"/>
  <c r="G278" i="51"/>
  <c r="G277" i="51"/>
  <c r="G276" i="51"/>
  <c r="G275" i="51"/>
  <c r="G274" i="51"/>
  <c r="G273" i="51"/>
  <c r="G272" i="51"/>
  <c r="G271" i="51"/>
  <c r="G270" i="51"/>
  <c r="G269" i="51"/>
  <c r="G268" i="51"/>
  <c r="G267" i="51"/>
  <c r="G266" i="51"/>
  <c r="G265" i="51"/>
  <c r="G264" i="51"/>
  <c r="G263" i="51"/>
  <c r="G262" i="51"/>
  <c r="G261" i="51"/>
  <c r="G260" i="51"/>
  <c r="G259" i="51"/>
  <c r="G258" i="51"/>
  <c r="G257" i="51"/>
  <c r="G256" i="51"/>
  <c r="G255" i="51"/>
  <c r="G254" i="51"/>
  <c r="G253" i="51"/>
  <c r="G252" i="51"/>
  <c r="G251" i="51"/>
  <c r="G250" i="51"/>
  <c r="G249" i="5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3" i="51"/>
  <c r="G232" i="51"/>
  <c r="G130" i="51"/>
  <c r="G131" i="51"/>
  <c r="F216" i="51" l="1"/>
  <c r="D216" i="51"/>
  <c r="F215" i="51"/>
  <c r="D215" i="51"/>
  <c r="F214" i="51"/>
  <c r="D214" i="51"/>
  <c r="F213" i="51"/>
  <c r="D213" i="51"/>
  <c r="F212" i="51"/>
  <c r="D212" i="51"/>
  <c r="F211" i="51"/>
  <c r="D211" i="51"/>
  <c r="F210" i="51"/>
  <c r="D210" i="51"/>
  <c r="F209" i="51"/>
  <c r="D209" i="51"/>
  <c r="F208" i="51"/>
  <c r="D208" i="51"/>
  <c r="F207" i="51"/>
  <c r="D207" i="51"/>
  <c r="F206" i="51"/>
  <c r="D206" i="51"/>
  <c r="F205" i="51"/>
  <c r="D205" i="51"/>
  <c r="F204" i="51"/>
  <c r="D204" i="51"/>
  <c r="F203" i="51"/>
  <c r="D203" i="51"/>
  <c r="F202" i="51"/>
  <c r="D202" i="51"/>
  <c r="F201" i="51"/>
  <c r="D201" i="51"/>
  <c r="F200" i="51"/>
  <c r="D200" i="51"/>
  <c r="F199" i="51"/>
  <c r="D199" i="51"/>
  <c r="F198" i="51"/>
  <c r="D198" i="51"/>
  <c r="F197" i="51"/>
  <c r="D197" i="51"/>
  <c r="F196" i="51"/>
  <c r="D196" i="51"/>
  <c r="F195" i="51"/>
  <c r="D195" i="51"/>
  <c r="F194" i="51"/>
  <c r="D194" i="51"/>
  <c r="F193" i="51"/>
  <c r="D193" i="51"/>
  <c r="F192" i="51"/>
  <c r="D192" i="51"/>
  <c r="F191" i="51"/>
  <c r="D191" i="51"/>
  <c r="F190" i="51"/>
  <c r="D190" i="51"/>
  <c r="F189" i="51"/>
  <c r="D189" i="51"/>
  <c r="F188" i="51"/>
  <c r="D188" i="51"/>
  <c r="F187" i="51"/>
  <c r="D187" i="51"/>
  <c r="F186" i="51"/>
  <c r="D186" i="51"/>
  <c r="F185" i="51"/>
  <c r="D185" i="51"/>
  <c r="F184" i="51"/>
  <c r="D184" i="51"/>
  <c r="F183" i="51"/>
  <c r="D183" i="51"/>
  <c r="F182" i="51"/>
  <c r="D182" i="51"/>
  <c r="F181" i="51"/>
  <c r="D181" i="51"/>
  <c r="F180" i="51"/>
  <c r="D180" i="51"/>
  <c r="F179" i="51"/>
  <c r="D179" i="51"/>
  <c r="F178" i="51"/>
  <c r="D178" i="51"/>
  <c r="F177" i="51"/>
  <c r="D177" i="51"/>
  <c r="F176" i="51"/>
  <c r="D176" i="51"/>
  <c r="F175" i="51"/>
  <c r="D175" i="51"/>
  <c r="F174" i="51"/>
  <c r="D174" i="51"/>
  <c r="F173" i="51"/>
  <c r="D173" i="51"/>
  <c r="F172" i="51"/>
  <c r="D172" i="51"/>
  <c r="F171" i="51"/>
  <c r="D171" i="51"/>
  <c r="F170" i="51"/>
  <c r="D170" i="51"/>
  <c r="F169" i="51"/>
  <c r="D169" i="51"/>
  <c r="F168" i="51"/>
  <c r="D168" i="51"/>
  <c r="F167" i="51"/>
  <c r="D167" i="51"/>
  <c r="F166" i="51"/>
  <c r="D166" i="51"/>
  <c r="F165" i="51"/>
  <c r="D165" i="51"/>
  <c r="F164" i="51"/>
  <c r="D164" i="51"/>
  <c r="F163" i="51"/>
  <c r="D163" i="51"/>
  <c r="F162" i="51"/>
  <c r="D162" i="51"/>
  <c r="F161" i="51"/>
  <c r="D161" i="51"/>
  <c r="F160" i="51"/>
  <c r="D160" i="51"/>
  <c r="F159" i="51"/>
  <c r="D159" i="51"/>
  <c r="F158" i="51"/>
  <c r="D158" i="51"/>
  <c r="F157" i="51"/>
  <c r="D157" i="51"/>
  <c r="F156" i="51"/>
  <c r="D156" i="51"/>
  <c r="G21" i="51" l="1"/>
  <c r="C128" i="51" s="1"/>
  <c r="F128" i="51" s="1"/>
  <c r="G20" i="51"/>
  <c r="C106" i="51" s="1"/>
  <c r="F106" i="51" s="1"/>
  <c r="G19" i="51"/>
  <c r="C94" i="51" s="1"/>
  <c r="F94" i="51" s="1"/>
  <c r="G18" i="51"/>
  <c r="C82" i="51" s="1"/>
  <c r="F82" i="51" s="1"/>
  <c r="G17" i="51"/>
  <c r="C70" i="51" s="1"/>
  <c r="G16" i="51"/>
  <c r="C58" i="51" s="1"/>
  <c r="F58" i="51" s="1"/>
  <c r="G15" i="51"/>
  <c r="C46" i="51" s="1"/>
  <c r="F46" i="51" s="1"/>
  <c r="G14" i="51"/>
  <c r="C34" i="51" s="1"/>
  <c r="F34" i="51" s="1"/>
  <c r="G13" i="51"/>
  <c r="C30" i="51" s="1"/>
  <c r="F30" i="51" s="1"/>
  <c r="E70" i="51" l="1"/>
  <c r="F70" i="51"/>
  <c r="E94" i="51"/>
  <c r="G94" i="51" s="1"/>
  <c r="D258" i="51" s="1"/>
  <c r="C95" i="51"/>
  <c r="C83" i="51"/>
  <c r="F83" i="51" s="1"/>
  <c r="E82" i="51"/>
  <c r="G82" i="51" s="1"/>
  <c r="D246" i="51" s="1"/>
  <c r="C107" i="51"/>
  <c r="F107" i="51" s="1"/>
  <c r="E106" i="51"/>
  <c r="G106" i="51" s="1"/>
  <c r="D270" i="51" s="1"/>
  <c r="E46" i="51"/>
  <c r="G46" i="51" s="1"/>
  <c r="C118" i="51"/>
  <c r="C35" i="51"/>
  <c r="F35" i="51" s="1"/>
  <c r="E34" i="51"/>
  <c r="G34" i="51" s="1"/>
  <c r="C59" i="51"/>
  <c r="F59" i="51" s="1"/>
  <c r="E58" i="51"/>
  <c r="G58" i="51" s="1"/>
  <c r="C31" i="51"/>
  <c r="F31" i="51" s="1"/>
  <c r="C47" i="51"/>
  <c r="F47" i="51" s="1"/>
  <c r="C71" i="51"/>
  <c r="C119" i="51"/>
  <c r="F104" i="49"/>
  <c r="D104" i="49"/>
  <c r="F103" i="49"/>
  <c r="D103" i="49"/>
  <c r="F102" i="49"/>
  <c r="D102" i="49"/>
  <c r="F101" i="49"/>
  <c r="D101" i="49"/>
  <c r="F100" i="49"/>
  <c r="D100" i="49"/>
  <c r="F99" i="49"/>
  <c r="D99" i="49"/>
  <c r="F98" i="49"/>
  <c r="D98" i="49"/>
  <c r="F97" i="49"/>
  <c r="D97" i="49"/>
  <c r="F96" i="49"/>
  <c r="D96" i="49"/>
  <c r="F95" i="49"/>
  <c r="D95" i="49"/>
  <c r="F94" i="49"/>
  <c r="D94" i="49"/>
  <c r="F93" i="49"/>
  <c r="D93" i="49"/>
  <c r="F92" i="49"/>
  <c r="D92" i="49"/>
  <c r="G70" i="51" l="1"/>
  <c r="D234" i="51" s="1"/>
  <c r="E71" i="51"/>
  <c r="F71" i="51"/>
  <c r="E119" i="51"/>
  <c r="F119" i="51"/>
  <c r="E118" i="51"/>
  <c r="F118" i="51"/>
  <c r="E95" i="51"/>
  <c r="F95" i="51"/>
  <c r="C96" i="51"/>
  <c r="C108" i="51"/>
  <c r="F108" i="51" s="1"/>
  <c r="E107" i="51"/>
  <c r="G107" i="51" s="1"/>
  <c r="D271" i="51" s="1"/>
  <c r="C84" i="51"/>
  <c r="F84" i="51" s="1"/>
  <c r="E83" i="51"/>
  <c r="G83" i="51" s="1"/>
  <c r="D247" i="51" s="1"/>
  <c r="C120" i="51"/>
  <c r="C97" i="51"/>
  <c r="C48" i="51"/>
  <c r="F48" i="51" s="1"/>
  <c r="E47" i="51"/>
  <c r="G47" i="51" s="1"/>
  <c r="C36" i="51"/>
  <c r="F36" i="51" s="1"/>
  <c r="E35" i="51"/>
  <c r="G35" i="51" s="1"/>
  <c r="C72" i="51"/>
  <c r="E30" i="51"/>
  <c r="G30" i="51" s="1"/>
  <c r="C32" i="51"/>
  <c r="F32" i="51" s="1"/>
  <c r="E31" i="51"/>
  <c r="G31" i="51" s="1"/>
  <c r="E59" i="51"/>
  <c r="G59" i="51" s="1"/>
  <c r="C60" i="51"/>
  <c r="F60" i="51" s="1"/>
  <c r="G33" i="49"/>
  <c r="G16" i="49"/>
  <c r="H138" i="49"/>
  <c r="H139" i="49"/>
  <c r="H140" i="49"/>
  <c r="H141" i="49"/>
  <c r="H142" i="49"/>
  <c r="H143" i="49"/>
  <c r="H144" i="49"/>
  <c r="H145" i="49"/>
  <c r="H146" i="49"/>
  <c r="H147" i="49"/>
  <c r="H148" i="49"/>
  <c r="G148" i="49"/>
  <c r="G95" i="51" l="1"/>
  <c r="D259" i="51" s="1"/>
  <c r="G118" i="51"/>
  <c r="D282" i="51" s="1"/>
  <c r="G119" i="51"/>
  <c r="D283" i="51" s="1"/>
  <c r="G71" i="51"/>
  <c r="D235" i="51" s="1"/>
  <c r="E97" i="51"/>
  <c r="F97" i="51"/>
  <c r="E96" i="51"/>
  <c r="F96" i="51"/>
  <c r="E72" i="51"/>
  <c r="F72" i="51"/>
  <c r="E120" i="51"/>
  <c r="F120" i="51"/>
  <c r="C85" i="51"/>
  <c r="F85" i="51" s="1"/>
  <c r="E84" i="51"/>
  <c r="G84" i="51" s="1"/>
  <c r="D248" i="51" s="1"/>
  <c r="C109" i="51"/>
  <c r="F109" i="51" s="1"/>
  <c r="E108" i="51"/>
  <c r="G108" i="51" s="1"/>
  <c r="D272" i="51" s="1"/>
  <c r="C61" i="51"/>
  <c r="F61" i="51" s="1"/>
  <c r="E60" i="51"/>
  <c r="G60" i="51" s="1"/>
  <c r="C33" i="51"/>
  <c r="F33" i="51" s="1"/>
  <c r="D32" i="51"/>
  <c r="C73" i="51"/>
  <c r="C37" i="51"/>
  <c r="F37" i="51" s="1"/>
  <c r="E36" i="51"/>
  <c r="G36" i="51" s="1"/>
  <c r="C98" i="51"/>
  <c r="E48" i="51"/>
  <c r="G48" i="51" s="1"/>
  <c r="C49" i="51"/>
  <c r="F49" i="51" s="1"/>
  <c r="C121" i="51"/>
  <c r="C113" i="49"/>
  <c r="D113" i="49" s="1"/>
  <c r="D70" i="49"/>
  <c r="G147" i="49"/>
  <c r="G146" i="49"/>
  <c r="G145" i="49"/>
  <c r="G144" i="49"/>
  <c r="G143" i="49"/>
  <c r="G142" i="49"/>
  <c r="G141" i="49"/>
  <c r="G140" i="49"/>
  <c r="G139" i="49"/>
  <c r="G138" i="49"/>
  <c r="G69" i="49"/>
  <c r="G68" i="49"/>
  <c r="G67" i="49"/>
  <c r="G66" i="49"/>
  <c r="G64" i="49"/>
  <c r="G63" i="49"/>
  <c r="G62" i="49"/>
  <c r="G61" i="49"/>
  <c r="G60" i="49"/>
  <c r="G59" i="49"/>
  <c r="G57" i="49"/>
  <c r="G56" i="49"/>
  <c r="G55" i="49"/>
  <c r="G54" i="49"/>
  <c r="G52" i="49"/>
  <c r="G51" i="49"/>
  <c r="G50" i="49"/>
  <c r="G49" i="49"/>
  <c r="G48" i="49"/>
  <c r="G47" i="49"/>
  <c r="G45" i="49"/>
  <c r="G44" i="49"/>
  <c r="G43" i="49"/>
  <c r="G42" i="49"/>
  <c r="G40" i="49"/>
  <c r="G39" i="49"/>
  <c r="G38" i="49"/>
  <c r="G37" i="49"/>
  <c r="G36" i="49"/>
  <c r="G35" i="49"/>
  <c r="G32" i="49"/>
  <c r="G17" i="49"/>
  <c r="C114" i="49" s="1"/>
  <c r="D60" i="49"/>
  <c r="G15" i="49"/>
  <c r="D48" i="49" s="1"/>
  <c r="G14" i="49"/>
  <c r="D36" i="49" s="1"/>
  <c r="G13" i="49"/>
  <c r="G120" i="51" l="1"/>
  <c r="D284" i="51" s="1"/>
  <c r="G72" i="51"/>
  <c r="D236" i="51" s="1"/>
  <c r="G96" i="51"/>
  <c r="D260" i="51" s="1"/>
  <c r="G97" i="51"/>
  <c r="D261" i="51" s="1"/>
  <c r="E121" i="51"/>
  <c r="F121" i="51"/>
  <c r="E73" i="51"/>
  <c r="F73" i="51"/>
  <c r="E98" i="51"/>
  <c r="F98" i="51"/>
  <c r="E32" i="51"/>
  <c r="G32" i="51" s="1"/>
  <c r="C110" i="51"/>
  <c r="F110" i="51" s="1"/>
  <c r="E109" i="51"/>
  <c r="G109" i="51" s="1"/>
  <c r="D273" i="51" s="1"/>
  <c r="C86" i="51"/>
  <c r="F86" i="51" s="1"/>
  <c r="E85" i="51"/>
  <c r="G85" i="51" s="1"/>
  <c r="D249" i="51" s="1"/>
  <c r="C122" i="51"/>
  <c r="C50" i="51"/>
  <c r="F50" i="51" s="1"/>
  <c r="E49" i="51"/>
  <c r="G49" i="51" s="1"/>
  <c r="C99" i="51"/>
  <c r="E37" i="51"/>
  <c r="G37" i="51" s="1"/>
  <c r="C38" i="51"/>
  <c r="F38" i="51" s="1"/>
  <c r="E33" i="51"/>
  <c r="G33" i="51" s="1"/>
  <c r="C74" i="51"/>
  <c r="C62" i="51"/>
  <c r="F62" i="51" s="1"/>
  <c r="E61" i="51"/>
  <c r="G61" i="51" s="1"/>
  <c r="I161" i="49"/>
  <c r="K161" i="49" s="1"/>
  <c r="D32" i="49"/>
  <c r="D34" i="49"/>
  <c r="E114" i="49"/>
  <c r="C115" i="49"/>
  <c r="D49" i="49"/>
  <c r="E48" i="49"/>
  <c r="D37" i="49"/>
  <c r="E36" i="49"/>
  <c r="H36" i="49" s="1"/>
  <c r="D61" i="49"/>
  <c r="E60" i="49"/>
  <c r="H60" i="49" s="1"/>
  <c r="G98" i="51" l="1"/>
  <c r="D262" i="51" s="1"/>
  <c r="G73" i="51"/>
  <c r="D237" i="51" s="1"/>
  <c r="G121" i="51"/>
  <c r="D285" i="51" s="1"/>
  <c r="E122" i="51"/>
  <c r="F122" i="51"/>
  <c r="E74" i="51"/>
  <c r="F74" i="51"/>
  <c r="E99" i="51"/>
  <c r="F99" i="51"/>
  <c r="C87" i="51"/>
  <c r="F87" i="51" s="1"/>
  <c r="E86" i="51"/>
  <c r="G86" i="51" s="1"/>
  <c r="D250" i="51" s="1"/>
  <c r="C111" i="51"/>
  <c r="F111" i="51" s="1"/>
  <c r="E110" i="51"/>
  <c r="G110" i="51" s="1"/>
  <c r="D274" i="51" s="1"/>
  <c r="C63" i="51"/>
  <c r="E62" i="51"/>
  <c r="G62" i="51" s="1"/>
  <c r="C100" i="51"/>
  <c r="C75" i="51"/>
  <c r="C39" i="51"/>
  <c r="E38" i="51"/>
  <c r="G38" i="51" s="1"/>
  <c r="C51" i="51"/>
  <c r="E50" i="51"/>
  <c r="G50" i="51" s="1"/>
  <c r="C123" i="51"/>
  <c r="E115" i="49"/>
  <c r="C116" i="49"/>
  <c r="H48" i="49"/>
  <c r="D33" i="49"/>
  <c r="E33" i="49" s="1"/>
  <c r="H33" i="49" s="1"/>
  <c r="F114" i="49"/>
  <c r="G114" i="49" s="1"/>
  <c r="D139" i="49" s="1"/>
  <c r="D50" i="49"/>
  <c r="E49" i="49"/>
  <c r="H49" i="49" s="1"/>
  <c r="D62" i="49"/>
  <c r="E61" i="49"/>
  <c r="H61" i="49" s="1"/>
  <c r="D38" i="49"/>
  <c r="E37" i="49"/>
  <c r="H37" i="49" s="1"/>
  <c r="G99" i="51" l="1"/>
  <c r="D263" i="51" s="1"/>
  <c r="G74" i="51"/>
  <c r="D238" i="51" s="1"/>
  <c r="G122" i="51"/>
  <c r="D286" i="51" s="1"/>
  <c r="E75" i="51"/>
  <c r="F75" i="51"/>
  <c r="E123" i="51"/>
  <c r="F123" i="51"/>
  <c r="E51" i="51"/>
  <c r="F51" i="51"/>
  <c r="E39" i="51"/>
  <c r="F39" i="51"/>
  <c r="E100" i="51"/>
  <c r="F100" i="51"/>
  <c r="E63" i="51"/>
  <c r="F63" i="51"/>
  <c r="C112" i="51"/>
  <c r="F112" i="51" s="1"/>
  <c r="E111" i="51"/>
  <c r="G111" i="51" s="1"/>
  <c r="D275" i="51" s="1"/>
  <c r="C88" i="51"/>
  <c r="F88" i="51" s="1"/>
  <c r="E87" i="51"/>
  <c r="G87" i="51" s="1"/>
  <c r="D251" i="51" s="1"/>
  <c r="C40" i="51"/>
  <c r="F40" i="51" s="1"/>
  <c r="C76" i="51"/>
  <c r="C101" i="51"/>
  <c r="C64" i="51"/>
  <c r="F64" i="51" s="1"/>
  <c r="C124" i="51"/>
  <c r="C52" i="51"/>
  <c r="F52" i="51" s="1"/>
  <c r="F115" i="49"/>
  <c r="G115" i="49" s="1"/>
  <c r="D140" i="49" s="1"/>
  <c r="C117" i="49"/>
  <c r="E116" i="49"/>
  <c r="D39" i="49"/>
  <c r="E38" i="49"/>
  <c r="H38" i="49" s="1"/>
  <c r="D63" i="49"/>
  <c r="E62" i="49"/>
  <c r="H62" i="49" s="1"/>
  <c r="D51" i="49"/>
  <c r="E50" i="49"/>
  <c r="H50" i="49" s="1"/>
  <c r="G63" i="51" l="1"/>
  <c r="G100" i="51"/>
  <c r="D264" i="51" s="1"/>
  <c r="G39" i="51"/>
  <c r="G51" i="51"/>
  <c r="G123" i="51"/>
  <c r="D287" i="51" s="1"/>
  <c r="G75" i="51"/>
  <c r="D239" i="51" s="1"/>
  <c r="E124" i="51"/>
  <c r="F124" i="51"/>
  <c r="E101" i="51"/>
  <c r="F101" i="51"/>
  <c r="E76" i="51"/>
  <c r="F76" i="51"/>
  <c r="C89" i="51"/>
  <c r="F89" i="51" s="1"/>
  <c r="E88" i="51"/>
  <c r="G88" i="51" s="1"/>
  <c r="D252" i="51" s="1"/>
  <c r="C113" i="51"/>
  <c r="F113" i="51" s="1"/>
  <c r="E112" i="51"/>
  <c r="G112" i="51" s="1"/>
  <c r="D276" i="51" s="1"/>
  <c r="C53" i="51"/>
  <c r="F53" i="51" s="1"/>
  <c r="E52" i="51"/>
  <c r="G52" i="51" s="1"/>
  <c r="C102" i="51"/>
  <c r="C77" i="51"/>
  <c r="C125" i="51"/>
  <c r="C65" i="51"/>
  <c r="F65" i="51" s="1"/>
  <c r="E64" i="51"/>
  <c r="G64" i="51" s="1"/>
  <c r="E40" i="51"/>
  <c r="G40" i="51" s="1"/>
  <c r="C41" i="51"/>
  <c r="F41" i="51" s="1"/>
  <c r="F116" i="49"/>
  <c r="G116" i="49" s="1"/>
  <c r="D141" i="49" s="1"/>
  <c r="C118" i="49"/>
  <c r="E117" i="49"/>
  <c r="D52" i="49"/>
  <c r="E51" i="49"/>
  <c r="H51" i="49" s="1"/>
  <c r="D64" i="49"/>
  <c r="E63" i="49"/>
  <c r="H63" i="49" s="1"/>
  <c r="D40" i="49"/>
  <c r="E39" i="49"/>
  <c r="H39" i="49" s="1"/>
  <c r="G76" i="51" l="1"/>
  <c r="D240" i="51" s="1"/>
  <c r="G101" i="51"/>
  <c r="D265" i="51" s="1"/>
  <c r="G124" i="51"/>
  <c r="D288" i="51" s="1"/>
  <c r="E125" i="51"/>
  <c r="F125" i="51"/>
  <c r="E102" i="51"/>
  <c r="F102" i="51"/>
  <c r="E77" i="51"/>
  <c r="F77" i="51"/>
  <c r="C114" i="51"/>
  <c r="F114" i="51" s="1"/>
  <c r="E113" i="51"/>
  <c r="G113" i="51" s="1"/>
  <c r="D277" i="51" s="1"/>
  <c r="C90" i="51"/>
  <c r="F90" i="51" s="1"/>
  <c r="E89" i="51"/>
  <c r="G89" i="51" s="1"/>
  <c r="D253" i="51" s="1"/>
  <c r="C42" i="51"/>
  <c r="F42" i="51" s="1"/>
  <c r="E41" i="51"/>
  <c r="G41" i="51" s="1"/>
  <c r="C66" i="51"/>
  <c r="F66" i="51" s="1"/>
  <c r="E65" i="51"/>
  <c r="G65" i="51" s="1"/>
  <c r="C126" i="51"/>
  <c r="C78" i="51"/>
  <c r="C103" i="51"/>
  <c r="C54" i="51"/>
  <c r="F54" i="51" s="1"/>
  <c r="E53" i="51"/>
  <c r="G53" i="51" s="1"/>
  <c r="C119" i="49"/>
  <c r="D119" i="49" s="1"/>
  <c r="E118" i="49"/>
  <c r="F117" i="49"/>
  <c r="G117" i="49" s="1"/>
  <c r="D142" i="49" s="1"/>
  <c r="D41" i="49"/>
  <c r="E40" i="49"/>
  <c r="H40" i="49" s="1"/>
  <c r="D65" i="49"/>
  <c r="E64" i="49"/>
  <c r="H64" i="49" s="1"/>
  <c r="D53" i="49"/>
  <c r="E52" i="49"/>
  <c r="H52" i="49" s="1"/>
  <c r="G77" i="51" l="1"/>
  <c r="D241" i="51" s="1"/>
  <c r="G102" i="51"/>
  <c r="D266" i="51" s="1"/>
  <c r="G125" i="51"/>
  <c r="D289" i="51" s="1"/>
  <c r="E103" i="51"/>
  <c r="F103" i="51"/>
  <c r="E126" i="51"/>
  <c r="F126" i="51"/>
  <c r="E78" i="51"/>
  <c r="F78" i="51"/>
  <c r="C91" i="51"/>
  <c r="F91" i="51" s="1"/>
  <c r="E90" i="51"/>
  <c r="G90" i="51" s="1"/>
  <c r="D254" i="51" s="1"/>
  <c r="C115" i="51"/>
  <c r="F115" i="51" s="1"/>
  <c r="E114" i="51"/>
  <c r="G114" i="51" s="1"/>
  <c r="D278" i="51" s="1"/>
  <c r="C55" i="51"/>
  <c r="F55" i="51" s="1"/>
  <c r="E54" i="51"/>
  <c r="G54" i="51" s="1"/>
  <c r="C104" i="51"/>
  <c r="F104" i="51" s="1"/>
  <c r="C79" i="51"/>
  <c r="C127" i="51"/>
  <c r="F127" i="51" s="1"/>
  <c r="C43" i="51"/>
  <c r="F43" i="51" s="1"/>
  <c r="E42" i="51"/>
  <c r="G42" i="51" s="1"/>
  <c r="E66" i="51"/>
  <c r="G66" i="51" s="1"/>
  <c r="C67" i="51"/>
  <c r="F67" i="51" s="1"/>
  <c r="F118" i="49"/>
  <c r="G118" i="49" s="1"/>
  <c r="D143" i="49" s="1"/>
  <c r="C120" i="49"/>
  <c r="E119" i="49"/>
  <c r="D54" i="49"/>
  <c r="G53" i="49"/>
  <c r="E53" i="49"/>
  <c r="D66" i="49"/>
  <c r="G65" i="49"/>
  <c r="E65" i="49"/>
  <c r="D42" i="49"/>
  <c r="G41" i="49"/>
  <c r="E41" i="49"/>
  <c r="G78" i="51" l="1"/>
  <c r="D242" i="51" s="1"/>
  <c r="G126" i="51"/>
  <c r="D290" i="51" s="1"/>
  <c r="G103" i="51"/>
  <c r="D267" i="51" s="1"/>
  <c r="E79" i="51"/>
  <c r="F79" i="51"/>
  <c r="E127" i="51"/>
  <c r="G127" i="51" s="1"/>
  <c r="D291" i="51" s="1"/>
  <c r="C116" i="51"/>
  <c r="F116" i="51" s="1"/>
  <c r="E115" i="51"/>
  <c r="G115" i="51" s="1"/>
  <c r="D279" i="51" s="1"/>
  <c r="C92" i="51"/>
  <c r="F92" i="51" s="1"/>
  <c r="E91" i="51"/>
  <c r="G91" i="51" s="1"/>
  <c r="D255" i="51" s="1"/>
  <c r="C44" i="51"/>
  <c r="F44" i="51" s="1"/>
  <c r="E43" i="51"/>
  <c r="G43" i="51" s="1"/>
  <c r="D128" i="51"/>
  <c r="E128" i="51" s="1"/>
  <c r="G128" i="51" s="1"/>
  <c r="D292" i="51" s="1"/>
  <c r="C68" i="51"/>
  <c r="E67" i="51"/>
  <c r="G67" i="51" s="1"/>
  <c r="C80" i="51"/>
  <c r="F80" i="51" s="1"/>
  <c r="C105" i="51"/>
  <c r="D104" i="51"/>
  <c r="E104" i="51" s="1"/>
  <c r="G104" i="51" s="1"/>
  <c r="D268" i="51" s="1"/>
  <c r="E55" i="51"/>
  <c r="G55" i="51" s="1"/>
  <c r="C56" i="51"/>
  <c r="F56" i="51" s="1"/>
  <c r="C121" i="49"/>
  <c r="E120" i="49"/>
  <c r="F119" i="49"/>
  <c r="G119" i="49" s="1"/>
  <c r="D144" i="49" s="1"/>
  <c r="H53" i="49"/>
  <c r="H41" i="49"/>
  <c r="H65" i="49"/>
  <c r="E66" i="49"/>
  <c r="H66" i="49" s="1"/>
  <c r="D67" i="49"/>
  <c r="E42" i="49"/>
  <c r="D43" i="49"/>
  <c r="E54" i="49"/>
  <c r="H54" i="49" s="1"/>
  <c r="D55" i="49"/>
  <c r="G79" i="51" l="1"/>
  <c r="D243" i="51" s="1"/>
  <c r="F68" i="51"/>
  <c r="D232" i="51"/>
  <c r="E232" i="51" s="1"/>
  <c r="E105" i="51"/>
  <c r="F105" i="51"/>
  <c r="C93" i="51"/>
  <c r="D92" i="51"/>
  <c r="E92" i="51" s="1"/>
  <c r="G92" i="51" s="1"/>
  <c r="D256" i="51" s="1"/>
  <c r="C117" i="51"/>
  <c r="D116" i="51"/>
  <c r="E116" i="51" s="1"/>
  <c r="G116" i="51" s="1"/>
  <c r="D280" i="51" s="1"/>
  <c r="C57" i="51"/>
  <c r="F57" i="51" s="1"/>
  <c r="D56" i="51"/>
  <c r="E56" i="51" s="1"/>
  <c r="G56" i="51" s="1"/>
  <c r="C81" i="51"/>
  <c r="D80" i="51"/>
  <c r="C69" i="51"/>
  <c r="D68" i="51"/>
  <c r="E68" i="51" s="1"/>
  <c r="D44" i="51"/>
  <c r="C45" i="51"/>
  <c r="C122" i="49"/>
  <c r="E121" i="49"/>
  <c r="F120" i="49"/>
  <c r="G120" i="49" s="1"/>
  <c r="D145" i="49" s="1"/>
  <c r="H42" i="49"/>
  <c r="E113" i="49"/>
  <c r="D56" i="49"/>
  <c r="E55" i="49"/>
  <c r="H55" i="49" s="1"/>
  <c r="D44" i="49"/>
  <c r="E43" i="49"/>
  <c r="H43" i="49" s="1"/>
  <c r="D68" i="49"/>
  <c r="E67" i="49"/>
  <c r="H67" i="49" s="1"/>
  <c r="H127" i="51" l="1"/>
  <c r="G68" i="51"/>
  <c r="I232" i="51"/>
  <c r="G105" i="51"/>
  <c r="D269" i="51" s="1"/>
  <c r="G140" i="51"/>
  <c r="F69" i="51"/>
  <c r="E81" i="51"/>
  <c r="F81" i="51"/>
  <c r="E117" i="51"/>
  <c r="F117" i="51"/>
  <c r="E93" i="51"/>
  <c r="F93" i="51"/>
  <c r="D130" i="51"/>
  <c r="F45" i="51"/>
  <c r="E80" i="51"/>
  <c r="G80" i="51" s="1"/>
  <c r="D244" i="51" s="1"/>
  <c r="I127" i="51"/>
  <c r="H69" i="51"/>
  <c r="G139" i="51" s="1"/>
  <c r="I69" i="51"/>
  <c r="E69" i="51"/>
  <c r="E44" i="51"/>
  <c r="G44" i="51" s="1"/>
  <c r="D129" i="51"/>
  <c r="D131" i="51"/>
  <c r="C129" i="51"/>
  <c r="C123" i="49"/>
  <c r="E122" i="49"/>
  <c r="F121" i="49"/>
  <c r="G121" i="49" s="1"/>
  <c r="D146" i="49" s="1"/>
  <c r="F113" i="49"/>
  <c r="E68" i="49"/>
  <c r="H68" i="49" s="1"/>
  <c r="D69" i="49"/>
  <c r="E44" i="49"/>
  <c r="H44" i="49" s="1"/>
  <c r="D45" i="49"/>
  <c r="E56" i="49"/>
  <c r="H56" i="49" s="1"/>
  <c r="D57" i="49"/>
  <c r="G69" i="51" l="1"/>
  <c r="D233" i="51" s="1"/>
  <c r="E233" i="51" s="1"/>
  <c r="G93" i="51"/>
  <c r="D257" i="51" s="1"/>
  <c r="G117" i="51"/>
  <c r="D281" i="51" s="1"/>
  <c r="G81" i="51"/>
  <c r="D245" i="51" s="1"/>
  <c r="F129" i="51"/>
  <c r="J139" i="51"/>
  <c r="J140" i="51"/>
  <c r="J69" i="51"/>
  <c r="H139" i="51"/>
  <c r="I139" i="51" s="1"/>
  <c r="J127" i="51"/>
  <c r="H140" i="51"/>
  <c r="I140" i="51" s="1"/>
  <c r="K140" i="51" s="1"/>
  <c r="E57" i="51"/>
  <c r="G57" i="51" s="1"/>
  <c r="E45" i="51"/>
  <c r="G45" i="51" s="1"/>
  <c r="C124" i="49"/>
  <c r="G160" i="49" s="1"/>
  <c r="D123" i="49"/>
  <c r="D124" i="49" s="1"/>
  <c r="G113" i="49"/>
  <c r="D138" i="49" s="1"/>
  <c r="E138" i="49" s="1"/>
  <c r="F122" i="49"/>
  <c r="G122" i="49" s="1"/>
  <c r="D147" i="49" s="1"/>
  <c r="D58" i="49"/>
  <c r="E57" i="49"/>
  <c r="H57" i="49" s="1"/>
  <c r="D46" i="49"/>
  <c r="E45" i="49"/>
  <c r="H45" i="49" s="1"/>
  <c r="J71" i="49"/>
  <c r="E32" i="49"/>
  <c r="E69" i="49"/>
  <c r="H69" i="49" s="1"/>
  <c r="E234" i="51" l="1"/>
  <c r="I233" i="51"/>
  <c r="H141" i="51"/>
  <c r="E129" i="51"/>
  <c r="G129" i="51" s="1"/>
  <c r="K139" i="51"/>
  <c r="E150" i="51" s="1"/>
  <c r="G156" i="51" s="1"/>
  <c r="E123" i="49"/>
  <c r="E124" i="49" s="1"/>
  <c r="E139" i="49"/>
  <c r="I138" i="49"/>
  <c r="I160" i="49"/>
  <c r="F123" i="49"/>
  <c r="G123" i="49" s="1"/>
  <c r="D148" i="49" s="1"/>
  <c r="H32" i="49"/>
  <c r="G70" i="49"/>
  <c r="E70" i="49"/>
  <c r="D35" i="49"/>
  <c r="E77" i="49" s="1"/>
  <c r="G156" i="49" s="1"/>
  <c r="E34" i="49"/>
  <c r="F34" i="49"/>
  <c r="D47" i="49"/>
  <c r="F46" i="49"/>
  <c r="G46" i="49" s="1"/>
  <c r="E46" i="49"/>
  <c r="D59" i="49"/>
  <c r="E59" i="49" s="1"/>
  <c r="H59" i="49" s="1"/>
  <c r="F58" i="49"/>
  <c r="G58" i="49" s="1"/>
  <c r="E58" i="49"/>
  <c r="E235" i="51" l="1"/>
  <c r="I234" i="51"/>
  <c r="G157" i="51"/>
  <c r="H157" i="51" s="1"/>
  <c r="H156" i="51"/>
  <c r="G141" i="51"/>
  <c r="J141" i="51"/>
  <c r="G158" i="51"/>
  <c r="E140" i="49"/>
  <c r="I139" i="49"/>
  <c r="G124" i="49"/>
  <c r="F124" i="49"/>
  <c r="J160" i="49"/>
  <c r="K160" i="49" s="1"/>
  <c r="E47" i="49"/>
  <c r="H47" i="49" s="1"/>
  <c r="E78" i="49"/>
  <c r="E79" i="49"/>
  <c r="F71" i="49"/>
  <c r="E80" i="49" s="1"/>
  <c r="G159" i="49" s="1"/>
  <c r="E35" i="49"/>
  <c r="H35" i="49" s="1"/>
  <c r="D71" i="49"/>
  <c r="H58" i="49"/>
  <c r="H46" i="49"/>
  <c r="H70" i="49"/>
  <c r="G34" i="49"/>
  <c r="G71" i="49" s="1"/>
  <c r="E236" i="51" l="1"/>
  <c r="I235" i="51"/>
  <c r="K141" i="51"/>
  <c r="I141" i="51"/>
  <c r="G159" i="51"/>
  <c r="H158" i="51"/>
  <c r="E141" i="49"/>
  <c r="I140" i="49"/>
  <c r="G157" i="49"/>
  <c r="F77" i="49"/>
  <c r="E81" i="49"/>
  <c r="F79" i="49"/>
  <c r="H158" i="49" s="1"/>
  <c r="F78" i="49"/>
  <c r="H157" i="49" s="1"/>
  <c r="F80" i="49"/>
  <c r="H159" i="49" s="1"/>
  <c r="E71" i="49"/>
  <c r="H34" i="49"/>
  <c r="H71" i="49" s="1"/>
  <c r="E72" i="49"/>
  <c r="H72" i="49"/>
  <c r="E237" i="51" l="1"/>
  <c r="I236" i="51"/>
  <c r="G160" i="51"/>
  <c r="H159" i="51"/>
  <c r="E142" i="49"/>
  <c r="I141" i="49"/>
  <c r="G77" i="49"/>
  <c r="I77" i="49" s="1"/>
  <c r="H156" i="49"/>
  <c r="I156" i="49" s="1"/>
  <c r="K156" i="49" s="1"/>
  <c r="G162" i="49"/>
  <c r="F81" i="49"/>
  <c r="G79" i="49"/>
  <c r="G80" i="49"/>
  <c r="I80" i="49" s="1"/>
  <c r="G78" i="49"/>
  <c r="I158" i="49"/>
  <c r="J158" i="49" s="1"/>
  <c r="I159" i="49"/>
  <c r="K159" i="49" s="1"/>
  <c r="E238" i="51" l="1"/>
  <c r="I237" i="51"/>
  <c r="G161" i="51"/>
  <c r="H160" i="51"/>
  <c r="E143" i="49"/>
  <c r="I142" i="49"/>
  <c r="H162" i="49"/>
  <c r="H78" i="49"/>
  <c r="I78" i="49" s="1"/>
  <c r="G81" i="49"/>
  <c r="H79" i="49"/>
  <c r="I79" i="49" s="1"/>
  <c r="I157" i="49"/>
  <c r="I162" i="49" s="1"/>
  <c r="E239" i="51" l="1"/>
  <c r="I238" i="51"/>
  <c r="G162" i="51"/>
  <c r="H161" i="51"/>
  <c r="E144" i="49"/>
  <c r="I143" i="49"/>
  <c r="I81" i="49"/>
  <c r="E87" i="49" s="1"/>
  <c r="G92" i="49" s="1"/>
  <c r="H81" i="49"/>
  <c r="J157" i="49"/>
  <c r="E240" i="51" l="1"/>
  <c r="I239" i="51"/>
  <c r="G163" i="51"/>
  <c r="H162" i="51"/>
  <c r="E145" i="49"/>
  <c r="I144" i="49"/>
  <c r="K157" i="49"/>
  <c r="J162" i="49"/>
  <c r="H92" i="49"/>
  <c r="G93" i="49"/>
  <c r="K158" i="49"/>
  <c r="E241" i="51" l="1"/>
  <c r="I240" i="51"/>
  <c r="G164" i="51"/>
  <c r="H163" i="51"/>
  <c r="E146" i="49"/>
  <c r="I145" i="49"/>
  <c r="K162" i="49"/>
  <c r="H93" i="49"/>
  <c r="G94" i="49"/>
  <c r="E242" i="51" l="1"/>
  <c r="I241" i="51"/>
  <c r="G165" i="51"/>
  <c r="H164" i="51"/>
  <c r="E147" i="49"/>
  <c r="I146" i="49"/>
  <c r="H94" i="49"/>
  <c r="G95" i="49"/>
  <c r="E243" i="51" l="1"/>
  <c r="I242" i="51"/>
  <c r="G166" i="51"/>
  <c r="H165" i="51"/>
  <c r="E148" i="49"/>
  <c r="I148" i="49" s="1"/>
  <c r="I147" i="49"/>
  <c r="H95" i="49"/>
  <c r="G96" i="49"/>
  <c r="E244" i="51" l="1"/>
  <c r="I243" i="51"/>
  <c r="G167" i="51"/>
  <c r="H166" i="51"/>
  <c r="I149" i="49"/>
  <c r="H96" i="49"/>
  <c r="G97" i="49"/>
  <c r="E245" i="51" l="1"/>
  <c r="I244" i="51"/>
  <c r="G168" i="51"/>
  <c r="H167" i="51"/>
  <c r="H97" i="49"/>
  <c r="G98" i="49"/>
  <c r="E246" i="51" l="1"/>
  <c r="I245" i="51"/>
  <c r="G169" i="51"/>
  <c r="H168" i="51"/>
  <c r="H98" i="49"/>
  <c r="G99" i="49"/>
  <c r="E247" i="51" l="1"/>
  <c r="I246" i="51"/>
  <c r="G170" i="51"/>
  <c r="H169" i="51"/>
  <c r="H99" i="49"/>
  <c r="G100" i="49"/>
  <c r="E248" i="51" l="1"/>
  <c r="I247" i="51"/>
  <c r="G171" i="51"/>
  <c r="H170" i="51"/>
  <c r="H100" i="49"/>
  <c r="G101" i="49"/>
  <c r="E249" i="51" l="1"/>
  <c r="I248" i="51"/>
  <c r="G172" i="51"/>
  <c r="H171" i="51"/>
  <c r="H101" i="49"/>
  <c r="G102" i="49"/>
  <c r="E250" i="51" l="1"/>
  <c r="I249" i="51"/>
  <c r="G173" i="51"/>
  <c r="H172" i="51"/>
  <c r="H102" i="49"/>
  <c r="G103" i="49"/>
  <c r="E251" i="51" l="1"/>
  <c r="I250" i="51"/>
  <c r="G174" i="51"/>
  <c r="H173" i="51"/>
  <c r="H103" i="49"/>
  <c r="G104" i="49"/>
  <c r="H104" i="49" s="1"/>
  <c r="G105" i="49" s="1"/>
  <c r="E252" i="51" l="1"/>
  <c r="I251" i="51"/>
  <c r="G175" i="51"/>
  <c r="H174" i="51"/>
  <c r="D174" i="49"/>
  <c r="I201" i="49" s="1"/>
  <c r="E253" i="51" l="1"/>
  <c r="I252" i="51"/>
  <c r="G176" i="51"/>
  <c r="H175" i="51"/>
  <c r="I205" i="49"/>
  <c r="E254" i="51" l="1"/>
  <c r="I253" i="51"/>
  <c r="G177" i="51"/>
  <c r="H176" i="51"/>
  <c r="D189" i="49"/>
  <c r="D191" i="49" s="1"/>
  <c r="D190" i="49" s="1"/>
  <c r="I206" i="49" s="1"/>
  <c r="I207" i="49" s="1"/>
  <c r="E255" i="51" l="1"/>
  <c r="I254" i="51"/>
  <c r="G178" i="51"/>
  <c r="H177" i="51"/>
  <c r="D176" i="49"/>
  <c r="D175" i="49" s="1"/>
  <c r="I202" i="49" s="1"/>
  <c r="E256" i="51" l="1"/>
  <c r="I255" i="51"/>
  <c r="G179" i="51"/>
  <c r="H178" i="51"/>
  <c r="I203" i="49"/>
  <c r="I209" i="49" s="1"/>
  <c r="E257" i="51" l="1"/>
  <c r="I256" i="51"/>
  <c r="G180" i="51"/>
  <c r="H179" i="51"/>
  <c r="D251" i="44"/>
  <c r="D249" i="44"/>
  <c r="F245" i="44"/>
  <c r="D244" i="44"/>
  <c r="D243" i="44"/>
  <c r="D242" i="44"/>
  <c r="F241" i="44"/>
  <c r="D240" i="44"/>
  <c r="D239" i="44"/>
  <c r="D238" i="44"/>
  <c r="F237" i="44"/>
  <c r="D236" i="44"/>
  <c r="D235" i="44"/>
  <c r="F233" i="44"/>
  <c r="D232" i="44"/>
  <c r="D231" i="44"/>
  <c r="D230" i="44"/>
  <c r="H229" i="44"/>
  <c r="F228" i="44"/>
  <c r="D227" i="44"/>
  <c r="D226" i="44"/>
  <c r="D225" i="44"/>
  <c r="D223" i="44"/>
  <c r="D222" i="44"/>
  <c r="D221" i="44"/>
  <c r="F220" i="44"/>
  <c r="D219" i="44"/>
  <c r="D218" i="44"/>
  <c r="D217" i="44"/>
  <c r="F216" i="44"/>
  <c r="D215" i="44"/>
  <c r="D214" i="44"/>
  <c r="D213" i="44"/>
  <c r="H212" i="44"/>
  <c r="F211" i="44"/>
  <c r="D210" i="44"/>
  <c r="F207" i="44"/>
  <c r="D206" i="44"/>
  <c r="D204" i="44"/>
  <c r="D202" i="44"/>
  <c r="D201" i="44"/>
  <c r="E258" i="51" l="1"/>
  <c r="I257" i="51"/>
  <c r="G181" i="51"/>
  <c r="H180" i="51"/>
  <c r="E259" i="51" l="1"/>
  <c r="I258" i="51"/>
  <c r="G182" i="51"/>
  <c r="H181" i="51"/>
  <c r="E260" i="51" l="1"/>
  <c r="I259" i="51"/>
  <c r="G183" i="51"/>
  <c r="H182" i="51"/>
  <c r="E261" i="51" l="1"/>
  <c r="I260" i="51"/>
  <c r="G184" i="51"/>
  <c r="H183" i="51"/>
  <c r="E262" i="51" l="1"/>
  <c r="I261" i="51"/>
  <c r="G185" i="51"/>
  <c r="H184" i="51"/>
  <c r="E263" i="51" l="1"/>
  <c r="I262" i="51"/>
  <c r="G186" i="51"/>
  <c r="H185" i="51"/>
  <c r="E264" i="51" l="1"/>
  <c r="I263" i="51"/>
  <c r="G187" i="51"/>
  <c r="H186" i="51"/>
  <c r="E265" i="51" l="1"/>
  <c r="I264" i="51"/>
  <c r="G188" i="51"/>
  <c r="H187" i="51"/>
  <c r="E266" i="51" l="1"/>
  <c r="I265" i="51"/>
  <c r="G189" i="51"/>
  <c r="H188" i="51"/>
  <c r="E267" i="51" l="1"/>
  <c r="I266" i="51"/>
  <c r="G190" i="51"/>
  <c r="H189" i="51"/>
  <c r="E268" i="51" l="1"/>
  <c r="I267" i="51"/>
  <c r="G191" i="51"/>
  <c r="H190" i="51"/>
  <c r="E269" i="51" l="1"/>
  <c r="I268" i="51"/>
  <c r="G192" i="51"/>
  <c r="H191" i="51"/>
  <c r="E270" i="51" l="1"/>
  <c r="I269" i="51"/>
  <c r="G193" i="51"/>
  <c r="H192" i="51"/>
  <c r="E271" i="51" l="1"/>
  <c r="I270" i="51"/>
  <c r="G194" i="51"/>
  <c r="H193" i="51"/>
  <c r="E272" i="51" l="1"/>
  <c r="I271" i="51"/>
  <c r="G195" i="51"/>
  <c r="H194" i="51"/>
  <c r="E273" i="51" l="1"/>
  <c r="I272" i="51"/>
  <c r="G196" i="51"/>
  <c r="H195" i="51"/>
  <c r="E274" i="51" l="1"/>
  <c r="I273" i="51"/>
  <c r="G197" i="51"/>
  <c r="H196" i="51"/>
  <c r="E275" i="51" l="1"/>
  <c r="I274" i="51"/>
  <c r="G198" i="51"/>
  <c r="H197" i="51"/>
  <c r="E276" i="51" l="1"/>
  <c r="I275" i="51"/>
  <c r="G199" i="51"/>
  <c r="H198" i="51"/>
  <c r="E277" i="51" l="1"/>
  <c r="I276" i="51"/>
  <c r="G200" i="51"/>
  <c r="H199" i="51"/>
  <c r="E278" i="51" l="1"/>
  <c r="I277" i="51"/>
  <c r="G201" i="51"/>
  <c r="H200" i="51"/>
  <c r="E279" i="51" l="1"/>
  <c r="I278" i="51"/>
  <c r="G202" i="51"/>
  <c r="H201" i="51"/>
  <c r="E280" i="51" l="1"/>
  <c r="I279" i="51"/>
  <c r="G203" i="51"/>
  <c r="H202" i="51"/>
  <c r="E281" i="51" l="1"/>
  <c r="I280" i="51"/>
  <c r="G204" i="51"/>
  <c r="H203" i="51"/>
  <c r="E282" i="51" l="1"/>
  <c r="I281" i="51"/>
  <c r="G205" i="51"/>
  <c r="H204" i="51"/>
  <c r="E283" i="51" l="1"/>
  <c r="I282" i="51"/>
  <c r="G206" i="51"/>
  <c r="H205" i="51"/>
  <c r="E284" i="51" l="1"/>
  <c r="I283" i="51"/>
  <c r="G207" i="51"/>
  <c r="H206" i="51"/>
  <c r="E285" i="51" l="1"/>
  <c r="I284" i="51"/>
  <c r="G208" i="51"/>
  <c r="H207" i="51"/>
  <c r="E286" i="51" l="1"/>
  <c r="I285" i="51"/>
  <c r="G209" i="51"/>
  <c r="H208" i="51"/>
  <c r="E287" i="51" l="1"/>
  <c r="I286" i="51"/>
  <c r="G210" i="51"/>
  <c r="H209" i="51"/>
  <c r="E288" i="51" l="1"/>
  <c r="I287" i="51"/>
  <c r="G211" i="51"/>
  <c r="H210" i="51"/>
  <c r="E289" i="51" l="1"/>
  <c r="I288" i="51"/>
  <c r="G212" i="51"/>
  <c r="H211" i="51"/>
  <c r="E290" i="51" l="1"/>
  <c r="I289" i="51"/>
  <c r="G213" i="51"/>
  <c r="H212" i="51"/>
  <c r="E291" i="51" l="1"/>
  <c r="I290" i="51"/>
  <c r="G214" i="51"/>
  <c r="H213" i="51"/>
  <c r="I291" i="51" l="1"/>
  <c r="E292" i="51"/>
  <c r="I292" i="51" s="1"/>
  <c r="G215" i="51"/>
  <c r="H214" i="51"/>
  <c r="I293" i="51" l="1"/>
  <c r="D319" i="51" s="1"/>
  <c r="G216" i="51"/>
  <c r="H215" i="51"/>
  <c r="D321" i="51" l="1"/>
  <c r="D320" i="51" s="1"/>
  <c r="I336" i="51" s="1"/>
  <c r="I337" i="51" s="1"/>
  <c r="I335" i="51"/>
  <c r="H216" i="51"/>
  <c r="G217" i="51" s="1"/>
  <c r="D304" i="51" s="1"/>
  <c r="I331" i="51" l="1"/>
  <c r="D306" i="51"/>
  <c r="D305" i="51" s="1"/>
  <c r="I332" i="51" s="1"/>
  <c r="I333" i="51" l="1"/>
  <c r="I339" i="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Fernando M</author>
    <author>CARLOS</author>
  </authors>
  <commentList>
    <comment ref="D17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Debe introducirse 4  Digitos Ejemplo : 2001,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17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Debe introducirse 4  Digitos Ejemplo : 2001, 2018: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18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Debe introducirse 4  Digitos Ejemplo : 2001,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18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Debe introducirse 4  Digitos Ejemplo : 2001, 2018: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8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Fernando M</author>
    <author>CARLOS</author>
  </authors>
  <commentList>
    <comment ref="D30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Debe introducirse 4  Digitos Ejemplo : 2001,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30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Debe introducirse 4  Digitos Ejemplo : 2001, 2018: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3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Debe introducirse 4  Digitos Ejemplo : 2001,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7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  <comment ref="D31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Debe introducirse 4  Digitos Ejemplo : 2001, 2018: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Debe intoducirse dos digitos Ejemplo; 01, 02,03, 04, 05, 06, 07, 08, 09, 10, 11, 12</t>
        </r>
      </text>
    </comment>
  </commentList>
</comments>
</file>

<file path=xl/sharedStrings.xml><?xml version="1.0" encoding="utf-8"?>
<sst xmlns="http://schemas.openxmlformats.org/spreadsheetml/2006/main" count="1961" uniqueCount="1775">
  <si>
    <t>CONCEPTO</t>
  </si>
  <si>
    <t>DESDE</t>
  </si>
  <si>
    <t>HASTA</t>
  </si>
  <si>
    <t xml:space="preserve"> </t>
  </si>
  <si>
    <t>INTERÉS ANUAL EFECTIVO</t>
  </si>
  <si>
    <t>INTERÉS BANCARIO CORRIENTE</t>
  </si>
  <si>
    <t>TASA DE USURA</t>
  </si>
  <si>
    <t>01-Jul-97</t>
  </si>
  <si>
    <t>01-Sep-97</t>
  </si>
  <si>
    <t>01-Oct-97</t>
  </si>
  <si>
    <t>01-Nov-97</t>
  </si>
  <si>
    <t>01-Dic-97</t>
  </si>
  <si>
    <t>01-Ene-98</t>
  </si>
  <si>
    <t>01-Feb-98</t>
  </si>
  <si>
    <t>01-Mar-98</t>
  </si>
  <si>
    <t>01-Abr-98</t>
  </si>
  <si>
    <t>01-May-98</t>
  </si>
  <si>
    <t>01-Jun-98</t>
  </si>
  <si>
    <t>01-Jul-98</t>
  </si>
  <si>
    <t>01-Ago-98</t>
  </si>
  <si>
    <t>01-Sep-98</t>
  </si>
  <si>
    <t>Notas:</t>
  </si>
  <si>
    <t>Con la Ley 510 de agosto de 1999, se estipula el  Interés de Mora equivalente a 1.5  el Interés Bancario Corriente.</t>
  </si>
  <si>
    <t>Con la Ley 599 del 24 de julio de 2000, se estipula el Interés de Usura equivalente a 1.5 el Interés Bancario Corriente, cálculo que entra en vigencia a partir del 24 de julio de 2001.</t>
  </si>
  <si>
    <t>VIGENCIA</t>
  </si>
  <si>
    <t>COMERCIAL</t>
  </si>
  <si>
    <t>CONSUMO</t>
  </si>
  <si>
    <t>MICROCRÉDITO</t>
  </si>
  <si>
    <t>TASA DE USURA
1.5 veces el Interés Bancario Corriente</t>
  </si>
  <si>
    <t>CRÉDITO COMERCIAL Y DE CONSUMO</t>
  </si>
  <si>
    <t>Con el decreto 4090 de 2006, se certifica el interés bancario corriente correspondiente a las modalidades de crédito: comercial, consumo y microcrédito</t>
  </si>
  <si>
    <t>Con el decreto 519 de 2007, se certifica el interés bancario corriente correspondiente a las modalidades de crédito: consumo y ordinario y microcrédito</t>
  </si>
  <si>
    <t>CRÉDITO DE CONSUMO Y ORDINARIO</t>
  </si>
  <si>
    <t>CONSUMO DE BAJO MONTO</t>
  </si>
  <si>
    <t>Para consumo y odinario la Información corresponde a las 4 semanas anteriores a la certificación .</t>
  </si>
  <si>
    <t>Para microcrédito la información corresponde a las 12 semanas anteriores a la certificación.</t>
  </si>
  <si>
    <t>Para consumo de bajo monto , la información corresponde a los últimos 12 meses.</t>
  </si>
  <si>
    <t>Fecha inicial</t>
  </si>
  <si>
    <t>Subtotal</t>
  </si>
  <si>
    <t>Fecha          Final</t>
  </si>
  <si>
    <t>Numero Dias</t>
  </si>
  <si>
    <t>Tasa Interes</t>
  </si>
  <si>
    <t xml:space="preserve">Capital Liquidado </t>
  </si>
  <si>
    <t>Tasa Interes Moratorio Diaria</t>
  </si>
  <si>
    <t>TOTALES</t>
  </si>
  <si>
    <t>MESADAS</t>
  </si>
  <si>
    <t>INDEXACION</t>
  </si>
  <si>
    <t>DESCUENTO SALUD</t>
  </si>
  <si>
    <t>NETO A PAGAR</t>
  </si>
  <si>
    <t>TOTAL A REPORTAR</t>
  </si>
  <si>
    <t>Mesadas descontando salud al 12%</t>
  </si>
  <si>
    <t>Mesadas descontando salud al 12.5%</t>
  </si>
  <si>
    <t>Mesadas Adicionales</t>
  </si>
  <si>
    <t>CAPITAL A LIQUIDAR:</t>
  </si>
  <si>
    <t>EJECUTORIA SENTENCIA:</t>
  </si>
  <si>
    <t>PERIODO LIQUIDACION INTERESES:</t>
  </si>
  <si>
    <t xml:space="preserve">PENSIONADO(A): </t>
  </si>
  <si>
    <r>
      <t>EFECTIVIDAD</t>
    </r>
    <r>
      <rPr>
        <b/>
        <u/>
        <sz val="11"/>
        <rFont val="Calibri"/>
        <family val="2"/>
      </rPr>
      <t xml:space="preserve">: </t>
    </r>
  </si>
  <si>
    <t>EJECUTORIA SENTENCIA</t>
  </si>
  <si>
    <t>AÑO</t>
  </si>
  <si>
    <t>RELIQUIDACION</t>
  </si>
  <si>
    <t>VIGENCIA DE MESADA ANTERIOR</t>
  </si>
  <si>
    <t>VALOR PAGADO</t>
  </si>
  <si>
    <t>DIFERENCIA</t>
  </si>
  <si>
    <t>01/01/2009 - 31/12/2009</t>
  </si>
  <si>
    <t>01/01/2010 - 31/12/2010</t>
  </si>
  <si>
    <t>RETROACTIVIDAD  DIF- MESADA PENSION</t>
  </si>
  <si>
    <t>AJUSTE DE VALOR    Art. 178 C.C.A</t>
  </si>
  <si>
    <t>Indice Final</t>
  </si>
  <si>
    <t>R= Rh x indice final/indice inicial</t>
  </si>
  <si>
    <t>Fecha</t>
  </si>
  <si>
    <t>Valor</t>
  </si>
  <si>
    <t>AÑO                        MES</t>
  </si>
  <si>
    <t>INDICE               INICIAL</t>
  </si>
  <si>
    <t>DIFERENCIA MESADA</t>
  </si>
  <si>
    <t xml:space="preserve">INDEXACION  DIFERENCIA MESADA </t>
  </si>
  <si>
    <t>MESADA  ADICIONAL</t>
  </si>
  <si>
    <t>TOTAL MESADAS ADICIONAL INDEXADA</t>
  </si>
  <si>
    <t>TOTAL</t>
  </si>
  <si>
    <t>,</t>
  </si>
  <si>
    <t>TOTAL INTERESES</t>
  </si>
  <si>
    <t xml:space="preserve">DIFERENCIA MESADA </t>
  </si>
  <si>
    <t>MESADA ADICIONAL</t>
  </si>
  <si>
    <t>TOTAL DIFERENCIA MESADA</t>
  </si>
  <si>
    <t>MENOS DESCUENTO SALUD</t>
  </si>
  <si>
    <t>VALOR A PAGAR</t>
  </si>
  <si>
    <t>VALORES TOTALES</t>
  </si>
  <si>
    <t>Para el calculo de intereses moratorios sobre las mesadas posteriores pagadas a la ejecutoria se tuvo en cuenta la siguiente sentencia:</t>
  </si>
  <si>
    <t xml:space="preserve">a) Corte Suprema de Justicia Sala Casacion Laboral/Magistrado ponente: JORGE LUIS QUIROZ ALEMÁN/SL3130-2020/Radicación n.° 66868/Acta 30/Bogotá, D. C., diecinueve (19) </t>
  </si>
  <si>
    <t xml:space="preserve">     de agosto de dos mil veinte (2020).</t>
  </si>
  <si>
    <t>b) TRIBUNAL ADMINISTRATIVO DE CUNDINAMARCA/SECCIÓN SEGUNDA - SUBSECCIÓN “F” / Magistrado Ponente: Dr. LUIS ALFREDO ZAMORA ACOSTA /Bogotá D.C.,</t>
  </si>
  <si>
    <t xml:space="preserve">     diecinueve (19) de junio de dos mil veinte (2020)</t>
  </si>
  <si>
    <t>INICIO</t>
  </si>
  <si>
    <t>CORTE</t>
  </si>
  <si>
    <t>CAPITAL ACUMULADO</t>
  </si>
  <si>
    <t>DIAS MORA</t>
  </si>
  <si>
    <t>INTERESES MORA</t>
  </si>
  <si>
    <t xml:space="preserve">TOTAL </t>
  </si>
  <si>
    <t>Interes moratorio  sobre el  Capital pagado a la fecha de ejecutoria</t>
  </si>
  <si>
    <t>Índice de precios al consumidor (IPC)</t>
  </si>
  <si>
    <t>1.3.1. Serie total nacional para un rango de fechas dado_periodicidad mensual</t>
  </si>
  <si>
    <t/>
  </si>
  <si>
    <t>Información disponible desde julio de 1954.</t>
  </si>
  <si>
    <t xml:space="preserve"> Base diciembre 2008 = 100.</t>
  </si>
  <si>
    <r>
      <rPr>
        <sz val="9"/>
        <color theme="1"/>
        <rFont val="Helvetica"/>
      </rPr>
      <t xml:space="preserve"> </t>
    </r>
    <r>
      <rPr>
        <i/>
        <sz val="9"/>
        <color theme="1"/>
        <rFont val="Helvetica"/>
      </rPr>
      <t>Banco de la República - Gerencia Técnica - información extraída de la bodega de datos -Serankua- el 15/01/2019 13:13:42</t>
    </r>
    <r>
      <rPr>
        <sz val="9"/>
        <color theme="1"/>
        <rFont val="Helvetica"/>
      </rPr>
      <t xml:space="preserve"> </t>
    </r>
  </si>
  <si>
    <t>Año(aaaa)-Mes(mm)</t>
  </si>
  <si>
    <t>IPC</t>
  </si>
  <si>
    <t>Variación mensual</t>
  </si>
  <si>
    <t>Variación año corrido</t>
  </si>
  <si>
    <t>Variación anual</t>
  </si>
  <si>
    <t>1954-07</t>
  </si>
  <si>
    <t>1954-08</t>
  </si>
  <si>
    <t>1954-09</t>
  </si>
  <si>
    <t>1954-10</t>
  </si>
  <si>
    <t>1954-11</t>
  </si>
  <si>
    <t>1954-12</t>
  </si>
  <si>
    <t>1955-01</t>
  </si>
  <si>
    <t>1955-02</t>
  </si>
  <si>
    <t>1955-03</t>
  </si>
  <si>
    <t>1955-04</t>
  </si>
  <si>
    <t>1955-05</t>
  </si>
  <si>
    <t>1955-06</t>
  </si>
  <si>
    <t>1955-07</t>
  </si>
  <si>
    <t>1955-08</t>
  </si>
  <si>
    <t>1955-09</t>
  </si>
  <si>
    <t>1955-10</t>
  </si>
  <si>
    <t>1955-11</t>
  </si>
  <si>
    <t>1955-12</t>
  </si>
  <si>
    <t>1956-01</t>
  </si>
  <si>
    <t>1956-02</t>
  </si>
  <si>
    <t>1956-03</t>
  </si>
  <si>
    <t>1956-04</t>
  </si>
  <si>
    <t>1956-05</t>
  </si>
  <si>
    <t>1956-06</t>
  </si>
  <si>
    <t>1956-07</t>
  </si>
  <si>
    <t>1956-08</t>
  </si>
  <si>
    <t>1956-09</t>
  </si>
  <si>
    <t>1956-10</t>
  </si>
  <si>
    <t>1956-11</t>
  </si>
  <si>
    <t>1956-12</t>
  </si>
  <si>
    <t>1957-01</t>
  </si>
  <si>
    <t>1957-02</t>
  </si>
  <si>
    <t>1957-03</t>
  </si>
  <si>
    <t>1957-04</t>
  </si>
  <si>
    <t>1957-05</t>
  </si>
  <si>
    <t>1957-06</t>
  </si>
  <si>
    <t>1957-07</t>
  </si>
  <si>
    <t>1957-08</t>
  </si>
  <si>
    <t>1957-09</t>
  </si>
  <si>
    <t>1957-10</t>
  </si>
  <si>
    <t>1957-11</t>
  </si>
  <si>
    <t>1957-12</t>
  </si>
  <si>
    <t>1958-01</t>
  </si>
  <si>
    <t>1958-02</t>
  </si>
  <si>
    <t>1958-03</t>
  </si>
  <si>
    <t>1958-04</t>
  </si>
  <si>
    <t>1958-05</t>
  </si>
  <si>
    <t>1958-06</t>
  </si>
  <si>
    <t>1958-07</t>
  </si>
  <si>
    <t>1958-08</t>
  </si>
  <si>
    <t>1958-09</t>
  </si>
  <si>
    <t>1958-10</t>
  </si>
  <si>
    <t>1958-11</t>
  </si>
  <si>
    <t>1958-12</t>
  </si>
  <si>
    <t>1959-01</t>
  </si>
  <si>
    <t>1959-02</t>
  </si>
  <si>
    <t>1959-03</t>
  </si>
  <si>
    <t>1959-04</t>
  </si>
  <si>
    <t>1959-05</t>
  </si>
  <si>
    <t>1959-06</t>
  </si>
  <si>
    <t>1959-07</t>
  </si>
  <si>
    <t>1959-08</t>
  </si>
  <si>
    <t>1959-09</t>
  </si>
  <si>
    <t>1959-10</t>
  </si>
  <si>
    <t>1959-11</t>
  </si>
  <si>
    <t>1959-12</t>
  </si>
  <si>
    <t>1960-01</t>
  </si>
  <si>
    <t>1960-02</t>
  </si>
  <si>
    <t>1960-03</t>
  </si>
  <si>
    <t>1960-04</t>
  </si>
  <si>
    <t>1960-05</t>
  </si>
  <si>
    <t>1960-06</t>
  </si>
  <si>
    <t>1960-07</t>
  </si>
  <si>
    <t>1960-08</t>
  </si>
  <si>
    <t>1960-09</t>
  </si>
  <si>
    <t>1960-10</t>
  </si>
  <si>
    <t>1960-11</t>
  </si>
  <si>
    <t>1960-12</t>
  </si>
  <si>
    <t>1961-01</t>
  </si>
  <si>
    <t>1961-02</t>
  </si>
  <si>
    <t>1961-03</t>
  </si>
  <si>
    <t>1961-04</t>
  </si>
  <si>
    <t>1961-05</t>
  </si>
  <si>
    <t>1961-06</t>
  </si>
  <si>
    <t>1961-07</t>
  </si>
  <si>
    <t>1961-08</t>
  </si>
  <si>
    <t>1961-09</t>
  </si>
  <si>
    <t>1961-10</t>
  </si>
  <si>
    <t>1961-11</t>
  </si>
  <si>
    <t>1961-12</t>
  </si>
  <si>
    <t>1962-01</t>
  </si>
  <si>
    <t>1962-02</t>
  </si>
  <si>
    <t>1962-03</t>
  </si>
  <si>
    <t>1962-04</t>
  </si>
  <si>
    <t>1962-05</t>
  </si>
  <si>
    <t>1962-06</t>
  </si>
  <si>
    <t>1962-07</t>
  </si>
  <si>
    <t>1962-08</t>
  </si>
  <si>
    <t>1962-09</t>
  </si>
  <si>
    <t>1962-10</t>
  </si>
  <si>
    <t>1962-11</t>
  </si>
  <si>
    <t>1962-12</t>
  </si>
  <si>
    <t>1963-01</t>
  </si>
  <si>
    <t>1963-02</t>
  </si>
  <si>
    <t>1963-03</t>
  </si>
  <si>
    <t>1963-04</t>
  </si>
  <si>
    <t>1963-05</t>
  </si>
  <si>
    <t>1963-06</t>
  </si>
  <si>
    <t>1963-07</t>
  </si>
  <si>
    <t>1963-08</t>
  </si>
  <si>
    <t>1963-09</t>
  </si>
  <si>
    <t>1963-10</t>
  </si>
  <si>
    <t>1963-11</t>
  </si>
  <si>
    <t>1963-12</t>
  </si>
  <si>
    <t>1964-01</t>
  </si>
  <si>
    <t>1964-02</t>
  </si>
  <si>
    <t>1964-03</t>
  </si>
  <si>
    <t>1964-04</t>
  </si>
  <si>
    <t>1964-05</t>
  </si>
  <si>
    <t>1964-06</t>
  </si>
  <si>
    <t>1964-07</t>
  </si>
  <si>
    <t>1964-08</t>
  </si>
  <si>
    <t>1964-09</t>
  </si>
  <si>
    <t>1964-10</t>
  </si>
  <si>
    <t>1964-11</t>
  </si>
  <si>
    <t>1964-12</t>
  </si>
  <si>
    <t>1965-01</t>
  </si>
  <si>
    <t>1965-02</t>
  </si>
  <si>
    <t>1965-03</t>
  </si>
  <si>
    <t>1965-04</t>
  </si>
  <si>
    <t>1965-05</t>
  </si>
  <si>
    <t>1965-06</t>
  </si>
  <si>
    <t>1965-07</t>
  </si>
  <si>
    <t>1965-08</t>
  </si>
  <si>
    <t>1965-09</t>
  </si>
  <si>
    <t>1965-10</t>
  </si>
  <si>
    <t>1965-11</t>
  </si>
  <si>
    <t>1965-12</t>
  </si>
  <si>
    <t>1966-01</t>
  </si>
  <si>
    <t>1966-02</t>
  </si>
  <si>
    <t>1966-03</t>
  </si>
  <si>
    <t>1966-04</t>
  </si>
  <si>
    <t>1966-05</t>
  </si>
  <si>
    <t>1966-06</t>
  </si>
  <si>
    <t>1966-07</t>
  </si>
  <si>
    <t>1966-08</t>
  </si>
  <si>
    <t>1966-09</t>
  </si>
  <si>
    <t>1966-10</t>
  </si>
  <si>
    <t>1966-11</t>
  </si>
  <si>
    <t>1966-12</t>
  </si>
  <si>
    <t>1967-01</t>
  </si>
  <si>
    <t>1967-02</t>
  </si>
  <si>
    <t>1967-03</t>
  </si>
  <si>
    <t>1967-04</t>
  </si>
  <si>
    <t>1967-05</t>
  </si>
  <si>
    <t>1967-06</t>
  </si>
  <si>
    <t>1967-07</t>
  </si>
  <si>
    <t>1967-08</t>
  </si>
  <si>
    <t>1967-09</t>
  </si>
  <si>
    <t>1967-10</t>
  </si>
  <si>
    <t>1967-11</t>
  </si>
  <si>
    <t>1967-12</t>
  </si>
  <si>
    <t>1968-01</t>
  </si>
  <si>
    <t>1968-02</t>
  </si>
  <si>
    <t>1968-03</t>
  </si>
  <si>
    <t>1968-04</t>
  </si>
  <si>
    <t>1968-05</t>
  </si>
  <si>
    <t>1968-06</t>
  </si>
  <si>
    <t>1968-07</t>
  </si>
  <si>
    <t>1968-08</t>
  </si>
  <si>
    <t>1968-09</t>
  </si>
  <si>
    <t>1968-10</t>
  </si>
  <si>
    <t>1968-11</t>
  </si>
  <si>
    <t>1968-12</t>
  </si>
  <si>
    <t>1969-01</t>
  </si>
  <si>
    <t>1969-02</t>
  </si>
  <si>
    <t>1969-03</t>
  </si>
  <si>
    <t>1969-04</t>
  </si>
  <si>
    <t>1969-05</t>
  </si>
  <si>
    <t>1969-06</t>
  </si>
  <si>
    <t>1969-07</t>
  </si>
  <si>
    <t>1969-08</t>
  </si>
  <si>
    <t>1969-09</t>
  </si>
  <si>
    <t>1969-10</t>
  </si>
  <si>
    <t>1969-11</t>
  </si>
  <si>
    <t>1969-12</t>
  </si>
  <si>
    <t>1970-01</t>
  </si>
  <si>
    <t>1970-02</t>
  </si>
  <si>
    <t>1970-03</t>
  </si>
  <si>
    <t>1970-04</t>
  </si>
  <si>
    <t>1970-05</t>
  </si>
  <si>
    <t>1970-06</t>
  </si>
  <si>
    <t>1970-07</t>
  </si>
  <si>
    <t>1970-08</t>
  </si>
  <si>
    <t>1970-09</t>
  </si>
  <si>
    <t>1970-10</t>
  </si>
  <si>
    <t>1970-11</t>
  </si>
  <si>
    <t>1970-12</t>
  </si>
  <si>
    <t>1971-01</t>
  </si>
  <si>
    <t>1971-02</t>
  </si>
  <si>
    <t>1971-03</t>
  </si>
  <si>
    <t>1971-04</t>
  </si>
  <si>
    <t>1971-05</t>
  </si>
  <si>
    <t>1971-06</t>
  </si>
  <si>
    <t>1971-07</t>
  </si>
  <si>
    <t>1971-08</t>
  </si>
  <si>
    <t>1971-09</t>
  </si>
  <si>
    <t>1971-10</t>
  </si>
  <si>
    <t>1971-11</t>
  </si>
  <si>
    <t>1971-12</t>
  </si>
  <si>
    <t>1972-01</t>
  </si>
  <si>
    <t>1972-02</t>
  </si>
  <si>
    <t>1972-03</t>
  </si>
  <si>
    <t>1972-04</t>
  </si>
  <si>
    <t>1972-05</t>
  </si>
  <si>
    <t>1972-06</t>
  </si>
  <si>
    <t>1972-07</t>
  </si>
  <si>
    <t>1972-08</t>
  </si>
  <si>
    <t>1972-09</t>
  </si>
  <si>
    <t>1972-10</t>
  </si>
  <si>
    <t>1972-11</t>
  </si>
  <si>
    <t>1972-12</t>
  </si>
  <si>
    <t>1973-01</t>
  </si>
  <si>
    <t>1973-02</t>
  </si>
  <si>
    <t>1973-03</t>
  </si>
  <si>
    <t>1973-04</t>
  </si>
  <si>
    <t>1973-05</t>
  </si>
  <si>
    <t>1973-06</t>
  </si>
  <si>
    <t>1973-07</t>
  </si>
  <si>
    <t>1973-08</t>
  </si>
  <si>
    <t>1973-09</t>
  </si>
  <si>
    <t>1973-10</t>
  </si>
  <si>
    <t>1973-11</t>
  </si>
  <si>
    <t>1973-12</t>
  </si>
  <si>
    <t>1974-01</t>
  </si>
  <si>
    <t>1974-02</t>
  </si>
  <si>
    <t>1974-03</t>
  </si>
  <si>
    <t>1974-04</t>
  </si>
  <si>
    <t>1974-05</t>
  </si>
  <si>
    <t>1974-06</t>
  </si>
  <si>
    <t>1974-07</t>
  </si>
  <si>
    <t>1974-08</t>
  </si>
  <si>
    <t>1974-09</t>
  </si>
  <si>
    <t>1974-10</t>
  </si>
  <si>
    <t>1974-11</t>
  </si>
  <si>
    <t>1974-12</t>
  </si>
  <si>
    <t>1975-01</t>
  </si>
  <si>
    <t>1975-02</t>
  </si>
  <si>
    <t>1975-03</t>
  </si>
  <si>
    <t>1975-04</t>
  </si>
  <si>
    <t>1975-05</t>
  </si>
  <si>
    <t>1975-06</t>
  </si>
  <si>
    <t>1975-07</t>
  </si>
  <si>
    <t>1975-08</t>
  </si>
  <si>
    <t>1975-09</t>
  </si>
  <si>
    <t>1975-10</t>
  </si>
  <si>
    <t>1975-11</t>
  </si>
  <si>
    <t>1975-12</t>
  </si>
  <si>
    <t>1976-01</t>
  </si>
  <si>
    <t>1976-02</t>
  </si>
  <si>
    <t>1976-03</t>
  </si>
  <si>
    <t>1976-04</t>
  </si>
  <si>
    <t>1976-05</t>
  </si>
  <si>
    <t>1976-06</t>
  </si>
  <si>
    <t>1976-07</t>
  </si>
  <si>
    <t>1976-08</t>
  </si>
  <si>
    <t>1976-09</t>
  </si>
  <si>
    <t>1976-10</t>
  </si>
  <si>
    <t>1976-11</t>
  </si>
  <si>
    <t>1976-12</t>
  </si>
  <si>
    <t>1977-01</t>
  </si>
  <si>
    <t>1977-02</t>
  </si>
  <si>
    <t>1977-03</t>
  </si>
  <si>
    <t>1977-04</t>
  </si>
  <si>
    <t>1977-05</t>
  </si>
  <si>
    <t>1977-06</t>
  </si>
  <si>
    <t>1977-07</t>
  </si>
  <si>
    <t>1977-08</t>
  </si>
  <si>
    <t>1977-09</t>
  </si>
  <si>
    <t>1977-10</t>
  </si>
  <si>
    <t>1977-11</t>
  </si>
  <si>
    <t>1977-12</t>
  </si>
  <si>
    <t>1978-01</t>
  </si>
  <si>
    <t>1978-02</t>
  </si>
  <si>
    <t>1978-03</t>
  </si>
  <si>
    <t>1978-04</t>
  </si>
  <si>
    <t>1978-05</t>
  </si>
  <si>
    <t>1978-06</t>
  </si>
  <si>
    <t>1978-07</t>
  </si>
  <si>
    <t>1978-08</t>
  </si>
  <si>
    <t>1978-09</t>
  </si>
  <si>
    <t>1978-10</t>
  </si>
  <si>
    <t>1978-11</t>
  </si>
  <si>
    <t>1978-12</t>
  </si>
  <si>
    <t>1979-01</t>
  </si>
  <si>
    <t>1979-02</t>
  </si>
  <si>
    <t>1979-03</t>
  </si>
  <si>
    <t>1979-04</t>
  </si>
  <si>
    <t>1979-05</t>
  </si>
  <si>
    <t>1979-06</t>
  </si>
  <si>
    <t>1979-07</t>
  </si>
  <si>
    <t>1979-08</t>
  </si>
  <si>
    <t>1979-09</t>
  </si>
  <si>
    <t>1979-10</t>
  </si>
  <si>
    <t>1979-11</t>
  </si>
  <si>
    <t>1979-12</t>
  </si>
  <si>
    <t>1980-01</t>
  </si>
  <si>
    <t>1980-02</t>
  </si>
  <si>
    <t>1980-03</t>
  </si>
  <si>
    <t>1980-04</t>
  </si>
  <si>
    <t>1980-05</t>
  </si>
  <si>
    <t>1980-06</t>
  </si>
  <si>
    <t>1980-07</t>
  </si>
  <si>
    <t>1980-08</t>
  </si>
  <si>
    <t>1980-09</t>
  </si>
  <si>
    <t>1980-10</t>
  </si>
  <si>
    <t>1980-11</t>
  </si>
  <si>
    <t>1980-12</t>
  </si>
  <si>
    <t>1981-01</t>
  </si>
  <si>
    <t>1981-02</t>
  </si>
  <si>
    <t>1981-03</t>
  </si>
  <si>
    <t>1981-04</t>
  </si>
  <si>
    <t>1981-05</t>
  </si>
  <si>
    <t>1981-06</t>
  </si>
  <si>
    <t>1981-07</t>
  </si>
  <si>
    <t>1981-08</t>
  </si>
  <si>
    <t>1981-09</t>
  </si>
  <si>
    <t>1981-10</t>
  </si>
  <si>
    <t>1981-11</t>
  </si>
  <si>
    <t>1981-12</t>
  </si>
  <si>
    <t>1982-01</t>
  </si>
  <si>
    <t>1982-02</t>
  </si>
  <si>
    <t>1982-03</t>
  </si>
  <si>
    <t>1982-04</t>
  </si>
  <si>
    <t>1982-05</t>
  </si>
  <si>
    <t>1982-06</t>
  </si>
  <si>
    <t>1982-07</t>
  </si>
  <si>
    <t>1982-08</t>
  </si>
  <si>
    <t>1982-09</t>
  </si>
  <si>
    <t>1982-10</t>
  </si>
  <si>
    <t>1982-11</t>
  </si>
  <si>
    <t>1982-12</t>
  </si>
  <si>
    <t>1983-01</t>
  </si>
  <si>
    <t>1983-02</t>
  </si>
  <si>
    <t>1983-03</t>
  </si>
  <si>
    <t>1983-04</t>
  </si>
  <si>
    <t>1983-05</t>
  </si>
  <si>
    <t>1983-06</t>
  </si>
  <si>
    <t>1983-07</t>
  </si>
  <si>
    <t>1983-08</t>
  </si>
  <si>
    <t>1983-09</t>
  </si>
  <si>
    <t>1983-10</t>
  </si>
  <si>
    <t>1983-11</t>
  </si>
  <si>
    <t>1983-12</t>
  </si>
  <si>
    <t>1984-01</t>
  </si>
  <si>
    <t>1984-02</t>
  </si>
  <si>
    <t>1984-03</t>
  </si>
  <si>
    <t>1984-04</t>
  </si>
  <si>
    <t>1984-05</t>
  </si>
  <si>
    <t>1984-06</t>
  </si>
  <si>
    <t>1984-07</t>
  </si>
  <si>
    <t>1984-08</t>
  </si>
  <si>
    <t>1984-09</t>
  </si>
  <si>
    <t>1984-10</t>
  </si>
  <si>
    <t>1984-11</t>
  </si>
  <si>
    <t>1984-12</t>
  </si>
  <si>
    <t>1985-01</t>
  </si>
  <si>
    <t>1985-02</t>
  </si>
  <si>
    <t>1985-03</t>
  </si>
  <si>
    <t>1985-04</t>
  </si>
  <si>
    <t>1985-05</t>
  </si>
  <si>
    <t>1985-06</t>
  </si>
  <si>
    <t>1985-07</t>
  </si>
  <si>
    <t>1985-08</t>
  </si>
  <si>
    <t>1985-09</t>
  </si>
  <si>
    <t>1985-10</t>
  </si>
  <si>
    <t>1985-11</t>
  </si>
  <si>
    <t>1985-12</t>
  </si>
  <si>
    <t>1986-01</t>
  </si>
  <si>
    <t>1986-02</t>
  </si>
  <si>
    <t>1986-03</t>
  </si>
  <si>
    <t>1986-04</t>
  </si>
  <si>
    <t>1986-05</t>
  </si>
  <si>
    <t>1986-06</t>
  </si>
  <si>
    <t>1986-07</t>
  </si>
  <si>
    <t>1986-08</t>
  </si>
  <si>
    <t>1986-09</t>
  </si>
  <si>
    <t>1986-10</t>
  </si>
  <si>
    <t>1986-11</t>
  </si>
  <si>
    <t>1986-12</t>
  </si>
  <si>
    <t>1987-01</t>
  </si>
  <si>
    <t>1987-02</t>
  </si>
  <si>
    <t>1987-03</t>
  </si>
  <si>
    <t>1987-04</t>
  </si>
  <si>
    <t>1987-05</t>
  </si>
  <si>
    <t>1987-06</t>
  </si>
  <si>
    <t>1987-07</t>
  </si>
  <si>
    <t>1987-08</t>
  </si>
  <si>
    <t>1987-09</t>
  </si>
  <si>
    <t>1987-10</t>
  </si>
  <si>
    <t>1987-11</t>
  </si>
  <si>
    <t>1987-12</t>
  </si>
  <si>
    <t>1988-01</t>
  </si>
  <si>
    <t>1988-02</t>
  </si>
  <si>
    <t>1988-03</t>
  </si>
  <si>
    <t>1988-04</t>
  </si>
  <si>
    <t>1988-05</t>
  </si>
  <si>
    <t>1988-06</t>
  </si>
  <si>
    <t>1988-07</t>
  </si>
  <si>
    <t>1988-08</t>
  </si>
  <si>
    <t>1988-09</t>
  </si>
  <si>
    <t>1988-10</t>
  </si>
  <si>
    <t>1988-11</t>
  </si>
  <si>
    <t>1988-12</t>
  </si>
  <si>
    <t>1989-01</t>
  </si>
  <si>
    <t>1989-02</t>
  </si>
  <si>
    <t>1989-03</t>
  </si>
  <si>
    <t>1989-04</t>
  </si>
  <si>
    <t>1989-05</t>
  </si>
  <si>
    <t>1989-06</t>
  </si>
  <si>
    <t>1989-07</t>
  </si>
  <si>
    <t>1989-08</t>
  </si>
  <si>
    <t>1989-09</t>
  </si>
  <si>
    <t>1989-10</t>
  </si>
  <si>
    <t>1989-11</t>
  </si>
  <si>
    <t>1989-12</t>
  </si>
  <si>
    <t>1990-01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</si>
  <si>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</si>
  <si>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</si>
  <si>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</si>
  <si>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</si>
  <si>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</si>
  <si>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</si>
  <si>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</si>
  <si>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</si>
  <si>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</si>
  <si>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</si>
  <si>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</si>
  <si>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</si>
  <si>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</si>
  <si>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</si>
  <si>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</si>
  <si>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</si>
  <si>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</si>
  <si>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</si>
  <si>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</si>
  <si>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</si>
  <si>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</si>
  <si>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</si>
  <si>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</si>
  <si>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</si>
  <si>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</si>
  <si>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</si>
  <si>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</si>
  <si>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</si>
  <si>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</si>
  <si>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</si>
  <si>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</si>
  <si>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</si>
  <si>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</si>
  <si>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</si>
  <si>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</si>
  <si>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</si>
  <si>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</si>
  <si>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</si>
  <si>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</si>
  <si>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</si>
  <si>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</si>
  <si>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</si>
  <si>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</si>
  <si>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</si>
  <si>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</si>
  <si>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</si>
  <si>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</si>
  <si>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</si>
  <si>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</si>
  <si>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</si>
  <si>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</si>
  <si>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</si>
  <si>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</si>
  <si>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</si>
  <si>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</si>
  <si>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</si>
  <si>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</si>
  <si>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</si>
  <si>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</si>
  <si>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</si>
  <si>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</si>
  <si>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</si>
  <si>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</si>
  <si>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</si>
  <si>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</si>
  <si>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</si>
  <si>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</si>
  <si>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</si>
  <si>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</si>
  <si>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</si>
  <si>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</si>
  <si>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</si>
  <si>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</si>
  <si>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</si>
  <si>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</si>
  <si>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</si>
  <si>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</si>
  <si>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</si>
  <si>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</si>
  <si>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</si>
  <si>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</si>
  <si>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</si>
  <si>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</si>
  <si>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</si>
  <si>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</si>
  <si>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</si>
  <si>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</si>
  <si>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</si>
  <si>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</si>
  <si>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</si>
  <si>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</si>
  <si>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</si>
  <si>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</si>
  <si>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</si>
  <si>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</si>
  <si>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</si>
  <si>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</si>
  <si>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</si>
  <si>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</si>
  <si>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</si>
  <si>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</si>
  <si>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</si>
  <si>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</si>
  <si>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</si>
  <si>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</si>
  <si>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</si>
  <si>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</si>
  <si>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</si>
  <si>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</si>
  <si>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</si>
  <si>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</si>
  <si>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</si>
  <si>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</si>
  <si>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</si>
  <si>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</si>
  <si>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</si>
  <si>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</si>
  <si>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</si>
  <si>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</si>
  <si>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</si>
  <si>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</si>
  <si>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</si>
  <si>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</si>
  <si>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</si>
  <si>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</si>
  <si>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</si>
  <si>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</si>
  <si>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</si>
  <si>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</si>
  <si>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</si>
  <si>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</si>
  <si>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</si>
  <si>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</si>
  <si>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</si>
  <si>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</si>
  <si>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</si>
  <si>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</si>
  <si>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</si>
  <si>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</si>
  <si>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</si>
  <si>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</si>
  <si>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</si>
  <si>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</si>
  <si>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</si>
  <si>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</si>
  <si>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</si>
  <si>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</si>
  <si>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</si>
  <si>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</si>
  <si>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</si>
  <si>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</si>
  <si>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</si>
  <si>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</si>
  <si>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</si>
  <si>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</si>
  <si>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</si>
  <si>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</si>
  <si>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</si>
  <si>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</si>
  <si>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</si>
  <si>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</si>
  <si>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</si>
  <si>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</si>
  <si>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</si>
  <si>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</si>
  <si>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</si>
  <si>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</si>
  <si>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</si>
  <si>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</si>
  <si>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</si>
  <si>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</si>
  <si>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</si>
  <si>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</si>
  <si>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</si>
  <si>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</si>
  <si>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</si>
  <si>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</si>
  <si>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</si>
  <si>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</si>
  <si>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</si>
  <si>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</si>
  <si>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</si>
  <si>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</si>
  <si>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</si>
  <si>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</si>
  <si>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</si>
  <si>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</si>
  <si>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</si>
  <si>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</si>
  <si>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</si>
  <si>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</si>
  <si>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</si>
  <si>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</si>
  <si>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</si>
  <si>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</si>
  <si>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</si>
  <si>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</si>
  <si>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</si>
  <si>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</si>
  <si>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</si>
  <si>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</si>
  <si>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</si>
  <si>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</si>
  <si>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</si>
  <si>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</si>
  <si>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</si>
  <si>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</si>
  <si>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</si>
  <si>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</si>
  <si>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</si>
  <si>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</si>
  <si>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</si>
  <si>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</si>
  <si>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</si>
  <si>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</si>
  <si>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</si>
  <si>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</si>
  <si>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</si>
  <si>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</si>
  <si>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</si>
  <si>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</si>
  <si>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</si>
  <si>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</si>
  <si>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</si>
  <si>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</si>
  <si>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</si>
  <si>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</si>
  <si>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</si>
  <si>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</si>
  <si>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</si>
  <si>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</si>
  <si>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</si>
  <si>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</si>
  <si>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</si>
  <si>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</si>
  <si>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</si>
  <si>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</si>
  <si>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</si>
  <si>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</si>
  <si>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</si>
  <si>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</si>
  <si>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</si>
  <si>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</si>
  <si>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</si>
  <si>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</si>
  <si>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</si>
  <si>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</si>
  <si>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</si>
  <si>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</si>
  <si>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</si>
  <si>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</si>
  <si>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</si>
  <si>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</si>
  <si>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</si>
  <si>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</si>
  <si>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</si>
  <si>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</si>
  <si>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</si>
  <si>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</si>
  <si>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</si>
  <si>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</si>
  <si>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</si>
  <si>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</si>
  <si>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</si>
  <si>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</si>
  <si>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</si>
  <si>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</si>
  <si>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</si>
  <si>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</si>
  <si>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</si>
  <si>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</si>
  <si>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</si>
  <si>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</si>
  <si>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</si>
  <si>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</si>
  <si>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</si>
  <si>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</si>
  <si>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</si>
  <si>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</si>
  <si>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</si>
  <si>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</si>
  <si>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</si>
  <si>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</si>
  <si>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</si>
  <si>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</si>
  <si>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</si>
  <si>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</si>
  <si>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</si>
  <si>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</si>
  <si>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</si>
  <si>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</si>
  <si>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</si>
  <si>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</si>
  <si>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</si>
  <si>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</si>
  <si>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</si>
  <si>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</si>
  <si>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</si>
  <si>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</si>
  <si>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</si>
  <si>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</si>
  <si>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</si>
  <si>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</si>
  <si>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</si>
  <si>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</si>
  <si>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</si>
  <si>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</si>
  <si>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</si>
  <si>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</si>
  <si>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</si>
  <si>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</si>
  <si>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</si>
  <si>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</si>
  <si>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</si>
  <si>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</si>
  <si>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</si>
  <si>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</si>
  <si>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</si>
  <si>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</si>
  <si>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</si>
  <si>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</si>
  <si>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</si>
  <si>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</si>
  <si>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</si>
  <si>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</si>
  <si>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</si>
  <si>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</si>
  <si>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</si>
  <si>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</si>
  <si>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</si>
  <si>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</si>
  <si>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</si>
  <si>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</si>
  <si>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</si>
  <si>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</si>
  <si>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</si>
  <si>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</si>
  <si>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</si>
  <si>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</si>
  <si>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</si>
  <si>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</si>
  <si>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</si>
  <si>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</si>
  <si>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</si>
  <si>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</si>
  <si>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</si>
  <si>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</si>
  <si>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r>
      <rPr>
        <b/>
        <sz val="9"/>
        <color theme="1"/>
        <rFont val="Helvetica"/>
      </rPr>
      <t>Fuente</t>
    </r>
    <r>
      <rPr>
        <sz val="9"/>
        <color theme="1"/>
        <rFont val="Helvetica"/>
      </rPr>
      <t>: Departamento Administrativo Nacional de Estadística - DANE (</t>
    </r>
    <r>
      <rPr>
        <u/>
        <sz val="9"/>
        <color rgb="FF0000FF"/>
        <rFont val="Helvetica"/>
      </rPr>
      <t>www.dane.gov.co</t>
    </r>
    <r>
      <rPr>
        <sz val="9"/>
        <color theme="1"/>
        <rFont val="Helvetica"/>
      </rPr>
      <t xml:space="preserve">). </t>
    </r>
  </si>
  <si>
    <r>
      <rPr>
        <sz val="9"/>
        <color theme="1"/>
        <rFont val="Helvetica"/>
      </rPr>
      <t xml:space="preserve"> </t>
    </r>
    <r>
      <rPr>
        <b/>
        <sz val="9"/>
        <color theme="1"/>
        <rFont val="Helvetica"/>
      </rPr>
      <t xml:space="preserve">Nota: </t>
    </r>
    <r>
      <rPr>
        <sz val="9"/>
        <color theme="1"/>
        <rFont val="Helvetica"/>
      </rPr>
      <t xml:space="preserve">hasta diciembre de 1978 el IPC corresponde al empalme realizado por el DANE, tomando el promedio ponderado del índice de precios al consumidor de ingresos medios (33%) e ingresos bajos (67%). A partir de 1979 el IPC presentado corresponde al índice de precios al consumidor total nacional ponderado, publicado por el DANE, el cual ha cambiado de base en tres oportunidades: diciembre de 1988, diciembre de 1998 y la base actual diciembre 2008 = 100, la cual incluye nuevo sistema de ponderaciones y nueva canasta de bienes y servicios. Para mayor información consulte la metodología del índice de precios al consumidor en </t>
    </r>
    <r>
      <rPr>
        <u/>
        <sz val="9"/>
        <color rgb="FF0000FF"/>
        <rFont val="Helvetica"/>
      </rPr>
      <t>http://www.dane.gov.co/files/investigaciones/fichas/IPC.pdf</t>
    </r>
    <r>
      <rPr>
        <sz val="9"/>
        <color theme="1"/>
        <rFont val="Helvetica"/>
      </rPr>
      <t xml:space="preserve">. </t>
    </r>
  </si>
  <si>
    <t>RESOLUCION:</t>
  </si>
  <si>
    <t>01/01/2006 - 31/12/2006</t>
  </si>
  <si>
    <t>01/01/2007 - 31/12/2007</t>
  </si>
  <si>
    <t>01/01/2008 - 31/12/2008</t>
  </si>
  <si>
    <t>01/01/2012 - 31/10/2012</t>
  </si>
  <si>
    <t>PERIODO</t>
  </si>
  <si>
    <t>*MES</t>
  </si>
  <si>
    <t>Fecha Final:</t>
  </si>
  <si>
    <t>IPC - Final</t>
  </si>
  <si>
    <t>Liquidado Desde:</t>
  </si>
  <si>
    <t>IPC - Inicial</t>
  </si>
  <si>
    <t>Capital:</t>
  </si>
  <si>
    <t>VALOR ACTUALIZADO</t>
  </si>
  <si>
    <t xml:space="preserve"> *Fórmula utilizada: VA = VH x (IPC. F / IPC.I) </t>
  </si>
  <si>
    <t>VA= Valor Actualizado</t>
  </si>
  <si>
    <t>IPC.F= IPC FINAL</t>
  </si>
  <si>
    <t>VH= Valor Histórico (Capital)</t>
  </si>
  <si>
    <t>IPC.I= IPC INICIAL</t>
  </si>
  <si>
    <t>Índice de Precios al Consumidor</t>
  </si>
  <si>
    <t>yyyy/mm/dd</t>
  </si>
  <si>
    <t>índice</t>
  </si>
  <si>
    <t>1954/07/31</t>
  </si>
  <si>
    <t>1954/08/31</t>
  </si>
  <si>
    <t>1954/09/30</t>
  </si>
  <si>
    <t>1954/10/31</t>
  </si>
  <si>
    <t>1954/11/30</t>
  </si>
  <si>
    <t>1954/12/31</t>
  </si>
  <si>
    <t>1955/01/31</t>
  </si>
  <si>
    <t>1955/02/28</t>
  </si>
  <si>
    <t>1955/03/31</t>
  </si>
  <si>
    <t>1955/04/30</t>
  </si>
  <si>
    <t>1955/05/31</t>
  </si>
  <si>
    <t>1955/06/30</t>
  </si>
  <si>
    <t>1955/07/31</t>
  </si>
  <si>
    <t>1955/08/31</t>
  </si>
  <si>
    <t>1955/09/30</t>
  </si>
  <si>
    <t>1955/10/31</t>
  </si>
  <si>
    <t>1955/11/30</t>
  </si>
  <si>
    <t>1955/12/31</t>
  </si>
  <si>
    <t>1956/01/31</t>
  </si>
  <si>
    <t>1956/02/29</t>
  </si>
  <si>
    <t>1956/03/31</t>
  </si>
  <si>
    <t>1956/04/30</t>
  </si>
  <si>
    <t>1956/05/31</t>
  </si>
  <si>
    <t>1956/06/30</t>
  </si>
  <si>
    <t>1956/07/31</t>
  </si>
  <si>
    <t>1956/08/31</t>
  </si>
  <si>
    <t>1956/09/30</t>
  </si>
  <si>
    <t>1956/10/31</t>
  </si>
  <si>
    <t>1956/11/30</t>
  </si>
  <si>
    <t>1956/12/31</t>
  </si>
  <si>
    <t>1957/01/31</t>
  </si>
  <si>
    <t>1957/02/28</t>
  </si>
  <si>
    <t>1957/03/31</t>
  </si>
  <si>
    <t>1957/04/30</t>
  </si>
  <si>
    <t>1957/05/31</t>
  </si>
  <si>
    <t>1957/06/30</t>
  </si>
  <si>
    <t>1957/07/31</t>
  </si>
  <si>
    <t>1957/08/31</t>
  </si>
  <si>
    <t>1957/09/30</t>
  </si>
  <si>
    <t>1957/10/31</t>
  </si>
  <si>
    <t>1957/11/30</t>
  </si>
  <si>
    <t>1957/12/31</t>
  </si>
  <si>
    <t>1958/01/31</t>
  </si>
  <si>
    <t>1958/02/28</t>
  </si>
  <si>
    <t>1958/03/31</t>
  </si>
  <si>
    <t>1958/04/30</t>
  </si>
  <si>
    <t>1958/05/31</t>
  </si>
  <si>
    <t>1958/06/30</t>
  </si>
  <si>
    <t>1958/07/31</t>
  </si>
  <si>
    <t>1958/08/31</t>
  </si>
  <si>
    <t>1958/09/30</t>
  </si>
  <si>
    <t>1958/10/31</t>
  </si>
  <si>
    <t>1958/11/30</t>
  </si>
  <si>
    <t>1958/12/31</t>
  </si>
  <si>
    <t>1959/01/31</t>
  </si>
  <si>
    <t>1959/02/28</t>
  </si>
  <si>
    <t>1959/03/31</t>
  </si>
  <si>
    <t>1959/04/30</t>
  </si>
  <si>
    <t>1959/05/31</t>
  </si>
  <si>
    <t>1959/06/30</t>
  </si>
  <si>
    <t>1959/07/31</t>
  </si>
  <si>
    <t>1959/08/31</t>
  </si>
  <si>
    <t>1959/09/30</t>
  </si>
  <si>
    <t>1959/10/31</t>
  </si>
  <si>
    <t>1959/11/30</t>
  </si>
  <si>
    <t>1959/12/31</t>
  </si>
  <si>
    <t>1960/01/31</t>
  </si>
  <si>
    <t>1960/02/29</t>
  </si>
  <si>
    <t>1960/03/31</t>
  </si>
  <si>
    <t>1960/04/30</t>
  </si>
  <si>
    <t>1960/05/31</t>
  </si>
  <si>
    <t>1960/06/30</t>
  </si>
  <si>
    <t>1960/07/31</t>
  </si>
  <si>
    <t>1960/08/31</t>
  </si>
  <si>
    <t>1960/09/30</t>
  </si>
  <si>
    <t>1960/10/31</t>
  </si>
  <si>
    <t>1960/11/30</t>
  </si>
  <si>
    <t>1960/12/31</t>
  </si>
  <si>
    <t>1961/01/31</t>
  </si>
  <si>
    <t>1961/02/28</t>
  </si>
  <si>
    <t>1961/03/31</t>
  </si>
  <si>
    <t>1961/04/30</t>
  </si>
  <si>
    <t>1961/05/31</t>
  </si>
  <si>
    <t>1961/06/30</t>
  </si>
  <si>
    <t>1961/07/31</t>
  </si>
  <si>
    <t>1961/08/31</t>
  </si>
  <si>
    <t>1961/09/30</t>
  </si>
  <si>
    <t>1961/10/31</t>
  </si>
  <si>
    <t>1961/11/30</t>
  </si>
  <si>
    <t>1961/12/31</t>
  </si>
  <si>
    <t>1962/01/31</t>
  </si>
  <si>
    <t>1962/02/28</t>
  </si>
  <si>
    <t>1962/03/31</t>
  </si>
  <si>
    <t>1962/04/30</t>
  </si>
  <si>
    <t>1962/05/31</t>
  </si>
  <si>
    <t>1962/06/30</t>
  </si>
  <si>
    <t>1962/07/31</t>
  </si>
  <si>
    <t>1962/08/31</t>
  </si>
  <si>
    <t>1962/09/30</t>
  </si>
  <si>
    <t>1962/10/31</t>
  </si>
  <si>
    <t>1962/11/30</t>
  </si>
  <si>
    <t>1962/12/31</t>
  </si>
  <si>
    <t>1963/01/31</t>
  </si>
  <si>
    <t>1963/02/28</t>
  </si>
  <si>
    <t>1963/03/31</t>
  </si>
  <si>
    <t>1963/04/30</t>
  </si>
  <si>
    <t>1963/05/31</t>
  </si>
  <si>
    <t>1963/06/30</t>
  </si>
  <si>
    <t>1963/07/31</t>
  </si>
  <si>
    <t>1963/08/31</t>
  </si>
  <si>
    <t>1963/09/30</t>
  </si>
  <si>
    <t>1963/10/31</t>
  </si>
  <si>
    <t>1963/11/30</t>
  </si>
  <si>
    <t>1963/12/31</t>
  </si>
  <si>
    <t>1964/01/31</t>
  </si>
  <si>
    <t>1964/02/29</t>
  </si>
  <si>
    <t>1964/03/31</t>
  </si>
  <si>
    <t>1964/04/30</t>
  </si>
  <si>
    <t>1964/05/31</t>
  </si>
  <si>
    <t>1964/06/30</t>
  </si>
  <si>
    <t>1964/07/31</t>
  </si>
  <si>
    <t>1964/08/31</t>
  </si>
  <si>
    <t>1964/09/30</t>
  </si>
  <si>
    <t>1964/10/31</t>
  </si>
  <si>
    <t>1964/11/30</t>
  </si>
  <si>
    <t>1964/12/31</t>
  </si>
  <si>
    <t>1965/01/31</t>
  </si>
  <si>
    <t>1965/02/28</t>
  </si>
  <si>
    <t>1965/03/31</t>
  </si>
  <si>
    <t>1965/04/30</t>
  </si>
  <si>
    <t>1965/05/31</t>
  </si>
  <si>
    <t>1965/06/30</t>
  </si>
  <si>
    <t>1965/07/31</t>
  </si>
  <si>
    <t>1965/08/31</t>
  </si>
  <si>
    <t>1965/09/30</t>
  </si>
  <si>
    <t>1965/10/31</t>
  </si>
  <si>
    <t>1965/11/30</t>
  </si>
  <si>
    <t>1965/12/31</t>
  </si>
  <si>
    <t>1966/01/31</t>
  </si>
  <si>
    <t>1966/02/28</t>
  </si>
  <si>
    <t>1966/03/31</t>
  </si>
  <si>
    <t>1966/04/30</t>
  </si>
  <si>
    <t>1966/05/31</t>
  </si>
  <si>
    <t>1966/06/30</t>
  </si>
  <si>
    <t>1966/07/31</t>
  </si>
  <si>
    <t>1966/08/31</t>
  </si>
  <si>
    <t>1966/09/30</t>
  </si>
  <si>
    <t>1966/10/31</t>
  </si>
  <si>
    <t>1966/11/30</t>
  </si>
  <si>
    <t>1966/12/31</t>
  </si>
  <si>
    <t>1967/01/31</t>
  </si>
  <si>
    <t>1967/02/28</t>
  </si>
  <si>
    <t>1967/03/31</t>
  </si>
  <si>
    <t>1967/04/30</t>
  </si>
  <si>
    <t>1967/05/31</t>
  </si>
  <si>
    <t>1967/06/30</t>
  </si>
  <si>
    <t>1967/07/31</t>
  </si>
  <si>
    <t>1967/08/31</t>
  </si>
  <si>
    <t>1967/09/30</t>
  </si>
  <si>
    <t>1967/10/31</t>
  </si>
  <si>
    <t>1967/11/30</t>
  </si>
  <si>
    <t>1967/12/31</t>
  </si>
  <si>
    <t>1968/01/31</t>
  </si>
  <si>
    <t>1968/02/29</t>
  </si>
  <si>
    <t>1968/03/31</t>
  </si>
  <si>
    <t>1968/04/30</t>
  </si>
  <si>
    <t>1968/05/31</t>
  </si>
  <si>
    <t>1968/06/30</t>
  </si>
  <si>
    <t>1968/07/31</t>
  </si>
  <si>
    <t>1968/08/31</t>
  </si>
  <si>
    <t>1968/09/30</t>
  </si>
  <si>
    <t>1968/10/31</t>
  </si>
  <si>
    <t>1968/11/30</t>
  </si>
  <si>
    <t>1968/12/31</t>
  </si>
  <si>
    <t>1969/01/31</t>
  </si>
  <si>
    <t>1969/02/28</t>
  </si>
  <si>
    <t>1969/03/31</t>
  </si>
  <si>
    <t>1969/04/30</t>
  </si>
  <si>
    <t>1969/05/31</t>
  </si>
  <si>
    <t>1969/06/30</t>
  </si>
  <si>
    <t>1969/07/31</t>
  </si>
  <si>
    <t>1969/08/31</t>
  </si>
  <si>
    <t>1969/09/30</t>
  </si>
  <si>
    <t>1969/10/31</t>
  </si>
  <si>
    <t>1969/11/30</t>
  </si>
  <si>
    <t>1969/12/31</t>
  </si>
  <si>
    <t>1970/01/31</t>
  </si>
  <si>
    <t>1970/02/28</t>
  </si>
  <si>
    <t>1970/03/31</t>
  </si>
  <si>
    <t>1970/04/30</t>
  </si>
  <si>
    <t>1970/05/31</t>
  </si>
  <si>
    <t>1970/06/30</t>
  </si>
  <si>
    <t>1970/07/31</t>
  </si>
  <si>
    <t>1970/08/31</t>
  </si>
  <si>
    <t>1970/09/30</t>
  </si>
  <si>
    <t>1970/10/31</t>
  </si>
  <si>
    <t>1970/11/30</t>
  </si>
  <si>
    <t>1970/12/31</t>
  </si>
  <si>
    <t>1971/01/31</t>
  </si>
  <si>
    <t>1971/02/28</t>
  </si>
  <si>
    <t>1971/03/31</t>
  </si>
  <si>
    <t>1971/04/30</t>
  </si>
  <si>
    <t>1971/05/31</t>
  </si>
  <si>
    <t>1971/06/30</t>
  </si>
  <si>
    <t>1971/07/31</t>
  </si>
  <si>
    <t>1971/08/31</t>
  </si>
  <si>
    <t>1971/09/30</t>
  </si>
  <si>
    <t>1971/10/31</t>
  </si>
  <si>
    <t>1971/11/30</t>
  </si>
  <si>
    <t>1971/12/31</t>
  </si>
  <si>
    <t>1972/01/31</t>
  </si>
  <si>
    <t>1972/02/29</t>
  </si>
  <si>
    <t>1972/03/31</t>
  </si>
  <si>
    <t>1972/04/30</t>
  </si>
  <si>
    <t>1972/05/31</t>
  </si>
  <si>
    <t>1972/06/30</t>
  </si>
  <si>
    <t>1972/07/31</t>
  </si>
  <si>
    <t>1972/08/31</t>
  </si>
  <si>
    <t>1972/09/30</t>
  </si>
  <si>
    <t>1972/10/31</t>
  </si>
  <si>
    <t>1972/11/30</t>
  </si>
  <si>
    <t>1972/12/31</t>
  </si>
  <si>
    <t>1973/01/31</t>
  </si>
  <si>
    <t>1973/02/28</t>
  </si>
  <si>
    <t>1973/03/31</t>
  </si>
  <si>
    <t>1973/04/30</t>
  </si>
  <si>
    <t>1973/05/31</t>
  </si>
  <si>
    <t>1973/06/30</t>
  </si>
  <si>
    <t>1973/07/31</t>
  </si>
  <si>
    <t>1973/08/31</t>
  </si>
  <si>
    <t>1973/09/30</t>
  </si>
  <si>
    <t>1973/10/31</t>
  </si>
  <si>
    <t>1973/11/30</t>
  </si>
  <si>
    <t>1973/12/31</t>
  </si>
  <si>
    <t>1974/01/31</t>
  </si>
  <si>
    <t>1974/02/28</t>
  </si>
  <si>
    <t>1974/03/31</t>
  </si>
  <si>
    <t>1974/04/30</t>
  </si>
  <si>
    <t>1974/05/31</t>
  </si>
  <si>
    <t>1974/06/30</t>
  </si>
  <si>
    <t>1974/07/31</t>
  </si>
  <si>
    <t>1974/08/31</t>
  </si>
  <si>
    <t>1974/09/30</t>
  </si>
  <si>
    <t>1974/10/31</t>
  </si>
  <si>
    <t>1974/11/30</t>
  </si>
  <si>
    <t>1974/12/31</t>
  </si>
  <si>
    <t>1975/01/31</t>
  </si>
  <si>
    <t>1975/02/28</t>
  </si>
  <si>
    <t>1975/03/31</t>
  </si>
  <si>
    <t>1975/04/30</t>
  </si>
  <si>
    <t>1975/05/31</t>
  </si>
  <si>
    <t>1975/06/30</t>
  </si>
  <si>
    <t>1975/07/31</t>
  </si>
  <si>
    <t>1975/08/31</t>
  </si>
  <si>
    <t>1975/09/30</t>
  </si>
  <si>
    <t>1975/10/31</t>
  </si>
  <si>
    <t>1975/11/30</t>
  </si>
  <si>
    <t>1975/12/31</t>
  </si>
  <si>
    <t>1976/01/31</t>
  </si>
  <si>
    <t>1976/02/29</t>
  </si>
  <si>
    <t>1976/03/31</t>
  </si>
  <si>
    <t>1976/04/30</t>
  </si>
  <si>
    <t>1976/05/31</t>
  </si>
  <si>
    <t>1976/06/30</t>
  </si>
  <si>
    <t>1976/07/31</t>
  </si>
  <si>
    <t>1976/08/31</t>
  </si>
  <si>
    <t>1976/09/30</t>
  </si>
  <si>
    <t>1976/10/31</t>
  </si>
  <si>
    <t>1976/11/30</t>
  </si>
  <si>
    <t>1976/12/31</t>
  </si>
  <si>
    <t>1977/01/31</t>
  </si>
  <si>
    <t>1977/02/28</t>
  </si>
  <si>
    <t>1977/03/31</t>
  </si>
  <si>
    <t>1977/04/30</t>
  </si>
  <si>
    <t>1977/05/31</t>
  </si>
  <si>
    <t>1977/06/30</t>
  </si>
  <si>
    <t>1977/07/31</t>
  </si>
  <si>
    <t>1977/08/31</t>
  </si>
  <si>
    <t>1977/09/30</t>
  </si>
  <si>
    <t>1977/10/31</t>
  </si>
  <si>
    <t>1977/11/30</t>
  </si>
  <si>
    <t>1977/12/31</t>
  </si>
  <si>
    <t>1978/01/31</t>
  </si>
  <si>
    <t>1978/02/28</t>
  </si>
  <si>
    <t>1978/03/31</t>
  </si>
  <si>
    <t>1978/04/30</t>
  </si>
  <si>
    <t>1978/05/31</t>
  </si>
  <si>
    <t>1978/06/30</t>
  </si>
  <si>
    <t>1978/07/31</t>
  </si>
  <si>
    <t>1978/08/31</t>
  </si>
  <si>
    <t>1978/09/30</t>
  </si>
  <si>
    <t>1978/10/31</t>
  </si>
  <si>
    <t>1978/11/30</t>
  </si>
  <si>
    <t>1978/12/31</t>
  </si>
  <si>
    <t>1979/01/31</t>
  </si>
  <si>
    <t>1979/02/28</t>
  </si>
  <si>
    <t>1979/03/31</t>
  </si>
  <si>
    <t>1979/04/30</t>
  </si>
  <si>
    <t>1979/05/31</t>
  </si>
  <si>
    <t>1979/06/30</t>
  </si>
  <si>
    <t>1979/07/31</t>
  </si>
  <si>
    <t>1979/08/31</t>
  </si>
  <si>
    <t>1979/09/30</t>
  </si>
  <si>
    <t>1979/10/31</t>
  </si>
  <si>
    <t>1979/11/30</t>
  </si>
  <si>
    <t>1979/12/31</t>
  </si>
  <si>
    <t>1980/01/31</t>
  </si>
  <si>
    <t>1980/02/29</t>
  </si>
  <si>
    <t>1980/03/31</t>
  </si>
  <si>
    <t>1980/04/30</t>
  </si>
  <si>
    <t>1980/05/31</t>
  </si>
  <si>
    <t>1980/06/30</t>
  </si>
  <si>
    <t>1980/07/31</t>
  </si>
  <si>
    <t>1980/08/31</t>
  </si>
  <si>
    <t>1980/09/30</t>
  </si>
  <si>
    <t>1980/10/31</t>
  </si>
  <si>
    <t>1980/11/30</t>
  </si>
  <si>
    <t>1980/12/31</t>
  </si>
  <si>
    <t>1981/01/31</t>
  </si>
  <si>
    <t>1981/02/28</t>
  </si>
  <si>
    <t>1981/03/31</t>
  </si>
  <si>
    <t>1981/04/30</t>
  </si>
  <si>
    <t>1981/05/31</t>
  </si>
  <si>
    <t>1981/06/30</t>
  </si>
  <si>
    <t>1981/07/31</t>
  </si>
  <si>
    <t>1981/08/31</t>
  </si>
  <si>
    <t>1981/09/30</t>
  </si>
  <si>
    <t>1981/10/31</t>
  </si>
  <si>
    <t>1981/11/30</t>
  </si>
  <si>
    <t>1981/12/31</t>
  </si>
  <si>
    <t>1982/01/31</t>
  </si>
  <si>
    <t>1982/02/28</t>
  </si>
  <si>
    <t>1982/03/31</t>
  </si>
  <si>
    <t>1982/04/30</t>
  </si>
  <si>
    <t>1982/05/31</t>
  </si>
  <si>
    <t>1982/06/30</t>
  </si>
  <si>
    <t>1982/07/31</t>
  </si>
  <si>
    <t>1982/08/31</t>
  </si>
  <si>
    <t>1982/09/30</t>
  </si>
  <si>
    <t>1982/10/31</t>
  </si>
  <si>
    <t>1982/11/30</t>
  </si>
  <si>
    <t>1982/12/31</t>
  </si>
  <si>
    <t>1983/01/31</t>
  </si>
  <si>
    <t>1983/02/28</t>
  </si>
  <si>
    <t>1983/03/31</t>
  </si>
  <si>
    <t>1983/04/30</t>
  </si>
  <si>
    <t>1983/05/31</t>
  </si>
  <si>
    <t>1983/06/30</t>
  </si>
  <si>
    <t>1983/07/31</t>
  </si>
  <si>
    <t>1983/08/31</t>
  </si>
  <si>
    <t>1983/09/30</t>
  </si>
  <si>
    <t>1983/10/31</t>
  </si>
  <si>
    <t>1983/11/30</t>
  </si>
  <si>
    <t>1983/12/31</t>
  </si>
  <si>
    <t>1984/01/31</t>
  </si>
  <si>
    <t>1984/02/29</t>
  </si>
  <si>
    <t>1984/03/31</t>
  </si>
  <si>
    <t>1984/04/30</t>
  </si>
  <si>
    <t>1984/05/31</t>
  </si>
  <si>
    <t>1984/06/30</t>
  </si>
  <si>
    <t>1984/07/31</t>
  </si>
  <si>
    <t>1984/08/31</t>
  </si>
  <si>
    <t>1984/09/30</t>
  </si>
  <si>
    <t>1984/10/31</t>
  </si>
  <si>
    <t>1984/11/30</t>
  </si>
  <si>
    <t>1984/12/31</t>
  </si>
  <si>
    <t>1985/01/31</t>
  </si>
  <si>
    <t>1985/02/28</t>
  </si>
  <si>
    <t>1985/03/31</t>
  </si>
  <si>
    <t>1985/04/30</t>
  </si>
  <si>
    <t>1985/05/31</t>
  </si>
  <si>
    <t>1985/06/30</t>
  </si>
  <si>
    <t>1985/07/31</t>
  </si>
  <si>
    <t>1985/08/31</t>
  </si>
  <si>
    <t>1985/09/30</t>
  </si>
  <si>
    <t>1985/10/31</t>
  </si>
  <si>
    <t>1985/11/30</t>
  </si>
  <si>
    <t>1985/12/31</t>
  </si>
  <si>
    <t>1986/01/31</t>
  </si>
  <si>
    <t>1986/02/28</t>
  </si>
  <si>
    <t>1986/03/31</t>
  </si>
  <si>
    <t>1986/04/30</t>
  </si>
  <si>
    <t>1986/05/31</t>
  </si>
  <si>
    <t>1986/06/30</t>
  </si>
  <si>
    <t>1986/07/31</t>
  </si>
  <si>
    <t>1986/08/31</t>
  </si>
  <si>
    <t>1986/09/30</t>
  </si>
  <si>
    <t>1986/10/31</t>
  </si>
  <si>
    <t>1986/11/30</t>
  </si>
  <si>
    <t>1986/12/31</t>
  </si>
  <si>
    <t>1987/01/31</t>
  </si>
  <si>
    <t>1987/02/28</t>
  </si>
  <si>
    <t>1987/03/31</t>
  </si>
  <si>
    <t>1987/04/30</t>
  </si>
  <si>
    <t>1987/05/31</t>
  </si>
  <si>
    <t>1987/06/30</t>
  </si>
  <si>
    <t>1987/07/31</t>
  </si>
  <si>
    <t>1987/08/31</t>
  </si>
  <si>
    <t>1987/09/30</t>
  </si>
  <si>
    <t>1987/10/31</t>
  </si>
  <si>
    <t>1987/11/30</t>
  </si>
  <si>
    <t>1987/12/31</t>
  </si>
  <si>
    <t>1988/01/31</t>
  </si>
  <si>
    <t>1988/02/29</t>
  </si>
  <si>
    <t>1988/03/31</t>
  </si>
  <si>
    <t>1988/04/30</t>
  </si>
  <si>
    <t>1988/05/31</t>
  </si>
  <si>
    <t>1988/06/30</t>
  </si>
  <si>
    <t>1988/07/31</t>
  </si>
  <si>
    <t>1988/08/31</t>
  </si>
  <si>
    <t>1988/09/30</t>
  </si>
  <si>
    <t>1988/10/31</t>
  </si>
  <si>
    <t>1988/11/30</t>
  </si>
  <si>
    <t>1988/12/31</t>
  </si>
  <si>
    <t>1989/01/31</t>
  </si>
  <si>
    <t>1989/02/28</t>
  </si>
  <si>
    <t>1989/03/31</t>
  </si>
  <si>
    <t>1989/04/30</t>
  </si>
  <si>
    <t>1989/05/31</t>
  </si>
  <si>
    <t>1989/06/30</t>
  </si>
  <si>
    <t>1989/07/31</t>
  </si>
  <si>
    <t>1989/08/31</t>
  </si>
  <si>
    <t>1989/09/30</t>
  </si>
  <si>
    <t>1989/10/31</t>
  </si>
  <si>
    <t>1989/11/30</t>
  </si>
  <si>
    <t>1989/12/31</t>
  </si>
  <si>
    <t>1990/01/31</t>
  </si>
  <si>
    <t>1990/02/28</t>
  </si>
  <si>
    <t>1990/03/31</t>
  </si>
  <si>
    <t>1990/04/30</t>
  </si>
  <si>
    <t>1990/05/31</t>
  </si>
  <si>
    <t>1990/06/30</t>
  </si>
  <si>
    <t>1990/07/31</t>
  </si>
  <si>
    <t>1990/08/31</t>
  </si>
  <si>
    <t>1990/09/30</t>
  </si>
  <si>
    <t>1990/10/31</t>
  </si>
  <si>
    <t>1990/11/30</t>
  </si>
  <si>
    <t>1990/12/31</t>
  </si>
  <si>
    <t>1991/01/31</t>
  </si>
  <si>
    <t>1991/02/28</t>
  </si>
  <si>
    <t>1991/03/31</t>
  </si>
  <si>
    <t>1991/04/30</t>
  </si>
  <si>
    <t>1991/05/31</t>
  </si>
  <si>
    <t>1991/06/30</t>
  </si>
  <si>
    <t>1991/07/31</t>
  </si>
  <si>
    <t>1991/08/31</t>
  </si>
  <si>
    <t>1991/09/30</t>
  </si>
  <si>
    <t>1991/10/31</t>
  </si>
  <si>
    <t>1991/11/30</t>
  </si>
  <si>
    <t>1991/12/31</t>
  </si>
  <si>
    <t>1992/01/31</t>
  </si>
  <si>
    <t>1992/02/29</t>
  </si>
  <si>
    <t>1992/03/31</t>
  </si>
  <si>
    <t>1992/04/30</t>
  </si>
  <si>
    <t>1992/05/31</t>
  </si>
  <si>
    <t>1992/06/30</t>
  </si>
  <si>
    <t>1992/07/31</t>
  </si>
  <si>
    <t>1992/08/31</t>
  </si>
  <si>
    <t>1992/09/30</t>
  </si>
  <si>
    <t>1992/10/31</t>
  </si>
  <si>
    <t>1992/11/30</t>
  </si>
  <si>
    <t>1992/12/31</t>
  </si>
  <si>
    <t>1993/01/31</t>
  </si>
  <si>
    <t>1993/02/28</t>
  </si>
  <si>
    <t>1993/03/31</t>
  </si>
  <si>
    <t>1993/04/30</t>
  </si>
  <si>
    <t>1993/05/31</t>
  </si>
  <si>
    <t>1993/06/30</t>
  </si>
  <si>
    <t>1993/07/31</t>
  </si>
  <si>
    <t>1993/08/31</t>
  </si>
  <si>
    <t>1993/09/30</t>
  </si>
  <si>
    <t>1993/10/31</t>
  </si>
  <si>
    <t>1993/11/30</t>
  </si>
  <si>
    <t>1993/12/31</t>
  </si>
  <si>
    <t>1994/01/31</t>
  </si>
  <si>
    <t>1994/02/28</t>
  </si>
  <si>
    <t>1994/03/31</t>
  </si>
  <si>
    <t>1994/04/30</t>
  </si>
  <si>
    <t>1994/05/31</t>
  </si>
  <si>
    <t>1994/06/30</t>
  </si>
  <si>
    <t>1994/07/31</t>
  </si>
  <si>
    <t>1994/08/31</t>
  </si>
  <si>
    <t>1994/09/30</t>
  </si>
  <si>
    <t>1994/10/31</t>
  </si>
  <si>
    <t>1994/11/30</t>
  </si>
  <si>
    <t>1994/12/31</t>
  </si>
  <si>
    <t>1995/01/31</t>
  </si>
  <si>
    <t>1995/02/28</t>
  </si>
  <si>
    <t>1995/03/31</t>
  </si>
  <si>
    <t>1995/04/30</t>
  </si>
  <si>
    <t>1995/05/31</t>
  </si>
  <si>
    <t>1995/06/30</t>
  </si>
  <si>
    <t>1995/07/31</t>
  </si>
  <si>
    <t>1995/08/31</t>
  </si>
  <si>
    <t>1995/09/30</t>
  </si>
  <si>
    <t>1995/10/31</t>
  </si>
  <si>
    <t>1995/11/30</t>
  </si>
  <si>
    <t>1995/12/31</t>
  </si>
  <si>
    <t>1996/01/31</t>
  </si>
  <si>
    <t>1996/02/29</t>
  </si>
  <si>
    <t>1996/03/31</t>
  </si>
  <si>
    <t>1996/04/30</t>
  </si>
  <si>
    <t>1996/05/31</t>
  </si>
  <si>
    <t>1996/06/30</t>
  </si>
  <si>
    <t>1996/07/31</t>
  </si>
  <si>
    <t>1996/08/31</t>
  </si>
  <si>
    <t>1996/09/30</t>
  </si>
  <si>
    <t>1996/10/31</t>
  </si>
  <si>
    <t>1996/11/30</t>
  </si>
  <si>
    <t>1996/12/31</t>
  </si>
  <si>
    <t>1997/01/31</t>
  </si>
  <si>
    <t>1997/02/28</t>
  </si>
  <si>
    <t>1997/03/31</t>
  </si>
  <si>
    <t>1997/04/30</t>
  </si>
  <si>
    <t>1997/05/31</t>
  </si>
  <si>
    <t>1997/06/30</t>
  </si>
  <si>
    <t>1997/07/31</t>
  </si>
  <si>
    <t>1997/08/31</t>
  </si>
  <si>
    <t>1997/09/30</t>
  </si>
  <si>
    <t>1997/10/31</t>
  </si>
  <si>
    <t>1997/11/30</t>
  </si>
  <si>
    <t>1997/12/31</t>
  </si>
  <si>
    <t>1998/01/31</t>
  </si>
  <si>
    <t>1998/02/28</t>
  </si>
  <si>
    <t>1998/03/31</t>
  </si>
  <si>
    <t>1998/04/30</t>
  </si>
  <si>
    <t>1998/05/31</t>
  </si>
  <si>
    <t>1998/06/30</t>
  </si>
  <si>
    <t>1998/07/31</t>
  </si>
  <si>
    <t>1998/08/31</t>
  </si>
  <si>
    <t>1998/09/30</t>
  </si>
  <si>
    <t>1998/10/31</t>
  </si>
  <si>
    <t>1998/11/30</t>
  </si>
  <si>
    <t>1998/12/31</t>
  </si>
  <si>
    <t>1999/01/31</t>
  </si>
  <si>
    <t>1999/02/28</t>
  </si>
  <si>
    <t>1999/03/31</t>
  </si>
  <si>
    <t>1999/04/30</t>
  </si>
  <si>
    <t>1999/05/31</t>
  </si>
  <si>
    <t>1999/06/30</t>
  </si>
  <si>
    <t>1999/07/31</t>
  </si>
  <si>
    <t>1999/08/31</t>
  </si>
  <si>
    <t>1999/09/30</t>
  </si>
  <si>
    <t>1999/10/31</t>
  </si>
  <si>
    <t>1999/11/30</t>
  </si>
  <si>
    <t>1999/12/31</t>
  </si>
  <si>
    <t>2000/01/31</t>
  </si>
  <si>
    <t>2000/02/29</t>
  </si>
  <si>
    <t>2000/03/31</t>
  </si>
  <si>
    <t>2000/04/30</t>
  </si>
  <si>
    <t>2000/05/31</t>
  </si>
  <si>
    <t>2000/06/30</t>
  </si>
  <si>
    <t>2000/07/31</t>
  </si>
  <si>
    <t>2000/08/31</t>
  </si>
  <si>
    <t>2000/09/30</t>
  </si>
  <si>
    <t>2000/10/31</t>
  </si>
  <si>
    <t>2000/11/30</t>
  </si>
  <si>
    <t>2000/12/31</t>
  </si>
  <si>
    <t>2001/01/31</t>
  </si>
  <si>
    <t>2001/02/28</t>
  </si>
  <si>
    <t>2001/03/31</t>
  </si>
  <si>
    <t>2001/04/30</t>
  </si>
  <si>
    <t>2001/05/31</t>
  </si>
  <si>
    <t>2001/06/30</t>
  </si>
  <si>
    <t>2001/07/31</t>
  </si>
  <si>
    <t>2001/08/31</t>
  </si>
  <si>
    <t>2001/09/30</t>
  </si>
  <si>
    <t>2001/10/31</t>
  </si>
  <si>
    <t>2001/11/30</t>
  </si>
  <si>
    <t>2001/12/31</t>
  </si>
  <si>
    <t>2002/01/31</t>
  </si>
  <si>
    <t>2002/02/28</t>
  </si>
  <si>
    <t>2002/03/31</t>
  </si>
  <si>
    <t>2002/04/30</t>
  </si>
  <si>
    <t>2002/05/31</t>
  </si>
  <si>
    <t>2002/06/30</t>
  </si>
  <si>
    <t>2002/07/31</t>
  </si>
  <si>
    <t>2002/08/31</t>
  </si>
  <si>
    <t>2002/09/30</t>
  </si>
  <si>
    <t>2002/10/31</t>
  </si>
  <si>
    <t>2002/11/30</t>
  </si>
  <si>
    <t>2002/12/31</t>
  </si>
  <si>
    <t>2003/01/31</t>
  </si>
  <si>
    <t>2003/02/28</t>
  </si>
  <si>
    <t>2003/03/31</t>
  </si>
  <si>
    <t>2003/04/30</t>
  </si>
  <si>
    <t>2003/05/31</t>
  </si>
  <si>
    <t>2003/06/30</t>
  </si>
  <si>
    <t>2003/07/31</t>
  </si>
  <si>
    <t>2003/08/31</t>
  </si>
  <si>
    <t>2003/09/30</t>
  </si>
  <si>
    <t>2003/10/31</t>
  </si>
  <si>
    <t>2003/11/30</t>
  </si>
  <si>
    <t>2003/12/31</t>
  </si>
  <si>
    <t>2004/01/31</t>
  </si>
  <si>
    <t>2004/02/29</t>
  </si>
  <si>
    <t>2004/03/31</t>
  </si>
  <si>
    <t>2004/04/30</t>
  </si>
  <si>
    <t>2004/05/31</t>
  </si>
  <si>
    <t>2004/06/30</t>
  </si>
  <si>
    <t>2004/07/31</t>
  </si>
  <si>
    <t>2004/08/31</t>
  </si>
  <si>
    <t>2004/09/30</t>
  </si>
  <si>
    <t>2004/10/31</t>
  </si>
  <si>
    <t>2004/11/30</t>
  </si>
  <si>
    <t>2004/12/31</t>
  </si>
  <si>
    <t>2005/01/31</t>
  </si>
  <si>
    <t>2005/02/28</t>
  </si>
  <si>
    <t>2005/03/31</t>
  </si>
  <si>
    <t>2005/04/30</t>
  </si>
  <si>
    <t>2005/05/31</t>
  </si>
  <si>
    <t>2005/06/30</t>
  </si>
  <si>
    <t>2005/07/31</t>
  </si>
  <si>
    <t>2005/08/31</t>
  </si>
  <si>
    <t>2005/09/30</t>
  </si>
  <si>
    <t>2005/10/31</t>
  </si>
  <si>
    <t>2005/11/30</t>
  </si>
  <si>
    <t>2005/12/31</t>
  </si>
  <si>
    <t>2006/01/31</t>
  </si>
  <si>
    <t>2006/02/28</t>
  </si>
  <si>
    <t>2006/03/31</t>
  </si>
  <si>
    <t>2006/04/30</t>
  </si>
  <si>
    <t>2006/05/31</t>
  </si>
  <si>
    <t>2006/06/30</t>
  </si>
  <si>
    <t>2006/07/31</t>
  </si>
  <si>
    <t>2006/08/31</t>
  </si>
  <si>
    <t>2006/09/30</t>
  </si>
  <si>
    <t>2006/10/31</t>
  </si>
  <si>
    <t>2006/11/30</t>
  </si>
  <si>
    <t>2006/12/31</t>
  </si>
  <si>
    <t>2007/01/31</t>
  </si>
  <si>
    <t>2007/02/28</t>
  </si>
  <si>
    <t>2007/03/31</t>
  </si>
  <si>
    <t>2007/04/30</t>
  </si>
  <si>
    <t>2007/05/31</t>
  </si>
  <si>
    <t>2007/06/30</t>
  </si>
  <si>
    <t>2007/07/31</t>
  </si>
  <si>
    <t>2007/08/31</t>
  </si>
  <si>
    <t>2007/09/30</t>
  </si>
  <si>
    <t>2007/10/31</t>
  </si>
  <si>
    <t>2007/11/30</t>
  </si>
  <si>
    <t>2007/12/31</t>
  </si>
  <si>
    <t>2008/01/31</t>
  </si>
  <si>
    <t>2008/02/29</t>
  </si>
  <si>
    <t>2008/03/31</t>
  </si>
  <si>
    <t>2008/04/30</t>
  </si>
  <si>
    <t>2008/05/31</t>
  </si>
  <si>
    <t>2008/06/30</t>
  </si>
  <si>
    <t>2008/07/31</t>
  </si>
  <si>
    <t>2008/08/31</t>
  </si>
  <si>
    <t>2008/09/30</t>
  </si>
  <si>
    <t>2008/10/31</t>
  </si>
  <si>
    <t>2008/11/30</t>
  </si>
  <si>
    <t>2008/12/31</t>
  </si>
  <si>
    <t>2009/01/31</t>
  </si>
  <si>
    <t>2009/02/28</t>
  </si>
  <si>
    <t>2009/03/31</t>
  </si>
  <si>
    <t>2009/04/30</t>
  </si>
  <si>
    <t>2009/05/31</t>
  </si>
  <si>
    <t>2009/06/30</t>
  </si>
  <si>
    <t>2009/07/31</t>
  </si>
  <si>
    <t>2009/08/31</t>
  </si>
  <si>
    <t>2009/09/30</t>
  </si>
  <si>
    <t>2009/10/31</t>
  </si>
  <si>
    <t>2009/11/30</t>
  </si>
  <si>
    <t>2009/12/31</t>
  </si>
  <si>
    <t>2010/01/31</t>
  </si>
  <si>
    <t>2010/02/28</t>
  </si>
  <si>
    <t>2010/03/31</t>
  </si>
  <si>
    <t>2010/04/30</t>
  </si>
  <si>
    <t>2010/05/31</t>
  </si>
  <si>
    <t>2010/06/30</t>
  </si>
  <si>
    <t>2010/07/31</t>
  </si>
  <si>
    <t>2010/08/31</t>
  </si>
  <si>
    <t>2010/09/30</t>
  </si>
  <si>
    <t>2010/10/31</t>
  </si>
  <si>
    <t>2010/11/30</t>
  </si>
  <si>
    <t>2010/12/31</t>
  </si>
  <si>
    <t>2011/01/31</t>
  </si>
  <si>
    <t>2011/02/28</t>
  </si>
  <si>
    <t>2011/03/31</t>
  </si>
  <si>
    <t>2011/04/30</t>
  </si>
  <si>
    <t>2011/05/31</t>
  </si>
  <si>
    <t>2011/06/30</t>
  </si>
  <si>
    <t>2011/07/31</t>
  </si>
  <si>
    <t>2011/08/31</t>
  </si>
  <si>
    <t>2011/09/30</t>
  </si>
  <si>
    <t>2011/10/31</t>
  </si>
  <si>
    <t>2011/11/30</t>
  </si>
  <si>
    <t>2011/12/31</t>
  </si>
  <si>
    <t>2012/01/31</t>
  </si>
  <si>
    <t>2012/02/29</t>
  </si>
  <si>
    <t>2012/03/31</t>
  </si>
  <si>
    <t>2012/04/30</t>
  </si>
  <si>
    <t>2012/05/31</t>
  </si>
  <si>
    <t>2012/06/30</t>
  </si>
  <si>
    <t>2012/07/31</t>
  </si>
  <si>
    <t>2012/08/31</t>
  </si>
  <si>
    <t>2012/09/30</t>
  </si>
  <si>
    <t>2012/10/31</t>
  </si>
  <si>
    <t>2012/11/30</t>
  </si>
  <si>
    <t>2012/12/31</t>
  </si>
  <si>
    <t>2013/01/31</t>
  </si>
  <si>
    <t>2013/02/28</t>
  </si>
  <si>
    <t>2013/03/31</t>
  </si>
  <si>
    <t>2013/04/30</t>
  </si>
  <si>
    <t>2013/05/31</t>
  </si>
  <si>
    <t>2013/06/30</t>
  </si>
  <si>
    <t>2013/07/31</t>
  </si>
  <si>
    <t>2013/08/31</t>
  </si>
  <si>
    <t>2013/09/30</t>
  </si>
  <si>
    <t>2013/10/31</t>
  </si>
  <si>
    <t>2013/11/30</t>
  </si>
  <si>
    <t>2013/12/31</t>
  </si>
  <si>
    <t>2014/01/31</t>
  </si>
  <si>
    <t>2014/02/28</t>
  </si>
  <si>
    <t>2014/03/31</t>
  </si>
  <si>
    <t>2014/04/30</t>
  </si>
  <si>
    <t>2014/05/31</t>
  </si>
  <si>
    <t>2014/06/30</t>
  </si>
  <si>
    <t>2014/07/31</t>
  </si>
  <si>
    <t>2014/08/31</t>
  </si>
  <si>
    <t>2014/09/30</t>
  </si>
  <si>
    <t>2014/10/31</t>
  </si>
  <si>
    <t>2014/11/30</t>
  </si>
  <si>
    <t>2014/12/31</t>
  </si>
  <si>
    <t>2015/01/31</t>
  </si>
  <si>
    <t>2015/02/28</t>
  </si>
  <si>
    <t>2015/03/31</t>
  </si>
  <si>
    <t>2015/04/30</t>
  </si>
  <si>
    <t>2015/05/31</t>
  </si>
  <si>
    <t>2015/06/30</t>
  </si>
  <si>
    <t>2015/07/31</t>
  </si>
  <si>
    <t>2015/08/31</t>
  </si>
  <si>
    <t>2015/09/30</t>
  </si>
  <si>
    <t>2015/10/31</t>
  </si>
  <si>
    <t>2015/11/30</t>
  </si>
  <si>
    <t>2015/12/31</t>
  </si>
  <si>
    <t>2016/01/31</t>
  </si>
  <si>
    <t>2016/02/29</t>
  </si>
  <si>
    <t>2016/03/31</t>
  </si>
  <si>
    <t>2016/04/30</t>
  </si>
  <si>
    <t>2016/05/31</t>
  </si>
  <si>
    <t>2016/06/30</t>
  </si>
  <si>
    <t>2016/07/31</t>
  </si>
  <si>
    <t>2016/08/31</t>
  </si>
  <si>
    <t>2016/09/30</t>
  </si>
  <si>
    <t>2016/10/31</t>
  </si>
  <si>
    <t>2016/11/30</t>
  </si>
  <si>
    <t>2016/12/31</t>
  </si>
  <si>
    <t>2017/01/31</t>
  </si>
  <si>
    <t>2017/02/28</t>
  </si>
  <si>
    <t>2017/03/31</t>
  </si>
  <si>
    <t>2017/04/30</t>
  </si>
  <si>
    <t>2017/05/31</t>
  </si>
  <si>
    <t>2017/06/30</t>
  </si>
  <si>
    <t>2017/07/31</t>
  </si>
  <si>
    <t>2017/08/31</t>
  </si>
  <si>
    <t>2017/09/30</t>
  </si>
  <si>
    <t>2017/10/31</t>
  </si>
  <si>
    <t>2017/11/30</t>
  </si>
  <si>
    <t>2017/12/31</t>
  </si>
  <si>
    <t>2018/01/31</t>
  </si>
  <si>
    <t>2018/02/28</t>
  </si>
  <si>
    <t>2018/03/31</t>
  </si>
  <si>
    <t>2018/04/30</t>
  </si>
  <si>
    <t>2018/05/31</t>
  </si>
  <si>
    <t>2018/06/30</t>
  </si>
  <si>
    <t>2018/07/31</t>
  </si>
  <si>
    <t>2018/08/31</t>
  </si>
  <si>
    <t>2018/09/30</t>
  </si>
  <si>
    <t>2018/10/31</t>
  </si>
  <si>
    <t>2018/11/30</t>
  </si>
  <si>
    <t>2018/12/31</t>
  </si>
  <si>
    <t>2019/01/31</t>
  </si>
  <si>
    <t>2019/02/28</t>
  </si>
  <si>
    <t>2019/03/31</t>
  </si>
  <si>
    <t>2019/04/30</t>
  </si>
  <si>
    <t>2019/05/31</t>
  </si>
  <si>
    <t>2019/06/30</t>
  </si>
  <si>
    <t>2019/07/31</t>
  </si>
  <si>
    <t>2019/08/31</t>
  </si>
  <si>
    <t>2019/09/30</t>
  </si>
  <si>
    <t>2019/10/31</t>
  </si>
  <si>
    <t>2019/11/30</t>
  </si>
  <si>
    <t>2019/12/31</t>
  </si>
  <si>
    <t>2020/01/31</t>
  </si>
  <si>
    <t>2020/02/29</t>
  </si>
  <si>
    <t>2020/03/31</t>
  </si>
  <si>
    <t>2020/04/30</t>
  </si>
  <si>
    <t>2020/05/31</t>
  </si>
  <si>
    <t>2020/06/30</t>
  </si>
  <si>
    <t>2020/07/31</t>
  </si>
  <si>
    <t>2020/08/31</t>
  </si>
  <si>
    <t>2020/09/30</t>
  </si>
  <si>
    <t>2020/10/31</t>
  </si>
  <si>
    <t>2020/11/30</t>
  </si>
  <si>
    <t>2020/12/31</t>
  </si>
  <si>
    <t>2021/01/31</t>
  </si>
  <si>
    <t>2021/02/28</t>
  </si>
  <si>
    <t>2021/03/31</t>
  </si>
  <si>
    <t xml:space="preserve">4.  INDEXACION DE LOS INTERESES  ADEUDADOS POR INTERESES CAUSADOS DEL CAPITAL A LA EJECUTORIA Y GENERADOS POR MESADAS POSTERIORES A LA EJECUTORIA  </t>
  </si>
  <si>
    <t xml:space="preserve">Indexacion  </t>
  </si>
  <si>
    <t>Subtotal interes mas indexacion</t>
  </si>
  <si>
    <t>TOTAL INDEXADO A LA EJECUTORIA</t>
  </si>
  <si>
    <t>Mesadas adicionales  a la ejecutoira</t>
  </si>
  <si>
    <t>Mesadas a la ejecutoria al  12,5 %</t>
  </si>
  <si>
    <t>Mesadas sin indexar  a la ejecutoria  al 12 %</t>
  </si>
  <si>
    <t>01/01/2011 - 31/12/2011</t>
  </si>
  <si>
    <t>LUZ  STELLA GARZON OSPITIA</t>
  </si>
  <si>
    <t>C.C.41.694.502</t>
  </si>
  <si>
    <t>31 DE AGOSTO 2005</t>
  </si>
  <si>
    <t>5 DE NOVIEMBRE 2008</t>
  </si>
  <si>
    <t xml:space="preserve"> 21587 DEL 5 DE JUNIO DE 2009 </t>
  </si>
  <si>
    <t>01/09/2005 - 31/12/2005</t>
  </si>
  <si>
    <t>01/01/2009 - 31/10/2009</t>
  </si>
  <si>
    <t>1.   Salarios  actualizados del  2005  al  2009 Según Liquidacion UGPP</t>
  </si>
  <si>
    <t>Mesadas descontando salud al 0%</t>
  </si>
  <si>
    <t>5 de noviembre2008</t>
  </si>
  <si>
    <t>2.1.  INTERESES MORATORIOS SOBRE CAPITAL A LA EJECUTORIA: 6 DE NOVIEMBRE 2008 AL 24 DE NOVIEMBRE 2009</t>
  </si>
  <si>
    <t>6 de noviembre 2008 al 24 de noviembre 2009</t>
  </si>
  <si>
    <t>3.   DIFERENCIA MESADAS  SIN INDEXACION  DEL  6 DE NOVIEMBRE 2008 AL 31 DE OCTUBRE 2009</t>
  </si>
  <si>
    <t>Mesadas posteriores a la ejecutoria del 6 de noviembre 2008 al 31 de octubre 2009  al 12%</t>
  </si>
  <si>
    <t>Mesadas sin indexar  a la ejecutoria  a 0 %</t>
  </si>
  <si>
    <t>VALORES PAGADOS EN LA RESOLUCION  21587 DEL 5 DE JUNIO DE 2009</t>
  </si>
  <si>
    <t>11</t>
  </si>
  <si>
    <t>2021/04/30</t>
  </si>
  <si>
    <t>Descargado de sistema del Banco de la República jueves, 6 de mayo de 2021 1:37:37 p. m.</t>
  </si>
  <si>
    <t>04</t>
  </si>
  <si>
    <t>SALDO POR PAGAR:  INTERESES MORATORIOS MAS INDEXACION AL 30 DE ABRIL DE 2021</t>
  </si>
  <si>
    <t>5.   RESUMEN INTERESES MORATORIOS  MAS INDEXACION A 30 DE ABRIL DE 2021</t>
  </si>
  <si>
    <t>4.2.  INDEXACION POR LOS INTERESES CAUSADOS POR  MESADAS POSTERIORES A LA  EJECUTORIA: DEL 25 DE NOVIEMBRE 2009  AL 30 DE ABRIL DE 2021</t>
  </si>
  <si>
    <t>4.1.  INDEXACION POR LOS INTERESES CAUSADOS POR EL CAPITAL A LA EJECUTORIA: DEL 25 DE NOVIEMBRE 2009  AL 30 DE ABRIL DE 2021</t>
  </si>
  <si>
    <t>01/01/2013 - 31/11/2013</t>
  </si>
  <si>
    <t>TOTAL A LA EJECUTORIA SIN INDEXAR</t>
  </si>
  <si>
    <t>Fecha Ejecut. Sentencia                                                          5 de noviembre 2008</t>
  </si>
  <si>
    <t>5 de noviembre 2008</t>
  </si>
  <si>
    <t>6 de noviembfe 2008 al 24 de noviembre 2013</t>
  </si>
  <si>
    <t>49779 DEL 28 DE OCTUBRE DE 2013</t>
  </si>
  <si>
    <t>3.1.  INTERESES MORATORIOS SOBRER MESADAS SIN INDEXAR: 1 DICIEMBRE 2008 AL 24 NOVIEMBRE 2009</t>
  </si>
  <si>
    <t>3.2.   RESUMEN MESADAS ORDINARIAS Y ADICIONALES  DEL 5 DE SEPTIEMBRE 2005 AL 24 DE NOVIEMBRE 2009</t>
  </si>
  <si>
    <t>Mesadas adicionales posteriores a la ejecutoria  del6 de noviembre 2008 al 31 de octubre 2009</t>
  </si>
  <si>
    <t>2.  RETROACTIVIDAD - Actualizacion de las sumas a partir del 1 de septiembre 2005   hasta el 30 de noviembre 2013</t>
  </si>
  <si>
    <t>1.   Salarios  actualizados del  2005  al  2013 Según Liquidacion UGPP</t>
  </si>
  <si>
    <t>mesadas</t>
  </si>
  <si>
    <t>adicional</t>
  </si>
  <si>
    <t>total</t>
  </si>
  <si>
    <t>total mesadas del 6 noviembre 2008 al 30 noviembre 2013</t>
  </si>
  <si>
    <t>total mesadas del 1 de septiembre 2005 al 5 noviembre 2008 fecha ejecutoria</t>
  </si>
  <si>
    <t>total mesadas del 6 noviembre 2008                                      al 30 noviembre 2013</t>
  </si>
  <si>
    <t>total mesadas del 1 septiembre 2005 al                                     5 de noviembre 2008 fecha ejecutoria</t>
  </si>
  <si>
    <t>ADICIONAL</t>
  </si>
  <si>
    <t>DESCUENTO SALUD AL 12%                Y 12,5%</t>
  </si>
  <si>
    <t>TOTAL NETO A PAGAR</t>
  </si>
  <si>
    <t>Interes moratorio  sobre mesadas posteriores del  6 de noviembre 2008</t>
  </si>
  <si>
    <t>2.2.  INTERESES MORATORIOS SOBRE CAPITAL A LA EJECUTORIA: 6 DE NOVIEMBRE   2008 AL 24 DE NOVIEMBRE 2013</t>
  </si>
  <si>
    <t xml:space="preserve">3.  INDEXACION DE LOS INTERESES  ADEUDADOS POR INTERESES CAUSADOS DEL CAPITAL A LA EJECUTORIA Y GENERADOS POR MESADAS POSTERIORES A LA EJECUTORIA  </t>
  </si>
  <si>
    <t>3.1.  INDEXACION POR LOS INTERESES CAUSADOS POR EL CAPITAL A LA EJECUTORIA: DEL  25 DE NOVIEMBRE 2013  AL 30 DE ABRIL DE 2021</t>
  </si>
  <si>
    <t>3.2.  INDEXACION POR LOS INTERESES CAUSADOS POR  MESADAS POSTERIORES A LA  EJECUTORIA: DEL 25 DE NOVIEMBRE 2013  AL 30 DE ABRIL DE 2021</t>
  </si>
  <si>
    <t>4.   RESUMEN INTERESES MORATORIOS  MAS INDEXACION A 30 DE ABRIL DE 2021</t>
  </si>
  <si>
    <t>2.1. TOTAL MESADAS ORDINARIAS Y ADICIONALES DEL 1 DE SEPTIEMBRE 2005 AL 30 DE NOVIEMBRE 2013</t>
  </si>
  <si>
    <t>2.3.  INTERESES MORATORIOS SOBRER MESADAS SIN INDEXAR: 6 DE NOVIEMBRE 2008  AL 24 NOVIEMBRE 2013</t>
  </si>
  <si>
    <t>2.  RETROACTIVIDAD - Actualizacion de las sumas a partir del 1 de septiembre 2005   hasta el 5 de noviembre 2008, (fecha ejecutoria sentencia)  y su actualizacion mensual.</t>
  </si>
  <si>
    <t>TOTAL MESADAS ORDINARIAS Y ADICIONALES CON INDEXACION  A LA EJECUTORIA DEL 1 DE SEPTIEMBRE 2005 AL 5 DE NOVIEMBRE 2008</t>
  </si>
  <si>
    <t>TOTAL ADEUDADO A ABRIL 30 DE 2021</t>
  </si>
  <si>
    <t>LA RESOLUCION  21587 DEL 5 DE JUNIO DE 2009</t>
  </si>
  <si>
    <t>LA RESOLUCION 49779 DEL 28 DE OCTUBRE DE 2013</t>
  </si>
  <si>
    <t>RESUMEN INTERESES MORATORIOS  MAS INDEXACION A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</si>
</sst>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General_)"/>
    <numFmt numFmtId="167" formatCode="dd/mm/yy;@"/>
    <numFmt numFmtId="168" formatCode="0.0000%"/>
    <numFmt numFmtId="169" formatCode="_-&quot;$&quot;\ * #,##0_-;\-&quot;$&quot;\ * #,##0_-;_-&quot;$&quot;\ * &quot;-&quot;??_-;_-@_-"/>
    <numFmt numFmtId="170" formatCode="[$-240A]d&quot; de &quot;mmmm&quot; de &quot;yyyy;@"/>
    <numFmt numFmtId="171" formatCode="[$-C0A]d\ &quot;de&quot;\ mmmm\ &quot;de&quot;\ yyyy;@"/>
    <numFmt numFmtId="172" formatCode="_-* #,##0.0000\ _€_-;\-* #,##0.0000\ _€_-;_-* &quot;-&quot;??\ _€_-;_-@_-"/>
    <numFmt numFmtId="173" formatCode="[$-C0A]mmm\-yy;@"/>
    <numFmt numFmtId="174" formatCode="_-* #,##0.000000_-;\-* #,##0.000000_-;_-* &quot;-&quot;??_-;_-@_-"/>
    <numFmt numFmtId="175" formatCode="_(* #,##0.00_);_(* \(#,##0.00\);_(* &quot;-&quot;??_);_(@_)"/>
    <numFmt numFmtId="176" formatCode="_-* #,##0_-;\-* #,##0_-;_-* &quot;-&quot;??_-;_-@_-"/>
    <numFmt numFmtId="177" formatCode="#,##0.00000"/>
    <numFmt numFmtId="178" formatCode="dd/mm/yyyy"/>
    <numFmt numFmtId="179" formatCode="&quot;$&quot;\ #,##0"/>
    <numFmt numFmtId="180" formatCode="_-* #,##0.0\ _€_-;\-* #,##0.0\ _€_-;_-* &quot;-&quot;??\ _€_-;_-@_-"/>
    <numFmt numFmtId="181" formatCode="_-* #,##0.00_-;\-* #,##0.00_-;_-* &quot;-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9"/>
      <color theme="1"/>
      <name val="Helvetica"/>
    </font>
    <font>
      <i/>
      <sz val="9"/>
      <color theme="1"/>
      <name val="Helvetica"/>
    </font>
    <font>
      <b/>
      <sz val="11"/>
      <color theme="1"/>
      <name val="Calibri"/>
      <family val="2"/>
    </font>
    <font>
      <b/>
      <sz val="9"/>
      <color theme="1"/>
      <name val="Helvetica"/>
    </font>
    <font>
      <u/>
      <sz val="9"/>
      <color rgb="FF0000FF"/>
      <name val="Helvetica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2F5F9"/>
      </patternFill>
    </fill>
    <fill>
      <patternFill patternType="solid">
        <fgColor theme="6" tint="0.59999389629810485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A3BED8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85">
    <xf numFmtId="0" fontId="0" fillId="0" borderId="0" xfId="0"/>
    <xf numFmtId="0" fontId="3" fillId="0" borderId="0" xfId="0" applyFont="1"/>
    <xf numFmtId="0" fontId="0" fillId="0" borderId="0" xfId="0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7" fillId="0" borderId="29" xfId="0" quotePrefix="1" applyNumberFormat="1" applyFont="1" applyBorder="1" applyAlignment="1">
      <alignment horizontal="left" vertical="center"/>
    </xf>
    <xf numFmtId="15" fontId="7" fillId="0" borderId="30" xfId="0" applyNumberFormat="1" applyFont="1" applyBorder="1" applyAlignment="1">
      <alignment horizontal="left" vertical="center"/>
    </xf>
    <xf numFmtId="10" fontId="7" fillId="0" borderId="30" xfId="0" applyNumberFormat="1" applyFont="1" applyBorder="1" applyAlignment="1">
      <alignment horizontal="center" vertical="center"/>
    </xf>
    <xf numFmtId="15" fontId="7" fillId="0" borderId="29" xfId="0" quotePrefix="1" applyNumberFormat="1" applyFont="1" applyBorder="1" applyAlignment="1">
      <alignment horizontal="left" vertical="center"/>
    </xf>
    <xf numFmtId="15" fontId="7" fillId="0" borderId="30" xfId="0" quotePrefix="1" applyNumberFormat="1" applyFont="1" applyBorder="1" applyAlignment="1">
      <alignment horizontal="left" vertical="center"/>
    </xf>
    <xf numFmtId="10" fontId="7" fillId="0" borderId="30" xfId="0" quotePrefix="1" applyNumberFormat="1" applyFont="1" applyBorder="1" applyAlignment="1">
      <alignment horizontal="center" vertical="center"/>
    </xf>
    <xf numFmtId="15" fontId="7" fillId="0" borderId="29" xfId="0" applyNumberFormat="1" applyFont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15" fontId="7" fillId="0" borderId="32" xfId="0" quotePrefix="1" applyNumberFormat="1" applyFont="1" applyBorder="1" applyAlignment="1">
      <alignment horizontal="left" vertical="center"/>
    </xf>
    <xf numFmtId="15" fontId="7" fillId="0" borderId="33" xfId="0" quotePrefix="1" applyNumberFormat="1" applyFont="1" applyBorder="1" applyAlignment="1">
      <alignment horizontal="left" vertical="center"/>
    </xf>
    <xf numFmtId="10" fontId="7" fillId="0" borderId="33" xfId="0" quotePrefix="1" applyNumberFormat="1" applyFont="1" applyBorder="1" applyAlignment="1">
      <alignment horizontal="center" vertical="center"/>
    </xf>
    <xf numFmtId="10" fontId="7" fillId="0" borderId="30" xfId="2" applyNumberFormat="1" applyFont="1" applyBorder="1" applyAlignment="1">
      <alignment horizontal="center" vertical="center"/>
    </xf>
    <xf numFmtId="15" fontId="7" fillId="0" borderId="34" xfId="0" applyNumberFormat="1" applyFont="1" applyBorder="1" applyAlignment="1">
      <alignment horizontal="left" vertical="center"/>
    </xf>
    <xf numFmtId="15" fontId="7" fillId="0" borderId="35" xfId="0" applyNumberFormat="1" applyFont="1" applyBorder="1" applyAlignment="1">
      <alignment horizontal="left" vertical="center"/>
    </xf>
    <xf numFmtId="15" fontId="7" fillId="0" borderId="36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5" fontId="7" fillId="0" borderId="39" xfId="0" applyNumberFormat="1" applyFont="1" applyBorder="1" applyAlignment="1">
      <alignment horizontal="left" vertical="center"/>
    </xf>
    <xf numFmtId="15" fontId="7" fillId="0" borderId="40" xfId="0" applyNumberFormat="1" applyFont="1" applyBorder="1" applyAlignment="1">
      <alignment horizontal="left" vertical="center"/>
    </xf>
    <xf numFmtId="10" fontId="7" fillId="0" borderId="36" xfId="0" applyNumberFormat="1" applyFont="1" applyBorder="1" applyAlignment="1">
      <alignment horizontal="center" vertical="center"/>
    </xf>
    <xf numFmtId="15" fontId="7" fillId="0" borderId="42" xfId="0" applyNumberFormat="1" applyFont="1" applyBorder="1" applyAlignment="1">
      <alignment horizontal="left" vertical="center"/>
    </xf>
    <xf numFmtId="15" fontId="7" fillId="0" borderId="43" xfId="0" applyNumberFormat="1" applyFont="1" applyBorder="1" applyAlignment="1">
      <alignment horizontal="left" vertical="center"/>
    </xf>
    <xf numFmtId="15" fontId="7" fillId="0" borderId="44" xfId="0" applyNumberFormat="1" applyFont="1" applyBorder="1" applyAlignment="1">
      <alignment horizontal="left" vertical="center"/>
    </xf>
    <xf numFmtId="10" fontId="7" fillId="0" borderId="44" xfId="0" applyNumberFormat="1" applyFont="1" applyBorder="1" applyAlignment="1">
      <alignment horizontal="center" vertical="center"/>
    </xf>
    <xf numFmtId="15" fontId="10" fillId="0" borderId="0" xfId="0" applyNumberFormat="1" applyFont="1" applyAlignment="1">
      <alignment horizontal="left" vertical="center"/>
    </xf>
    <xf numFmtId="166" fontId="10" fillId="0" borderId="0" xfId="0" quotePrefix="1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166" fontId="7" fillId="0" borderId="51" xfId="0" applyNumberFormat="1" applyFont="1" applyBorder="1" applyAlignment="1">
      <alignment horizontal="center" vertical="center"/>
    </xf>
    <xf numFmtId="166" fontId="7" fillId="0" borderId="52" xfId="0" applyNumberFormat="1" applyFont="1" applyBorder="1" applyAlignment="1">
      <alignment horizontal="center" vertical="center"/>
    </xf>
    <xf numFmtId="166" fontId="7" fillId="0" borderId="56" xfId="0" applyNumberFormat="1" applyFont="1" applyBorder="1" applyAlignment="1">
      <alignment horizontal="left" vertical="center" wrapText="1"/>
    </xf>
    <xf numFmtId="166" fontId="7" fillId="0" borderId="57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166" fontId="7" fillId="0" borderId="58" xfId="0" applyNumberFormat="1" applyFont="1" applyBorder="1" applyAlignment="1">
      <alignment horizontal="center" vertical="center" wrapText="1"/>
    </xf>
    <xf numFmtId="15" fontId="7" fillId="0" borderId="59" xfId="0" applyNumberFormat="1" applyFont="1" applyBorder="1" applyAlignment="1">
      <alignment horizontal="left" vertical="center"/>
    </xf>
    <xf numFmtId="15" fontId="7" fillId="0" borderId="60" xfId="0" applyNumberFormat="1" applyFont="1" applyBorder="1" applyAlignment="1">
      <alignment horizontal="left" vertical="center"/>
    </xf>
    <xf numFmtId="10" fontId="7" fillId="0" borderId="61" xfId="0" applyNumberFormat="1" applyFont="1" applyBorder="1" applyAlignment="1">
      <alignment horizontal="center" vertical="center"/>
    </xf>
    <xf numFmtId="10" fontId="7" fillId="0" borderId="61" xfId="0" applyNumberFormat="1" applyFont="1" applyBorder="1" applyAlignment="1">
      <alignment horizontal="centerContinuous" vertical="center"/>
    </xf>
    <xf numFmtId="10" fontId="7" fillId="0" borderId="62" xfId="0" applyNumberFormat="1" applyFont="1" applyBorder="1" applyAlignment="1">
      <alignment horizontal="centerContinuous" vertical="center"/>
    </xf>
    <xf numFmtId="10" fontId="7" fillId="0" borderId="63" xfId="0" applyNumberFormat="1" applyFont="1" applyBorder="1" applyAlignment="1">
      <alignment horizontal="centerContinuous" vertical="center"/>
    </xf>
    <xf numFmtId="15" fontId="7" fillId="0" borderId="0" xfId="0" applyNumberFormat="1" applyFont="1" applyAlignment="1">
      <alignment horizontal="left" vertical="center"/>
    </xf>
    <xf numFmtId="10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68" xfId="0" applyNumberFormat="1" applyFont="1" applyBorder="1" applyAlignment="1">
      <alignment horizontal="left" vertical="center"/>
    </xf>
    <xf numFmtId="166" fontId="7" fillId="0" borderId="69" xfId="0" applyNumberFormat="1" applyFont="1" applyBorder="1" applyAlignment="1">
      <alignment vertical="center"/>
    </xf>
    <xf numFmtId="15" fontId="7" fillId="0" borderId="70" xfId="0" applyNumberFormat="1" applyFont="1" applyBorder="1" applyAlignment="1">
      <alignment horizontal="left" vertical="center"/>
    </xf>
    <xf numFmtId="10" fontId="7" fillId="0" borderId="71" xfId="0" applyNumberFormat="1" applyFont="1" applyBorder="1" applyAlignment="1">
      <alignment horizontal="center" vertical="center"/>
    </xf>
    <xf numFmtId="10" fontId="7" fillId="0" borderId="72" xfId="0" applyNumberFormat="1" applyFont="1" applyBorder="1" applyAlignment="1">
      <alignment horizontal="centerContinuous" vertical="center"/>
    </xf>
    <xf numFmtId="10" fontId="10" fillId="0" borderId="0" xfId="0" applyNumberFormat="1" applyFont="1" applyAlignment="1">
      <alignment horizontal="centerContinuous" vertical="center"/>
    </xf>
    <xf numFmtId="166" fontId="7" fillId="0" borderId="73" xfId="0" applyNumberFormat="1" applyFont="1" applyBorder="1" applyAlignment="1">
      <alignment horizontal="centerContinuous" vertical="center"/>
    </xf>
    <xf numFmtId="0" fontId="7" fillId="0" borderId="74" xfId="0" applyFont="1" applyBorder="1" applyAlignment="1">
      <alignment horizontal="centerContinuous" vertical="center"/>
    </xf>
    <xf numFmtId="166" fontId="7" fillId="0" borderId="78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66" fontId="7" fillId="0" borderId="39" xfId="0" applyNumberFormat="1" applyFont="1" applyBorder="1" applyAlignment="1">
      <alignment horizontal="center" vertical="center" wrapText="1"/>
    </xf>
    <xf numFmtId="166" fontId="7" fillId="0" borderId="6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5" fontId="7" fillId="0" borderId="80" xfId="0" applyNumberFormat="1" applyFont="1" applyBorder="1" applyAlignment="1">
      <alignment horizontal="left" vertical="center"/>
    </xf>
    <xf numFmtId="15" fontId="7" fillId="0" borderId="81" xfId="0" applyNumberFormat="1" applyFont="1" applyBorder="1" applyAlignment="1">
      <alignment horizontal="left" vertical="center"/>
    </xf>
    <xf numFmtId="10" fontId="7" fillId="0" borderId="82" xfId="0" applyNumberFormat="1" applyFont="1" applyBorder="1" applyAlignment="1">
      <alignment horizontal="center" vertical="center"/>
    </xf>
    <xf numFmtId="10" fontId="7" fillId="0" borderId="52" xfId="0" applyNumberFormat="1" applyFont="1" applyBorder="1" applyAlignment="1">
      <alignment horizontal="center" vertical="center"/>
    </xf>
    <xf numFmtId="10" fontId="7" fillId="0" borderId="83" xfId="0" applyNumberFormat="1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center" vertical="center"/>
    </xf>
    <xf numFmtId="10" fontId="7" fillId="0" borderId="57" xfId="0" applyNumberFormat="1" applyFont="1" applyBorder="1" applyAlignment="1">
      <alignment horizontal="center" vertical="center"/>
    </xf>
    <xf numFmtId="10" fontId="7" fillId="0" borderId="84" xfId="0" applyNumberFormat="1" applyFont="1" applyBorder="1" applyAlignment="1">
      <alignment horizontal="center" vertical="center"/>
    </xf>
    <xf numFmtId="15" fontId="7" fillId="0" borderId="85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center" vertical="center" wrapText="1"/>
    </xf>
    <xf numFmtId="15" fontId="7" fillId="0" borderId="86" xfId="0" applyNumberFormat="1" applyFont="1" applyBorder="1" applyAlignment="1">
      <alignment horizontal="left" vertical="center"/>
    </xf>
    <xf numFmtId="15" fontId="7" fillId="0" borderId="17" xfId="0" applyNumberFormat="1" applyFont="1" applyBorder="1" applyAlignment="1">
      <alignment horizontal="left" vertical="center"/>
    </xf>
    <xf numFmtId="10" fontId="7" fillId="0" borderId="17" xfId="0" applyNumberFormat="1" applyFont="1" applyBorder="1" applyAlignment="1">
      <alignment horizontal="center" vertical="center" wrapText="1"/>
    </xf>
    <xf numFmtId="10" fontId="7" fillId="0" borderId="36" xfId="0" applyNumberFormat="1" applyFont="1" applyBorder="1" applyAlignment="1">
      <alignment horizontal="center" vertical="center" wrapText="1"/>
    </xf>
    <xf numFmtId="15" fontId="7" fillId="0" borderId="32" xfId="0" applyNumberFormat="1" applyFont="1" applyBorder="1" applyAlignment="1">
      <alignment horizontal="left" vertical="center"/>
    </xf>
    <xf numFmtId="15" fontId="7" fillId="0" borderId="33" xfId="0" applyNumberFormat="1" applyFont="1" applyBorder="1" applyAlignment="1">
      <alignment horizontal="left" vertical="center"/>
    </xf>
    <xf numFmtId="10" fontId="7" fillId="0" borderId="87" xfId="0" applyNumberFormat="1" applyFont="1" applyBorder="1" applyAlignment="1">
      <alignment horizontal="center" vertical="center" wrapText="1"/>
    </xf>
    <xf numFmtId="10" fontId="7" fillId="0" borderId="37" xfId="0" applyNumberFormat="1" applyFont="1" applyBorder="1" applyAlignment="1">
      <alignment horizontal="center" vertical="center" wrapText="1"/>
    </xf>
    <xf numFmtId="15" fontId="7" fillId="0" borderId="88" xfId="0" applyNumberFormat="1" applyFont="1" applyBorder="1" applyAlignment="1">
      <alignment horizontal="left" vertical="center"/>
    </xf>
    <xf numFmtId="15" fontId="7" fillId="0" borderId="89" xfId="0" applyNumberFormat="1" applyFont="1" applyBorder="1" applyAlignment="1">
      <alignment horizontal="left" vertical="center"/>
    </xf>
    <xf numFmtId="10" fontId="7" fillId="0" borderId="82" xfId="0" applyNumberFormat="1" applyFont="1" applyBorder="1" applyAlignment="1">
      <alignment horizontal="center" vertical="center" wrapText="1"/>
    </xf>
    <xf numFmtId="15" fontId="7" fillId="0" borderId="90" xfId="0" applyNumberFormat="1" applyFont="1" applyBorder="1" applyAlignment="1">
      <alignment horizontal="left" vertical="center"/>
    </xf>
    <xf numFmtId="15" fontId="7" fillId="0" borderId="91" xfId="0" applyNumberFormat="1" applyFont="1" applyBorder="1" applyAlignment="1">
      <alignment horizontal="left" vertical="center"/>
    </xf>
    <xf numFmtId="10" fontId="7" fillId="0" borderId="92" xfId="0" applyNumberFormat="1" applyFont="1" applyBorder="1" applyAlignment="1">
      <alignment horizontal="center" vertical="center" wrapText="1"/>
    </xf>
    <xf numFmtId="15" fontId="7" fillId="0" borderId="93" xfId="0" applyNumberFormat="1" applyFont="1" applyBorder="1" applyAlignment="1">
      <alignment horizontal="left" vertical="center"/>
    </xf>
    <xf numFmtId="15" fontId="7" fillId="0" borderId="94" xfId="0" applyNumberFormat="1" applyFont="1" applyBorder="1" applyAlignment="1">
      <alignment horizontal="left" vertical="center"/>
    </xf>
    <xf numFmtId="15" fontId="7" fillId="0" borderId="95" xfId="0" applyNumberFormat="1" applyFont="1" applyBorder="1" applyAlignment="1">
      <alignment horizontal="left" vertical="center"/>
    </xf>
    <xf numFmtId="15" fontId="7" fillId="0" borderId="87" xfId="0" applyNumberFormat="1" applyFont="1" applyBorder="1" applyAlignment="1">
      <alignment horizontal="left" vertical="center"/>
    </xf>
    <xf numFmtId="15" fontId="7" fillId="0" borderId="96" xfId="0" applyNumberFormat="1" applyFont="1" applyBorder="1" applyAlignment="1">
      <alignment horizontal="left" vertical="center"/>
    </xf>
    <xf numFmtId="15" fontId="7" fillId="0" borderId="92" xfId="0" applyNumberFormat="1" applyFont="1" applyBorder="1" applyAlignment="1">
      <alignment horizontal="left" vertical="center"/>
    </xf>
    <xf numFmtId="10" fontId="7" fillId="0" borderId="2" xfId="0" applyNumberFormat="1" applyFont="1" applyBorder="1" applyAlignment="1">
      <alignment horizontal="center" vertical="center" wrapText="1"/>
    </xf>
    <xf numFmtId="15" fontId="7" fillId="0" borderId="97" xfId="0" applyNumberFormat="1" applyFont="1" applyBorder="1" applyAlignment="1">
      <alignment horizontal="left" vertical="center"/>
    </xf>
    <xf numFmtId="15" fontId="7" fillId="0" borderId="98" xfId="0" applyNumberFormat="1" applyFont="1" applyBorder="1" applyAlignment="1">
      <alignment horizontal="left" vertical="center"/>
    </xf>
    <xf numFmtId="10" fontId="7" fillId="0" borderId="16" xfId="0" applyNumberFormat="1" applyFont="1" applyBorder="1" applyAlignment="1">
      <alignment horizontal="center" vertical="center" wrapText="1"/>
    </xf>
    <xf numFmtId="15" fontId="7" fillId="0" borderId="82" xfId="0" applyNumberFormat="1" applyFont="1" applyBorder="1" applyAlignment="1">
      <alignment horizontal="left" vertical="center"/>
    </xf>
    <xf numFmtId="10" fontId="7" fillId="0" borderId="101" xfId="0" applyNumberFormat="1" applyFont="1" applyBorder="1" applyAlignment="1">
      <alignment horizontal="center" vertical="center"/>
    </xf>
    <xf numFmtId="10" fontId="7" fillId="0" borderId="102" xfId="0" applyNumberFormat="1" applyFont="1" applyBorder="1" applyAlignment="1">
      <alignment horizontal="center" vertical="center"/>
    </xf>
    <xf numFmtId="10" fontId="7" fillId="0" borderId="103" xfId="0" applyNumberFormat="1" applyFont="1" applyBorder="1" applyAlignment="1">
      <alignment horizontal="center" vertical="center"/>
    </xf>
    <xf numFmtId="10" fontId="7" fillId="0" borderId="104" xfId="0" applyNumberFormat="1" applyFont="1" applyBorder="1" applyAlignment="1">
      <alignment horizontal="center" vertical="center"/>
    </xf>
    <xf numFmtId="10" fontId="7" fillId="0" borderId="106" xfId="0" applyNumberFormat="1" applyFont="1" applyBorder="1" applyAlignment="1">
      <alignment horizontal="center" vertical="center"/>
    </xf>
    <xf numFmtId="10" fontId="7" fillId="0" borderId="107" xfId="0" applyNumberFormat="1" applyFont="1" applyBorder="1" applyAlignment="1">
      <alignment horizontal="center" vertical="center"/>
    </xf>
    <xf numFmtId="10" fontId="7" fillId="0" borderId="108" xfId="0" applyNumberFormat="1" applyFont="1" applyBorder="1" applyAlignment="1">
      <alignment horizontal="center" vertical="center"/>
    </xf>
    <xf numFmtId="10" fontId="7" fillId="0" borderId="109" xfId="0" applyNumberFormat="1" applyFont="1" applyBorder="1" applyAlignment="1">
      <alignment horizontal="center" vertical="center"/>
    </xf>
    <xf numFmtId="10" fontId="7" fillId="0" borderId="110" xfId="0" applyNumberFormat="1" applyFont="1" applyBorder="1" applyAlignment="1">
      <alignment horizontal="center" vertical="center"/>
    </xf>
    <xf numFmtId="10" fontId="7" fillId="0" borderId="94" xfId="0" applyNumberFormat="1" applyFont="1" applyBorder="1" applyAlignment="1">
      <alignment horizontal="center" vertical="center"/>
    </xf>
    <xf numFmtId="15" fontId="7" fillId="0" borderId="111" xfId="0" applyNumberFormat="1" applyFont="1" applyBorder="1" applyAlignment="1">
      <alignment horizontal="left" vertical="center"/>
    </xf>
    <xf numFmtId="15" fontId="7" fillId="0" borderId="112" xfId="0" applyNumberFormat="1" applyFont="1" applyBorder="1" applyAlignment="1">
      <alignment horizontal="left" vertical="center"/>
    </xf>
    <xf numFmtId="10" fontId="7" fillId="0" borderId="1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166" fontId="7" fillId="0" borderId="0" xfId="0" quotePrefix="1" applyNumberFormat="1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/>
    <xf numFmtId="0" fontId="6" fillId="2" borderId="0" xfId="0" applyFont="1" applyFill="1" applyAlignment="1">
      <alignment vertical="center"/>
    </xf>
    <xf numFmtId="166" fontId="7" fillId="2" borderId="28" xfId="0" applyNumberFormat="1" applyFont="1" applyFill="1" applyBorder="1" applyAlignment="1">
      <alignment vertical="center" wrapText="1"/>
    </xf>
    <xf numFmtId="10" fontId="7" fillId="2" borderId="31" xfId="0" applyNumberFormat="1" applyFont="1" applyFill="1" applyBorder="1" applyAlignment="1">
      <alignment horizontal="centerContinuous" vertical="center"/>
    </xf>
    <xf numFmtId="10" fontId="7" fillId="2" borderId="45" xfId="0" applyNumberFormat="1" applyFont="1" applyFill="1" applyBorder="1" applyAlignment="1">
      <alignment horizontal="centerContinuous" vertical="center"/>
    </xf>
    <xf numFmtId="1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6" fontId="7" fillId="2" borderId="13" xfId="0" applyNumberFormat="1" applyFont="1" applyFill="1" applyBorder="1" applyAlignment="1">
      <alignment horizontal="center" vertical="center" wrapText="1"/>
    </xf>
    <xf numFmtId="10" fontId="7" fillId="2" borderId="61" xfId="0" applyNumberFormat="1" applyFont="1" applyFill="1" applyBorder="1" applyAlignment="1">
      <alignment horizontal="centerContinuous" vertical="center"/>
    </xf>
    <xf numFmtId="10" fontId="7" fillId="2" borderId="0" xfId="0" applyNumberFormat="1" applyFont="1" applyFill="1" applyAlignment="1">
      <alignment horizontal="centerContinuous" vertical="center"/>
    </xf>
    <xf numFmtId="166" fontId="7" fillId="2" borderId="0" xfId="0" quotePrefix="1" applyNumberFormat="1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0" fontId="7" fillId="2" borderId="7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0" fontId="7" fillId="2" borderId="52" xfId="0" applyNumberFormat="1" applyFont="1" applyFill="1" applyBorder="1" applyAlignment="1">
      <alignment horizontal="center" vertical="center"/>
    </xf>
    <xf numFmtId="10" fontId="7" fillId="2" borderId="57" xfId="0" applyNumberFormat="1" applyFont="1" applyFill="1" applyBorder="1" applyAlignment="1">
      <alignment horizontal="center" vertical="center"/>
    </xf>
    <xf numFmtId="10" fontId="7" fillId="2" borderId="99" xfId="0" applyNumberFormat="1" applyFont="1" applyFill="1" applyBorder="1" applyAlignment="1">
      <alignment horizontal="center" vertical="center"/>
    </xf>
    <xf numFmtId="10" fontId="7" fillId="2" borderId="100" xfId="0" applyNumberFormat="1" applyFont="1" applyFill="1" applyBorder="1" applyAlignment="1">
      <alignment horizontal="center" vertical="center"/>
    </xf>
    <xf numFmtId="10" fontId="7" fillId="2" borderId="81" xfId="0" applyNumberFormat="1" applyFont="1" applyFill="1" applyBorder="1" applyAlignment="1">
      <alignment horizontal="center" vertical="center"/>
    </xf>
    <xf numFmtId="10" fontId="7" fillId="2" borderId="105" xfId="0" applyNumberFormat="1" applyFont="1" applyFill="1" applyBorder="1" applyAlignment="1">
      <alignment horizontal="center" vertical="center"/>
    </xf>
    <xf numFmtId="10" fontId="7" fillId="2" borderId="10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10" fontId="7" fillId="0" borderId="30" xfId="2" quotePrefix="1" applyNumberFormat="1" applyFont="1" applyBorder="1" applyAlignment="1" applyProtection="1">
      <alignment horizontal="center" vertical="center"/>
    </xf>
    <xf numFmtId="10" fontId="7" fillId="0" borderId="36" xfId="2" quotePrefix="1" applyNumberFormat="1" applyFont="1" applyBorder="1" applyAlignment="1" applyProtection="1">
      <alignment horizontal="center" vertical="center"/>
    </xf>
    <xf numFmtId="10" fontId="7" fillId="0" borderId="37" xfId="2" quotePrefix="1" applyNumberFormat="1" applyFont="1" applyBorder="1" applyAlignment="1" applyProtection="1">
      <alignment horizontal="center" vertical="center"/>
    </xf>
    <xf numFmtId="10" fontId="7" fillId="0" borderId="30" xfId="2" applyNumberFormat="1" applyFont="1" applyBorder="1" applyAlignment="1" applyProtection="1">
      <alignment horizontal="center" vertical="center"/>
    </xf>
    <xf numFmtId="10" fontId="7" fillId="0" borderId="38" xfId="2" quotePrefix="1" applyNumberFormat="1" applyFont="1" applyBorder="1" applyAlignment="1" applyProtection="1">
      <alignment horizontal="center" vertical="center"/>
    </xf>
    <xf numFmtId="10" fontId="7" fillId="0" borderId="40" xfId="2" quotePrefix="1" applyNumberFormat="1" applyFont="1" applyBorder="1" applyAlignment="1" applyProtection="1">
      <alignment horizontal="center" vertical="center"/>
    </xf>
    <xf numFmtId="10" fontId="7" fillId="0" borderId="41" xfId="2" quotePrefix="1" applyNumberFormat="1" applyFont="1" applyBorder="1" applyAlignment="1" applyProtection="1">
      <alignment horizontal="center" vertical="center"/>
    </xf>
    <xf numFmtId="10" fontId="7" fillId="0" borderId="89" xfId="0" applyNumberFormat="1" applyFont="1" applyBorder="1" applyAlignment="1">
      <alignment horizontal="center" vertical="center"/>
    </xf>
    <xf numFmtId="10" fontId="7" fillId="0" borderId="114" xfId="0" applyNumberFormat="1" applyFont="1" applyBorder="1" applyAlignment="1">
      <alignment horizontal="center" vertical="center"/>
    </xf>
    <xf numFmtId="10" fontId="7" fillId="0" borderId="115" xfId="0" applyNumberFormat="1" applyFont="1" applyBorder="1" applyAlignment="1">
      <alignment horizontal="center" vertical="center"/>
    </xf>
    <xf numFmtId="10" fontId="7" fillId="0" borderId="116" xfId="0" applyNumberFormat="1" applyFont="1" applyBorder="1" applyAlignment="1">
      <alignment horizontal="center" vertical="center"/>
    </xf>
    <xf numFmtId="10" fontId="7" fillId="2" borderId="10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0" fontId="7" fillId="0" borderId="79" xfId="0" applyNumberFormat="1" applyFont="1" applyBorder="1" applyAlignment="1">
      <alignment horizontal="center" vertical="center"/>
    </xf>
    <xf numFmtId="10" fontId="7" fillId="0" borderId="117" xfId="0" applyNumberFormat="1" applyFont="1" applyBorder="1" applyAlignment="1">
      <alignment horizontal="center" vertical="center"/>
    </xf>
    <xf numFmtId="10" fontId="7" fillId="0" borderId="118" xfId="0" applyNumberFormat="1" applyFont="1" applyBorder="1" applyAlignment="1">
      <alignment horizontal="center" vertical="center"/>
    </xf>
    <xf numFmtId="15" fontId="7" fillId="0" borderId="103" xfId="0" applyNumberFormat="1" applyFont="1" applyBorder="1" applyAlignment="1">
      <alignment horizontal="left" vertical="center"/>
    </xf>
    <xf numFmtId="15" fontId="7" fillId="0" borderId="110" xfId="0" applyNumberFormat="1" applyFont="1" applyBorder="1" applyAlignment="1">
      <alignment horizontal="left" vertical="center"/>
    </xf>
    <xf numFmtId="10" fontId="7" fillId="2" borderId="119" xfId="0" applyNumberFormat="1" applyFont="1" applyFill="1" applyBorder="1" applyAlignment="1">
      <alignment horizontal="center" vertical="center"/>
    </xf>
    <xf numFmtId="10" fontId="7" fillId="0" borderId="120" xfId="0" applyNumberFormat="1" applyFont="1" applyBorder="1" applyAlignment="1">
      <alignment horizontal="center" vertical="center"/>
    </xf>
    <xf numFmtId="10" fontId="7" fillId="0" borderId="121" xfId="0" applyNumberFormat="1" applyFont="1" applyBorder="1" applyAlignment="1">
      <alignment horizontal="center" vertical="center"/>
    </xf>
    <xf numFmtId="169" fontId="2" fillId="0" borderId="22" xfId="3" applyNumberFormat="1" applyFont="1" applyBorder="1"/>
    <xf numFmtId="166" fontId="7" fillId="0" borderId="79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5" fontId="7" fillId="0" borderId="122" xfId="0" applyNumberFormat="1" applyFont="1" applyBorder="1" applyAlignment="1">
      <alignment horizontal="left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5" fontId="7" fillId="0" borderId="123" xfId="0" applyNumberFormat="1" applyFont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center" vertical="center"/>
    </xf>
    <xf numFmtId="15" fontId="7" fillId="0" borderId="79" xfId="0" applyNumberFormat="1" applyFont="1" applyBorder="1" applyAlignment="1">
      <alignment horizontal="left" vertical="center"/>
    </xf>
    <xf numFmtId="10" fontId="7" fillId="0" borderId="96" xfId="0" applyNumberFormat="1" applyFont="1" applyBorder="1" applyAlignment="1">
      <alignment horizontal="center" vertical="center"/>
    </xf>
    <xf numFmtId="10" fontId="7" fillId="0" borderId="112" xfId="0" applyNumberFormat="1" applyFont="1" applyBorder="1" applyAlignment="1">
      <alignment horizontal="center" vertical="center"/>
    </xf>
    <xf numFmtId="0" fontId="0" fillId="0" borderId="1" xfId="0" applyBorder="1"/>
    <xf numFmtId="10" fontId="3" fillId="0" borderId="1" xfId="2" applyNumberFormat="1" applyFont="1" applyFill="1" applyBorder="1" applyAlignment="1">
      <alignment horizontal="center"/>
    </xf>
    <xf numFmtId="168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 wrapText="1"/>
    </xf>
    <xf numFmtId="10" fontId="3" fillId="0" borderId="8" xfId="2" applyNumberFormat="1" applyFont="1" applyFill="1" applyBorder="1" applyAlignment="1">
      <alignment horizontal="center" vertical="center" wrapText="1"/>
    </xf>
    <xf numFmtId="168" fontId="3" fillId="0" borderId="8" xfId="2" applyNumberFormat="1" applyFont="1" applyFill="1" applyBorder="1" applyAlignment="1">
      <alignment horizontal="center"/>
    </xf>
    <xf numFmtId="168" fontId="3" fillId="0" borderId="4" xfId="2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0" fontId="0" fillId="0" borderId="128" xfId="0" applyBorder="1"/>
    <xf numFmtId="0" fontId="0" fillId="0" borderId="129" xfId="0" applyBorder="1"/>
    <xf numFmtId="0" fontId="11" fillId="0" borderId="0" xfId="0" applyFont="1"/>
    <xf numFmtId="0" fontId="14" fillId="0" borderId="0" xfId="0" applyFont="1"/>
    <xf numFmtId="0" fontId="15" fillId="0" borderId="130" xfId="0" applyFont="1" applyBorder="1"/>
    <xf numFmtId="0" fontId="11" fillId="0" borderId="131" xfId="0" applyFont="1" applyBorder="1"/>
    <xf numFmtId="15" fontId="0" fillId="0" borderId="0" xfId="0" applyNumberFormat="1"/>
    <xf numFmtId="0" fontId="2" fillId="0" borderId="0" xfId="0" applyFont="1"/>
    <xf numFmtId="0" fontId="19" fillId="0" borderId="132" xfId="0" applyFont="1" applyBorder="1" applyAlignment="1">
      <alignment horizontal="center" wrapText="1"/>
    </xf>
    <xf numFmtId="0" fontId="5" fillId="0" borderId="133" xfId="0" applyFont="1" applyBorder="1" applyAlignment="1">
      <alignment horizontal="center" wrapText="1"/>
    </xf>
    <xf numFmtId="0" fontId="19" fillId="0" borderId="134" xfId="0" applyFont="1" applyBorder="1" applyAlignment="1">
      <alignment horizontal="center" wrapText="1"/>
    </xf>
    <xf numFmtId="0" fontId="2" fillId="5" borderId="13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Font="1" applyFill="1" applyBorder="1" applyAlignment="1">
      <alignment horizontal="center" wrapText="1"/>
    </xf>
    <xf numFmtId="43" fontId="1" fillId="0" borderId="4" xfId="1" applyNumberFormat="1" applyFont="1" applyFill="1" applyBorder="1" applyAlignment="1">
      <alignment horizontal="center" wrapText="1"/>
    </xf>
    <xf numFmtId="43" fontId="1" fillId="0" borderId="5" xfId="0" applyNumberFormat="1" applyFont="1" applyBorder="1"/>
    <xf numFmtId="0" fontId="0" fillId="0" borderId="6" xfId="0" applyBorder="1" applyAlignment="1">
      <alignment horizontal="center"/>
    </xf>
    <xf numFmtId="164" fontId="0" fillId="0" borderId="1" xfId="1" applyFont="1" applyFill="1" applyBorder="1" applyAlignment="1">
      <alignment horizontal="center" wrapText="1"/>
    </xf>
    <xf numFmtId="43" fontId="1" fillId="0" borderId="1" xfId="1" applyNumberFormat="1" applyFont="1" applyFill="1" applyBorder="1" applyAlignment="1">
      <alignment horizontal="center" wrapText="1"/>
    </xf>
    <xf numFmtId="43" fontId="1" fillId="0" borderId="9" xfId="0" applyNumberFormat="1" applyFont="1" applyBorder="1"/>
    <xf numFmtId="0" fontId="0" fillId="0" borderId="7" xfId="0" applyBorder="1" applyAlignment="1">
      <alignment horizontal="center"/>
    </xf>
    <xf numFmtId="164" fontId="0" fillId="0" borderId="8" xfId="1" applyFont="1" applyFill="1" applyBorder="1" applyAlignment="1">
      <alignment horizontal="center" wrapText="1"/>
    </xf>
    <xf numFmtId="43" fontId="1" fillId="0" borderId="8" xfId="1" applyNumberFormat="1" applyFont="1" applyFill="1" applyBorder="1" applyAlignment="1">
      <alignment horizontal="center" wrapText="1"/>
    </xf>
    <xf numFmtId="43" fontId="1" fillId="0" borderId="10" xfId="0" applyNumberFormat="1" applyFont="1" applyBorder="1"/>
    <xf numFmtId="0" fontId="3" fillId="0" borderId="0" xfId="0" applyFont="1" applyAlignment="1">
      <alignment horizontal="center"/>
    </xf>
    <xf numFmtId="172" fontId="3" fillId="0" borderId="0" xfId="1" applyNumberFormat="1" applyFont="1" applyBorder="1"/>
    <xf numFmtId="164" fontId="20" fillId="0" borderId="0" xfId="1" applyFont="1" applyBorder="1" applyAlignment="1">
      <alignment horizontal="center" wrapText="1"/>
    </xf>
    <xf numFmtId="43" fontId="3" fillId="0" borderId="0" xfId="0" applyNumberFormat="1" applyFont="1"/>
    <xf numFmtId="0" fontId="19" fillId="0" borderId="3" xfId="0" applyFont="1" applyBorder="1" applyAlignment="1">
      <alignment horizontal="center"/>
    </xf>
    <xf numFmtId="0" fontId="19" fillId="0" borderId="14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73" fontId="3" fillId="0" borderId="7" xfId="0" applyNumberFormat="1" applyFont="1" applyBorder="1" applyAlignment="1">
      <alignment horizontal="center"/>
    </xf>
    <xf numFmtId="0" fontId="3" fillId="5" borderId="0" xfId="0" applyFont="1" applyFill="1"/>
    <xf numFmtId="17" fontId="3" fillId="0" borderId="3" xfId="0" applyNumberFormat="1" applyFont="1" applyBorder="1" applyAlignment="1">
      <alignment horizontal="center"/>
    </xf>
    <xf numFmtId="174" fontId="3" fillId="0" borderId="4" xfId="1" applyNumberFormat="1" applyFont="1" applyFill="1" applyBorder="1"/>
    <xf numFmtId="164" fontId="20" fillId="0" borderId="4" xfId="0" applyNumberFormat="1" applyFont="1" applyBorder="1" applyAlignment="1">
      <alignment horizontal="center"/>
    </xf>
    <xf numFmtId="175" fontId="3" fillId="0" borderId="4" xfId="1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5" fontId="12" fillId="0" borderId="0" xfId="0" applyNumberFormat="1" applyFont="1"/>
    <xf numFmtId="17" fontId="3" fillId="0" borderId="6" xfId="0" applyNumberFormat="1" applyFont="1" applyBorder="1" applyAlignment="1">
      <alignment horizontal="center"/>
    </xf>
    <xf numFmtId="174" fontId="3" fillId="0" borderId="1" xfId="1" applyNumberFormat="1" applyFont="1" applyFill="1" applyBorder="1"/>
    <xf numFmtId="164" fontId="20" fillId="0" borderId="1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7" fontId="3" fillId="0" borderId="7" xfId="0" applyNumberFormat="1" applyFont="1" applyBorder="1" applyAlignment="1">
      <alignment horizontal="center"/>
    </xf>
    <xf numFmtId="174" fontId="3" fillId="0" borderId="8" xfId="1" applyNumberFormat="1" applyFont="1" applyFill="1" applyBorder="1"/>
    <xf numFmtId="164" fontId="3" fillId="0" borderId="8" xfId="0" applyNumberFormat="1" applyFont="1" applyBorder="1" applyAlignment="1">
      <alignment horizontal="center" wrapText="1"/>
    </xf>
    <xf numFmtId="17" fontId="3" fillId="0" borderId="14" xfId="0" applyNumberFormat="1" applyFont="1" applyBorder="1" applyAlignment="1">
      <alignment horizontal="center"/>
    </xf>
    <xf numFmtId="174" fontId="3" fillId="0" borderId="16" xfId="1" applyNumberFormat="1" applyFont="1" applyFill="1" applyBorder="1"/>
    <xf numFmtId="164" fontId="20" fillId="0" borderId="16" xfId="0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165" fontId="21" fillId="0" borderId="0" xfId="1" applyNumberFormat="1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5" fontId="5" fillId="0" borderId="0" xfId="0" applyNumberFormat="1" applyFont="1"/>
    <xf numFmtId="0" fontId="0" fillId="0" borderId="6" xfId="0" applyBorder="1"/>
    <xf numFmtId="164" fontId="0" fillId="0" borderId="0" xfId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43" fontId="0" fillId="0" borderId="0" xfId="0" applyNumberFormat="1"/>
    <xf numFmtId="170" fontId="2" fillId="0" borderId="0" xfId="0" applyNumberFormat="1" applyFont="1"/>
    <xf numFmtId="0" fontId="5" fillId="0" borderId="0" xfId="0" applyFont="1"/>
    <xf numFmtId="165" fontId="20" fillId="0" borderId="9" xfId="1" applyNumberFormat="1" applyFont="1" applyFill="1" applyBorder="1" applyAlignment="1">
      <alignment horizontal="center" vertical="center" wrapText="1"/>
    </xf>
    <xf numFmtId="165" fontId="20" fillId="0" borderId="11" xfId="1" applyNumberFormat="1" applyFont="1" applyFill="1" applyBorder="1" applyAlignment="1">
      <alignment horizontal="center" vertical="center" wrapText="1"/>
    </xf>
    <xf numFmtId="165" fontId="20" fillId="0" borderId="5" xfId="1" applyNumberFormat="1" applyFont="1" applyFill="1" applyBorder="1" applyAlignment="1">
      <alignment horizontal="center" vertical="center" wrapText="1"/>
    </xf>
    <xf numFmtId="165" fontId="20" fillId="0" borderId="1" xfId="0" applyNumberFormat="1" applyFont="1" applyBorder="1"/>
    <xf numFmtId="165" fontId="20" fillId="0" borderId="8" xfId="0" applyNumberFormat="1" applyFont="1" applyBorder="1"/>
    <xf numFmtId="165" fontId="20" fillId="0" borderId="10" xfId="1" applyNumberFormat="1" applyFont="1" applyFill="1" applyBorder="1" applyAlignment="1">
      <alignment horizontal="center" vertical="center" wrapText="1"/>
    </xf>
    <xf numFmtId="165" fontId="20" fillId="0" borderId="15" xfId="1" applyNumberFormat="1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/>
    </xf>
    <xf numFmtId="165" fontId="5" fillId="0" borderId="141" xfId="0" applyNumberFormat="1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164" fontId="5" fillId="0" borderId="142" xfId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/>
    </xf>
    <xf numFmtId="165" fontId="20" fillId="0" borderId="4" xfId="0" applyNumberFormat="1" applyFont="1" applyBorder="1"/>
    <xf numFmtId="165" fontId="20" fillId="0" borderId="1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0" fontId="2" fillId="0" borderId="141" xfId="0" applyFont="1" applyBorder="1" applyAlignment="1">
      <alignment horizontal="center"/>
    </xf>
    <xf numFmtId="0" fontId="2" fillId="0" borderId="141" xfId="0" applyFont="1" applyBorder="1" applyAlignment="1">
      <alignment horizontal="center" wrapText="1"/>
    </xf>
    <xf numFmtId="0" fontId="2" fillId="0" borderId="135" xfId="0" applyFont="1" applyBorder="1" applyAlignment="1">
      <alignment horizontal="center" wrapText="1"/>
    </xf>
    <xf numFmtId="165" fontId="2" fillId="0" borderId="144" xfId="0" applyNumberFormat="1" applyFont="1" applyBorder="1"/>
    <xf numFmtId="0" fontId="12" fillId="0" borderId="0" xfId="0" applyFont="1"/>
    <xf numFmtId="0" fontId="22" fillId="0" borderId="0" xfId="0" applyFont="1" applyAlignment="1">
      <alignment vertical="center"/>
    </xf>
    <xf numFmtId="169" fontId="4" fillId="0" borderId="0" xfId="3" applyNumberFormat="1" applyFont="1" applyBorder="1" applyAlignment="1"/>
    <xf numFmtId="42" fontId="23" fillId="0" borderId="0" xfId="4" applyFont="1" applyFill="1" applyBorder="1"/>
    <xf numFmtId="42" fontId="12" fillId="0" borderId="0" xfId="0" applyNumberFormat="1" applyFont="1"/>
    <xf numFmtId="165" fontId="3" fillId="0" borderId="9" xfId="0" applyNumberFormat="1" applyFont="1" applyBorder="1"/>
    <xf numFmtId="10" fontId="0" fillId="0" borderId="0" xfId="0" applyNumberFormat="1"/>
    <xf numFmtId="17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8" fillId="0" borderId="148" xfId="0" applyFont="1" applyBorder="1" applyAlignment="1">
      <alignment horizontal="center" vertical="top" wrapText="1"/>
    </xf>
    <xf numFmtId="0" fontId="28" fillId="7" borderId="149" xfId="0" applyFont="1" applyFill="1" applyBorder="1" applyAlignment="1">
      <alignment horizontal="center" vertical="center" wrapText="1"/>
    </xf>
    <xf numFmtId="0" fontId="28" fillId="7" borderId="150" xfId="0" applyFont="1" applyFill="1" applyBorder="1" applyAlignment="1">
      <alignment horizontal="center" vertical="center" wrapText="1"/>
    </xf>
    <xf numFmtId="0" fontId="0" fillId="0" borderId="149" xfId="0" applyBorder="1" applyAlignment="1">
      <alignment horizontal="right" vertical="top" wrapText="1"/>
    </xf>
    <xf numFmtId="177" fontId="0" fillId="7" borderId="149" xfId="0" applyNumberFormat="1" applyFill="1" applyBorder="1" applyAlignment="1">
      <alignment horizontal="right" vertical="top" wrapText="1"/>
    </xf>
    <xf numFmtId="0" fontId="0" fillId="7" borderId="149" xfId="0" applyFill="1" applyBorder="1" applyAlignment="1">
      <alignment horizontal="right" vertical="top" wrapText="1"/>
    </xf>
    <xf numFmtId="0" fontId="0" fillId="7" borderId="150" xfId="0" applyFill="1" applyBorder="1" applyAlignment="1">
      <alignment horizontal="right" vertical="top" wrapText="1"/>
    </xf>
    <xf numFmtId="177" fontId="0" fillId="8" borderId="149" xfId="0" applyNumberFormat="1" applyFill="1" applyBorder="1" applyAlignment="1">
      <alignment horizontal="right" vertical="top" wrapText="1"/>
    </xf>
    <xf numFmtId="10" fontId="0" fillId="8" borderId="149" xfId="0" applyNumberFormat="1" applyFill="1" applyBorder="1" applyAlignment="1">
      <alignment horizontal="right" vertical="top" wrapText="1"/>
    </xf>
    <xf numFmtId="0" fontId="0" fillId="8" borderId="150" xfId="0" applyFill="1" applyBorder="1" applyAlignment="1">
      <alignment horizontal="right" vertical="top" wrapText="1"/>
    </xf>
    <xf numFmtId="10" fontId="0" fillId="7" borderId="149" xfId="0" applyNumberFormat="1" applyFill="1" applyBorder="1" applyAlignment="1">
      <alignment horizontal="right" vertical="top" wrapText="1"/>
    </xf>
    <xf numFmtId="10" fontId="0" fillId="7" borderId="150" xfId="0" applyNumberFormat="1" applyFill="1" applyBorder="1" applyAlignment="1">
      <alignment horizontal="right" vertical="top" wrapText="1"/>
    </xf>
    <xf numFmtId="10" fontId="0" fillId="8" borderId="150" xfId="0" applyNumberFormat="1" applyFill="1" applyBorder="1" applyAlignment="1">
      <alignment horizontal="right" vertical="top" wrapText="1"/>
    </xf>
    <xf numFmtId="0" fontId="0" fillId="0" borderId="10" xfId="0" applyBorder="1"/>
    <xf numFmtId="165" fontId="11" fillId="0" borderId="0" xfId="0" applyNumberFormat="1" applyFont="1"/>
    <xf numFmtId="165" fontId="21" fillId="0" borderId="0" xfId="1" applyNumberFormat="1" applyFont="1" applyBorder="1"/>
    <xf numFmtId="164" fontId="0" fillId="0" borderId="0" xfId="0" applyNumberFormat="1"/>
    <xf numFmtId="174" fontId="3" fillId="0" borderId="2" xfId="1" applyNumberFormat="1" applyFont="1" applyFill="1" applyBorder="1"/>
    <xf numFmtId="164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0" fontId="3" fillId="0" borderId="4" xfId="2" applyNumberFormat="1" applyFont="1" applyFill="1" applyBorder="1" applyAlignment="1">
      <alignment horizontal="center"/>
    </xf>
    <xf numFmtId="10" fontId="12" fillId="0" borderId="0" xfId="0" applyNumberFormat="1" applyFont="1"/>
    <xf numFmtId="44" fontId="0" fillId="0" borderId="0" xfId="3" applyFont="1"/>
    <xf numFmtId="0" fontId="14" fillId="0" borderId="0" xfId="0" applyFont="1" applyFill="1"/>
    <xf numFmtId="0" fontId="5" fillId="0" borderId="132" xfId="0" applyFont="1" applyFill="1" applyBorder="1" applyAlignment="1">
      <alignment horizontal="center" vertical="center"/>
    </xf>
    <xf numFmtId="0" fontId="5" fillId="0" borderId="141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165" fontId="20" fillId="0" borderId="4" xfId="0" applyNumberFormat="1" applyFont="1" applyFill="1" applyBorder="1"/>
    <xf numFmtId="17" fontId="3" fillId="0" borderId="6" xfId="0" applyNumberFormat="1" applyFont="1" applyFill="1" applyBorder="1" applyAlignment="1">
      <alignment horizontal="center"/>
    </xf>
    <xf numFmtId="165" fontId="20" fillId="0" borderId="1" xfId="0" applyNumberFormat="1" applyFont="1" applyFill="1" applyBorder="1"/>
    <xf numFmtId="175" fontId="3" fillId="0" borderId="1" xfId="1" applyNumberFormat="1" applyFont="1" applyFill="1" applyBorder="1" applyAlignment="1">
      <alignment horizontal="center" wrapText="1"/>
    </xf>
    <xf numFmtId="175" fontId="3" fillId="0" borderId="8" xfId="1" applyNumberFormat="1" applyFont="1" applyFill="1" applyBorder="1" applyAlignment="1">
      <alignment horizontal="center" wrapText="1"/>
    </xf>
    <xf numFmtId="164" fontId="20" fillId="0" borderId="16" xfId="0" applyNumberFormat="1" applyFont="1" applyBorder="1" applyAlignment="1">
      <alignment horizontal="center"/>
    </xf>
    <xf numFmtId="175" fontId="3" fillId="0" borderId="16" xfId="1" applyNumberFormat="1" applyFont="1" applyFill="1" applyBorder="1" applyAlignment="1">
      <alignment horizontal="center" wrapText="1"/>
    </xf>
    <xf numFmtId="175" fontId="3" fillId="0" borderId="2" xfId="1" applyNumberFormat="1" applyFont="1" applyFill="1" applyBorder="1" applyAlignment="1">
      <alignment horizontal="center" wrapText="1"/>
    </xf>
    <xf numFmtId="164" fontId="20" fillId="0" borderId="4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15" fillId="0" borderId="124" xfId="0" applyFont="1" applyBorder="1"/>
    <xf numFmtId="0" fontId="15" fillId="0" borderId="125" xfId="0" applyFont="1" applyBorder="1"/>
    <xf numFmtId="0" fontId="14" fillId="0" borderId="125" xfId="0" applyFont="1" applyBorder="1"/>
    <xf numFmtId="0" fontId="14" fillId="0" borderId="126" xfId="0" applyFont="1" applyBorder="1"/>
    <xf numFmtId="0" fontId="31" fillId="0" borderId="0" xfId="0" applyFont="1"/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0" fillId="0" borderId="1" xfId="0" applyFont="1" applyBorder="1"/>
    <xf numFmtId="2" fontId="7" fillId="0" borderId="1" xfId="0" applyNumberFormat="1" applyFont="1" applyBorder="1" applyAlignment="1" applyProtection="1">
      <alignment horizontal="center" vertical="center"/>
      <protection hidden="1"/>
    </xf>
    <xf numFmtId="178" fontId="0" fillId="0" borderId="0" xfId="0" applyNumberFormat="1"/>
    <xf numFmtId="0" fontId="22" fillId="0" borderId="0" xfId="0" applyFont="1" applyAlignment="1">
      <alignment horizontal="right" vertical="center"/>
    </xf>
    <xf numFmtId="165" fontId="2" fillId="0" borderId="0" xfId="0" applyNumberFormat="1" applyFont="1" applyBorder="1"/>
    <xf numFmtId="0" fontId="0" fillId="0" borderId="0" xfId="0" applyBorder="1"/>
    <xf numFmtId="0" fontId="22" fillId="0" borderId="0" xfId="0" applyFont="1" applyBorder="1" applyAlignment="1">
      <alignment vertical="center"/>
    </xf>
    <xf numFmtId="165" fontId="35" fillId="0" borderId="0" xfId="1" applyNumberFormat="1" applyFont="1" applyFill="1" applyBorder="1"/>
    <xf numFmtId="43" fontId="11" fillId="0" borderId="0" xfId="0" applyNumberFormat="1" applyFont="1"/>
    <xf numFmtId="165" fontId="35" fillId="0" borderId="0" xfId="1" applyNumberFormat="1" applyFont="1" applyBorder="1"/>
    <xf numFmtId="17" fontId="3" fillId="0" borderId="7" xfId="0" applyNumberFormat="1" applyFont="1" applyFill="1" applyBorder="1" applyAlignment="1">
      <alignment horizontal="center"/>
    </xf>
    <xf numFmtId="165" fontId="20" fillId="0" borderId="8" xfId="0" applyNumberFormat="1" applyFont="1" applyFill="1" applyBorder="1"/>
    <xf numFmtId="176" fontId="20" fillId="0" borderId="4" xfId="1" applyNumberFormat="1" applyFont="1" applyBorder="1" applyAlignment="1">
      <alignment vertical="center" wrapText="1"/>
    </xf>
    <xf numFmtId="176" fontId="20" fillId="0" borderId="1" xfId="1" applyNumberFormat="1" applyFont="1" applyBorder="1" applyAlignment="1">
      <alignment vertical="center" wrapText="1"/>
    </xf>
    <xf numFmtId="176" fontId="20" fillId="0" borderId="8" xfId="1" applyNumberFormat="1" applyFont="1" applyBorder="1" applyAlignment="1">
      <alignment vertical="center" wrapText="1"/>
    </xf>
    <xf numFmtId="164" fontId="19" fillId="0" borderId="20" xfId="1" applyFont="1" applyFill="1" applyBorder="1"/>
    <xf numFmtId="164" fontId="19" fillId="0" borderId="152" xfId="1" applyFont="1" applyBorder="1"/>
    <xf numFmtId="164" fontId="19" fillId="0" borderId="20" xfId="1" applyFont="1" applyBorder="1"/>
    <xf numFmtId="0" fontId="7" fillId="0" borderId="0" xfId="0" applyFont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wrapText="1"/>
    </xf>
    <xf numFmtId="164" fontId="20" fillId="0" borderId="8" xfId="0" applyNumberFormat="1" applyFont="1" applyFill="1" applyBorder="1" applyAlignment="1">
      <alignment horizontal="center"/>
    </xf>
    <xf numFmtId="164" fontId="20" fillId="0" borderId="8" xfId="0" applyNumberFormat="1" applyFont="1" applyFill="1" applyBorder="1" applyAlignment="1">
      <alignment horizontal="center" wrapText="1"/>
    </xf>
    <xf numFmtId="164" fontId="20" fillId="0" borderId="16" xfId="0" applyNumberFormat="1" applyFont="1" applyFill="1" applyBorder="1" applyAlignment="1">
      <alignment horizontal="center"/>
    </xf>
    <xf numFmtId="164" fontId="20" fillId="0" borderId="16" xfId="0" applyNumberFormat="1" applyFont="1" applyFill="1" applyBorder="1" applyAlignment="1">
      <alignment horizontal="center" wrapText="1"/>
    </xf>
    <xf numFmtId="164" fontId="20" fillId="0" borderId="2" xfId="0" applyNumberFormat="1" applyFont="1" applyFill="1" applyBorder="1" applyAlignment="1">
      <alignment horizontal="center"/>
    </xf>
    <xf numFmtId="164" fontId="20" fillId="0" borderId="2" xfId="0" applyNumberFormat="1" applyFont="1" applyFill="1" applyBorder="1" applyAlignment="1">
      <alignment horizontal="center" wrapText="1"/>
    </xf>
    <xf numFmtId="164" fontId="20" fillId="0" borderId="4" xfId="0" applyNumberFormat="1" applyFont="1" applyFill="1" applyBorder="1" applyAlignment="1">
      <alignment horizontal="center"/>
    </xf>
    <xf numFmtId="164" fontId="20" fillId="0" borderId="4" xfId="0" applyNumberFormat="1" applyFont="1" applyFill="1" applyBorder="1" applyAlignment="1">
      <alignment horizontal="center" wrapText="1"/>
    </xf>
    <xf numFmtId="165" fontId="19" fillId="0" borderId="19" xfId="1" applyNumberFormat="1" applyFont="1" applyFill="1" applyBorder="1"/>
    <xf numFmtId="164" fontId="19" fillId="0" borderId="152" xfId="1" applyFont="1" applyFill="1" applyBorder="1"/>
    <xf numFmtId="164" fontId="3" fillId="0" borderId="5" xfId="1" applyFont="1" applyBorder="1"/>
    <xf numFmtId="164" fontId="3" fillId="0" borderId="10" xfId="1" applyFont="1" applyBorder="1"/>
    <xf numFmtId="164" fontId="3" fillId="0" borderId="15" xfId="1" applyFont="1" applyBorder="1"/>
    <xf numFmtId="164" fontId="3" fillId="0" borderId="9" xfId="1" applyFont="1" applyBorder="1"/>
    <xf numFmtId="164" fontId="3" fillId="0" borderId="11" xfId="1" applyFont="1" applyBorder="1"/>
    <xf numFmtId="0" fontId="0" fillId="0" borderId="6" xfId="0" applyFill="1" applyBorder="1"/>
    <xf numFmtId="0" fontId="0" fillId="0" borderId="1" xfId="0" applyFill="1" applyBorder="1"/>
    <xf numFmtId="0" fontId="13" fillId="0" borderId="127" xfId="0" applyFont="1" applyBorder="1"/>
    <xf numFmtId="0" fontId="13" fillId="0" borderId="128" xfId="0" applyFont="1" applyBorder="1"/>
    <xf numFmtId="0" fontId="11" fillId="0" borderId="128" xfId="0" applyFont="1" applyBorder="1"/>
    <xf numFmtId="0" fontId="14" fillId="0" borderId="128" xfId="0" applyFont="1" applyBorder="1"/>
    <xf numFmtId="0" fontId="17" fillId="0" borderId="0" xfId="0" applyFont="1" applyBorder="1"/>
    <xf numFmtId="0" fontId="18" fillId="0" borderId="0" xfId="0" applyFont="1" applyBorder="1"/>
    <xf numFmtId="0" fontId="11" fillId="0" borderId="0" xfId="0" applyFont="1" applyBorder="1"/>
    <xf numFmtId="0" fontId="10" fillId="0" borderId="1" xfId="0" applyFont="1" applyBorder="1" applyAlignment="1">
      <alignment horizontal="center"/>
    </xf>
    <xf numFmtId="0" fontId="36" fillId="0" borderId="128" xfId="0" applyFont="1" applyBorder="1"/>
    <xf numFmtId="171" fontId="14" fillId="0" borderId="0" xfId="0" applyNumberFormat="1" applyFont="1" applyBorder="1" applyAlignment="1">
      <alignment horizontal="left"/>
    </xf>
    <xf numFmtId="15" fontId="3" fillId="0" borderId="14" xfId="0" applyNumberFormat="1" applyFont="1" applyBorder="1" applyAlignment="1">
      <alignment horizontal="center"/>
    </xf>
    <xf numFmtId="165" fontId="2" fillId="0" borderId="145" xfId="0" applyNumberFormat="1" applyFont="1" applyBorder="1"/>
    <xf numFmtId="165" fontId="3" fillId="0" borderId="1" xfId="0" applyNumberFormat="1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165" fontId="3" fillId="0" borderId="5" xfId="0" applyNumberFormat="1" applyFont="1" applyBorder="1"/>
    <xf numFmtId="165" fontId="3" fillId="0" borderId="10" xfId="0" applyNumberFormat="1" applyFont="1" applyBorder="1"/>
    <xf numFmtId="165" fontId="3" fillId="0" borderId="4" xfId="0" applyNumberFormat="1" applyFont="1" applyFill="1" applyBorder="1"/>
    <xf numFmtId="165" fontId="3" fillId="0" borderId="4" xfId="0" applyNumberFormat="1" applyFont="1" applyBorder="1"/>
    <xf numFmtId="165" fontId="3" fillId="0" borderId="1" xfId="0" applyNumberFormat="1" applyFont="1" applyFill="1" applyBorder="1"/>
    <xf numFmtId="165" fontId="3" fillId="0" borderId="8" xfId="0" applyNumberFormat="1" applyFont="1" applyFill="1" applyBorder="1"/>
    <xf numFmtId="165" fontId="3" fillId="0" borderId="8" xfId="0" applyNumberFormat="1" applyFont="1" applyBorder="1"/>
    <xf numFmtId="165" fontId="2" fillId="0" borderId="144" xfId="0" applyNumberFormat="1" applyFont="1" applyFill="1" applyBorder="1"/>
    <xf numFmtId="169" fontId="2" fillId="0" borderId="0" xfId="3" applyNumberFormat="1" applyFont="1" applyFill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7" fontId="20" fillId="0" borderId="14" xfId="0" applyNumberFormat="1" applyFont="1" applyBorder="1"/>
    <xf numFmtId="14" fontId="20" fillId="0" borderId="16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10" fontId="20" fillId="0" borderId="16" xfId="2" applyNumberFormat="1" applyFont="1" applyFill="1" applyBorder="1" applyAlignment="1">
      <alignment horizontal="center"/>
    </xf>
    <xf numFmtId="168" fontId="20" fillId="0" borderId="16" xfId="2" applyNumberFormat="1" applyFont="1" applyFill="1" applyBorder="1" applyAlignment="1">
      <alignment horizontal="center"/>
    </xf>
    <xf numFmtId="176" fontId="20" fillId="0" borderId="15" xfId="5" applyNumberFormat="1" applyFont="1" applyFill="1" applyBorder="1"/>
    <xf numFmtId="167" fontId="20" fillId="0" borderId="6" xfId="0" applyNumberFormat="1" applyFont="1" applyBorder="1"/>
    <xf numFmtId="1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10" fontId="20" fillId="0" borderId="1" xfId="2" applyNumberFormat="1" applyFont="1" applyFill="1" applyBorder="1" applyAlignment="1">
      <alignment horizontal="center"/>
    </xf>
    <xf numFmtId="168" fontId="20" fillId="0" borderId="1" xfId="2" applyNumberFormat="1" applyFont="1" applyFill="1" applyBorder="1" applyAlignment="1">
      <alignment horizontal="center"/>
    </xf>
    <xf numFmtId="176" fontId="20" fillId="0" borderId="1" xfId="0" applyNumberFormat="1" applyFont="1" applyBorder="1" applyAlignment="1">
      <alignment horizontal="center"/>
    </xf>
    <xf numFmtId="176" fontId="20" fillId="0" borderId="9" xfId="5" applyNumberFormat="1" applyFont="1" applyFill="1" applyBorder="1"/>
    <xf numFmtId="167" fontId="20" fillId="0" borderId="12" xfId="0" applyNumberFormat="1" applyFont="1" applyBorder="1"/>
    <xf numFmtId="14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0" fontId="20" fillId="0" borderId="2" xfId="2" applyNumberFormat="1" applyFont="1" applyFill="1" applyBorder="1" applyAlignment="1">
      <alignment horizontal="center"/>
    </xf>
    <xf numFmtId="168" fontId="20" fillId="0" borderId="2" xfId="2" applyNumberFormat="1" applyFont="1" applyFill="1" applyBorder="1" applyAlignment="1">
      <alignment horizontal="center"/>
    </xf>
    <xf numFmtId="176" fontId="20" fillId="0" borderId="2" xfId="0" applyNumberFormat="1" applyFont="1" applyBorder="1" applyAlignment="1">
      <alignment horizontal="center"/>
    </xf>
    <xf numFmtId="176" fontId="20" fillId="0" borderId="11" xfId="5" applyNumberFormat="1" applyFont="1" applyFill="1" applyBorder="1"/>
    <xf numFmtId="167" fontId="20" fillId="0" borderId="3" xfId="0" applyNumberFormat="1" applyFont="1" applyBorder="1"/>
    <xf numFmtId="14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10" fontId="20" fillId="0" borderId="4" xfId="2" applyNumberFormat="1" applyFont="1" applyFill="1" applyBorder="1" applyAlignment="1">
      <alignment horizontal="center"/>
    </xf>
    <xf numFmtId="168" fontId="20" fillId="0" borderId="4" xfId="2" applyNumberFormat="1" applyFont="1" applyFill="1" applyBorder="1" applyAlignment="1">
      <alignment horizontal="center"/>
    </xf>
    <xf numFmtId="176" fontId="20" fillId="0" borderId="4" xfId="0" applyNumberFormat="1" applyFont="1" applyBorder="1" applyAlignment="1">
      <alignment horizontal="center"/>
    </xf>
    <xf numFmtId="176" fontId="20" fillId="0" borderId="5" xfId="5" applyNumberFormat="1" applyFont="1" applyFill="1" applyBorder="1"/>
    <xf numFmtId="167" fontId="20" fillId="0" borderId="7" xfId="0" applyNumberFormat="1" applyFont="1" applyBorder="1"/>
    <xf numFmtId="14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0" fontId="20" fillId="0" borderId="8" xfId="2" applyNumberFormat="1" applyFont="1" applyFill="1" applyBorder="1" applyAlignment="1">
      <alignment horizontal="center"/>
    </xf>
    <xf numFmtId="168" fontId="20" fillId="0" borderId="8" xfId="2" applyNumberFormat="1" applyFont="1" applyFill="1" applyBorder="1" applyAlignment="1">
      <alignment horizontal="center"/>
    </xf>
    <xf numFmtId="165" fontId="20" fillId="0" borderId="8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165" fontId="20" fillId="0" borderId="2" xfId="1" applyNumberFormat="1" applyFont="1" applyFill="1" applyBorder="1" applyAlignment="1">
      <alignment horizontal="center" vertical="center" wrapText="1"/>
    </xf>
    <xf numFmtId="165" fontId="20" fillId="0" borderId="4" xfId="1" applyNumberFormat="1" applyFont="1" applyFill="1" applyBorder="1" applyAlignment="1">
      <alignment horizontal="center" vertical="center" wrapText="1"/>
    </xf>
    <xf numFmtId="10" fontId="20" fillId="0" borderId="1" xfId="2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/>
    <xf numFmtId="10" fontId="20" fillId="0" borderId="8" xfId="2" applyNumberFormat="1" applyFont="1" applyFill="1" applyBorder="1" applyAlignment="1">
      <alignment horizontal="center" vertical="center" wrapText="1"/>
    </xf>
    <xf numFmtId="176" fontId="20" fillId="0" borderId="8" xfId="0" applyNumberFormat="1" applyFont="1" applyBorder="1"/>
    <xf numFmtId="176" fontId="20" fillId="0" borderId="10" xfId="5" applyNumberFormat="1" applyFont="1" applyFill="1" applyBorder="1"/>
    <xf numFmtId="10" fontId="20" fillId="0" borderId="16" xfId="2" applyNumberFormat="1" applyFont="1" applyFill="1" applyBorder="1" applyAlignment="1">
      <alignment horizontal="center" vertical="center" wrapText="1"/>
    </xf>
    <xf numFmtId="176" fontId="20" fillId="0" borderId="16" xfId="0" applyNumberFormat="1" applyFont="1" applyBorder="1"/>
    <xf numFmtId="10" fontId="20" fillId="0" borderId="2" xfId="2" applyNumberFormat="1" applyFont="1" applyFill="1" applyBorder="1" applyAlignment="1">
      <alignment horizontal="center" vertical="center" wrapText="1"/>
    </xf>
    <xf numFmtId="176" fontId="20" fillId="0" borderId="2" xfId="0" applyNumberFormat="1" applyFont="1" applyBorder="1"/>
    <xf numFmtId="10" fontId="20" fillId="0" borderId="4" xfId="2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/>
    <xf numFmtId="180" fontId="0" fillId="0" borderId="0" xfId="1" applyNumberFormat="1" applyFont="1"/>
    <xf numFmtId="44" fontId="0" fillId="0" borderId="0" xfId="0" applyNumberFormat="1"/>
    <xf numFmtId="164" fontId="0" fillId="0" borderId="0" xfId="1" applyFont="1" applyFill="1"/>
    <xf numFmtId="44" fontId="19" fillId="0" borderId="144" xfId="3" applyFont="1" applyFill="1" applyBorder="1"/>
    <xf numFmtId="44" fontId="19" fillId="0" borderId="145" xfId="3" applyFont="1" applyFill="1" applyBorder="1"/>
    <xf numFmtId="0" fontId="2" fillId="0" borderId="4" xfId="0" applyFont="1" applyFill="1" applyBorder="1" applyAlignment="1">
      <alignment horizontal="center" wrapText="1"/>
    </xf>
    <xf numFmtId="165" fontId="0" fillId="0" borderId="5" xfId="0" applyNumberFormat="1" applyFill="1" applyBorder="1"/>
    <xf numFmtId="176" fontId="0" fillId="0" borderId="1" xfId="1" applyNumberFormat="1" applyFont="1" applyFill="1" applyBorder="1"/>
    <xf numFmtId="165" fontId="0" fillId="0" borderId="1" xfId="0" applyNumberFormat="1" applyFill="1" applyBorder="1"/>
    <xf numFmtId="165" fontId="0" fillId="0" borderId="9" xfId="0" applyNumberFormat="1" applyFill="1" applyBorder="1"/>
    <xf numFmtId="176" fontId="0" fillId="0" borderId="8" xfId="1" applyNumberFormat="1" applyFont="1" applyFill="1" applyBorder="1"/>
    <xf numFmtId="165" fontId="0" fillId="0" borderId="8" xfId="0" applyNumberFormat="1" applyFill="1" applyBorder="1"/>
    <xf numFmtId="0" fontId="0" fillId="0" borderId="8" xfId="0" applyFill="1" applyBorder="1"/>
    <xf numFmtId="165" fontId="0" fillId="0" borderId="10" xfId="0" applyNumberFormat="1" applyFill="1" applyBorder="1"/>
    <xf numFmtId="165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/>
    <xf numFmtId="176" fontId="1" fillId="0" borderId="1" xfId="1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/>
    <xf numFmtId="0" fontId="5" fillId="0" borderId="143" xfId="0" applyFont="1" applyFill="1" applyBorder="1"/>
    <xf numFmtId="165" fontId="5" fillId="0" borderId="144" xfId="0" applyNumberFormat="1" applyFont="1" applyFill="1" applyBorder="1"/>
    <xf numFmtId="165" fontId="5" fillId="0" borderId="145" xfId="0" applyNumberFormat="1" applyFont="1" applyFill="1" applyBorder="1"/>
    <xf numFmtId="17" fontId="3" fillId="0" borderId="3" xfId="0" applyNumberFormat="1" applyFont="1" applyFill="1" applyBorder="1" applyAlignment="1">
      <alignment horizontal="center"/>
    </xf>
    <xf numFmtId="42" fontId="22" fillId="0" borderId="0" xfId="4" applyFont="1" applyFill="1" applyBorder="1" applyAlignment="1">
      <alignment horizontal="right"/>
    </xf>
    <xf numFmtId="42" fontId="23" fillId="0" borderId="0" xfId="4" applyFont="1" applyFill="1" applyBorder="1" applyAlignment="1">
      <alignment horizontal="right"/>
    </xf>
    <xf numFmtId="42" fontId="23" fillId="6" borderId="1" xfId="4" applyFont="1" applyFill="1" applyBorder="1"/>
    <xf numFmtId="0" fontId="0" fillId="0" borderId="0" xfId="0" applyBorder="1" applyAlignment="1">
      <alignment horizontal="center"/>
    </xf>
    <xf numFmtId="164" fontId="0" fillId="0" borderId="0" xfId="1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3" fontId="1" fillId="0" borderId="0" xfId="1" applyNumberFormat="1" applyFont="1" applyFill="1" applyBorder="1" applyAlignment="1">
      <alignment horizontal="center" wrapText="1"/>
    </xf>
    <xf numFmtId="43" fontId="1" fillId="0" borderId="0" xfId="0" applyNumberFormat="1" applyFont="1" applyBorder="1"/>
    <xf numFmtId="165" fontId="5" fillId="0" borderId="0" xfId="0" applyNumberFormat="1" applyFont="1" applyAlignment="1">
      <alignment horizontal="center"/>
    </xf>
    <xf numFmtId="42" fontId="0" fillId="0" borderId="0" xfId="0" applyNumberFormat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5" fontId="3" fillId="0" borderId="16" xfId="0" applyNumberFormat="1" applyFont="1" applyFill="1" applyBorder="1"/>
    <xf numFmtId="165" fontId="3" fillId="0" borderId="16" xfId="0" applyNumberFormat="1" applyFont="1" applyBorder="1"/>
    <xf numFmtId="165" fontId="3" fillId="0" borderId="15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165" fontId="20" fillId="0" borderId="4" xfId="0" applyNumberFormat="1" applyFont="1" applyBorder="1" applyAlignment="1">
      <alignment horizontal="center"/>
    </xf>
    <xf numFmtId="165" fontId="3" fillId="0" borderId="4" xfId="1" applyNumberFormat="1" applyFont="1" applyFill="1" applyBorder="1" applyAlignment="1">
      <alignment horizontal="center" wrapText="1"/>
    </xf>
    <xf numFmtId="165" fontId="20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wrapText="1"/>
    </xf>
    <xf numFmtId="165" fontId="20" fillId="0" borderId="8" xfId="0" applyNumberFormat="1" applyFont="1" applyBorder="1" applyAlignment="1">
      <alignment horizontal="center"/>
    </xf>
    <xf numFmtId="165" fontId="3" fillId="0" borderId="8" xfId="1" applyNumberFormat="1" applyFont="1" applyFill="1" applyBorder="1" applyAlignment="1">
      <alignment horizontal="center" wrapText="1"/>
    </xf>
    <xf numFmtId="165" fontId="20" fillId="0" borderId="16" xfId="0" applyNumberFormat="1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 wrapText="1"/>
    </xf>
    <xf numFmtId="165" fontId="20" fillId="0" borderId="1" xfId="0" applyNumberFormat="1" applyFont="1" applyFill="1" applyBorder="1" applyAlignment="1">
      <alignment horizontal="center"/>
    </xf>
    <xf numFmtId="165" fontId="20" fillId="0" borderId="2" xfId="0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 wrapText="1"/>
    </xf>
    <xf numFmtId="165" fontId="20" fillId="0" borderId="4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5" fontId="0" fillId="0" borderId="144" xfId="0" applyNumberFormat="1" applyBorder="1"/>
    <xf numFmtId="165" fontId="0" fillId="0" borderId="145" xfId="0" applyNumberFormat="1" applyBorder="1"/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0" borderId="155" xfId="0" applyFont="1" applyBorder="1" applyAlignment="1">
      <alignment horizontal="center"/>
    </xf>
    <xf numFmtId="165" fontId="3" fillId="0" borderId="157" xfId="0" applyNumberFormat="1" applyFont="1" applyFill="1" applyBorder="1"/>
    <xf numFmtId="0" fontId="0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0" fillId="0" borderId="158" xfId="0" applyFill="1" applyBorder="1"/>
    <xf numFmtId="0" fontId="0" fillId="0" borderId="137" xfId="0" applyFill="1" applyBorder="1"/>
    <xf numFmtId="0" fontId="0" fillId="0" borderId="143" xfId="0" applyFill="1" applyBorder="1"/>
    <xf numFmtId="0" fontId="0" fillId="0" borderId="144" xfId="0" applyFill="1" applyBorder="1"/>
    <xf numFmtId="0" fontId="0" fillId="0" borderId="125" xfId="0" applyBorder="1"/>
    <xf numFmtId="0" fontId="0" fillId="0" borderId="126" xfId="0" applyBorder="1"/>
    <xf numFmtId="165" fontId="3" fillId="0" borderId="156" xfId="0" applyNumberFormat="1" applyFont="1" applyFill="1" applyBorder="1"/>
    <xf numFmtId="165" fontId="3" fillId="0" borderId="2" xfId="0" applyNumberFormat="1" applyFont="1" applyFill="1" applyBorder="1"/>
    <xf numFmtId="165" fontId="3" fillId="0" borderId="2" xfId="0" applyNumberFormat="1" applyFont="1" applyBorder="1"/>
    <xf numFmtId="165" fontId="3" fillId="0" borderId="11" xfId="0" applyNumberFormat="1" applyFont="1" applyBorder="1"/>
    <xf numFmtId="165" fontId="2" fillId="0" borderId="18" xfId="0" applyNumberFormat="1" applyFont="1" applyFill="1" applyBorder="1"/>
    <xf numFmtId="165" fontId="2" fillId="0" borderId="19" xfId="0" applyNumberFormat="1" applyFont="1" applyFill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165" fontId="20" fillId="0" borderId="4" xfId="0" applyNumberFormat="1" applyFont="1" applyBorder="1" applyAlignment="1">
      <alignment horizontal="center" vertical="center" wrapText="1"/>
    </xf>
    <xf numFmtId="165" fontId="20" fillId="0" borderId="4" xfId="1" applyNumberFormat="1" applyFont="1" applyBorder="1" applyAlignment="1">
      <alignment horizontal="left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left" vertical="center" wrapText="1"/>
    </xf>
    <xf numFmtId="165" fontId="20" fillId="0" borderId="8" xfId="0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left" vertical="center" wrapText="1"/>
    </xf>
    <xf numFmtId="165" fontId="20" fillId="0" borderId="16" xfId="0" applyNumberFormat="1" applyFont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5" fillId="0" borderId="20" xfId="1" applyFont="1" applyFill="1" applyBorder="1" applyAlignment="1">
      <alignment horizontal="center" vertical="center" wrapText="1"/>
    </xf>
    <xf numFmtId="0" fontId="2" fillId="9" borderId="155" xfId="0" applyFont="1" applyFill="1" applyBorder="1" applyAlignment="1">
      <alignment horizontal="center" wrapText="1"/>
    </xf>
    <xf numFmtId="165" fontId="0" fillId="0" borderId="151" xfId="0" applyNumberFormat="1" applyBorder="1"/>
    <xf numFmtId="165" fontId="3" fillId="0" borderId="1" xfId="1" applyNumberFormat="1" applyFont="1" applyBorder="1"/>
    <xf numFmtId="165" fontId="3" fillId="0" borderId="4" xfId="1" applyNumberFormat="1" applyFont="1" applyBorder="1"/>
    <xf numFmtId="165" fontId="3" fillId="0" borderId="16" xfId="1" applyNumberFormat="1" applyFont="1" applyBorder="1"/>
    <xf numFmtId="165" fontId="3" fillId="0" borderId="8" xfId="1" applyNumberFormat="1" applyFont="1" applyBorder="1"/>
    <xf numFmtId="165" fontId="3" fillId="0" borderId="2" xfId="1" applyNumberFormat="1" applyFont="1" applyBorder="1"/>
    <xf numFmtId="0" fontId="5" fillId="0" borderId="143" xfId="0" applyFont="1" applyBorder="1" applyAlignment="1">
      <alignment horizontal="center"/>
    </xf>
    <xf numFmtId="165" fontId="19" fillId="0" borderId="144" xfId="1" applyNumberFormat="1" applyFont="1" applyFill="1" applyBorder="1"/>
    <xf numFmtId="15" fontId="0" fillId="0" borderId="18" xfId="0" applyNumberFormat="1" applyFont="1" applyBorder="1" applyAlignment="1">
      <alignment horizontal="center"/>
    </xf>
    <xf numFmtId="179" fontId="22" fillId="0" borderId="0" xfId="4" applyNumberFormat="1" applyFont="1" applyFill="1" applyBorder="1" applyAlignment="1">
      <alignment horizontal="right"/>
    </xf>
    <xf numFmtId="0" fontId="0" fillId="0" borderId="14" xfId="0" applyBorder="1" applyAlignment="1">
      <alignment horizontal="center"/>
    </xf>
    <xf numFmtId="164" fontId="0" fillId="0" borderId="16" xfId="1" applyFont="1" applyFill="1" applyBorder="1" applyAlignment="1">
      <alignment horizontal="center" wrapText="1"/>
    </xf>
    <xf numFmtId="43" fontId="1" fillId="0" borderId="16" xfId="1" applyNumberFormat="1" applyFont="1" applyFill="1" applyBorder="1" applyAlignment="1">
      <alignment horizontal="center" wrapText="1"/>
    </xf>
    <xf numFmtId="43" fontId="1" fillId="0" borderId="15" xfId="0" applyNumberFormat="1" applyFont="1" applyBorder="1"/>
    <xf numFmtId="0" fontId="19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2" fillId="5" borderId="20" xfId="0" applyFont="1" applyFill="1" applyBorder="1" applyAlignment="1">
      <alignment horizontal="center"/>
    </xf>
    <xf numFmtId="179" fontId="0" fillId="0" borderId="0" xfId="0" applyNumberFormat="1"/>
    <xf numFmtId="42" fontId="11" fillId="0" borderId="0" xfId="0" applyNumberFormat="1" applyFont="1"/>
    <xf numFmtId="0" fontId="2" fillId="5" borderId="0" xfId="0" applyFont="1" applyFill="1" applyBorder="1"/>
    <xf numFmtId="0" fontId="0" fillId="5" borderId="0" xfId="0" applyFill="1" applyBorder="1"/>
    <xf numFmtId="165" fontId="0" fillId="5" borderId="0" xfId="1" applyNumberFormat="1" applyFont="1" applyFill="1" applyBorder="1"/>
    <xf numFmtId="165" fontId="2" fillId="5" borderId="0" xfId="1" applyNumberFormat="1" applyFont="1" applyFill="1" applyBorder="1"/>
    <xf numFmtId="0" fontId="37" fillId="2" borderId="0" xfId="0" applyFont="1" applyFill="1" applyBorder="1"/>
    <xf numFmtId="165" fontId="37" fillId="2" borderId="0" xfId="0" applyNumberFormat="1" applyFont="1" applyFill="1" applyBorder="1"/>
    <xf numFmtId="165" fontId="2" fillId="2" borderId="0" xfId="1" applyNumberFormat="1" applyFont="1" applyFill="1" applyBorder="1"/>
    <xf numFmtId="179" fontId="10" fillId="0" borderId="1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 vertical="center"/>
    </xf>
    <xf numFmtId="165" fontId="2" fillId="6" borderId="13" xfId="0" applyNumberFormat="1" applyFont="1" applyFill="1" applyBorder="1" applyAlignment="1">
      <alignment horizontal="center"/>
    </xf>
    <xf numFmtId="165" fontId="2" fillId="6" borderId="146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9" fontId="14" fillId="0" borderId="1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127" xfId="0" applyFont="1" applyBorder="1" applyAlignment="1">
      <alignment horizontal="center"/>
    </xf>
    <xf numFmtId="0" fontId="2" fillId="0" borderId="128" xfId="0" applyFont="1" applyBorder="1" applyAlignment="1">
      <alignment horizontal="center"/>
    </xf>
    <xf numFmtId="0" fontId="2" fillId="0" borderId="134" xfId="0" applyFon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2" fillId="0" borderId="124" xfId="0" applyFont="1" applyFill="1" applyBorder="1" applyAlignment="1">
      <alignment horizontal="center"/>
    </xf>
    <xf numFmtId="0" fontId="2" fillId="0" borderId="125" xfId="0" applyFont="1" applyFill="1" applyBorder="1" applyAlignment="1">
      <alignment horizontal="center"/>
    </xf>
    <xf numFmtId="0" fontId="2" fillId="0" borderId="151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4" fillId="0" borderId="125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2" fillId="0" borderId="143" xfId="0" applyFont="1" applyBorder="1" applyAlignment="1">
      <alignment horizontal="center"/>
    </xf>
    <xf numFmtId="0" fontId="2" fillId="0" borderId="144" xfId="0" applyFont="1" applyBorder="1" applyAlignment="1">
      <alignment horizontal="center"/>
    </xf>
    <xf numFmtId="0" fontId="4" fillId="0" borderId="153" xfId="0" applyFont="1" applyBorder="1" applyAlignment="1">
      <alignment horizontal="center"/>
    </xf>
    <xf numFmtId="0" fontId="4" fillId="0" borderId="154" xfId="0" applyFont="1" applyBorder="1" applyAlignment="1">
      <alignment horizontal="center"/>
    </xf>
    <xf numFmtId="0" fontId="4" fillId="0" borderId="155" xfId="0" applyFont="1" applyBorder="1" applyAlignment="1">
      <alignment horizontal="center"/>
    </xf>
    <xf numFmtId="181" fontId="2" fillId="0" borderId="152" xfId="0" applyNumberFormat="1" applyFont="1" applyBorder="1" applyAlignment="1">
      <alignment horizontal="center"/>
    </xf>
    <xf numFmtId="181" fontId="2" fillId="0" borderId="159" xfId="0" applyNumberFormat="1" applyFont="1" applyBorder="1" applyAlignment="1">
      <alignment horizontal="center"/>
    </xf>
    <xf numFmtId="171" fontId="14" fillId="0" borderId="0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9" fillId="0" borderId="136" xfId="0" applyFont="1" applyBorder="1" applyAlignment="1">
      <alignment horizontal="center" wrapText="1"/>
    </xf>
    <xf numFmtId="0" fontId="19" fillId="0" borderId="137" xfId="0" applyFont="1" applyBorder="1" applyAlignment="1">
      <alignment horizontal="center" wrapText="1"/>
    </xf>
    <xf numFmtId="0" fontId="19" fillId="0" borderId="138" xfId="0" applyFont="1" applyBorder="1" applyAlignment="1">
      <alignment horizontal="center"/>
    </xf>
    <xf numFmtId="0" fontId="19" fillId="0" borderId="139" xfId="0" applyFont="1" applyBorder="1" applyAlignment="1">
      <alignment horizontal="center"/>
    </xf>
    <xf numFmtId="0" fontId="3" fillId="0" borderId="127" xfId="0" applyFont="1" applyBorder="1" applyAlignment="1">
      <alignment horizontal="center" wrapText="1"/>
    </xf>
    <xf numFmtId="0" fontId="3" fillId="0" borderId="128" xfId="0" applyFont="1" applyBorder="1" applyAlignment="1">
      <alignment horizontal="center" wrapText="1"/>
    </xf>
    <xf numFmtId="0" fontId="3" fillId="0" borderId="124" xfId="0" applyFont="1" applyBorder="1" applyAlignment="1">
      <alignment horizontal="center" wrapText="1"/>
    </xf>
    <xf numFmtId="0" fontId="3" fillId="0" borderId="125" xfId="0" applyFont="1" applyBorder="1" applyAlignment="1">
      <alignment horizontal="center" wrapText="1"/>
    </xf>
    <xf numFmtId="0" fontId="19" fillId="0" borderId="14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41" xfId="0" applyFont="1" applyBorder="1" applyAlignment="1">
      <alignment horizontal="center" vertical="center" wrapText="1"/>
    </xf>
    <xf numFmtId="0" fontId="19" fillId="0" borderId="144" xfId="0" applyFont="1" applyBorder="1" applyAlignment="1">
      <alignment horizontal="center" vertical="center" wrapText="1"/>
    </xf>
    <xf numFmtId="0" fontId="19" fillId="5" borderId="14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0" borderId="135" xfId="0" applyFont="1" applyBorder="1" applyAlignment="1">
      <alignment horizontal="center" vertical="center" wrapText="1"/>
    </xf>
    <xf numFmtId="0" fontId="19" fillId="0" borderId="145" xfId="0" applyFont="1" applyBorder="1" applyAlignment="1">
      <alignment horizontal="center" vertical="center" wrapText="1"/>
    </xf>
    <xf numFmtId="0" fontId="19" fillId="0" borderId="127" xfId="0" applyFont="1" applyBorder="1" applyAlignment="1">
      <alignment horizontal="center" wrapText="1"/>
    </xf>
    <xf numFmtId="0" fontId="19" fillId="0" borderId="128" xfId="0" applyFont="1" applyBorder="1" applyAlignment="1">
      <alignment horizontal="center" wrapText="1"/>
    </xf>
    <xf numFmtId="0" fontId="19" fillId="0" borderId="13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5" fillId="0" borderId="127" xfId="0" applyFont="1" applyBorder="1" applyAlignment="1">
      <alignment horizontal="center" wrapText="1"/>
    </xf>
    <xf numFmtId="0" fontId="5" fillId="0" borderId="128" xfId="0" applyFont="1" applyBorder="1" applyAlignment="1">
      <alignment horizontal="center" wrapText="1"/>
    </xf>
    <xf numFmtId="0" fontId="5" fillId="0" borderId="13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9" fillId="0" borderId="132" xfId="0" applyFont="1" applyBorder="1" applyAlignment="1">
      <alignment horizontal="center" vertical="center" wrapText="1"/>
    </xf>
    <xf numFmtId="0" fontId="19" fillId="0" borderId="143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" fillId="9" borderId="127" xfId="0" applyFont="1" applyFill="1" applyBorder="1" applyAlignment="1">
      <alignment horizontal="center" wrapText="1"/>
    </xf>
    <xf numFmtId="0" fontId="2" fillId="9" borderId="128" xfId="0" applyFont="1" applyFill="1" applyBorder="1" applyAlignment="1">
      <alignment horizontal="center" wrapText="1"/>
    </xf>
    <xf numFmtId="0" fontId="2" fillId="9" borderId="129" xfId="0" applyFont="1" applyFill="1" applyBorder="1" applyAlignment="1">
      <alignment horizontal="center" wrapText="1"/>
    </xf>
    <xf numFmtId="0" fontId="2" fillId="9" borderId="124" xfId="0" applyFont="1" applyFill="1" applyBorder="1" applyAlignment="1">
      <alignment horizontal="center" wrapText="1"/>
    </xf>
    <xf numFmtId="0" fontId="2" fillId="9" borderId="125" xfId="0" applyFont="1" applyFill="1" applyBorder="1" applyAlignment="1">
      <alignment horizontal="center" wrapText="1"/>
    </xf>
    <xf numFmtId="0" fontId="2" fillId="9" borderId="126" xfId="0" applyFont="1" applyFill="1" applyBorder="1" applyAlignment="1">
      <alignment horizontal="center" wrapText="1"/>
    </xf>
    <xf numFmtId="41" fontId="2" fillId="0" borderId="152" xfId="0" applyNumberFormat="1" applyFont="1" applyBorder="1" applyAlignment="1">
      <alignment horizontal="center"/>
    </xf>
    <xf numFmtId="41" fontId="2" fillId="0" borderId="159" xfId="0" applyNumberFormat="1" applyFont="1" applyBorder="1" applyAlignment="1">
      <alignment horizontal="center"/>
    </xf>
    <xf numFmtId="0" fontId="2" fillId="0" borderId="127" xfId="0" applyFont="1" applyBorder="1" applyAlignment="1">
      <alignment horizontal="center" wrapText="1"/>
    </xf>
    <xf numFmtId="0" fontId="2" fillId="0" borderId="129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" fillId="0" borderId="129" xfId="0" applyFont="1" applyBorder="1" applyAlignment="1">
      <alignment horizontal="center"/>
    </xf>
    <xf numFmtId="166" fontId="7" fillId="0" borderId="46" xfId="0" applyNumberFormat="1" applyFont="1" applyBorder="1" applyAlignment="1">
      <alignment horizontal="center" vertical="center"/>
    </xf>
    <xf numFmtId="166" fontId="7" fillId="0" borderId="47" xfId="0" applyNumberFormat="1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66" fontId="7" fillId="0" borderId="66" xfId="0" applyNumberFormat="1" applyFont="1" applyBorder="1" applyAlignment="1">
      <alignment horizontal="center" vertical="center" wrapText="1"/>
    </xf>
    <xf numFmtId="166" fontId="7" fillId="0" borderId="67" xfId="0" applyNumberFormat="1" applyFont="1" applyBorder="1" applyAlignment="1">
      <alignment horizontal="center" vertical="center" wrapText="1"/>
    </xf>
    <xf numFmtId="166" fontId="7" fillId="0" borderId="23" xfId="0" applyNumberFormat="1" applyFont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48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79" xfId="0" applyNumberFormat="1" applyFont="1" applyBorder="1" applyAlignment="1">
      <alignment horizontal="center" vertical="center" wrapText="1"/>
    </xf>
    <xf numFmtId="166" fontId="7" fillId="0" borderId="53" xfId="0" applyNumberFormat="1" applyFont="1" applyBorder="1" applyAlignment="1">
      <alignment horizontal="center" vertical="center"/>
    </xf>
    <xf numFmtId="166" fontId="7" fillId="0" borderId="54" xfId="0" applyNumberFormat="1" applyFont="1" applyBorder="1" applyAlignment="1">
      <alignment horizontal="center" vertical="center"/>
    </xf>
    <xf numFmtId="166" fontId="7" fillId="0" borderId="53" xfId="0" applyNumberFormat="1" applyFont="1" applyBorder="1" applyAlignment="1">
      <alignment horizontal="center" vertical="center" wrapText="1"/>
    </xf>
    <xf numFmtId="166" fontId="7" fillId="0" borderId="54" xfId="0" applyNumberFormat="1" applyFont="1" applyBorder="1" applyAlignment="1">
      <alignment horizontal="center" vertical="center" wrapText="1"/>
    </xf>
    <xf numFmtId="166" fontId="7" fillId="0" borderId="5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14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6">
    <cellStyle name="Millares" xfId="1" builtinId="3"/>
    <cellStyle name="Millares [0]" xfId="5" builtinId="6"/>
    <cellStyle name="Moneda" xfId="3" builtinId="4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f361b81e3" TargetMode="External"/><Relationship Id="rId2" Type="http://schemas.openxmlformats.org/officeDocument/2006/relationships/image" Target="cid:b3c605093" TargetMode="External"/><Relationship Id="rId1" Type="http://schemas.openxmlformats.org/officeDocument/2006/relationships/hyperlink" Target="Missing_/Precios/html/DESC_IPC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7</xdr:row>
      <xdr:rowOff>126923</xdr:rowOff>
    </xdr:from>
    <xdr:to>
      <xdr:col>16</xdr:col>
      <xdr:colOff>219075</xdr:colOff>
      <xdr:row>17</xdr:row>
      <xdr:rowOff>101425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D7D76F-76E0-49F5-A936-A6C9DBB4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488998"/>
          <a:ext cx="8096250" cy="209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390524</xdr:colOff>
      <xdr:row>63</xdr:row>
      <xdr:rowOff>37958</xdr:rowOff>
    </xdr:from>
    <xdr:to>
      <xdr:col>16</xdr:col>
      <xdr:colOff>57148</xdr:colOff>
      <xdr:row>72</xdr:row>
      <xdr:rowOff>104774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8C44482-679D-42AD-93FE-965C0D4B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4" y="12630008"/>
          <a:ext cx="6753225" cy="180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714374</xdr:colOff>
      <xdr:row>136</xdr:row>
      <xdr:rowOff>356496</xdr:rowOff>
    </xdr:from>
    <xdr:to>
      <xdr:col>23</xdr:col>
      <xdr:colOff>371473</xdr:colOff>
      <xdr:row>148</xdr:row>
      <xdr:rowOff>101004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9400873-2187-490E-A82A-4BA3B506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49" y="27874221"/>
          <a:ext cx="11039475" cy="243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10</xdr:row>
      <xdr:rowOff>190500</xdr:rowOff>
    </xdr:from>
    <xdr:to>
      <xdr:col>13</xdr:col>
      <xdr:colOff>728675</xdr:colOff>
      <xdr:row>22</xdr:row>
      <xdr:rowOff>38098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94BBE-DF31-4142-BC1A-691D9A98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2124075"/>
          <a:ext cx="5976950" cy="2352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257175</xdr:colOff>
      <xdr:row>107</xdr:row>
      <xdr:rowOff>111399</xdr:rowOff>
    </xdr:from>
    <xdr:to>
      <xdr:col>21</xdr:col>
      <xdr:colOff>209550</xdr:colOff>
      <xdr:row>122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8A191E-D0DB-46D1-B6A4-AB6162F4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21066399"/>
          <a:ext cx="11630025" cy="2774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pic>
      <xdr:nvPicPr>
        <xdr:cNvPr id="2" name="Picture 1" descr="cid:b3c605093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DB8990-DE8A-4C65-A224-1F02BBC4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pic>
      <xdr:nvPicPr>
        <xdr:cNvPr id="3" name="Picture 1" descr="cid:f361b81e3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8A4877-7F64-4462-94FC-04FAFD50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www.dane.gov.co/files/investigaciones/fichas/I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3"/>
  <sheetViews>
    <sheetView tabSelected="1" zoomScale="70" zoomScaleNormal="70" workbookViewId="0">
      <selection activeCell="F5" sqref="F5"/>
    </sheetView>
  </sheetViews>
  <sheetFormatPr baseColWidth="10" defaultRowHeight="15" x14ac:dyDescent="0.25"/>
  <cols>
    <col min="1" max="1" width="5.42578125" customWidth="1"/>
    <col min="2" max="2" width="14.140625" customWidth="1"/>
    <col min="3" max="3" width="17.28515625" customWidth="1"/>
    <col min="4" max="4" width="14.5703125" bestFit="1" customWidth="1"/>
    <col min="5" max="5" width="17.85546875" customWidth="1"/>
    <col min="6" max="6" width="20.42578125" customWidth="1"/>
    <col min="7" max="7" width="15.5703125" customWidth="1"/>
    <col min="8" max="8" width="15.28515625" customWidth="1"/>
    <col min="9" max="9" width="15.5703125" customWidth="1"/>
    <col min="10" max="10" width="14.28515625" customWidth="1"/>
    <col min="11" max="11" width="15.140625" customWidth="1"/>
    <col min="12" max="12" width="15.5703125" bestFit="1" customWidth="1"/>
  </cols>
  <sheetData>
    <row r="1" spans="1:9" ht="15.75" thickBot="1" x14ac:dyDescent="0.3"/>
    <row r="2" spans="1:9" ht="15.75" x14ac:dyDescent="0.25">
      <c r="B2" s="367" t="s">
        <v>56</v>
      </c>
      <c r="C2" s="368"/>
      <c r="D2" s="188"/>
      <c r="E2" s="188"/>
      <c r="F2" s="375" t="s">
        <v>1716</v>
      </c>
      <c r="G2" s="369"/>
      <c r="H2" s="370" t="s">
        <v>1717</v>
      </c>
      <c r="I2" s="189"/>
    </row>
    <row r="3" spans="1:9" x14ac:dyDescent="0.25">
      <c r="B3" s="192" t="s">
        <v>57</v>
      </c>
      <c r="C3" s="371"/>
      <c r="D3" s="372"/>
      <c r="E3" s="372"/>
      <c r="F3" s="597" t="s">
        <v>1718</v>
      </c>
      <c r="G3" s="597"/>
      <c r="H3" s="373"/>
      <c r="I3" s="193"/>
    </row>
    <row r="4" spans="1:9" x14ac:dyDescent="0.25">
      <c r="B4" s="192" t="s">
        <v>58</v>
      </c>
      <c r="C4" s="371"/>
      <c r="D4" s="372"/>
      <c r="E4" s="372"/>
      <c r="F4" s="376" t="s">
        <v>1719</v>
      </c>
      <c r="G4" s="376"/>
      <c r="H4" s="373"/>
      <c r="I4" s="193"/>
    </row>
    <row r="5" spans="1:9" s="191" customFormat="1" ht="15.75" thickBot="1" x14ac:dyDescent="0.3">
      <c r="B5" s="321" t="s">
        <v>886</v>
      </c>
      <c r="C5" s="322"/>
      <c r="D5" s="322"/>
      <c r="E5" s="322"/>
      <c r="F5" s="323" t="s">
        <v>1720</v>
      </c>
      <c r="G5" s="323"/>
      <c r="H5" s="323"/>
      <c r="I5" s="324"/>
    </row>
    <row r="6" spans="1:9" x14ac:dyDescent="0.25">
      <c r="D6" s="194"/>
    </row>
    <row r="9" spans="1:9" x14ac:dyDescent="0.25">
      <c r="A9" s="195" t="s">
        <v>1723</v>
      </c>
    </row>
    <row r="10" spans="1:9" x14ac:dyDescent="0.25">
      <c r="A10" s="195"/>
    </row>
    <row r="11" spans="1:9" ht="15.75" thickBot="1" x14ac:dyDescent="0.3">
      <c r="B11" s="195"/>
    </row>
    <row r="12" spans="1:9" ht="30.75" customHeight="1" thickBot="1" x14ac:dyDescent="0.3">
      <c r="B12" s="549" t="s">
        <v>59</v>
      </c>
      <c r="C12" s="550" t="s">
        <v>60</v>
      </c>
      <c r="D12" s="598" t="s">
        <v>61</v>
      </c>
      <c r="E12" s="598"/>
      <c r="F12" s="551" t="s">
        <v>62</v>
      </c>
      <c r="G12" s="552" t="s">
        <v>63</v>
      </c>
    </row>
    <row r="13" spans="1:9" x14ac:dyDescent="0.25">
      <c r="B13" s="545">
        <v>2005</v>
      </c>
      <c r="C13" s="546">
        <v>2723728.63</v>
      </c>
      <c r="D13" s="599" t="s">
        <v>1721</v>
      </c>
      <c r="E13" s="599"/>
      <c r="F13" s="547">
        <v>1447598.31</v>
      </c>
      <c r="G13" s="548">
        <f t="shared" ref="G13:G17" si="0">+C13-F13</f>
        <v>1276130.3199999998</v>
      </c>
    </row>
    <row r="14" spans="1:9" x14ac:dyDescent="0.25">
      <c r="B14" s="204">
        <v>2006</v>
      </c>
      <c r="C14" s="205">
        <v>2855829.47</v>
      </c>
      <c r="D14" s="600" t="s">
        <v>887</v>
      </c>
      <c r="E14" s="600"/>
      <c r="F14" s="206">
        <v>1517806.83</v>
      </c>
      <c r="G14" s="207">
        <f t="shared" si="0"/>
        <v>1338022.6400000001</v>
      </c>
    </row>
    <row r="15" spans="1:9" x14ac:dyDescent="0.25">
      <c r="B15" s="204">
        <v>2007</v>
      </c>
      <c r="C15" s="205">
        <v>2983770.63</v>
      </c>
      <c r="D15" s="600" t="s">
        <v>888</v>
      </c>
      <c r="E15" s="600"/>
      <c r="F15" s="206">
        <v>1585804.57</v>
      </c>
      <c r="G15" s="207">
        <f t="shared" si="0"/>
        <v>1397966.0599999998</v>
      </c>
    </row>
    <row r="16" spans="1:9" x14ac:dyDescent="0.25">
      <c r="B16" s="204">
        <v>2008</v>
      </c>
      <c r="C16" s="205">
        <v>3153547.18</v>
      </c>
      <c r="D16" s="600" t="s">
        <v>889</v>
      </c>
      <c r="E16" s="600"/>
      <c r="F16" s="206">
        <v>1676036.85</v>
      </c>
      <c r="G16" s="207">
        <f t="shared" si="0"/>
        <v>1477510.33</v>
      </c>
    </row>
    <row r="17" spans="1:11" ht="15.75" thickBot="1" x14ac:dyDescent="0.3">
      <c r="B17" s="208">
        <v>2009</v>
      </c>
      <c r="C17" s="209">
        <v>3395424.25</v>
      </c>
      <c r="D17" s="601" t="s">
        <v>1722</v>
      </c>
      <c r="E17" s="601"/>
      <c r="F17" s="210">
        <v>1804588.88</v>
      </c>
      <c r="G17" s="211">
        <f t="shared" si="0"/>
        <v>1590835.37</v>
      </c>
    </row>
    <row r="19" spans="1:11" x14ac:dyDescent="0.25">
      <c r="C19" s="278"/>
      <c r="D19" s="305"/>
    </row>
    <row r="20" spans="1:11" x14ac:dyDescent="0.25">
      <c r="A20" s="195" t="s">
        <v>1769</v>
      </c>
      <c r="C20" s="212"/>
      <c r="D20" s="213"/>
      <c r="E20" s="214"/>
      <c r="F20" s="214"/>
      <c r="G20" s="215"/>
      <c r="H20" s="1"/>
    </row>
    <row r="21" spans="1:11" x14ac:dyDescent="0.25">
      <c r="A21" s="195"/>
      <c r="C21" s="212"/>
      <c r="D21" s="213"/>
      <c r="E21" s="214"/>
      <c r="F21" s="214"/>
      <c r="G21" s="215"/>
      <c r="H21" s="1"/>
    </row>
    <row r="22" spans="1:11" x14ac:dyDescent="0.25">
      <c r="A22" s="195"/>
      <c r="C22" s="212"/>
      <c r="D22" s="213"/>
      <c r="E22" s="214"/>
      <c r="F22" s="214"/>
      <c r="G22" s="215"/>
      <c r="H22" s="1"/>
    </row>
    <row r="23" spans="1:11" ht="15.75" thickBot="1" x14ac:dyDescent="0.3">
      <c r="A23" s="1"/>
      <c r="B23" s="1"/>
      <c r="C23" s="1"/>
      <c r="D23" s="1"/>
      <c r="E23" s="1"/>
      <c r="F23" s="1"/>
      <c r="G23" s="1"/>
      <c r="H23" s="1"/>
    </row>
    <row r="24" spans="1:11" ht="28.5" customHeight="1" x14ac:dyDescent="0.25">
      <c r="A24" s="1"/>
      <c r="B24" s="618" t="s">
        <v>66</v>
      </c>
      <c r="C24" s="619"/>
      <c r="D24" s="622" t="s">
        <v>67</v>
      </c>
      <c r="E24" s="623"/>
      <c r="F24" s="602" t="s">
        <v>1742</v>
      </c>
      <c r="G24" s="603"/>
      <c r="H24" s="1"/>
    </row>
    <row r="25" spans="1:11" ht="15.75" thickBot="1" x14ac:dyDescent="0.3">
      <c r="A25" s="1"/>
      <c r="B25" s="620"/>
      <c r="C25" s="621"/>
      <c r="D25" s="624"/>
      <c r="E25" s="625"/>
      <c r="F25" s="604" t="s">
        <v>68</v>
      </c>
      <c r="G25" s="605"/>
      <c r="H25" s="1"/>
    </row>
    <row r="26" spans="1:11" ht="15.75" thickBot="1" x14ac:dyDescent="0.3">
      <c r="A26" s="1"/>
      <c r="B26" s="216" t="s">
        <v>1</v>
      </c>
      <c r="C26" s="217" t="s">
        <v>2</v>
      </c>
      <c r="D26" s="606" t="s">
        <v>69</v>
      </c>
      <c r="E26" s="607"/>
      <c r="F26" s="216" t="s">
        <v>70</v>
      </c>
      <c r="G26" s="218" t="s">
        <v>71</v>
      </c>
      <c r="H26" s="1"/>
    </row>
    <row r="27" spans="1:11" ht="15.75" thickBot="1" x14ac:dyDescent="0.3">
      <c r="A27" s="1"/>
      <c r="B27" s="543">
        <v>38596</v>
      </c>
      <c r="C27" s="543">
        <v>39757</v>
      </c>
      <c r="D27" s="608"/>
      <c r="E27" s="609"/>
      <c r="F27" s="219">
        <v>39782</v>
      </c>
      <c r="G27" s="295">
        <v>99.559667000000005</v>
      </c>
      <c r="H27" s="1"/>
    </row>
    <row r="29" spans="1:11" ht="15.75" thickBot="1" x14ac:dyDescent="0.3">
      <c r="B29" s="1"/>
      <c r="C29" s="1"/>
      <c r="D29" s="1"/>
      <c r="E29" s="1"/>
      <c r="F29" s="220"/>
      <c r="G29" s="1"/>
      <c r="H29" s="1"/>
      <c r="J29" t="s">
        <v>3</v>
      </c>
    </row>
    <row r="30" spans="1:11" ht="15" customHeight="1" x14ac:dyDescent="0.25">
      <c r="B30" s="628" t="s">
        <v>72</v>
      </c>
      <c r="C30" s="612" t="s">
        <v>73</v>
      </c>
      <c r="D30" s="612" t="s">
        <v>74</v>
      </c>
      <c r="E30" s="614" t="s">
        <v>75</v>
      </c>
      <c r="F30" s="616" t="s">
        <v>76</v>
      </c>
      <c r="G30" s="610" t="s">
        <v>77</v>
      </c>
      <c r="H30" s="614" t="s">
        <v>1711</v>
      </c>
    </row>
    <row r="31" spans="1:11" ht="23.25" customHeight="1" thickBot="1" x14ac:dyDescent="0.3">
      <c r="B31" s="629"/>
      <c r="C31" s="613"/>
      <c r="D31" s="613"/>
      <c r="E31" s="615"/>
      <c r="F31" s="617"/>
      <c r="G31" s="611"/>
      <c r="H31" s="615"/>
    </row>
    <row r="32" spans="1:11" x14ac:dyDescent="0.25">
      <c r="B32" s="377">
        <v>38596</v>
      </c>
      <c r="C32" s="236">
        <v>83.756957999999997</v>
      </c>
      <c r="D32" s="315">
        <f>+G13</f>
        <v>1276130.3199999998</v>
      </c>
      <c r="E32" s="316">
        <f t="shared" ref="E32:E70" si="1">+D32*($G$27/C32)</f>
        <v>1516902.1504792883</v>
      </c>
      <c r="F32" s="237"/>
      <c r="G32" s="238">
        <f t="shared" ref="G32:G70" si="2">+F32*($G$27/C32)</f>
        <v>0</v>
      </c>
      <c r="H32" s="362">
        <f t="shared" ref="H32:H70" si="3">+E32+G32</f>
        <v>1516902.1504792883</v>
      </c>
      <c r="J32" s="226"/>
      <c r="K32" s="226"/>
    </row>
    <row r="33" spans="2:11" x14ac:dyDescent="0.25">
      <c r="B33" s="227">
        <v>38626</v>
      </c>
      <c r="C33" s="236">
        <v>83.949667000000005</v>
      </c>
      <c r="D33" s="229">
        <f>+D32</f>
        <v>1276130.3199999998</v>
      </c>
      <c r="E33" s="316">
        <f t="shared" si="1"/>
        <v>1513420.0557079448</v>
      </c>
      <c r="F33" s="237"/>
      <c r="G33" s="238">
        <f t="shared" si="2"/>
        <v>0</v>
      </c>
      <c r="H33" s="362">
        <f t="shared" si="3"/>
        <v>1513420.0557079448</v>
      </c>
      <c r="J33" s="226"/>
      <c r="K33" s="226"/>
    </row>
    <row r="34" spans="2:11" x14ac:dyDescent="0.25">
      <c r="B34" s="227">
        <v>38657</v>
      </c>
      <c r="C34" s="228">
        <v>84.045631</v>
      </c>
      <c r="D34" s="229">
        <f>+G13</f>
        <v>1276130.3199999998</v>
      </c>
      <c r="E34" s="313">
        <f t="shared" si="1"/>
        <v>1511692.0201099261</v>
      </c>
      <c r="F34" s="230">
        <f>+D34</f>
        <v>1276130.3199999998</v>
      </c>
      <c r="G34" s="231">
        <f t="shared" si="2"/>
        <v>1511692.0201099261</v>
      </c>
      <c r="H34" s="363">
        <f t="shared" si="3"/>
        <v>3023384.0402198522</v>
      </c>
      <c r="J34" s="226"/>
      <c r="K34" s="226"/>
    </row>
    <row r="35" spans="2:11" ht="15.75" thickBot="1" x14ac:dyDescent="0.3">
      <c r="B35" s="279">
        <v>38687</v>
      </c>
      <c r="C35" s="299">
        <v>84.102909999999994</v>
      </c>
      <c r="D35" s="300">
        <f t="shared" ref="D35" si="4">+D34</f>
        <v>1276130.3199999998</v>
      </c>
      <c r="E35" s="317">
        <f t="shared" si="1"/>
        <v>1510662.469441348</v>
      </c>
      <c r="F35" s="301"/>
      <c r="G35" s="302">
        <f t="shared" si="2"/>
        <v>0</v>
      </c>
      <c r="H35" s="364">
        <f t="shared" si="3"/>
        <v>1510662.469441348</v>
      </c>
      <c r="J35" s="226"/>
      <c r="K35" s="226"/>
    </row>
    <row r="36" spans="2:11" x14ac:dyDescent="0.25">
      <c r="B36" s="221">
        <v>38718</v>
      </c>
      <c r="C36" s="222">
        <v>84.558338000000006</v>
      </c>
      <c r="D36" s="223">
        <f>+G14</f>
        <v>1338022.6400000001</v>
      </c>
      <c r="E36" s="224">
        <f t="shared" si="1"/>
        <v>1575398.6138760308</v>
      </c>
      <c r="F36" s="318"/>
      <c r="G36" s="225">
        <f t="shared" si="2"/>
        <v>0</v>
      </c>
      <c r="H36" s="360">
        <f t="shared" si="3"/>
        <v>1575398.6138760308</v>
      </c>
      <c r="J36" s="226"/>
      <c r="K36" s="226"/>
    </row>
    <row r="37" spans="2:11" x14ac:dyDescent="0.25">
      <c r="B37" s="227">
        <v>38749</v>
      </c>
      <c r="C37" s="228">
        <v>85.114485999999999</v>
      </c>
      <c r="D37" s="229">
        <f>+D36</f>
        <v>1338022.6400000001</v>
      </c>
      <c r="E37" s="313">
        <f t="shared" si="1"/>
        <v>1565104.7751949169</v>
      </c>
      <c r="F37" s="230"/>
      <c r="G37" s="231">
        <f t="shared" si="2"/>
        <v>0</v>
      </c>
      <c r="H37" s="363">
        <f t="shared" si="3"/>
        <v>1565104.7751949169</v>
      </c>
      <c r="J37" s="226"/>
      <c r="K37" s="226"/>
    </row>
    <row r="38" spans="2:11" x14ac:dyDescent="0.25">
      <c r="B38" s="227">
        <v>38777</v>
      </c>
      <c r="C38" s="228">
        <v>85.712281000000004</v>
      </c>
      <c r="D38" s="229">
        <f t="shared" ref="D38:D47" si="5">+D37</f>
        <v>1338022.6400000001</v>
      </c>
      <c r="E38" s="313">
        <f t="shared" si="1"/>
        <v>1554189.0487882465</v>
      </c>
      <c r="F38" s="230"/>
      <c r="G38" s="231">
        <f t="shared" si="2"/>
        <v>0</v>
      </c>
      <c r="H38" s="363">
        <f t="shared" si="3"/>
        <v>1554189.0487882465</v>
      </c>
      <c r="J38" s="226"/>
      <c r="K38" s="226"/>
    </row>
    <row r="39" spans="2:11" x14ac:dyDescent="0.25">
      <c r="B39" s="227">
        <v>38808</v>
      </c>
      <c r="C39" s="228">
        <v>86.096074000000002</v>
      </c>
      <c r="D39" s="229">
        <f t="shared" si="5"/>
        <v>1338022.6400000001</v>
      </c>
      <c r="E39" s="313">
        <f t="shared" si="1"/>
        <v>1547260.8945776192</v>
      </c>
      <c r="F39" s="230"/>
      <c r="G39" s="231">
        <f t="shared" si="2"/>
        <v>0</v>
      </c>
      <c r="H39" s="363">
        <f t="shared" si="3"/>
        <v>1547260.8945776192</v>
      </c>
      <c r="J39" s="226"/>
      <c r="K39" s="226"/>
    </row>
    <row r="40" spans="2:11" x14ac:dyDescent="0.25">
      <c r="B40" s="227">
        <v>38838</v>
      </c>
      <c r="C40" s="228">
        <v>86.378316999999996</v>
      </c>
      <c r="D40" s="229">
        <f t="shared" si="5"/>
        <v>1338022.6400000001</v>
      </c>
      <c r="E40" s="313">
        <f t="shared" si="1"/>
        <v>1542205.1864805482</v>
      </c>
      <c r="F40" s="230"/>
      <c r="G40" s="231">
        <f t="shared" si="2"/>
        <v>0</v>
      </c>
      <c r="H40" s="363">
        <f t="shared" si="3"/>
        <v>1542205.1864805482</v>
      </c>
      <c r="J40" s="226"/>
      <c r="K40" s="226"/>
    </row>
    <row r="41" spans="2:11" x14ac:dyDescent="0.25">
      <c r="B41" s="227">
        <v>38869</v>
      </c>
      <c r="C41" s="228">
        <v>86.641169000000005</v>
      </c>
      <c r="D41" s="229">
        <f t="shared" si="5"/>
        <v>1338022.6400000001</v>
      </c>
      <c r="E41" s="313">
        <f t="shared" si="1"/>
        <v>1537526.4440033224</v>
      </c>
      <c r="F41" s="230"/>
      <c r="G41" s="231">
        <f t="shared" si="2"/>
        <v>0</v>
      </c>
      <c r="H41" s="363">
        <f t="shared" si="3"/>
        <v>1537526.4440033224</v>
      </c>
      <c r="J41" s="226"/>
      <c r="K41" s="226"/>
    </row>
    <row r="42" spans="2:11" x14ac:dyDescent="0.25">
      <c r="B42" s="227">
        <v>38899</v>
      </c>
      <c r="C42" s="228">
        <v>86.999092000000005</v>
      </c>
      <c r="D42" s="229">
        <f t="shared" si="5"/>
        <v>1338022.6400000001</v>
      </c>
      <c r="E42" s="313">
        <f t="shared" si="1"/>
        <v>1531200.9058308436</v>
      </c>
      <c r="F42" s="230"/>
      <c r="G42" s="231">
        <f t="shared" si="2"/>
        <v>0</v>
      </c>
      <c r="H42" s="363">
        <f t="shared" si="3"/>
        <v>1531200.9058308436</v>
      </c>
      <c r="J42" s="226"/>
      <c r="K42" s="226"/>
    </row>
    <row r="43" spans="2:11" x14ac:dyDescent="0.25">
      <c r="B43" s="227">
        <v>38930</v>
      </c>
      <c r="C43" s="228">
        <v>87.340434999999999</v>
      </c>
      <c r="D43" s="229">
        <f t="shared" si="5"/>
        <v>1338022.6400000001</v>
      </c>
      <c r="E43" s="313">
        <f t="shared" si="1"/>
        <v>1525216.6820197415</v>
      </c>
      <c r="F43" s="230"/>
      <c r="G43" s="231">
        <f t="shared" si="2"/>
        <v>0</v>
      </c>
      <c r="H43" s="363">
        <f t="shared" si="3"/>
        <v>1525216.6820197415</v>
      </c>
      <c r="J43" s="226"/>
      <c r="K43" s="226"/>
    </row>
    <row r="44" spans="2:11" x14ac:dyDescent="0.25">
      <c r="B44" s="227">
        <v>38961</v>
      </c>
      <c r="C44" s="228">
        <v>87.590395999999998</v>
      </c>
      <c r="D44" s="229">
        <f t="shared" si="5"/>
        <v>1338022.6400000001</v>
      </c>
      <c r="E44" s="313">
        <f t="shared" si="1"/>
        <v>1520864.0965256158</v>
      </c>
      <c r="F44" s="230"/>
      <c r="G44" s="231">
        <f t="shared" si="2"/>
        <v>0</v>
      </c>
      <c r="H44" s="363">
        <f t="shared" si="3"/>
        <v>1520864.0965256158</v>
      </c>
      <c r="J44" s="226"/>
      <c r="K44" s="226"/>
    </row>
    <row r="45" spans="2:11" x14ac:dyDescent="0.25">
      <c r="B45" s="227">
        <v>38991</v>
      </c>
      <c r="C45" s="228">
        <v>87.463740000000001</v>
      </c>
      <c r="D45" s="348">
        <f t="shared" si="5"/>
        <v>1338022.6400000001</v>
      </c>
      <c r="E45" s="313">
        <f t="shared" si="1"/>
        <v>1523066.4556176183</v>
      </c>
      <c r="F45" s="349"/>
      <c r="G45" s="231">
        <f t="shared" si="2"/>
        <v>0</v>
      </c>
      <c r="H45" s="363">
        <f t="shared" si="3"/>
        <v>1523066.4556176183</v>
      </c>
      <c r="J45" s="226"/>
      <c r="K45" s="226"/>
    </row>
    <row r="46" spans="2:11" x14ac:dyDescent="0.25">
      <c r="B46" s="227">
        <v>39022</v>
      </c>
      <c r="C46" s="228">
        <v>87.671014999999997</v>
      </c>
      <c r="D46" s="348">
        <f t="shared" si="5"/>
        <v>1338022.6400000001</v>
      </c>
      <c r="E46" s="313">
        <f t="shared" si="1"/>
        <v>1519465.566548544</v>
      </c>
      <c r="F46" s="349">
        <f>+D46</f>
        <v>1338022.6400000001</v>
      </c>
      <c r="G46" s="231">
        <f t="shared" si="2"/>
        <v>1519465.566548544</v>
      </c>
      <c r="H46" s="363">
        <f t="shared" si="3"/>
        <v>3038931.133097088</v>
      </c>
      <c r="J46" s="226"/>
      <c r="K46" s="296"/>
    </row>
    <row r="47" spans="2:11" ht="15.75" thickBot="1" x14ac:dyDescent="0.3">
      <c r="B47" s="232">
        <v>39052</v>
      </c>
      <c r="C47" s="233">
        <v>87.868962999999994</v>
      </c>
      <c r="D47" s="350">
        <f t="shared" si="5"/>
        <v>1338022.6400000001</v>
      </c>
      <c r="E47" s="314">
        <f t="shared" si="1"/>
        <v>1516042.5698532588</v>
      </c>
      <c r="F47" s="351"/>
      <c r="G47" s="234">
        <f t="shared" si="2"/>
        <v>0</v>
      </c>
      <c r="H47" s="361">
        <f t="shared" si="3"/>
        <v>1516042.5698532588</v>
      </c>
      <c r="J47" s="226"/>
      <c r="K47" s="296"/>
    </row>
    <row r="48" spans="2:11" x14ac:dyDescent="0.25">
      <c r="B48" s="235">
        <v>39083</v>
      </c>
      <c r="C48" s="236">
        <v>88.542518000000001</v>
      </c>
      <c r="D48" s="352">
        <f>+G15</f>
        <v>1397966.0599999998</v>
      </c>
      <c r="E48" s="316">
        <f t="shared" si="1"/>
        <v>1571911.8741450522</v>
      </c>
      <c r="F48" s="353"/>
      <c r="G48" s="238">
        <f t="shared" si="2"/>
        <v>0</v>
      </c>
      <c r="H48" s="362">
        <f t="shared" si="3"/>
        <v>1571911.8741450522</v>
      </c>
      <c r="J48" s="226"/>
      <c r="K48" s="296"/>
    </row>
    <row r="49" spans="2:11" x14ac:dyDescent="0.25">
      <c r="B49" s="227">
        <v>39114</v>
      </c>
      <c r="C49" s="228">
        <v>89.580246000000002</v>
      </c>
      <c r="D49" s="348">
        <f>+D48</f>
        <v>1397966.0599999998</v>
      </c>
      <c r="E49" s="313">
        <f t="shared" si="1"/>
        <v>1553702.3130177832</v>
      </c>
      <c r="F49" s="349"/>
      <c r="G49" s="231">
        <f t="shared" si="2"/>
        <v>0</v>
      </c>
      <c r="H49" s="363">
        <f t="shared" si="3"/>
        <v>1553702.3130177832</v>
      </c>
      <c r="J49" s="226"/>
      <c r="K49" s="296"/>
    </row>
    <row r="50" spans="2:11" x14ac:dyDescent="0.25">
      <c r="B50" s="227">
        <v>39142</v>
      </c>
      <c r="C50" s="228">
        <v>90.666846000000007</v>
      </c>
      <c r="D50" s="348">
        <f t="shared" ref="D50:D59" si="6">+D49</f>
        <v>1397966.0599999998</v>
      </c>
      <c r="E50" s="313">
        <f t="shared" si="1"/>
        <v>1535081.9130832234</v>
      </c>
      <c r="F50" s="349"/>
      <c r="G50" s="231">
        <f t="shared" si="2"/>
        <v>0</v>
      </c>
      <c r="H50" s="363">
        <f t="shared" si="3"/>
        <v>1535081.9130832234</v>
      </c>
      <c r="J50" s="226"/>
      <c r="K50" s="296"/>
    </row>
    <row r="51" spans="2:11" x14ac:dyDescent="0.25">
      <c r="B51" s="227">
        <v>39173</v>
      </c>
      <c r="C51" s="228">
        <v>91.482534000000001</v>
      </c>
      <c r="D51" s="348">
        <f t="shared" si="6"/>
        <v>1397966.0599999998</v>
      </c>
      <c r="E51" s="313">
        <f t="shared" si="1"/>
        <v>1521394.6239279076</v>
      </c>
      <c r="F51" s="349"/>
      <c r="G51" s="231">
        <f t="shared" si="2"/>
        <v>0</v>
      </c>
      <c r="H51" s="363">
        <f t="shared" si="3"/>
        <v>1521394.6239279076</v>
      </c>
      <c r="J51" s="226"/>
      <c r="K51" s="296"/>
    </row>
    <row r="52" spans="2:11" x14ac:dyDescent="0.25">
      <c r="B52" s="227">
        <v>39203</v>
      </c>
      <c r="C52" s="228">
        <v>91.756606000000005</v>
      </c>
      <c r="D52" s="348">
        <f t="shared" si="6"/>
        <v>1397966.0599999998</v>
      </c>
      <c r="E52" s="313">
        <f t="shared" si="1"/>
        <v>1516850.3007936236</v>
      </c>
      <c r="F52" s="349"/>
      <c r="G52" s="231">
        <f t="shared" si="2"/>
        <v>0</v>
      </c>
      <c r="H52" s="363">
        <f t="shared" si="3"/>
        <v>1516850.3007936236</v>
      </c>
      <c r="J52" s="226"/>
      <c r="K52" s="296"/>
    </row>
    <row r="53" spans="2:11" x14ac:dyDescent="0.25">
      <c r="B53" s="227">
        <v>39234</v>
      </c>
      <c r="C53" s="228">
        <v>91.868938999999997</v>
      </c>
      <c r="D53" s="348">
        <f t="shared" si="6"/>
        <v>1397966.0599999998</v>
      </c>
      <c r="E53" s="313">
        <f t="shared" si="1"/>
        <v>1514995.5678806962</v>
      </c>
      <c r="F53" s="349"/>
      <c r="G53" s="231">
        <f t="shared" si="2"/>
        <v>0</v>
      </c>
      <c r="H53" s="363">
        <f t="shared" si="3"/>
        <v>1514995.5678806962</v>
      </c>
      <c r="J53" s="226"/>
      <c r="K53" s="296"/>
    </row>
    <row r="54" spans="2:11" x14ac:dyDescent="0.25">
      <c r="B54" s="227">
        <v>39264</v>
      </c>
      <c r="C54" s="228">
        <v>92.020483999999996</v>
      </c>
      <c r="D54" s="348">
        <f t="shared" si="6"/>
        <v>1397966.0599999998</v>
      </c>
      <c r="E54" s="313">
        <f t="shared" si="1"/>
        <v>1512500.5798806928</v>
      </c>
      <c r="F54" s="349"/>
      <c r="G54" s="231">
        <f t="shared" si="2"/>
        <v>0</v>
      </c>
      <c r="H54" s="363">
        <f t="shared" si="3"/>
        <v>1512500.5798806928</v>
      </c>
      <c r="J54" s="226"/>
      <c r="K54" s="296"/>
    </row>
    <row r="55" spans="2:11" x14ac:dyDescent="0.25">
      <c r="B55" s="227">
        <v>39295</v>
      </c>
      <c r="C55" s="228">
        <v>91.897647000000006</v>
      </c>
      <c r="D55" s="348">
        <f t="shared" si="6"/>
        <v>1397966.0599999998</v>
      </c>
      <c r="E55" s="313">
        <f t="shared" si="1"/>
        <v>1514522.2968647066</v>
      </c>
      <c r="F55" s="349"/>
      <c r="G55" s="231">
        <f t="shared" si="2"/>
        <v>0</v>
      </c>
      <c r="H55" s="363">
        <f t="shared" si="3"/>
        <v>1514522.2968647066</v>
      </c>
      <c r="J55" s="226"/>
      <c r="K55" s="296"/>
    </row>
    <row r="56" spans="2:11" x14ac:dyDescent="0.25">
      <c r="B56" s="227">
        <v>39326</v>
      </c>
      <c r="C56" s="228">
        <v>91.974297000000007</v>
      </c>
      <c r="D56" s="348">
        <f t="shared" si="6"/>
        <v>1397966.0599999998</v>
      </c>
      <c r="E56" s="313">
        <f t="shared" si="1"/>
        <v>1513260.1166921887</v>
      </c>
      <c r="F56" s="349"/>
      <c r="G56" s="231">
        <f t="shared" si="2"/>
        <v>0</v>
      </c>
      <c r="H56" s="363">
        <f t="shared" si="3"/>
        <v>1513260.1166921887</v>
      </c>
      <c r="J56" s="226"/>
      <c r="K56" s="226"/>
    </row>
    <row r="57" spans="2:11" x14ac:dyDescent="0.25">
      <c r="B57" s="227">
        <v>39356</v>
      </c>
      <c r="C57" s="228">
        <v>91.979755999999995</v>
      </c>
      <c r="D57" s="348">
        <f t="shared" si="6"/>
        <v>1397966.0599999998</v>
      </c>
      <c r="E57" s="313">
        <f t="shared" si="1"/>
        <v>1513170.3046798909</v>
      </c>
      <c r="F57" s="349"/>
      <c r="G57" s="231">
        <f t="shared" si="2"/>
        <v>0</v>
      </c>
      <c r="H57" s="363">
        <f t="shared" si="3"/>
        <v>1513170.3046798909</v>
      </c>
      <c r="J57" s="226"/>
      <c r="K57" s="226"/>
    </row>
    <row r="58" spans="2:11" x14ac:dyDescent="0.25">
      <c r="B58" s="227">
        <v>39387</v>
      </c>
      <c r="C58" s="228">
        <v>92.415835999999999</v>
      </c>
      <c r="D58" s="348">
        <f t="shared" si="6"/>
        <v>1397966.0599999998</v>
      </c>
      <c r="E58" s="313">
        <f t="shared" si="1"/>
        <v>1506030.15062161</v>
      </c>
      <c r="F58" s="349">
        <f>+D58</f>
        <v>1397966.0599999998</v>
      </c>
      <c r="G58" s="231">
        <f t="shared" si="2"/>
        <v>1506030.15062161</v>
      </c>
      <c r="H58" s="363">
        <f t="shared" si="3"/>
        <v>3012060.30124322</v>
      </c>
      <c r="J58" s="226"/>
      <c r="K58" s="226"/>
    </row>
    <row r="59" spans="2:11" ht="15.75" thickBot="1" x14ac:dyDescent="0.3">
      <c r="B59" s="279">
        <v>39417</v>
      </c>
      <c r="C59" s="299">
        <v>92.872276999999997</v>
      </c>
      <c r="D59" s="354">
        <f t="shared" si="6"/>
        <v>1397966.0599999998</v>
      </c>
      <c r="E59" s="317">
        <f t="shared" si="1"/>
        <v>1498628.4379664988</v>
      </c>
      <c r="F59" s="355"/>
      <c r="G59" s="302">
        <f t="shared" si="2"/>
        <v>0</v>
      </c>
      <c r="H59" s="364">
        <f t="shared" si="3"/>
        <v>1498628.4379664988</v>
      </c>
      <c r="J59" s="226"/>
      <c r="K59" s="226"/>
    </row>
    <row r="60" spans="2:11" x14ac:dyDescent="0.25">
      <c r="B60" s="221">
        <v>39448</v>
      </c>
      <c r="C60" s="222">
        <v>93.852452999999997</v>
      </c>
      <c r="D60" s="356">
        <f>+G16</f>
        <v>1477510.33</v>
      </c>
      <c r="E60" s="224">
        <f t="shared" si="1"/>
        <v>1567358.4625844585</v>
      </c>
      <c r="F60" s="357"/>
      <c r="G60" s="225">
        <f t="shared" si="2"/>
        <v>0</v>
      </c>
      <c r="H60" s="360">
        <f t="shared" si="3"/>
        <v>1567358.4625844585</v>
      </c>
      <c r="J60" s="226"/>
      <c r="K60" s="226"/>
    </row>
    <row r="61" spans="2:11" x14ac:dyDescent="0.25">
      <c r="B61" s="227">
        <v>39479</v>
      </c>
      <c r="C61" s="228">
        <v>95.270390000000006</v>
      </c>
      <c r="D61" s="348">
        <f>+D60</f>
        <v>1477510.33</v>
      </c>
      <c r="E61" s="313">
        <f t="shared" si="1"/>
        <v>1544031.0094653766</v>
      </c>
      <c r="F61" s="349"/>
      <c r="G61" s="231">
        <f t="shared" si="2"/>
        <v>0</v>
      </c>
      <c r="H61" s="363">
        <f t="shared" si="3"/>
        <v>1544031.0094653766</v>
      </c>
      <c r="J61" s="226"/>
      <c r="K61" s="226"/>
    </row>
    <row r="62" spans="2:11" x14ac:dyDescent="0.25">
      <c r="B62" s="227">
        <v>39508</v>
      </c>
      <c r="C62" s="228">
        <v>96.039720000000003</v>
      </c>
      <c r="D62" s="348">
        <f t="shared" ref="D62:D69" si="7">+D61</f>
        <v>1477510.33</v>
      </c>
      <c r="E62" s="313">
        <f t="shared" si="1"/>
        <v>1531662.4876026309</v>
      </c>
      <c r="F62" s="349"/>
      <c r="G62" s="231">
        <f t="shared" si="2"/>
        <v>0</v>
      </c>
      <c r="H62" s="363">
        <f t="shared" si="3"/>
        <v>1531662.4876026309</v>
      </c>
      <c r="J62" s="226"/>
      <c r="K62" s="226"/>
    </row>
    <row r="63" spans="2:11" x14ac:dyDescent="0.25">
      <c r="B63" s="227">
        <v>39539</v>
      </c>
      <c r="C63" s="228">
        <v>96.722654000000006</v>
      </c>
      <c r="D63" s="348">
        <f t="shared" si="7"/>
        <v>1477510.33</v>
      </c>
      <c r="E63" s="313">
        <f t="shared" si="1"/>
        <v>1520847.8092821988</v>
      </c>
      <c r="F63" s="349"/>
      <c r="G63" s="231">
        <f t="shared" si="2"/>
        <v>0</v>
      </c>
      <c r="H63" s="363">
        <f t="shared" si="3"/>
        <v>1520847.8092821988</v>
      </c>
      <c r="J63" s="226"/>
      <c r="K63" s="226"/>
    </row>
    <row r="64" spans="2:11" x14ac:dyDescent="0.25">
      <c r="B64" s="227">
        <v>39569</v>
      </c>
      <c r="C64" s="228">
        <v>97.623817000000003</v>
      </c>
      <c r="D64" s="348">
        <f t="shared" si="7"/>
        <v>1477510.33</v>
      </c>
      <c r="E64" s="313">
        <f t="shared" si="1"/>
        <v>1506808.9013960611</v>
      </c>
      <c r="F64" s="349"/>
      <c r="G64" s="231">
        <f t="shared" si="2"/>
        <v>0</v>
      </c>
      <c r="H64" s="363">
        <f t="shared" si="3"/>
        <v>1506808.9013960611</v>
      </c>
      <c r="J64" s="226"/>
      <c r="K64" s="226"/>
    </row>
    <row r="65" spans="1:11" x14ac:dyDescent="0.25">
      <c r="B65" s="227">
        <v>39600</v>
      </c>
      <c r="C65" s="228">
        <v>98.465498999999994</v>
      </c>
      <c r="D65" s="348">
        <f t="shared" si="7"/>
        <v>1477510.33</v>
      </c>
      <c r="E65" s="313">
        <f t="shared" si="1"/>
        <v>1493928.7155175048</v>
      </c>
      <c r="F65" s="349"/>
      <c r="G65" s="231">
        <f t="shared" si="2"/>
        <v>0</v>
      </c>
      <c r="H65" s="363">
        <f t="shared" si="3"/>
        <v>1493928.7155175048</v>
      </c>
      <c r="J65" s="226"/>
      <c r="K65" s="226"/>
    </row>
    <row r="66" spans="1:11" x14ac:dyDescent="0.25">
      <c r="B66" s="227">
        <v>39630</v>
      </c>
      <c r="C66" s="228">
        <v>98.940047000000007</v>
      </c>
      <c r="D66" s="348">
        <f t="shared" si="7"/>
        <v>1477510.33</v>
      </c>
      <c r="E66" s="313">
        <f t="shared" si="1"/>
        <v>1486763.3572466376</v>
      </c>
      <c r="F66" s="349"/>
      <c r="G66" s="231">
        <f t="shared" si="2"/>
        <v>0</v>
      </c>
      <c r="H66" s="363">
        <f t="shared" si="3"/>
        <v>1486763.3572466376</v>
      </c>
      <c r="J66" s="226"/>
      <c r="K66" s="226"/>
    </row>
    <row r="67" spans="1:11" x14ac:dyDescent="0.25">
      <c r="B67" s="227">
        <v>39661</v>
      </c>
      <c r="C67" s="228">
        <v>99.129317999999998</v>
      </c>
      <c r="D67" s="348">
        <f t="shared" si="7"/>
        <v>1477510.33</v>
      </c>
      <c r="E67" s="313">
        <f t="shared" si="1"/>
        <v>1483924.6290775463</v>
      </c>
      <c r="F67" s="349"/>
      <c r="G67" s="231">
        <f t="shared" si="2"/>
        <v>0</v>
      </c>
      <c r="H67" s="363">
        <f t="shared" si="3"/>
        <v>1483924.6290775463</v>
      </c>
      <c r="J67" s="226"/>
      <c r="K67" s="226"/>
    </row>
    <row r="68" spans="1:11" x14ac:dyDescent="0.25">
      <c r="B68" s="227">
        <v>39692</v>
      </c>
      <c r="C68" s="228">
        <v>98.940171000000007</v>
      </c>
      <c r="D68" s="348">
        <f t="shared" si="7"/>
        <v>1477510.33</v>
      </c>
      <c r="E68" s="313">
        <f t="shared" si="1"/>
        <v>1486761.4939119129</v>
      </c>
      <c r="F68" s="349"/>
      <c r="G68" s="231">
        <f t="shared" si="2"/>
        <v>0</v>
      </c>
      <c r="H68" s="363">
        <f t="shared" si="3"/>
        <v>1486761.4939119129</v>
      </c>
      <c r="J68" s="226"/>
      <c r="K68" s="226"/>
    </row>
    <row r="69" spans="1:11" x14ac:dyDescent="0.25">
      <c r="B69" s="227">
        <v>39722</v>
      </c>
      <c r="C69" s="228">
        <v>99.282653999999994</v>
      </c>
      <c r="D69" s="348">
        <f t="shared" si="7"/>
        <v>1477510.33</v>
      </c>
      <c r="E69" s="313">
        <f t="shared" si="1"/>
        <v>1481632.7980501018</v>
      </c>
      <c r="F69" s="349"/>
      <c r="G69" s="231">
        <f t="shared" si="2"/>
        <v>0</v>
      </c>
      <c r="H69" s="363">
        <f t="shared" si="3"/>
        <v>1481632.7980501018</v>
      </c>
      <c r="J69" s="226"/>
      <c r="K69" s="226"/>
    </row>
    <row r="70" spans="1:11" ht="15.75" thickBot="1" x14ac:dyDescent="0.3">
      <c r="B70" s="227">
        <v>39753</v>
      </c>
      <c r="C70" s="228">
        <v>99.559667000000005</v>
      </c>
      <c r="D70" s="348">
        <f>+G16/30*5</f>
        <v>246251.72166666668</v>
      </c>
      <c r="E70" s="313">
        <f t="shared" si="1"/>
        <v>246251.72166666668</v>
      </c>
      <c r="F70" s="349"/>
      <c r="G70" s="231">
        <f t="shared" si="2"/>
        <v>0</v>
      </c>
      <c r="H70" s="363">
        <f t="shared" si="3"/>
        <v>246251.72166666668</v>
      </c>
      <c r="J70" s="226"/>
      <c r="K70" s="226"/>
    </row>
    <row r="71" spans="1:11" ht="15.75" thickBot="1" x14ac:dyDescent="0.3">
      <c r="B71" s="626" t="s">
        <v>78</v>
      </c>
      <c r="C71" s="627"/>
      <c r="D71" s="358">
        <f>SUM(D32:D70)</f>
        <v>52957740.701666646</v>
      </c>
      <c r="E71" s="344">
        <f>SUM(E32:E70)</f>
        <v>58132237.800409764</v>
      </c>
      <c r="F71" s="359">
        <f>SUM(F32:F70)</f>
        <v>4012119.0199999996</v>
      </c>
      <c r="G71" s="345">
        <f>SUM(G32:G70)</f>
        <v>4537187.7372800801</v>
      </c>
      <c r="H71" s="346">
        <f>SUM(H32:H70)</f>
        <v>62669425.53768985</v>
      </c>
      <c r="J71" s="239">
        <f>SUM(J32:J70)</f>
        <v>0</v>
      </c>
      <c r="K71" s="336"/>
    </row>
    <row r="72" spans="1:11" x14ac:dyDescent="0.25">
      <c r="B72" s="240"/>
      <c r="C72" s="240"/>
      <c r="D72" s="338"/>
      <c r="E72" s="297" t="e">
        <f>SUM(#REF!)</f>
        <v>#REF!</v>
      </c>
      <c r="F72" s="241"/>
      <c r="G72" s="241"/>
      <c r="H72" s="297" t="e">
        <f>SUM(#REF!)</f>
        <v>#REF!</v>
      </c>
      <c r="K72" s="337"/>
    </row>
    <row r="73" spans="1:11" x14ac:dyDescent="0.25">
      <c r="B73" s="240"/>
      <c r="C73" s="240"/>
      <c r="D73" s="241"/>
      <c r="E73" s="241"/>
      <c r="F73" s="241"/>
      <c r="G73" s="241"/>
      <c r="H73" s="241"/>
      <c r="K73" s="190"/>
    </row>
    <row r="74" spans="1:11" x14ac:dyDescent="0.25">
      <c r="A74" s="195"/>
      <c r="B74" s="195" t="s">
        <v>1770</v>
      </c>
      <c r="C74" s="242"/>
      <c r="D74" s="242"/>
      <c r="E74" s="242"/>
      <c r="F74" s="242"/>
      <c r="G74" s="242"/>
    </row>
    <row r="75" spans="1:11" ht="15.75" thickBot="1" x14ac:dyDescent="0.3">
      <c r="A75" s="195"/>
      <c r="B75" s="195"/>
      <c r="C75" s="242"/>
      <c r="D75" s="242"/>
      <c r="E75" s="242"/>
      <c r="F75" s="242"/>
      <c r="G75" s="242"/>
    </row>
    <row r="76" spans="1:11" ht="30.75" thickBot="1" x14ac:dyDescent="0.3">
      <c r="A76" s="195"/>
      <c r="B76" s="575" t="s">
        <v>0</v>
      </c>
      <c r="C76" s="576"/>
      <c r="D76" s="577"/>
      <c r="E76" s="268" t="s">
        <v>45</v>
      </c>
      <c r="F76" s="268" t="s">
        <v>46</v>
      </c>
      <c r="G76" s="269" t="s">
        <v>49</v>
      </c>
      <c r="H76" s="269" t="s">
        <v>47</v>
      </c>
      <c r="I76" s="270" t="s">
        <v>48</v>
      </c>
    </row>
    <row r="77" spans="1:11" x14ac:dyDescent="0.25">
      <c r="A77" s="195"/>
      <c r="B77" s="380" t="s">
        <v>1724</v>
      </c>
      <c r="C77" s="381"/>
      <c r="D77" s="381"/>
      <c r="E77" s="384">
        <f>SUM(D32:D41)</f>
        <v>13132657.120000003</v>
      </c>
      <c r="F77" s="384">
        <f>SUM(E32:E41)-E77</f>
        <v>2241704.5386591889</v>
      </c>
      <c r="G77" s="385">
        <f>SUM(E77:F77)</f>
        <v>15374361.658659192</v>
      </c>
      <c r="H77" s="385">
        <v>0</v>
      </c>
      <c r="I77" s="382">
        <f>+G77-H77</f>
        <v>15374361.658659192</v>
      </c>
      <c r="K77" s="187"/>
    </row>
    <row r="78" spans="1:11" x14ac:dyDescent="0.25">
      <c r="A78" s="195"/>
      <c r="B78" s="243" t="s">
        <v>50</v>
      </c>
      <c r="C78" s="179"/>
      <c r="D78" s="179"/>
      <c r="E78" s="386">
        <f>SUM(D42:D47)</f>
        <v>8028135.8400000017</v>
      </c>
      <c r="F78" s="386">
        <f>SUM(E42:E47)-E78</f>
        <v>1107720.4363956191</v>
      </c>
      <c r="G78" s="379">
        <f>SUM(E78:F78)</f>
        <v>9135856.2763956208</v>
      </c>
      <c r="H78" s="379">
        <f>+G78*12%</f>
        <v>1096302.7531674744</v>
      </c>
      <c r="I78" s="277">
        <f t="shared" ref="I78:I80" si="8">+G78-H78</f>
        <v>8039553.5232281461</v>
      </c>
      <c r="K78" s="442"/>
    </row>
    <row r="79" spans="1:11" x14ac:dyDescent="0.25">
      <c r="A79" s="195"/>
      <c r="B79" s="365" t="s">
        <v>51</v>
      </c>
      <c r="C79" s="366"/>
      <c r="D79" s="366"/>
      <c r="E79" s="386">
        <f>SUM(D48:D70)</f>
        <v>31796947.741666656</v>
      </c>
      <c r="F79" s="386">
        <f>SUM(E48:E70)-E79</f>
        <v>1825072.1236883216</v>
      </c>
      <c r="G79" s="379">
        <f t="shared" ref="G79:G80" si="9">SUM(E79:F79)</f>
        <v>33622019.865354978</v>
      </c>
      <c r="H79" s="379">
        <f>+G79*12.5%</f>
        <v>4202752.4831693722</v>
      </c>
      <c r="I79" s="277">
        <f t="shared" si="8"/>
        <v>29419267.382185604</v>
      </c>
      <c r="K79" s="298"/>
    </row>
    <row r="80" spans="1:11" ht="15.75" thickBot="1" x14ac:dyDescent="0.3">
      <c r="A80" s="195"/>
      <c r="B80" s="578" t="s">
        <v>52</v>
      </c>
      <c r="C80" s="579"/>
      <c r="D80" s="579"/>
      <c r="E80" s="387">
        <f>+F71</f>
        <v>4012119.0199999996</v>
      </c>
      <c r="F80" s="387">
        <f>+G71-E80</f>
        <v>525068.71728008054</v>
      </c>
      <c r="G80" s="388">
        <f t="shared" si="9"/>
        <v>4537187.7372800801</v>
      </c>
      <c r="H80" s="388">
        <v>0</v>
      </c>
      <c r="I80" s="383">
        <f t="shared" si="8"/>
        <v>4537187.7372800801</v>
      </c>
    </row>
    <row r="81" spans="1:11" ht="15.75" thickBot="1" x14ac:dyDescent="0.3">
      <c r="A81" s="195"/>
      <c r="B81" s="580" t="s">
        <v>44</v>
      </c>
      <c r="C81" s="581"/>
      <c r="D81" s="582"/>
      <c r="E81" s="389">
        <f>SUM(E77:E80)</f>
        <v>56969859.721666664</v>
      </c>
      <c r="F81" s="389">
        <f t="shared" ref="F81:I81" si="10">SUM(F77:F80)</f>
        <v>5699565.8160232101</v>
      </c>
      <c r="G81" s="271">
        <f t="shared" si="10"/>
        <v>62669425.537689872</v>
      </c>
      <c r="H81" s="271">
        <f t="shared" si="10"/>
        <v>5299055.2363368468</v>
      </c>
      <c r="I81" s="378">
        <f t="shared" si="10"/>
        <v>57370370.301353015</v>
      </c>
      <c r="K81" s="244"/>
    </row>
    <row r="82" spans="1:11" x14ac:dyDescent="0.25">
      <c r="A82" s="195"/>
      <c r="B82" s="245"/>
      <c r="C82" s="245"/>
      <c r="D82" s="245"/>
      <c r="E82" s="246"/>
      <c r="F82" s="246"/>
      <c r="G82" s="246"/>
      <c r="H82" s="246"/>
      <c r="I82" s="246"/>
      <c r="K82" s="244"/>
    </row>
    <row r="83" spans="1:11" x14ac:dyDescent="0.25">
      <c r="A83" s="195"/>
      <c r="B83" s="195"/>
      <c r="C83" s="247"/>
      <c r="D83" s="247"/>
      <c r="E83" s="242"/>
      <c r="F83" s="242"/>
      <c r="G83" s="242"/>
      <c r="K83" s="248"/>
    </row>
    <row r="84" spans="1:11" x14ac:dyDescent="0.25">
      <c r="A84" s="123" t="s">
        <v>1726</v>
      </c>
    </row>
    <row r="85" spans="1:11" x14ac:dyDescent="0.25">
      <c r="A85" s="191"/>
      <c r="B85" s="191"/>
    </row>
    <row r="86" spans="1:11" x14ac:dyDescent="0.25">
      <c r="A86" s="195"/>
      <c r="B86" s="195"/>
      <c r="C86" s="247"/>
      <c r="D86" s="247"/>
      <c r="E86" s="242"/>
      <c r="F86" s="242"/>
      <c r="G86" s="242"/>
      <c r="K86" s="248"/>
    </row>
    <row r="87" spans="1:11" x14ac:dyDescent="0.25">
      <c r="B87" s="195" t="s">
        <v>53</v>
      </c>
      <c r="C87" s="247"/>
      <c r="E87" s="390">
        <f>+I81</f>
        <v>57370370.301353015</v>
      </c>
      <c r="F87" s="242"/>
      <c r="G87" s="242"/>
    </row>
    <row r="88" spans="1:11" x14ac:dyDescent="0.25">
      <c r="B88" s="195" t="s">
        <v>54</v>
      </c>
      <c r="C88" s="247"/>
      <c r="E88" s="249" t="s">
        <v>1725</v>
      </c>
      <c r="F88" s="242"/>
      <c r="G88" s="242"/>
    </row>
    <row r="89" spans="1:11" x14ac:dyDescent="0.25">
      <c r="B89" s="195" t="s">
        <v>55</v>
      </c>
      <c r="C89" s="247"/>
      <c r="E89" s="247" t="s">
        <v>1727</v>
      </c>
      <c r="F89" s="242"/>
      <c r="G89" s="242"/>
    </row>
    <row r="90" spans="1:11" ht="15.75" thickBot="1" x14ac:dyDescent="0.3">
      <c r="B90" s="195"/>
      <c r="C90" s="247"/>
      <c r="E90" s="247"/>
      <c r="F90" s="242"/>
      <c r="G90" s="242"/>
    </row>
    <row r="91" spans="1:11" ht="30.75" thickBot="1" x14ac:dyDescent="0.3">
      <c r="B91" s="391" t="s">
        <v>37</v>
      </c>
      <c r="C91" s="392" t="s">
        <v>39</v>
      </c>
      <c r="D91" s="392" t="s">
        <v>40</v>
      </c>
      <c r="E91" s="392" t="s">
        <v>41</v>
      </c>
      <c r="F91" s="392" t="s">
        <v>43</v>
      </c>
      <c r="G91" s="392" t="s">
        <v>42</v>
      </c>
      <c r="H91" s="393" t="s">
        <v>38</v>
      </c>
    </row>
    <row r="92" spans="1:11" x14ac:dyDescent="0.25">
      <c r="B92" s="400">
        <v>39758</v>
      </c>
      <c r="C92" s="401">
        <v>39782</v>
      </c>
      <c r="D92" s="402">
        <f t="shared" ref="D92:D95" si="11">+C92-B92+1</f>
        <v>25</v>
      </c>
      <c r="E92" s="403">
        <v>0.31530000000000002</v>
      </c>
      <c r="F92" s="404">
        <f t="shared" ref="F92:F95" si="12">((1+E92)^(1/365))-1</f>
        <v>7.5114436909107241E-4</v>
      </c>
      <c r="G92" s="405">
        <f>+E87</f>
        <v>57370370.301353015</v>
      </c>
      <c r="H92" s="406">
        <f t="shared" ref="H92:H95" si="13">G92*F92*D92</f>
        <v>1077335.7651132753</v>
      </c>
    </row>
    <row r="93" spans="1:11" ht="15.75" thickBot="1" x14ac:dyDescent="0.3">
      <c r="B93" s="407">
        <v>39783</v>
      </c>
      <c r="C93" s="408">
        <v>39813</v>
      </c>
      <c r="D93" s="409">
        <f t="shared" si="11"/>
        <v>31</v>
      </c>
      <c r="E93" s="410">
        <v>0.31530000000000002</v>
      </c>
      <c r="F93" s="411">
        <f t="shared" si="12"/>
        <v>7.5114436909107241E-4</v>
      </c>
      <c r="G93" s="412">
        <f t="shared" ref="G93:G104" si="14">G92</f>
        <v>57370370.301353015</v>
      </c>
      <c r="H93" s="413">
        <f t="shared" si="13"/>
        <v>1335896.3487404613</v>
      </c>
    </row>
    <row r="94" spans="1:11" x14ac:dyDescent="0.25">
      <c r="B94" s="414">
        <v>39814</v>
      </c>
      <c r="C94" s="415">
        <v>39844</v>
      </c>
      <c r="D94" s="416">
        <f t="shared" si="11"/>
        <v>31</v>
      </c>
      <c r="E94" s="417">
        <v>0.30704999999999999</v>
      </c>
      <c r="F94" s="418">
        <f t="shared" si="12"/>
        <v>7.3389297449621971E-4</v>
      </c>
      <c r="G94" s="419">
        <f t="shared" si="14"/>
        <v>57370370.301353015</v>
      </c>
      <c r="H94" s="420">
        <f t="shared" si="13"/>
        <v>1305215.0629606962</v>
      </c>
    </row>
    <row r="95" spans="1:11" x14ac:dyDescent="0.25">
      <c r="B95" s="400">
        <v>39845</v>
      </c>
      <c r="C95" s="401">
        <v>39872</v>
      </c>
      <c r="D95" s="402">
        <f t="shared" si="11"/>
        <v>28</v>
      </c>
      <c r="E95" s="403">
        <v>0.30704999999999999</v>
      </c>
      <c r="F95" s="404">
        <f t="shared" si="12"/>
        <v>7.3389297449621971E-4</v>
      </c>
      <c r="G95" s="405">
        <f t="shared" si="14"/>
        <v>57370370.301353015</v>
      </c>
      <c r="H95" s="406">
        <f t="shared" si="13"/>
        <v>1178903.9278354675</v>
      </c>
    </row>
    <row r="96" spans="1:11" x14ac:dyDescent="0.25">
      <c r="B96" s="400">
        <v>39873</v>
      </c>
      <c r="C96" s="401">
        <v>39903</v>
      </c>
      <c r="D96" s="402">
        <f>+C96-B96+1</f>
        <v>31</v>
      </c>
      <c r="E96" s="403">
        <v>0.30704999999999999</v>
      </c>
      <c r="F96" s="404">
        <f>((1+E96)^(1/365))-1</f>
        <v>7.3389297449621971E-4</v>
      </c>
      <c r="G96" s="405">
        <f t="shared" si="14"/>
        <v>57370370.301353015</v>
      </c>
      <c r="H96" s="406">
        <f>G96*F96*D96</f>
        <v>1305215.0629606962</v>
      </c>
    </row>
    <row r="97" spans="1:11" x14ac:dyDescent="0.25">
      <c r="B97" s="400">
        <v>39904</v>
      </c>
      <c r="C97" s="401">
        <v>39933</v>
      </c>
      <c r="D97" s="402">
        <f t="shared" ref="D97:D104" si="15">+C97-B97+1</f>
        <v>30</v>
      </c>
      <c r="E97" s="403">
        <v>0.30420000000000003</v>
      </c>
      <c r="F97" s="404">
        <f t="shared" ref="F97:F104" si="16">((1+E97)^(1/365))-1</f>
        <v>7.2790815549184096E-4</v>
      </c>
      <c r="G97" s="405">
        <f t="shared" si="14"/>
        <v>57370370.301353015</v>
      </c>
      <c r="H97" s="406">
        <f t="shared" ref="H97:H104" si="17">G97*F97*D97</f>
        <v>1252810.8127782529</v>
      </c>
    </row>
    <row r="98" spans="1:11" x14ac:dyDescent="0.25">
      <c r="B98" s="400">
        <v>39934</v>
      </c>
      <c r="C98" s="401">
        <v>39964</v>
      </c>
      <c r="D98" s="402">
        <f t="shared" si="15"/>
        <v>31</v>
      </c>
      <c r="E98" s="403">
        <v>0.30420000000000003</v>
      </c>
      <c r="F98" s="404">
        <f t="shared" si="16"/>
        <v>7.2790815549184096E-4</v>
      </c>
      <c r="G98" s="405">
        <f t="shared" si="14"/>
        <v>57370370.301353015</v>
      </c>
      <c r="H98" s="406">
        <f t="shared" si="17"/>
        <v>1294571.1732041948</v>
      </c>
    </row>
    <row r="99" spans="1:11" x14ac:dyDescent="0.25">
      <c r="B99" s="400">
        <v>39965</v>
      </c>
      <c r="C99" s="401">
        <v>39994</v>
      </c>
      <c r="D99" s="402">
        <f t="shared" si="15"/>
        <v>30</v>
      </c>
      <c r="E99" s="403">
        <v>0.30420000000000003</v>
      </c>
      <c r="F99" s="404">
        <f t="shared" si="16"/>
        <v>7.2790815549184096E-4</v>
      </c>
      <c r="G99" s="405">
        <f t="shared" si="14"/>
        <v>57370370.301353015</v>
      </c>
      <c r="H99" s="406">
        <f t="shared" si="17"/>
        <v>1252810.8127782529</v>
      </c>
    </row>
    <row r="100" spans="1:11" x14ac:dyDescent="0.25">
      <c r="B100" s="400">
        <v>39995</v>
      </c>
      <c r="C100" s="401">
        <v>40025</v>
      </c>
      <c r="D100" s="402">
        <f t="shared" si="15"/>
        <v>31</v>
      </c>
      <c r="E100" s="403">
        <v>0.27975</v>
      </c>
      <c r="F100" s="404">
        <f t="shared" si="16"/>
        <v>6.760222257264914E-4</v>
      </c>
      <c r="G100" s="405">
        <f t="shared" si="14"/>
        <v>57370370.301353015</v>
      </c>
      <c r="H100" s="406">
        <f t="shared" si="17"/>
        <v>1202293.0080780836</v>
      </c>
    </row>
    <row r="101" spans="1:11" x14ac:dyDescent="0.25">
      <c r="B101" s="400">
        <v>40026</v>
      </c>
      <c r="C101" s="401">
        <v>40056</v>
      </c>
      <c r="D101" s="402">
        <f t="shared" si="15"/>
        <v>31</v>
      </c>
      <c r="E101" s="403">
        <v>0.27975</v>
      </c>
      <c r="F101" s="404">
        <f t="shared" si="16"/>
        <v>6.760222257264914E-4</v>
      </c>
      <c r="G101" s="405">
        <f t="shared" si="14"/>
        <v>57370370.301353015</v>
      </c>
      <c r="H101" s="406">
        <f t="shared" si="17"/>
        <v>1202293.0080780836</v>
      </c>
    </row>
    <row r="102" spans="1:11" x14ac:dyDescent="0.25">
      <c r="B102" s="400">
        <v>40057</v>
      </c>
      <c r="C102" s="401">
        <v>40086</v>
      </c>
      <c r="D102" s="402">
        <f t="shared" si="15"/>
        <v>30</v>
      </c>
      <c r="E102" s="403">
        <v>0.27975</v>
      </c>
      <c r="F102" s="404">
        <f t="shared" si="16"/>
        <v>6.760222257264914E-4</v>
      </c>
      <c r="G102" s="405">
        <f t="shared" si="14"/>
        <v>57370370.301353015</v>
      </c>
      <c r="H102" s="406">
        <f t="shared" si="17"/>
        <v>1163509.3626562101</v>
      </c>
    </row>
    <row r="103" spans="1:11" x14ac:dyDescent="0.25">
      <c r="B103" s="400">
        <v>40087</v>
      </c>
      <c r="C103" s="401">
        <v>40117</v>
      </c>
      <c r="D103" s="402">
        <f t="shared" si="15"/>
        <v>31</v>
      </c>
      <c r="E103" s="403">
        <v>0.25919999999999999</v>
      </c>
      <c r="F103" s="404">
        <f t="shared" si="16"/>
        <v>6.3164213804500768E-4</v>
      </c>
      <c r="G103" s="405">
        <f t="shared" si="14"/>
        <v>57370370.301353015</v>
      </c>
      <c r="H103" s="406">
        <f t="shared" si="17"/>
        <v>1123363.8440849932</v>
      </c>
    </row>
    <row r="104" spans="1:11" ht="15.75" thickBot="1" x14ac:dyDescent="0.3">
      <c r="B104" s="407">
        <v>40118</v>
      </c>
      <c r="C104" s="408">
        <v>40141</v>
      </c>
      <c r="D104" s="409">
        <f t="shared" si="15"/>
        <v>24</v>
      </c>
      <c r="E104" s="410">
        <v>0.25919999999999999</v>
      </c>
      <c r="F104" s="411">
        <f t="shared" si="16"/>
        <v>6.3164213804500768E-4</v>
      </c>
      <c r="G104" s="412">
        <f t="shared" si="14"/>
        <v>57370370.301353015</v>
      </c>
      <c r="H104" s="413">
        <f t="shared" si="17"/>
        <v>869701.0405819302</v>
      </c>
    </row>
    <row r="105" spans="1:11" ht="15.75" thickBot="1" x14ac:dyDescent="0.3">
      <c r="B105" s="592" t="s">
        <v>80</v>
      </c>
      <c r="C105" s="593"/>
      <c r="D105" s="593"/>
      <c r="E105" s="593"/>
      <c r="F105" s="594"/>
      <c r="G105" s="595">
        <f>SUM(H92:H104)</f>
        <v>15563919.229850598</v>
      </c>
      <c r="H105" s="596"/>
    </row>
    <row r="106" spans="1:11" x14ac:dyDescent="0.25">
      <c r="B106" s="195"/>
      <c r="C106" s="247"/>
      <c r="E106" s="247"/>
      <c r="F106" s="242"/>
      <c r="G106" s="242"/>
    </row>
    <row r="107" spans="1:11" x14ac:dyDescent="0.25">
      <c r="B107" s="195"/>
      <c r="C107" s="247"/>
      <c r="E107" s="247"/>
      <c r="F107" s="242"/>
      <c r="G107" s="242"/>
    </row>
    <row r="108" spans="1:11" x14ac:dyDescent="0.25">
      <c r="B108" s="250"/>
      <c r="C108" s="242"/>
      <c r="D108" s="242" t="s">
        <v>79</v>
      </c>
      <c r="E108" s="242"/>
      <c r="F108" s="242"/>
      <c r="G108" s="242"/>
    </row>
    <row r="109" spans="1:11" x14ac:dyDescent="0.25">
      <c r="A109" s="123" t="s">
        <v>1728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306"/>
      <c r="B110" s="306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thickBo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4.75" thickBot="1" x14ac:dyDescent="0.3">
      <c r="A112" s="2"/>
      <c r="B112" s="307" t="s">
        <v>59</v>
      </c>
      <c r="C112" s="308" t="s">
        <v>81</v>
      </c>
      <c r="D112" s="308" t="s">
        <v>82</v>
      </c>
      <c r="E112" s="308" t="s">
        <v>83</v>
      </c>
      <c r="F112" s="308" t="s">
        <v>84</v>
      </c>
      <c r="G112" s="309" t="s">
        <v>85</v>
      </c>
      <c r="H112" s="2"/>
      <c r="I112" s="319"/>
      <c r="J112" s="2"/>
      <c r="K112" s="2"/>
    </row>
    <row r="113" spans="1:11" x14ac:dyDescent="0.25">
      <c r="A113" s="2"/>
      <c r="B113" s="464">
        <v>39783</v>
      </c>
      <c r="C113" s="310">
        <f>+G16</f>
        <v>1477510.33</v>
      </c>
      <c r="D113" s="310">
        <f>+C113</f>
        <v>1477510.33</v>
      </c>
      <c r="E113" s="310">
        <f t="shared" ref="E113:E123" si="18">SUM(C113:D113)</f>
        <v>2955020.66</v>
      </c>
      <c r="F113" s="310">
        <f t="shared" ref="F113:F123" si="19">+E113*12%</f>
        <v>354602.4792</v>
      </c>
      <c r="G113" s="253">
        <f t="shared" ref="G113:G123" si="20">+E113-F113</f>
        <v>2600418.1808000002</v>
      </c>
      <c r="H113" s="2"/>
      <c r="I113" s="2"/>
      <c r="J113" s="2"/>
      <c r="K113" s="2"/>
    </row>
    <row r="114" spans="1:11" x14ac:dyDescent="0.25">
      <c r="A114" s="2"/>
      <c r="B114" s="311">
        <v>39814</v>
      </c>
      <c r="C114" s="312">
        <f>+G17</f>
        <v>1590835.37</v>
      </c>
      <c r="D114" s="312"/>
      <c r="E114" s="312">
        <f t="shared" si="18"/>
        <v>1590835.37</v>
      </c>
      <c r="F114" s="312">
        <f t="shared" si="19"/>
        <v>190900.2444</v>
      </c>
      <c r="G114" s="251">
        <f t="shared" si="20"/>
        <v>1399935.1256000001</v>
      </c>
      <c r="H114" s="2"/>
      <c r="I114" s="2"/>
      <c r="J114" s="2"/>
      <c r="K114" s="2"/>
    </row>
    <row r="115" spans="1:11" x14ac:dyDescent="0.25">
      <c r="A115" s="2"/>
      <c r="B115" s="311">
        <v>39845</v>
      </c>
      <c r="C115" s="312">
        <f>+C114</f>
        <v>1590835.37</v>
      </c>
      <c r="D115" s="312"/>
      <c r="E115" s="312">
        <f t="shared" si="18"/>
        <v>1590835.37</v>
      </c>
      <c r="F115" s="312">
        <f t="shared" si="19"/>
        <v>190900.2444</v>
      </c>
      <c r="G115" s="251">
        <f t="shared" si="20"/>
        <v>1399935.1256000001</v>
      </c>
      <c r="H115" s="2"/>
      <c r="I115" s="2"/>
      <c r="J115" s="2"/>
      <c r="K115" s="2"/>
    </row>
    <row r="116" spans="1:11" x14ac:dyDescent="0.25">
      <c r="A116" s="2"/>
      <c r="B116" s="311">
        <v>39873</v>
      </c>
      <c r="C116" s="312">
        <f t="shared" ref="C116:C123" si="21">+C115</f>
        <v>1590835.37</v>
      </c>
      <c r="D116" s="312"/>
      <c r="E116" s="312">
        <f t="shared" si="18"/>
        <v>1590835.37</v>
      </c>
      <c r="F116" s="312">
        <f t="shared" si="19"/>
        <v>190900.2444</v>
      </c>
      <c r="G116" s="251">
        <f t="shared" si="20"/>
        <v>1399935.1256000001</v>
      </c>
      <c r="H116" s="2"/>
      <c r="I116" s="2"/>
      <c r="J116" s="2"/>
      <c r="K116" s="2"/>
    </row>
    <row r="117" spans="1:11" x14ac:dyDescent="0.25">
      <c r="A117" s="2"/>
      <c r="B117" s="311">
        <v>39904</v>
      </c>
      <c r="C117" s="312">
        <f t="shared" si="21"/>
        <v>1590835.37</v>
      </c>
      <c r="D117" s="312"/>
      <c r="E117" s="312">
        <f t="shared" si="18"/>
        <v>1590835.37</v>
      </c>
      <c r="F117" s="312">
        <f t="shared" si="19"/>
        <v>190900.2444</v>
      </c>
      <c r="G117" s="251">
        <f t="shared" si="20"/>
        <v>1399935.1256000001</v>
      </c>
      <c r="H117" s="2"/>
      <c r="I117" s="2"/>
      <c r="J117" s="2"/>
      <c r="K117" s="2"/>
    </row>
    <row r="118" spans="1:11" x14ac:dyDescent="0.25">
      <c r="A118" s="2"/>
      <c r="B118" s="311">
        <v>39934</v>
      </c>
      <c r="C118" s="312">
        <f t="shared" si="21"/>
        <v>1590835.37</v>
      </c>
      <c r="D118" s="312"/>
      <c r="E118" s="312">
        <f t="shared" si="18"/>
        <v>1590835.37</v>
      </c>
      <c r="F118" s="312">
        <f t="shared" si="19"/>
        <v>190900.2444</v>
      </c>
      <c r="G118" s="251">
        <f t="shared" si="20"/>
        <v>1399935.1256000001</v>
      </c>
      <c r="H118" s="2"/>
      <c r="I118" s="2"/>
      <c r="J118" s="2"/>
      <c r="K118" s="2"/>
    </row>
    <row r="119" spans="1:11" x14ac:dyDescent="0.25">
      <c r="A119" s="2"/>
      <c r="B119" s="311">
        <v>39965</v>
      </c>
      <c r="C119" s="312">
        <f t="shared" si="21"/>
        <v>1590835.37</v>
      </c>
      <c r="D119" s="312">
        <f>+C119</f>
        <v>1590835.37</v>
      </c>
      <c r="E119" s="312">
        <f t="shared" si="18"/>
        <v>3181670.74</v>
      </c>
      <c r="F119" s="312">
        <f t="shared" si="19"/>
        <v>381800.48879999999</v>
      </c>
      <c r="G119" s="251">
        <f t="shared" si="20"/>
        <v>2799870.2512000003</v>
      </c>
      <c r="H119" s="2"/>
      <c r="I119" s="2"/>
      <c r="J119" s="2"/>
      <c r="K119" s="2"/>
    </row>
    <row r="120" spans="1:11" x14ac:dyDescent="0.25">
      <c r="A120" s="2"/>
      <c r="B120" s="311">
        <v>39995</v>
      </c>
      <c r="C120" s="312">
        <f t="shared" si="21"/>
        <v>1590835.37</v>
      </c>
      <c r="D120" s="312"/>
      <c r="E120" s="312">
        <f t="shared" si="18"/>
        <v>1590835.37</v>
      </c>
      <c r="F120" s="312">
        <f t="shared" si="19"/>
        <v>190900.2444</v>
      </c>
      <c r="G120" s="251">
        <f t="shared" si="20"/>
        <v>1399935.1256000001</v>
      </c>
      <c r="H120" s="2"/>
      <c r="I120" s="2"/>
      <c r="J120" s="2"/>
      <c r="K120" s="2"/>
    </row>
    <row r="121" spans="1:11" x14ac:dyDescent="0.25">
      <c r="A121" s="2"/>
      <c r="B121" s="311">
        <v>40026</v>
      </c>
      <c r="C121" s="312">
        <f t="shared" si="21"/>
        <v>1590835.37</v>
      </c>
      <c r="D121" s="312"/>
      <c r="E121" s="312">
        <f t="shared" si="18"/>
        <v>1590835.37</v>
      </c>
      <c r="F121" s="312">
        <f t="shared" si="19"/>
        <v>190900.2444</v>
      </c>
      <c r="G121" s="251">
        <f t="shared" si="20"/>
        <v>1399935.1256000001</v>
      </c>
      <c r="H121" s="2"/>
      <c r="I121" s="2"/>
      <c r="J121" s="2"/>
      <c r="K121" s="2"/>
    </row>
    <row r="122" spans="1:11" x14ac:dyDescent="0.25">
      <c r="A122" s="2"/>
      <c r="B122" s="311">
        <v>40057</v>
      </c>
      <c r="C122" s="312">
        <f t="shared" si="21"/>
        <v>1590835.37</v>
      </c>
      <c r="D122" s="312"/>
      <c r="E122" s="312">
        <f t="shared" si="18"/>
        <v>1590835.37</v>
      </c>
      <c r="F122" s="312">
        <f t="shared" si="19"/>
        <v>190900.2444</v>
      </c>
      <c r="G122" s="251">
        <f t="shared" si="20"/>
        <v>1399935.1256000001</v>
      </c>
      <c r="H122" s="2"/>
      <c r="I122" s="2"/>
      <c r="J122" s="2"/>
      <c r="K122" s="2"/>
    </row>
    <row r="123" spans="1:11" ht="15.75" thickBot="1" x14ac:dyDescent="0.3">
      <c r="A123" s="2"/>
      <c r="B123" s="339">
        <v>40087</v>
      </c>
      <c r="C123" s="340">
        <f t="shared" si="21"/>
        <v>1590835.37</v>
      </c>
      <c r="D123" s="340">
        <f>+C123</f>
        <v>1590835.37</v>
      </c>
      <c r="E123" s="340">
        <f t="shared" si="18"/>
        <v>3181670.74</v>
      </c>
      <c r="F123" s="340">
        <f t="shared" si="19"/>
        <v>381800.48879999999</v>
      </c>
      <c r="G123" s="256">
        <f t="shared" si="20"/>
        <v>2799870.2512000003</v>
      </c>
      <c r="H123" s="2"/>
      <c r="I123" s="2"/>
      <c r="J123" s="2"/>
      <c r="K123" s="2"/>
    </row>
    <row r="124" spans="1:11" ht="15.75" thickBot="1" x14ac:dyDescent="0.3">
      <c r="A124" s="2"/>
      <c r="B124" s="461" t="s">
        <v>86</v>
      </c>
      <c r="C124" s="462">
        <f>SUM(C113:C123)</f>
        <v>17385864.030000005</v>
      </c>
      <c r="D124" s="462">
        <f>SUM(D113:D123)+213753</f>
        <v>4872934.07</v>
      </c>
      <c r="E124" s="462">
        <f>SUM(E113:E123)</f>
        <v>22045045.100000001</v>
      </c>
      <c r="F124" s="462">
        <f>SUM(F113:F123)</f>
        <v>2645405.412</v>
      </c>
      <c r="G124" s="463">
        <f>SUM(G113:G123)</f>
        <v>19399639.688000005</v>
      </c>
      <c r="H124" s="2"/>
      <c r="I124" s="320"/>
      <c r="J124" s="2"/>
      <c r="K124" s="444"/>
    </row>
    <row r="125" spans="1:11" x14ac:dyDescent="0.25">
      <c r="B125" s="250"/>
      <c r="C125" s="242"/>
      <c r="D125" s="242"/>
      <c r="E125" s="242"/>
      <c r="F125" s="242"/>
      <c r="G125" s="242"/>
    </row>
    <row r="126" spans="1:11" x14ac:dyDescent="0.25">
      <c r="A126" s="123" t="s">
        <v>1746</v>
      </c>
      <c r="I126" s="248"/>
    </row>
    <row r="127" spans="1:11" x14ac:dyDescent="0.25">
      <c r="A127" s="191"/>
      <c r="B127" s="191"/>
    </row>
    <row r="128" spans="1:11" x14ac:dyDescent="0.25">
      <c r="A128" s="191"/>
      <c r="B128" s="191"/>
    </row>
    <row r="129" spans="1:9" x14ac:dyDescent="0.25">
      <c r="A129" s="191"/>
      <c r="B129" t="s">
        <v>87</v>
      </c>
    </row>
    <row r="130" spans="1:9" x14ac:dyDescent="0.25">
      <c r="A130" s="191"/>
      <c r="B130" s="191"/>
    </row>
    <row r="131" spans="1:9" x14ac:dyDescent="0.25">
      <c r="B131" t="s">
        <v>88</v>
      </c>
    </row>
    <row r="132" spans="1:9" x14ac:dyDescent="0.25">
      <c r="B132" t="s">
        <v>89</v>
      </c>
    </row>
    <row r="133" spans="1:9" x14ac:dyDescent="0.25">
      <c r="B133" s="6" t="s">
        <v>90</v>
      </c>
    </row>
    <row r="134" spans="1:9" x14ac:dyDescent="0.25">
      <c r="B134" t="s">
        <v>91</v>
      </c>
    </row>
    <row r="136" spans="1:9" ht="15.75" thickBot="1" x14ac:dyDescent="0.3"/>
    <row r="137" spans="1:9" ht="45.75" thickBot="1" x14ac:dyDescent="0.3">
      <c r="B137" s="258" t="s">
        <v>92</v>
      </c>
      <c r="C137" s="259" t="s">
        <v>93</v>
      </c>
      <c r="D137" s="260" t="s">
        <v>83</v>
      </c>
      <c r="E137" s="260" t="s">
        <v>94</v>
      </c>
      <c r="F137" s="261" t="s">
        <v>41</v>
      </c>
      <c r="G137" s="261" t="s">
        <v>43</v>
      </c>
      <c r="H137" s="262" t="s">
        <v>95</v>
      </c>
      <c r="I137" s="263" t="s">
        <v>96</v>
      </c>
    </row>
    <row r="138" spans="1:9" x14ac:dyDescent="0.25">
      <c r="B138" s="414">
        <v>39783</v>
      </c>
      <c r="C138" s="415">
        <v>39813</v>
      </c>
      <c r="D138" s="264">
        <f>+G113</f>
        <v>2600418.1808000002</v>
      </c>
      <c r="E138" s="265">
        <f>+D138</f>
        <v>2600418.1808000002</v>
      </c>
      <c r="F138" s="303">
        <v>0.31530000000000002</v>
      </c>
      <c r="G138" s="185">
        <f t="shared" ref="G138:G148" si="22">((1+F138)^(1/365))-1</f>
        <v>7.5114436909107241E-4</v>
      </c>
      <c r="H138" s="341">
        <f t="shared" ref="H138:H148" si="23">+C138-B138+1</f>
        <v>31</v>
      </c>
      <c r="I138" s="253">
        <f t="shared" ref="I138:I148" si="24">+H138*G138*E138</f>
        <v>60551.97368748908</v>
      </c>
    </row>
    <row r="139" spans="1:9" x14ac:dyDescent="0.25">
      <c r="B139" s="400">
        <v>39814</v>
      </c>
      <c r="C139" s="401">
        <v>39844</v>
      </c>
      <c r="D139" s="266">
        <f t="shared" ref="D139:D148" si="25">+G114</f>
        <v>1399935.1256000001</v>
      </c>
      <c r="E139" s="254">
        <f>+E138+D139</f>
        <v>4000353.3064000001</v>
      </c>
      <c r="F139" s="180">
        <v>0.30704999999999999</v>
      </c>
      <c r="G139" s="181">
        <f t="shared" si="22"/>
        <v>7.3389297449621971E-4</v>
      </c>
      <c r="H139" s="342">
        <f t="shared" si="23"/>
        <v>31</v>
      </c>
      <c r="I139" s="251">
        <f t="shared" si="24"/>
        <v>91010.766799160192</v>
      </c>
    </row>
    <row r="140" spans="1:9" x14ac:dyDescent="0.25">
      <c r="B140" s="400">
        <v>39845</v>
      </c>
      <c r="C140" s="401">
        <v>39872</v>
      </c>
      <c r="D140" s="266">
        <f t="shared" si="25"/>
        <v>1399935.1256000001</v>
      </c>
      <c r="E140" s="254">
        <f t="shared" ref="E140:E148" si="26">+E139+D140</f>
        <v>5400288.432</v>
      </c>
      <c r="F140" s="180">
        <v>0.30704999999999999</v>
      </c>
      <c r="G140" s="181">
        <f t="shared" si="22"/>
        <v>7.3389297449621971E-4</v>
      </c>
      <c r="H140" s="342">
        <f t="shared" si="23"/>
        <v>28</v>
      </c>
      <c r="I140" s="251">
        <f t="shared" si="24"/>
        <v>110970.54473394417</v>
      </c>
    </row>
    <row r="141" spans="1:9" x14ac:dyDescent="0.25">
      <c r="B141" s="400">
        <v>39873</v>
      </c>
      <c r="C141" s="401">
        <v>39903</v>
      </c>
      <c r="D141" s="266">
        <f t="shared" si="25"/>
        <v>1399935.1256000001</v>
      </c>
      <c r="E141" s="254">
        <f t="shared" si="26"/>
        <v>6800223.5575999999</v>
      </c>
      <c r="F141" s="180">
        <v>0.30704999999999999</v>
      </c>
      <c r="G141" s="181">
        <f t="shared" si="22"/>
        <v>7.3389297449621971E-4</v>
      </c>
      <c r="H141" s="342">
        <f t="shared" si="23"/>
        <v>31</v>
      </c>
      <c r="I141" s="251">
        <f t="shared" si="24"/>
        <v>154709.72511171619</v>
      </c>
    </row>
    <row r="142" spans="1:9" x14ac:dyDescent="0.25">
      <c r="B142" s="400">
        <v>39904</v>
      </c>
      <c r="C142" s="401">
        <v>39933</v>
      </c>
      <c r="D142" s="266">
        <f t="shared" si="25"/>
        <v>1399935.1256000001</v>
      </c>
      <c r="E142" s="254">
        <f t="shared" si="26"/>
        <v>8200158.6831999999</v>
      </c>
      <c r="F142" s="180">
        <v>0.30420000000000003</v>
      </c>
      <c r="G142" s="181">
        <f t="shared" si="22"/>
        <v>7.2790815549184096E-4</v>
      </c>
      <c r="H142" s="342">
        <f t="shared" si="23"/>
        <v>30</v>
      </c>
      <c r="I142" s="251">
        <f t="shared" si="24"/>
        <v>179068.87145485546</v>
      </c>
    </row>
    <row r="143" spans="1:9" x14ac:dyDescent="0.25">
      <c r="B143" s="400">
        <v>39934</v>
      </c>
      <c r="C143" s="401">
        <v>39964</v>
      </c>
      <c r="D143" s="266">
        <f t="shared" si="25"/>
        <v>1399935.1256000001</v>
      </c>
      <c r="E143" s="254">
        <f t="shared" si="26"/>
        <v>9600093.8088000007</v>
      </c>
      <c r="F143" s="180">
        <v>0.30420000000000003</v>
      </c>
      <c r="G143" s="181">
        <f t="shared" si="22"/>
        <v>7.2790815549184096E-4</v>
      </c>
      <c r="H143" s="342">
        <f t="shared" si="23"/>
        <v>31</v>
      </c>
      <c r="I143" s="251">
        <f t="shared" si="24"/>
        <v>216627.58388427977</v>
      </c>
    </row>
    <row r="144" spans="1:9" x14ac:dyDescent="0.25">
      <c r="B144" s="400">
        <v>39965</v>
      </c>
      <c r="C144" s="401">
        <v>39994</v>
      </c>
      <c r="D144" s="266">
        <f t="shared" si="25"/>
        <v>2799870.2512000003</v>
      </c>
      <c r="E144" s="254">
        <f t="shared" si="26"/>
        <v>12399964.060000001</v>
      </c>
      <c r="F144" s="182">
        <v>0.30420000000000003</v>
      </c>
      <c r="G144" s="181">
        <f t="shared" si="22"/>
        <v>7.2790815549184096E-4</v>
      </c>
      <c r="H144" s="342">
        <f t="shared" si="23"/>
        <v>30</v>
      </c>
      <c r="I144" s="251">
        <f t="shared" si="24"/>
        <v>270781.0490123916</v>
      </c>
    </row>
    <row r="145" spans="1:11" x14ac:dyDescent="0.25">
      <c r="B145" s="400">
        <v>39995</v>
      </c>
      <c r="C145" s="401">
        <v>40025</v>
      </c>
      <c r="D145" s="266">
        <f t="shared" si="25"/>
        <v>1399935.1256000001</v>
      </c>
      <c r="E145" s="254">
        <f t="shared" si="26"/>
        <v>13799899.185600001</v>
      </c>
      <c r="F145" s="182">
        <v>0.27975</v>
      </c>
      <c r="G145" s="181">
        <f t="shared" si="22"/>
        <v>6.760222257264914E-4</v>
      </c>
      <c r="H145" s="342">
        <f t="shared" si="23"/>
        <v>31</v>
      </c>
      <c r="I145" s="251">
        <f t="shared" si="24"/>
        <v>289200.19542976579</v>
      </c>
    </row>
    <row r="146" spans="1:11" x14ac:dyDescent="0.25">
      <c r="B146" s="400">
        <v>40026</v>
      </c>
      <c r="C146" s="401">
        <v>40056</v>
      </c>
      <c r="D146" s="266">
        <f t="shared" si="25"/>
        <v>1399935.1256000001</v>
      </c>
      <c r="E146" s="254">
        <f t="shared" si="26"/>
        <v>15199834.311200002</v>
      </c>
      <c r="F146" s="182">
        <v>0.27975</v>
      </c>
      <c r="G146" s="181">
        <f t="shared" si="22"/>
        <v>6.760222257264914E-4</v>
      </c>
      <c r="H146" s="342">
        <f t="shared" si="23"/>
        <v>31</v>
      </c>
      <c r="I146" s="251">
        <f t="shared" si="24"/>
        <v>318538.20047367085</v>
      </c>
    </row>
    <row r="147" spans="1:11" x14ac:dyDescent="0.25">
      <c r="B147" s="400">
        <v>40057</v>
      </c>
      <c r="C147" s="401">
        <v>40086</v>
      </c>
      <c r="D147" s="266">
        <f t="shared" si="25"/>
        <v>1399935.1256000001</v>
      </c>
      <c r="E147" s="254">
        <f t="shared" si="26"/>
        <v>16599769.436800003</v>
      </c>
      <c r="F147" s="182">
        <v>0.27975</v>
      </c>
      <c r="G147" s="181">
        <f t="shared" si="22"/>
        <v>6.760222257264914E-4</v>
      </c>
      <c r="H147" s="342">
        <f t="shared" si="23"/>
        <v>30</v>
      </c>
      <c r="I147" s="251">
        <f t="shared" si="24"/>
        <v>336654.39243636373</v>
      </c>
    </row>
    <row r="148" spans="1:11" ht="15.75" thickBot="1" x14ac:dyDescent="0.3">
      <c r="B148" s="421">
        <v>40087</v>
      </c>
      <c r="C148" s="422">
        <v>40117</v>
      </c>
      <c r="D148" s="267">
        <f t="shared" si="25"/>
        <v>2799870.2512000003</v>
      </c>
      <c r="E148" s="255">
        <f t="shared" si="26"/>
        <v>19399639.688000005</v>
      </c>
      <c r="F148" s="183">
        <v>0.25919999999999999</v>
      </c>
      <c r="G148" s="184">
        <f t="shared" si="22"/>
        <v>6.3164213804500768E-4</v>
      </c>
      <c r="H148" s="343">
        <f t="shared" si="23"/>
        <v>31</v>
      </c>
      <c r="I148" s="256">
        <f t="shared" si="24"/>
        <v>379862.52658476436</v>
      </c>
    </row>
    <row r="149" spans="1:11" ht="15.75" thickBot="1" x14ac:dyDescent="0.3">
      <c r="B149" s="583" t="s">
        <v>80</v>
      </c>
      <c r="C149" s="584"/>
      <c r="D149" s="584"/>
      <c r="E149" s="584"/>
      <c r="F149" s="584"/>
      <c r="G149" s="584"/>
      <c r="H149" s="585"/>
      <c r="I149" s="168">
        <f>SUM(I138:I148)</f>
        <v>2407975.8296084013</v>
      </c>
    </row>
    <row r="150" spans="1:11" x14ac:dyDescent="0.25">
      <c r="B150" s="250"/>
      <c r="C150" s="242"/>
      <c r="D150" s="242"/>
      <c r="E150" s="242"/>
      <c r="F150" s="242"/>
      <c r="G150" s="242"/>
    </row>
    <row r="151" spans="1:11" x14ac:dyDescent="0.25">
      <c r="B151" s="250"/>
      <c r="C151" s="242"/>
      <c r="D151" s="242"/>
      <c r="E151" s="242"/>
      <c r="F151" s="242"/>
      <c r="G151" s="242"/>
    </row>
    <row r="152" spans="1:11" x14ac:dyDescent="0.25">
      <c r="A152" s="195" t="s">
        <v>1747</v>
      </c>
      <c r="D152" s="186"/>
      <c r="H152" s="186"/>
      <c r="I152" s="187"/>
    </row>
    <row r="153" spans="1:11" x14ac:dyDescent="0.25">
      <c r="B153" s="195" t="s">
        <v>1731</v>
      </c>
      <c r="D153" s="186"/>
      <c r="H153" s="186"/>
      <c r="I153" s="444"/>
    </row>
    <row r="154" spans="1:11" ht="15.75" thickBot="1" x14ac:dyDescent="0.3">
      <c r="E154" s="186"/>
      <c r="F154" s="186"/>
      <c r="I154" s="186"/>
    </row>
    <row r="155" spans="1:11" ht="30.75" thickBot="1" x14ac:dyDescent="0.3">
      <c r="B155" s="575" t="s">
        <v>0</v>
      </c>
      <c r="C155" s="576"/>
      <c r="D155" s="576"/>
      <c r="E155" s="576"/>
      <c r="F155" s="577"/>
      <c r="G155" s="268" t="s">
        <v>45</v>
      </c>
      <c r="H155" s="268" t="s">
        <v>46</v>
      </c>
      <c r="I155" s="268" t="s">
        <v>97</v>
      </c>
      <c r="J155" s="269" t="s">
        <v>47</v>
      </c>
      <c r="K155" s="270" t="s">
        <v>48</v>
      </c>
    </row>
    <row r="156" spans="1:11" x14ac:dyDescent="0.25">
      <c r="B156" s="573" t="s">
        <v>1730</v>
      </c>
      <c r="C156" s="574"/>
      <c r="D156" s="574"/>
      <c r="E156" s="574"/>
      <c r="F156" s="574"/>
      <c r="G156" s="456">
        <f>+E77</f>
        <v>13132657.120000003</v>
      </c>
      <c r="H156" s="456">
        <f>+F77</f>
        <v>2241704.5386591889</v>
      </c>
      <c r="I156" s="457">
        <f>SUM(G156:H156)</f>
        <v>15374361.658659192</v>
      </c>
      <c r="J156" s="447">
        <v>0</v>
      </c>
      <c r="K156" s="448">
        <f>+I156-J156</f>
        <v>15374361.658659192</v>
      </c>
    </row>
    <row r="157" spans="1:11" x14ac:dyDescent="0.25">
      <c r="B157" s="586" t="s">
        <v>1714</v>
      </c>
      <c r="C157" s="587"/>
      <c r="D157" s="587"/>
      <c r="E157" s="587"/>
      <c r="F157" s="587"/>
      <c r="G157" s="458">
        <f>+E78</f>
        <v>8028135.8400000017</v>
      </c>
      <c r="H157" s="459">
        <f>+F78</f>
        <v>1107720.4363956191</v>
      </c>
      <c r="I157" s="460">
        <f>SUM(G157:H157)</f>
        <v>9135856.2763956208</v>
      </c>
      <c r="J157" s="450">
        <f>+I157*12%</f>
        <v>1096302.7531674744</v>
      </c>
      <c r="K157" s="451">
        <f>+I157-J157</f>
        <v>8039553.5232281461</v>
      </c>
    </row>
    <row r="158" spans="1:11" x14ac:dyDescent="0.25">
      <c r="B158" s="586" t="s">
        <v>1713</v>
      </c>
      <c r="C158" s="587"/>
      <c r="D158" s="587"/>
      <c r="E158" s="587"/>
      <c r="F158" s="587"/>
      <c r="G158" s="458">
        <v>33028206.210000001</v>
      </c>
      <c r="H158" s="459">
        <f>+F79</f>
        <v>1825072.1236883216</v>
      </c>
      <c r="I158" s="460">
        <f>SUM(G158:H158)</f>
        <v>34853278.333688319</v>
      </c>
      <c r="J158" s="450">
        <f>+I158*12.5%</f>
        <v>4356659.7917110398</v>
      </c>
      <c r="K158" s="451">
        <f t="shared" ref="K158:K161" si="27">+I158-J158</f>
        <v>30496618.541977279</v>
      </c>
    </row>
    <row r="159" spans="1:11" x14ac:dyDescent="0.25">
      <c r="B159" s="586" t="s">
        <v>1712</v>
      </c>
      <c r="C159" s="587"/>
      <c r="D159" s="587"/>
      <c r="E159" s="587"/>
      <c r="F159" s="587"/>
      <c r="G159" s="458">
        <f>+E80</f>
        <v>4012119.0199999996</v>
      </c>
      <c r="H159" s="460">
        <f>+F80</f>
        <v>525068.71728008054</v>
      </c>
      <c r="I159" s="460">
        <f t="shared" ref="I159:I161" si="28">SUM(G159:H159)</f>
        <v>4537187.7372800801</v>
      </c>
      <c r="J159" s="450"/>
      <c r="K159" s="451">
        <f t="shared" si="27"/>
        <v>4537187.7372800801</v>
      </c>
    </row>
    <row r="160" spans="1:11" x14ac:dyDescent="0.25">
      <c r="B160" s="586" t="s">
        <v>1729</v>
      </c>
      <c r="C160" s="587"/>
      <c r="D160" s="587"/>
      <c r="E160" s="587"/>
      <c r="F160" s="587"/>
      <c r="G160" s="449">
        <f>+C124</f>
        <v>17385864.030000005</v>
      </c>
      <c r="H160" s="450"/>
      <c r="I160" s="450">
        <f t="shared" si="28"/>
        <v>17385864.030000005</v>
      </c>
      <c r="J160" s="450">
        <f>+I160*12%</f>
        <v>2086303.6836000006</v>
      </c>
      <c r="K160" s="451">
        <f t="shared" si="27"/>
        <v>15299560.346400004</v>
      </c>
    </row>
    <row r="161" spans="1:11" ht="15.75" thickBot="1" x14ac:dyDescent="0.3">
      <c r="B161" s="588" t="s">
        <v>1748</v>
      </c>
      <c r="C161" s="589"/>
      <c r="D161" s="589"/>
      <c r="E161" s="589"/>
      <c r="F161" s="589"/>
      <c r="G161" s="452">
        <v>4872934.49</v>
      </c>
      <c r="H161" s="453"/>
      <c r="I161" s="453">
        <f t="shared" si="28"/>
        <v>4872934.49</v>
      </c>
      <c r="J161" s="454"/>
      <c r="K161" s="455">
        <f t="shared" si="27"/>
        <v>4872934.49</v>
      </c>
    </row>
    <row r="162" spans="1:11" ht="15.75" thickBot="1" x14ac:dyDescent="0.3">
      <c r="B162" s="590" t="s">
        <v>44</v>
      </c>
      <c r="C162" s="591"/>
      <c r="D162" s="591"/>
      <c r="E162" s="591"/>
      <c r="F162" s="591"/>
      <c r="G162" s="445">
        <f>SUM(G156:G161)</f>
        <v>80459916.709999993</v>
      </c>
      <c r="H162" s="445">
        <f>SUM(H156:H161)</f>
        <v>5699565.8160232101</v>
      </c>
      <c r="I162" s="445">
        <f>SUM(I156:I161)</f>
        <v>86159482.526023209</v>
      </c>
      <c r="J162" s="445">
        <f>SUM(J156:J161)</f>
        <v>7539266.2284785155</v>
      </c>
      <c r="K162" s="446">
        <f>SUM(K156:K161)</f>
        <v>78620216.297544688</v>
      </c>
    </row>
    <row r="164" spans="1:11" x14ac:dyDescent="0.25">
      <c r="G164" s="443"/>
    </row>
    <row r="166" spans="1:11" x14ac:dyDescent="0.25">
      <c r="A166" s="195" t="s">
        <v>1708</v>
      </c>
    </row>
    <row r="167" spans="1:11" x14ac:dyDescent="0.25">
      <c r="A167" s="195"/>
    </row>
    <row r="168" spans="1:11" x14ac:dyDescent="0.25">
      <c r="A168" s="195" t="s">
        <v>1739</v>
      </c>
    </row>
    <row r="171" spans="1:11" x14ac:dyDescent="0.25">
      <c r="B171" s="570" t="s">
        <v>891</v>
      </c>
      <c r="C171" s="570"/>
      <c r="D171" s="326" t="s">
        <v>59</v>
      </c>
      <c r="E171" s="326" t="s">
        <v>892</v>
      </c>
      <c r="F171" s="571"/>
      <c r="G171" s="571"/>
    </row>
    <row r="172" spans="1:11" x14ac:dyDescent="0.25">
      <c r="B172" s="568" t="s">
        <v>893</v>
      </c>
      <c r="C172" s="569"/>
      <c r="D172" s="327">
        <v>2021</v>
      </c>
      <c r="E172" s="328" t="s">
        <v>1735</v>
      </c>
      <c r="F172" s="329" t="s">
        <v>894</v>
      </c>
      <c r="G172" s="330">
        <v>107.75837</v>
      </c>
    </row>
    <row r="173" spans="1:11" x14ac:dyDescent="0.25">
      <c r="B173" s="568" t="s">
        <v>895</v>
      </c>
      <c r="C173" s="569"/>
      <c r="D173" s="327">
        <v>2009</v>
      </c>
      <c r="E173" s="328" t="s">
        <v>1732</v>
      </c>
      <c r="F173" s="329" t="s">
        <v>896</v>
      </c>
      <c r="G173" s="330">
        <v>71.138450211125701</v>
      </c>
    </row>
    <row r="174" spans="1:11" x14ac:dyDescent="0.25">
      <c r="B174" s="568" t="s">
        <v>897</v>
      </c>
      <c r="C174" s="569"/>
      <c r="D174" s="572">
        <f>+G105</f>
        <v>15563919.229850598</v>
      </c>
      <c r="E174" s="572"/>
      <c r="F174" s="572"/>
      <c r="G174" s="572"/>
      <c r="H174" s="553"/>
    </row>
    <row r="175" spans="1:11" x14ac:dyDescent="0.25">
      <c r="B175" s="568" t="s">
        <v>46</v>
      </c>
      <c r="C175" s="569"/>
      <c r="D175" s="562">
        <f>+D176-D174</f>
        <v>8011834.2767679505</v>
      </c>
      <c r="E175" s="562"/>
      <c r="F175" s="562"/>
      <c r="G175" s="562"/>
    </row>
    <row r="176" spans="1:11" x14ac:dyDescent="0.25">
      <c r="B176" s="568" t="s">
        <v>898</v>
      </c>
      <c r="C176" s="569"/>
      <c r="D176" s="562">
        <f>D174*(G172/G173)</f>
        <v>23575753.506618548</v>
      </c>
      <c r="E176" s="562"/>
      <c r="F176" s="562"/>
      <c r="G176" s="562"/>
    </row>
    <row r="178" spans="1:7" x14ac:dyDescent="0.25">
      <c r="B178" s="566" t="s">
        <v>899</v>
      </c>
      <c r="C178" s="566"/>
      <c r="D178" s="566"/>
      <c r="E178" s="566"/>
      <c r="F178" s="566"/>
      <c r="G178" s="566"/>
    </row>
    <row r="179" spans="1:7" x14ac:dyDescent="0.25">
      <c r="B179" s="567" t="s">
        <v>900</v>
      </c>
      <c r="C179" s="567"/>
      <c r="D179" s="567"/>
      <c r="E179" s="567" t="s">
        <v>901</v>
      </c>
      <c r="F179" s="567"/>
      <c r="G179" s="567"/>
    </row>
    <row r="180" spans="1:7" x14ac:dyDescent="0.25">
      <c r="B180" s="567" t="s">
        <v>902</v>
      </c>
      <c r="C180" s="567"/>
      <c r="D180" s="567"/>
      <c r="E180" s="567" t="s">
        <v>903</v>
      </c>
      <c r="F180" s="567"/>
      <c r="G180" s="567"/>
    </row>
    <row r="181" spans="1:7" x14ac:dyDescent="0.25">
      <c r="B181" s="347"/>
      <c r="C181" s="347"/>
      <c r="D181" s="347"/>
      <c r="E181" s="347"/>
      <c r="F181" s="347"/>
      <c r="G181" s="347"/>
    </row>
    <row r="183" spans="1:7" x14ac:dyDescent="0.25">
      <c r="A183" s="195" t="s">
        <v>1738</v>
      </c>
    </row>
    <row r="185" spans="1:7" ht="15.75" x14ac:dyDescent="0.25">
      <c r="B185" s="325"/>
      <c r="C185" s="325"/>
      <c r="D185" s="325"/>
      <c r="E185" s="325"/>
      <c r="F185" s="325"/>
      <c r="G185" s="325"/>
    </row>
    <row r="186" spans="1:7" x14ac:dyDescent="0.25">
      <c r="B186" s="570" t="s">
        <v>891</v>
      </c>
      <c r="C186" s="570"/>
      <c r="D186" s="326" t="s">
        <v>59</v>
      </c>
      <c r="E186" s="326" t="s">
        <v>892</v>
      </c>
      <c r="F186" s="571"/>
      <c r="G186" s="571"/>
    </row>
    <row r="187" spans="1:7" x14ac:dyDescent="0.25">
      <c r="B187" s="568" t="s">
        <v>893</v>
      </c>
      <c r="C187" s="569"/>
      <c r="D187" s="327">
        <v>2021</v>
      </c>
      <c r="E187" s="328" t="s">
        <v>1735</v>
      </c>
      <c r="F187" s="329" t="s">
        <v>894</v>
      </c>
      <c r="G187" s="330">
        <v>107.75837</v>
      </c>
    </row>
    <row r="188" spans="1:7" x14ac:dyDescent="0.25">
      <c r="B188" s="568" t="s">
        <v>895</v>
      </c>
      <c r="C188" s="569"/>
      <c r="D188" s="327">
        <v>2009</v>
      </c>
      <c r="E188" s="328" t="s">
        <v>1732</v>
      </c>
      <c r="F188" s="329" t="s">
        <v>896</v>
      </c>
      <c r="G188" s="330">
        <v>71.138450211125701</v>
      </c>
    </row>
    <row r="189" spans="1:7" x14ac:dyDescent="0.25">
      <c r="B189" s="568" t="s">
        <v>897</v>
      </c>
      <c r="C189" s="569"/>
      <c r="D189" s="572">
        <f>+I149</f>
        <v>2407975.8296084013</v>
      </c>
      <c r="E189" s="572"/>
      <c r="F189" s="572"/>
      <c r="G189" s="572"/>
    </row>
    <row r="190" spans="1:7" x14ac:dyDescent="0.25">
      <c r="B190" s="568" t="s">
        <v>46</v>
      </c>
      <c r="C190" s="569"/>
      <c r="D190" s="562">
        <f>+D191-D189</f>
        <v>1239553.0331642902</v>
      </c>
      <c r="E190" s="562"/>
      <c r="F190" s="562"/>
      <c r="G190" s="562"/>
    </row>
    <row r="191" spans="1:7" x14ac:dyDescent="0.25">
      <c r="B191" s="568" t="s">
        <v>898</v>
      </c>
      <c r="C191" s="569"/>
      <c r="D191" s="562">
        <f>D189*(G187/G188)</f>
        <v>3647528.8627726915</v>
      </c>
      <c r="E191" s="562"/>
      <c r="F191" s="562"/>
      <c r="G191" s="562"/>
    </row>
    <row r="193" spans="1:17" x14ac:dyDescent="0.25">
      <c r="B193" s="566" t="s">
        <v>899</v>
      </c>
      <c r="C193" s="566"/>
      <c r="D193" s="566"/>
      <c r="E193" s="566"/>
      <c r="F193" s="566"/>
      <c r="G193" s="566"/>
    </row>
    <row r="194" spans="1:17" x14ac:dyDescent="0.25">
      <c r="B194" s="567" t="s">
        <v>900</v>
      </c>
      <c r="C194" s="567"/>
      <c r="D194" s="567"/>
      <c r="E194" s="567" t="s">
        <v>901</v>
      </c>
      <c r="F194" s="567"/>
      <c r="G194" s="567"/>
    </row>
    <row r="195" spans="1:17" x14ac:dyDescent="0.25">
      <c r="B195" s="567" t="s">
        <v>902</v>
      </c>
      <c r="C195" s="567"/>
      <c r="D195" s="567"/>
      <c r="E195" s="567" t="s">
        <v>903</v>
      </c>
      <c r="F195" s="567"/>
      <c r="G195" s="567"/>
    </row>
    <row r="197" spans="1:17" x14ac:dyDescent="0.25">
      <c r="B197" s="195" t="s">
        <v>1772</v>
      </c>
    </row>
    <row r="198" spans="1:17" x14ac:dyDescent="0.25">
      <c r="A198" s="195" t="s">
        <v>1737</v>
      </c>
    </row>
    <row r="199" spans="1:17" s="272" customFormat="1" x14ac:dyDescent="0.25">
      <c r="B199" s="195"/>
      <c r="C199"/>
      <c r="D199"/>
      <c r="E199"/>
      <c r="G199"/>
      <c r="H199"/>
      <c r="I199"/>
      <c r="L199"/>
      <c r="M199"/>
      <c r="N199"/>
      <c r="O199"/>
      <c r="P199"/>
      <c r="Q199"/>
    </row>
    <row r="200" spans="1:17" s="272" customFormat="1" x14ac:dyDescent="0.25">
      <c r="A200" s="195"/>
      <c r="B200" s="195"/>
      <c r="C200"/>
      <c r="D200"/>
      <c r="E200"/>
      <c r="G200"/>
      <c r="H200"/>
      <c r="I200"/>
      <c r="L200"/>
      <c r="M200"/>
      <c r="N200"/>
      <c r="O200"/>
      <c r="P200"/>
      <c r="Q200"/>
    </row>
    <row r="201" spans="1:17" ht="15.75" x14ac:dyDescent="0.25">
      <c r="B201" s="335" t="s">
        <v>98</v>
      </c>
      <c r="C201" s="333"/>
      <c r="D201" s="333"/>
      <c r="E201" s="333"/>
      <c r="F201" s="334"/>
      <c r="G201" s="274"/>
      <c r="H201" s="333"/>
      <c r="I201" s="465">
        <f>+D174</f>
        <v>15563919.229850598</v>
      </c>
      <c r="J201" s="554"/>
      <c r="K201" s="554"/>
      <c r="L201" s="190"/>
    </row>
    <row r="202" spans="1:17" ht="15.75" x14ac:dyDescent="0.25">
      <c r="B202" s="335" t="s">
        <v>1709</v>
      </c>
      <c r="C202" s="333"/>
      <c r="D202" s="333"/>
      <c r="E202" s="333"/>
      <c r="F202" s="334"/>
      <c r="G202" s="274"/>
      <c r="H202" s="333"/>
      <c r="I202" s="465">
        <f>+D175</f>
        <v>8011834.2767679505</v>
      </c>
      <c r="J202" s="554"/>
      <c r="K202" s="554"/>
      <c r="L202" s="190"/>
    </row>
    <row r="203" spans="1:17" ht="15.75" x14ac:dyDescent="0.25">
      <c r="B203" s="563" t="s">
        <v>1710</v>
      </c>
      <c r="C203" s="563"/>
      <c r="D203" s="563"/>
      <c r="E203" s="563"/>
      <c r="F203" s="563"/>
      <c r="G203" s="563"/>
      <c r="H203" s="563"/>
      <c r="I203" s="466">
        <f>SUM(I201:I202)</f>
        <v>23575753.506618548</v>
      </c>
      <c r="J203" s="190"/>
      <c r="K203" s="190"/>
      <c r="L203" s="190"/>
    </row>
    <row r="204" spans="1:17" ht="8.25" customHeight="1" x14ac:dyDescent="0.25">
      <c r="B204" s="332"/>
      <c r="C204" s="332"/>
      <c r="D204" s="332"/>
      <c r="E204" s="332"/>
      <c r="F204" s="332"/>
      <c r="G204" s="332"/>
      <c r="H204" s="332"/>
      <c r="I204" s="466"/>
      <c r="J204" s="190"/>
      <c r="K204" s="190"/>
      <c r="L204" s="190"/>
    </row>
    <row r="205" spans="1:17" ht="15.75" x14ac:dyDescent="0.25">
      <c r="B205" s="335" t="s">
        <v>1761</v>
      </c>
      <c r="C205" s="333"/>
      <c r="D205" s="333"/>
      <c r="E205" s="333"/>
      <c r="F205" s="333"/>
      <c r="G205" s="333"/>
      <c r="H205" s="333"/>
      <c r="I205" s="465">
        <f>+I149</f>
        <v>2407975.8296084013</v>
      </c>
      <c r="J205" s="554"/>
      <c r="K205" s="554"/>
    </row>
    <row r="206" spans="1:17" ht="15.75" x14ac:dyDescent="0.25">
      <c r="B206" s="335" t="s">
        <v>1709</v>
      </c>
      <c r="C206" s="333"/>
      <c r="D206" s="333"/>
      <c r="E206" s="333"/>
      <c r="F206" s="333"/>
      <c r="G206" s="333"/>
      <c r="H206" s="333"/>
      <c r="I206" s="465">
        <f>+D190</f>
        <v>1239553.0331642902</v>
      </c>
      <c r="J206" s="554"/>
      <c r="K206" s="554"/>
    </row>
    <row r="207" spans="1:17" ht="15.75" x14ac:dyDescent="0.25">
      <c r="B207" s="563" t="s">
        <v>1710</v>
      </c>
      <c r="C207" s="563"/>
      <c r="D207" s="563"/>
      <c r="E207" s="563"/>
      <c r="F207" s="563"/>
      <c r="G207" s="563"/>
      <c r="H207" s="563"/>
      <c r="I207" s="466">
        <f>SUM(I205:I206)</f>
        <v>3647528.8627726915</v>
      </c>
      <c r="J207" s="190"/>
      <c r="K207" s="190"/>
    </row>
    <row r="208" spans="1:17" ht="12" customHeight="1" x14ac:dyDescent="0.25">
      <c r="B208" s="273"/>
      <c r="C208" s="247"/>
      <c r="D208" s="247"/>
      <c r="E208" s="247"/>
      <c r="F208" s="247"/>
      <c r="G208" s="247"/>
      <c r="H208" s="247"/>
      <c r="I208" s="275"/>
      <c r="J208" s="190"/>
      <c r="K208" s="554"/>
    </row>
    <row r="209" spans="2:11" ht="15.75" x14ac:dyDescent="0.25">
      <c r="B209" s="564" t="s">
        <v>1736</v>
      </c>
      <c r="C209" s="565"/>
      <c r="D209" s="565"/>
      <c r="E209" s="565"/>
      <c r="F209" s="565"/>
      <c r="G209" s="565"/>
      <c r="H209" s="565"/>
      <c r="I209" s="467">
        <f>+I203+I207</f>
        <v>27223282.36939124</v>
      </c>
      <c r="J209" s="190"/>
      <c r="K209" s="190"/>
    </row>
    <row r="210" spans="2:11" x14ac:dyDescent="0.25">
      <c r="J210" s="190"/>
      <c r="K210" s="190"/>
    </row>
    <row r="211" spans="2:11" x14ac:dyDescent="0.25">
      <c r="J211" s="190"/>
      <c r="K211" s="190"/>
    </row>
    <row r="212" spans="2:11" x14ac:dyDescent="0.25">
      <c r="I212" s="474"/>
      <c r="J212" s="190"/>
      <c r="K212" s="190"/>
    </row>
    <row r="213" spans="2:11" x14ac:dyDescent="0.25">
      <c r="I213" s="474"/>
    </row>
  </sheetData>
  <mergeCells count="67">
    <mergeCell ref="B24:C25"/>
    <mergeCell ref="D24:E25"/>
    <mergeCell ref="H30:H31"/>
    <mergeCell ref="B71:C71"/>
    <mergeCell ref="B30:B31"/>
    <mergeCell ref="C30:C31"/>
    <mergeCell ref="D17:E17"/>
    <mergeCell ref="F24:G24"/>
    <mergeCell ref="F25:G25"/>
    <mergeCell ref="D26:E27"/>
    <mergeCell ref="G30:G31"/>
    <mergeCell ref="D30:D31"/>
    <mergeCell ref="E30:E31"/>
    <mergeCell ref="F30:F31"/>
    <mergeCell ref="F3:G3"/>
    <mergeCell ref="D12:E12"/>
    <mergeCell ref="D13:E13"/>
    <mergeCell ref="D14:E14"/>
    <mergeCell ref="D16:E16"/>
    <mergeCell ref="D15:E15"/>
    <mergeCell ref="B76:D76"/>
    <mergeCell ref="B80:D80"/>
    <mergeCell ref="B81:D81"/>
    <mergeCell ref="B172:C172"/>
    <mergeCell ref="B149:H149"/>
    <mergeCell ref="B155:F155"/>
    <mergeCell ref="B157:F157"/>
    <mergeCell ref="B158:F158"/>
    <mergeCell ref="B159:F159"/>
    <mergeCell ref="B160:F160"/>
    <mergeCell ref="B161:F161"/>
    <mergeCell ref="B162:F162"/>
    <mergeCell ref="B171:C171"/>
    <mergeCell ref="F171:G171"/>
    <mergeCell ref="B105:F105"/>
    <mergeCell ref="G105:H105"/>
    <mergeCell ref="B156:F156"/>
    <mergeCell ref="B173:C173"/>
    <mergeCell ref="B174:C174"/>
    <mergeCell ref="D174:G174"/>
    <mergeCell ref="D176:G176"/>
    <mergeCell ref="B175:C175"/>
    <mergeCell ref="D175:G175"/>
    <mergeCell ref="B176:C176"/>
    <mergeCell ref="B190:C190"/>
    <mergeCell ref="D190:G190"/>
    <mergeCell ref="B178:G178"/>
    <mergeCell ref="B179:D179"/>
    <mergeCell ref="E179:G179"/>
    <mergeCell ref="B180:D180"/>
    <mergeCell ref="E180:G180"/>
    <mergeCell ref="B186:C186"/>
    <mergeCell ref="F186:G186"/>
    <mergeCell ref="B187:C187"/>
    <mergeCell ref="B188:C188"/>
    <mergeCell ref="B189:C189"/>
    <mergeCell ref="D189:G189"/>
    <mergeCell ref="D191:G191"/>
    <mergeCell ref="B207:H207"/>
    <mergeCell ref="B209:H209"/>
    <mergeCell ref="B193:G193"/>
    <mergeCell ref="B194:D194"/>
    <mergeCell ref="E194:G194"/>
    <mergeCell ref="B195:D195"/>
    <mergeCell ref="E195:G195"/>
    <mergeCell ref="B203:H203"/>
    <mergeCell ref="B191:C191"/>
  </mergeCells>
  <pageMargins left="0.7" right="0.7" top="0.75" bottom="0.75" header="0.3" footer="0.3"/>
  <pageSetup paperSize="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0"/>
  <sheetViews>
    <sheetView topLeftCell="A9" zoomScale="85" zoomScaleNormal="85" workbookViewId="0">
      <selection activeCell="H38" sqref="H38"/>
    </sheetView>
  </sheetViews>
  <sheetFormatPr baseColWidth="10" defaultRowHeight="15" x14ac:dyDescent="0.25"/>
  <cols>
    <col min="1" max="1" width="5.42578125" customWidth="1"/>
    <col min="2" max="2" width="14.140625" customWidth="1"/>
    <col min="3" max="3" width="13.5703125" bestFit="1" customWidth="1"/>
    <col min="4" max="4" width="14.5703125" bestFit="1" customWidth="1"/>
    <col min="5" max="5" width="17.85546875" customWidth="1"/>
    <col min="6" max="6" width="14.42578125" customWidth="1"/>
    <col min="7" max="7" width="15.5703125" customWidth="1"/>
    <col min="8" max="8" width="15.28515625" customWidth="1"/>
    <col min="9" max="9" width="15.5703125" customWidth="1"/>
    <col min="10" max="10" width="12" bestFit="1" customWidth="1"/>
    <col min="11" max="11" width="13.85546875" customWidth="1"/>
    <col min="12" max="12" width="15.5703125" bestFit="1" customWidth="1"/>
  </cols>
  <sheetData>
    <row r="1" spans="1:9" ht="15.75" thickBot="1" x14ac:dyDescent="0.3"/>
    <row r="2" spans="1:9" ht="15.75" x14ac:dyDescent="0.25">
      <c r="B2" s="367" t="s">
        <v>56</v>
      </c>
      <c r="C2" s="368"/>
      <c r="D2" s="188"/>
      <c r="E2" s="188"/>
      <c r="F2" s="375" t="s">
        <v>1716</v>
      </c>
      <c r="G2" s="369"/>
      <c r="H2" s="370" t="s">
        <v>1717</v>
      </c>
      <c r="I2" s="189"/>
    </row>
    <row r="3" spans="1:9" x14ac:dyDescent="0.25">
      <c r="B3" s="192" t="s">
        <v>57</v>
      </c>
      <c r="C3" s="371"/>
      <c r="D3" s="372"/>
      <c r="E3" s="372"/>
      <c r="F3" s="597" t="s">
        <v>1718</v>
      </c>
      <c r="G3" s="597"/>
      <c r="H3" s="373"/>
      <c r="I3" s="193"/>
    </row>
    <row r="4" spans="1:9" x14ac:dyDescent="0.25">
      <c r="B4" s="192" t="s">
        <v>58</v>
      </c>
      <c r="C4" s="371"/>
      <c r="D4" s="372"/>
      <c r="E4" s="372"/>
      <c r="F4" s="376" t="s">
        <v>1719</v>
      </c>
      <c r="G4" s="376"/>
      <c r="H4" s="373"/>
      <c r="I4" s="193"/>
    </row>
    <row r="5" spans="1:9" s="191" customFormat="1" ht="15.75" thickBot="1" x14ac:dyDescent="0.3">
      <c r="B5" s="321" t="s">
        <v>886</v>
      </c>
      <c r="C5" s="322"/>
      <c r="D5" s="322"/>
      <c r="E5" s="322"/>
      <c r="F5" s="323" t="s">
        <v>1745</v>
      </c>
      <c r="G5" s="323"/>
      <c r="H5" s="323"/>
      <c r="I5" s="324"/>
    </row>
    <row r="6" spans="1:9" x14ac:dyDescent="0.25">
      <c r="D6" s="194"/>
    </row>
    <row r="9" spans="1:9" x14ac:dyDescent="0.25">
      <c r="A9" s="195" t="s">
        <v>1750</v>
      </c>
    </row>
    <row r="10" spans="1:9" x14ac:dyDescent="0.25">
      <c r="A10" s="195"/>
    </row>
    <row r="11" spans="1:9" ht="15.75" thickBot="1" x14ac:dyDescent="0.3">
      <c r="B11" s="195"/>
    </row>
    <row r="12" spans="1:9" ht="30.75" customHeight="1" thickBot="1" x14ac:dyDescent="0.3">
      <c r="B12" s="196" t="s">
        <v>59</v>
      </c>
      <c r="C12" s="197" t="s">
        <v>60</v>
      </c>
      <c r="D12" s="645" t="s">
        <v>61</v>
      </c>
      <c r="E12" s="646"/>
      <c r="F12" s="198" t="s">
        <v>62</v>
      </c>
      <c r="G12" s="199" t="s">
        <v>63</v>
      </c>
    </row>
    <row r="13" spans="1:9" x14ac:dyDescent="0.25">
      <c r="B13" s="200">
        <v>2005</v>
      </c>
      <c r="C13" s="201">
        <v>2776790</v>
      </c>
      <c r="D13" s="647" t="s">
        <v>1721</v>
      </c>
      <c r="E13" s="647"/>
      <c r="F13" s="202">
        <v>2723728.63</v>
      </c>
      <c r="G13" s="203">
        <f t="shared" ref="G13:G21" si="0">+C13-F13</f>
        <v>53061.370000000112</v>
      </c>
    </row>
    <row r="14" spans="1:9" x14ac:dyDescent="0.25">
      <c r="B14" s="204">
        <v>2006</v>
      </c>
      <c r="C14" s="205">
        <v>2911464.31</v>
      </c>
      <c r="D14" s="600" t="s">
        <v>887</v>
      </c>
      <c r="E14" s="600"/>
      <c r="F14" s="206">
        <v>2855829.47</v>
      </c>
      <c r="G14" s="207">
        <f t="shared" si="0"/>
        <v>55634.839999999851</v>
      </c>
    </row>
    <row r="15" spans="1:9" x14ac:dyDescent="0.25">
      <c r="B15" s="204">
        <v>2007</v>
      </c>
      <c r="C15" s="205">
        <v>3041897.92</v>
      </c>
      <c r="D15" s="600" t="s">
        <v>888</v>
      </c>
      <c r="E15" s="600"/>
      <c r="F15" s="206">
        <v>2983770.63</v>
      </c>
      <c r="G15" s="207">
        <f t="shared" si="0"/>
        <v>58127.290000000037</v>
      </c>
    </row>
    <row r="16" spans="1:9" x14ac:dyDescent="0.25">
      <c r="B16" s="204">
        <v>2008</v>
      </c>
      <c r="C16" s="205">
        <v>3214981.91</v>
      </c>
      <c r="D16" s="600" t="s">
        <v>889</v>
      </c>
      <c r="E16" s="600"/>
      <c r="F16" s="206">
        <v>3153547.18</v>
      </c>
      <c r="G16" s="207">
        <f>+C16-F16+0.01</f>
        <v>61434.739999999983</v>
      </c>
    </row>
    <row r="17" spans="1:11" x14ac:dyDescent="0.25">
      <c r="B17" s="204">
        <v>2009</v>
      </c>
      <c r="C17" s="205">
        <v>3461571.02</v>
      </c>
      <c r="D17" s="600" t="s">
        <v>64</v>
      </c>
      <c r="E17" s="600"/>
      <c r="F17" s="206">
        <v>3395424.25</v>
      </c>
      <c r="G17" s="207">
        <f t="shared" si="0"/>
        <v>66146.770000000019</v>
      </c>
    </row>
    <row r="18" spans="1:11" x14ac:dyDescent="0.25">
      <c r="B18" s="204">
        <v>2010</v>
      </c>
      <c r="C18" s="205">
        <v>3530802.44</v>
      </c>
      <c r="D18" s="600" t="s">
        <v>65</v>
      </c>
      <c r="E18" s="600"/>
      <c r="F18" s="206">
        <v>3463332.73</v>
      </c>
      <c r="G18" s="207">
        <f t="shared" si="0"/>
        <v>67469.709999999963</v>
      </c>
    </row>
    <row r="19" spans="1:11" x14ac:dyDescent="0.25">
      <c r="B19" s="204">
        <v>2011</v>
      </c>
      <c r="C19" s="205">
        <v>3642728.88</v>
      </c>
      <c r="D19" s="600" t="s">
        <v>1715</v>
      </c>
      <c r="E19" s="600"/>
      <c r="F19" s="206">
        <v>3573120.38</v>
      </c>
      <c r="G19" s="207">
        <f t="shared" si="0"/>
        <v>69608.5</v>
      </c>
    </row>
    <row r="20" spans="1:11" x14ac:dyDescent="0.25">
      <c r="A20" s="304">
        <v>3.73E-2</v>
      </c>
      <c r="B20" s="204">
        <v>2012</v>
      </c>
      <c r="C20" s="205">
        <v>3778602.66</v>
      </c>
      <c r="D20" s="600" t="s">
        <v>890</v>
      </c>
      <c r="E20" s="600"/>
      <c r="F20" s="206">
        <v>3706397.77</v>
      </c>
      <c r="G20" s="207">
        <f t="shared" si="0"/>
        <v>72204.89000000013</v>
      </c>
    </row>
    <row r="21" spans="1:11" ht="15.75" thickBot="1" x14ac:dyDescent="0.3">
      <c r="B21" s="208">
        <v>2013</v>
      </c>
      <c r="C21" s="209">
        <v>3870800.57</v>
      </c>
      <c r="D21" s="601" t="s">
        <v>1740</v>
      </c>
      <c r="E21" s="601"/>
      <c r="F21" s="210">
        <v>3796833.87</v>
      </c>
      <c r="G21" s="211">
        <f t="shared" si="0"/>
        <v>73966.699999999721</v>
      </c>
    </row>
    <row r="22" spans="1:11" x14ac:dyDescent="0.25">
      <c r="B22" s="468"/>
      <c r="C22" s="469"/>
      <c r="D22" s="470"/>
      <c r="E22" s="470"/>
      <c r="F22" s="471"/>
      <c r="G22" s="472"/>
    </row>
    <row r="23" spans="1:11" x14ac:dyDescent="0.25">
      <c r="C23" s="278"/>
      <c r="D23" s="305"/>
    </row>
    <row r="24" spans="1:11" x14ac:dyDescent="0.25">
      <c r="A24" s="195" t="s">
        <v>1749</v>
      </c>
      <c r="C24" s="212"/>
      <c r="D24" s="213"/>
      <c r="E24" s="214"/>
      <c r="F24" s="214"/>
      <c r="G24" s="215"/>
      <c r="H24" s="1"/>
    </row>
    <row r="25" spans="1:11" x14ac:dyDescent="0.25">
      <c r="A25" s="195"/>
      <c r="C25" s="212"/>
      <c r="D25" s="213"/>
      <c r="E25" s="214"/>
      <c r="F25" s="214"/>
      <c r="G25" s="215"/>
      <c r="H25" s="1"/>
    </row>
    <row r="27" spans="1:11" ht="15.75" thickBot="1" x14ac:dyDescent="0.3">
      <c r="B27" s="1"/>
      <c r="C27" s="1"/>
      <c r="D27" s="1"/>
      <c r="E27" s="1"/>
      <c r="F27" s="220"/>
      <c r="G27" s="1"/>
      <c r="H27" s="1"/>
      <c r="J27" t="s">
        <v>3</v>
      </c>
    </row>
    <row r="28" spans="1:11" ht="15" customHeight="1" x14ac:dyDescent="0.25">
      <c r="B28" s="633" t="s">
        <v>72</v>
      </c>
      <c r="C28" s="635" t="s">
        <v>74</v>
      </c>
      <c r="D28" s="635" t="s">
        <v>76</v>
      </c>
      <c r="E28" s="648" t="s">
        <v>1741</v>
      </c>
      <c r="F28" s="648" t="s">
        <v>1759</v>
      </c>
      <c r="G28" s="630" t="s">
        <v>1760</v>
      </c>
    </row>
    <row r="29" spans="1:11" ht="33" customHeight="1" thickBot="1" x14ac:dyDescent="0.3">
      <c r="B29" s="634"/>
      <c r="C29" s="636"/>
      <c r="D29" s="636"/>
      <c r="E29" s="649"/>
      <c r="F29" s="649"/>
      <c r="G29" s="631"/>
    </row>
    <row r="30" spans="1:11" x14ac:dyDescent="0.25">
      <c r="B30" s="377">
        <v>38596</v>
      </c>
      <c r="C30" s="496">
        <f>+G13</f>
        <v>53061.370000000112</v>
      </c>
      <c r="D30" s="490"/>
      <c r="E30" s="538">
        <f>SUM(C30:D30)</f>
        <v>53061.370000000112</v>
      </c>
      <c r="F30" s="538">
        <f>+C30*12%</f>
        <v>6367.3644000000131</v>
      </c>
      <c r="G30" s="479">
        <f>+E30-F30</f>
        <v>46694.005600000099</v>
      </c>
      <c r="J30" s="226"/>
      <c r="K30" s="226"/>
    </row>
    <row r="31" spans="1:11" x14ac:dyDescent="0.25">
      <c r="B31" s="227">
        <v>38626</v>
      </c>
      <c r="C31" s="485">
        <f>+C30</f>
        <v>53061.370000000112</v>
      </c>
      <c r="D31" s="486"/>
      <c r="E31" s="536">
        <f t="shared" ref="E31:E94" si="1">SUM(C31:D31)</f>
        <v>53061.370000000112</v>
      </c>
      <c r="F31" s="536">
        <f t="shared" ref="F31:F45" si="2">+C31*12%</f>
        <v>6367.3644000000131</v>
      </c>
      <c r="G31" s="277">
        <f t="shared" ref="G31:G94" si="3">+E31-F31</f>
        <v>46694.005600000099</v>
      </c>
      <c r="J31" s="226"/>
      <c r="K31" s="226"/>
    </row>
    <row r="32" spans="1:11" x14ac:dyDescent="0.25">
      <c r="B32" s="227">
        <v>38657</v>
      </c>
      <c r="C32" s="485">
        <f t="shared" ref="C32:C33" si="4">+C31</f>
        <v>53061.370000000112</v>
      </c>
      <c r="D32" s="486">
        <f>+C32</f>
        <v>53061.370000000112</v>
      </c>
      <c r="E32" s="536">
        <f t="shared" si="1"/>
        <v>106122.74000000022</v>
      </c>
      <c r="F32" s="536">
        <f t="shared" si="2"/>
        <v>6367.3644000000131</v>
      </c>
      <c r="G32" s="277">
        <f t="shared" si="3"/>
        <v>99755.375600000203</v>
      </c>
      <c r="J32" s="226"/>
      <c r="K32" s="226"/>
    </row>
    <row r="33" spans="2:11" ht="15.75" thickBot="1" x14ac:dyDescent="0.3">
      <c r="B33" s="232">
        <v>38687</v>
      </c>
      <c r="C33" s="487">
        <f t="shared" si="4"/>
        <v>53061.370000000112</v>
      </c>
      <c r="D33" s="488"/>
      <c r="E33" s="539">
        <f t="shared" si="1"/>
        <v>53061.370000000112</v>
      </c>
      <c r="F33" s="539">
        <f t="shared" si="2"/>
        <v>6367.3644000000131</v>
      </c>
      <c r="G33" s="383">
        <f t="shared" si="3"/>
        <v>46694.005600000099</v>
      </c>
      <c r="J33" s="226"/>
      <c r="K33" s="226"/>
    </row>
    <row r="34" spans="2:11" x14ac:dyDescent="0.25">
      <c r="B34" s="221">
        <v>38718</v>
      </c>
      <c r="C34" s="483">
        <f>+G14</f>
        <v>55634.839999999851</v>
      </c>
      <c r="D34" s="484"/>
      <c r="E34" s="537">
        <f t="shared" si="1"/>
        <v>55634.839999999851</v>
      </c>
      <c r="F34" s="537">
        <f t="shared" si="2"/>
        <v>6676.1807999999819</v>
      </c>
      <c r="G34" s="382">
        <f t="shared" si="3"/>
        <v>48958.659199999871</v>
      </c>
      <c r="J34" s="226"/>
      <c r="K34" s="226"/>
    </row>
    <row r="35" spans="2:11" x14ac:dyDescent="0.25">
      <c r="B35" s="227">
        <v>38749</v>
      </c>
      <c r="C35" s="485">
        <f>+C34</f>
        <v>55634.839999999851</v>
      </c>
      <c r="D35" s="486"/>
      <c r="E35" s="536">
        <f t="shared" si="1"/>
        <v>55634.839999999851</v>
      </c>
      <c r="F35" s="536">
        <f t="shared" si="2"/>
        <v>6676.1807999999819</v>
      </c>
      <c r="G35" s="277">
        <f t="shared" si="3"/>
        <v>48958.659199999871</v>
      </c>
      <c r="J35" s="226"/>
      <c r="K35" s="226"/>
    </row>
    <row r="36" spans="2:11" x14ac:dyDescent="0.25">
      <c r="B36" s="227">
        <v>38777</v>
      </c>
      <c r="C36" s="485">
        <f t="shared" ref="C36:C45" si="5">+C35</f>
        <v>55634.839999999851</v>
      </c>
      <c r="D36" s="486"/>
      <c r="E36" s="536">
        <f t="shared" si="1"/>
        <v>55634.839999999851</v>
      </c>
      <c r="F36" s="536">
        <f t="shared" si="2"/>
        <v>6676.1807999999819</v>
      </c>
      <c r="G36" s="277">
        <f t="shared" si="3"/>
        <v>48958.659199999871</v>
      </c>
      <c r="J36" s="226"/>
      <c r="K36" s="226"/>
    </row>
    <row r="37" spans="2:11" x14ac:dyDescent="0.25">
      <c r="B37" s="227">
        <v>38808</v>
      </c>
      <c r="C37" s="485">
        <f t="shared" si="5"/>
        <v>55634.839999999851</v>
      </c>
      <c r="D37" s="486"/>
      <c r="E37" s="536">
        <f t="shared" si="1"/>
        <v>55634.839999999851</v>
      </c>
      <c r="F37" s="536">
        <f t="shared" si="2"/>
        <v>6676.1807999999819</v>
      </c>
      <c r="G37" s="277">
        <f t="shared" si="3"/>
        <v>48958.659199999871</v>
      </c>
      <c r="J37" s="226"/>
      <c r="K37" s="226"/>
    </row>
    <row r="38" spans="2:11" x14ac:dyDescent="0.25">
      <c r="B38" s="227">
        <v>38838</v>
      </c>
      <c r="C38" s="485">
        <f t="shared" si="5"/>
        <v>55634.839999999851</v>
      </c>
      <c r="D38" s="486"/>
      <c r="E38" s="536">
        <f t="shared" si="1"/>
        <v>55634.839999999851</v>
      </c>
      <c r="F38" s="536">
        <f t="shared" si="2"/>
        <v>6676.1807999999819</v>
      </c>
      <c r="G38" s="277">
        <f t="shared" si="3"/>
        <v>48958.659199999871</v>
      </c>
      <c r="J38" s="226"/>
      <c r="K38" s="226"/>
    </row>
    <row r="39" spans="2:11" x14ac:dyDescent="0.25">
      <c r="B39" s="227">
        <v>38869</v>
      </c>
      <c r="C39" s="485">
        <f t="shared" si="5"/>
        <v>55634.839999999851</v>
      </c>
      <c r="D39" s="486"/>
      <c r="E39" s="536">
        <f t="shared" si="1"/>
        <v>55634.839999999851</v>
      </c>
      <c r="F39" s="536">
        <f t="shared" si="2"/>
        <v>6676.1807999999819</v>
      </c>
      <c r="G39" s="277">
        <f t="shared" si="3"/>
        <v>48958.659199999871</v>
      </c>
      <c r="J39" s="226"/>
      <c r="K39" s="226"/>
    </row>
    <row r="40" spans="2:11" x14ac:dyDescent="0.25">
      <c r="B40" s="227">
        <v>38899</v>
      </c>
      <c r="C40" s="485">
        <f t="shared" si="5"/>
        <v>55634.839999999851</v>
      </c>
      <c r="D40" s="486"/>
      <c r="E40" s="536">
        <f t="shared" si="1"/>
        <v>55634.839999999851</v>
      </c>
      <c r="F40" s="536">
        <f t="shared" si="2"/>
        <v>6676.1807999999819</v>
      </c>
      <c r="G40" s="277">
        <f t="shared" si="3"/>
        <v>48958.659199999871</v>
      </c>
      <c r="J40" s="226"/>
      <c r="K40" s="226"/>
    </row>
    <row r="41" spans="2:11" x14ac:dyDescent="0.25">
      <c r="B41" s="227">
        <v>38930</v>
      </c>
      <c r="C41" s="485">
        <f t="shared" si="5"/>
        <v>55634.839999999851</v>
      </c>
      <c r="D41" s="486"/>
      <c r="E41" s="536">
        <f t="shared" si="1"/>
        <v>55634.839999999851</v>
      </c>
      <c r="F41" s="536">
        <f t="shared" si="2"/>
        <v>6676.1807999999819</v>
      </c>
      <c r="G41" s="277">
        <f t="shared" si="3"/>
        <v>48958.659199999871</v>
      </c>
      <c r="J41" s="226"/>
      <c r="K41" s="226"/>
    </row>
    <row r="42" spans="2:11" x14ac:dyDescent="0.25">
      <c r="B42" s="227">
        <v>38961</v>
      </c>
      <c r="C42" s="485">
        <f t="shared" si="5"/>
        <v>55634.839999999851</v>
      </c>
      <c r="D42" s="486"/>
      <c r="E42" s="536">
        <f t="shared" si="1"/>
        <v>55634.839999999851</v>
      </c>
      <c r="F42" s="536">
        <f t="shared" si="2"/>
        <v>6676.1807999999819</v>
      </c>
      <c r="G42" s="277">
        <f t="shared" si="3"/>
        <v>48958.659199999871</v>
      </c>
      <c r="J42" s="226"/>
      <c r="K42" s="226"/>
    </row>
    <row r="43" spans="2:11" x14ac:dyDescent="0.25">
      <c r="B43" s="227">
        <v>38991</v>
      </c>
      <c r="C43" s="485">
        <f t="shared" si="5"/>
        <v>55634.839999999851</v>
      </c>
      <c r="D43" s="486"/>
      <c r="E43" s="536">
        <f t="shared" si="1"/>
        <v>55634.839999999851</v>
      </c>
      <c r="F43" s="536">
        <f t="shared" si="2"/>
        <v>6676.1807999999819</v>
      </c>
      <c r="G43" s="277">
        <f t="shared" si="3"/>
        <v>48958.659199999871</v>
      </c>
      <c r="J43" s="226"/>
      <c r="K43" s="226"/>
    </row>
    <row r="44" spans="2:11" x14ac:dyDescent="0.25">
      <c r="B44" s="227">
        <v>39022</v>
      </c>
      <c r="C44" s="485">
        <f t="shared" si="5"/>
        <v>55634.839999999851</v>
      </c>
      <c r="D44" s="486">
        <f>+C44</f>
        <v>55634.839999999851</v>
      </c>
      <c r="E44" s="536">
        <f t="shared" si="1"/>
        <v>111269.6799999997</v>
      </c>
      <c r="F44" s="536">
        <f t="shared" si="2"/>
        <v>6676.1807999999819</v>
      </c>
      <c r="G44" s="277">
        <f t="shared" si="3"/>
        <v>104593.49919999971</v>
      </c>
      <c r="J44" s="226"/>
      <c r="K44" s="296"/>
    </row>
    <row r="45" spans="2:11" ht="15.75" thickBot="1" x14ac:dyDescent="0.3">
      <c r="B45" s="232">
        <v>39052</v>
      </c>
      <c r="C45" s="487">
        <f t="shared" si="5"/>
        <v>55634.839999999851</v>
      </c>
      <c r="D45" s="488"/>
      <c r="E45" s="539">
        <f t="shared" si="1"/>
        <v>55634.839999999851</v>
      </c>
      <c r="F45" s="539">
        <f t="shared" si="2"/>
        <v>6676.1807999999819</v>
      </c>
      <c r="G45" s="383">
        <f t="shared" si="3"/>
        <v>48958.659199999871</v>
      </c>
      <c r="J45" s="226"/>
      <c r="K45" s="296"/>
    </row>
    <row r="46" spans="2:11" x14ac:dyDescent="0.25">
      <c r="B46" s="221">
        <v>39083</v>
      </c>
      <c r="C46" s="494">
        <f>+G15</f>
        <v>58127.290000000037</v>
      </c>
      <c r="D46" s="484"/>
      <c r="E46" s="537">
        <f t="shared" si="1"/>
        <v>58127.290000000037</v>
      </c>
      <c r="F46" s="537">
        <f>+C46*12.5%</f>
        <v>7265.9112500000047</v>
      </c>
      <c r="G46" s="382">
        <f t="shared" si="3"/>
        <v>50861.378750000033</v>
      </c>
      <c r="J46" s="226"/>
      <c r="K46" s="296"/>
    </row>
    <row r="47" spans="2:11" x14ac:dyDescent="0.25">
      <c r="B47" s="227">
        <v>39114</v>
      </c>
      <c r="C47" s="491">
        <f>+C46</f>
        <v>58127.290000000037</v>
      </c>
      <c r="D47" s="486"/>
      <c r="E47" s="536">
        <f t="shared" si="1"/>
        <v>58127.290000000037</v>
      </c>
      <c r="F47" s="536">
        <f t="shared" ref="F47:F67" si="6">+C47*12.5%</f>
        <v>7265.9112500000047</v>
      </c>
      <c r="G47" s="277">
        <f t="shared" si="3"/>
        <v>50861.378750000033</v>
      </c>
      <c r="J47" s="226"/>
      <c r="K47" s="296"/>
    </row>
    <row r="48" spans="2:11" x14ac:dyDescent="0.25">
      <c r="B48" s="227">
        <v>39142</v>
      </c>
      <c r="C48" s="491">
        <f t="shared" ref="C48:C57" si="7">+C47</f>
        <v>58127.290000000037</v>
      </c>
      <c r="D48" s="486"/>
      <c r="E48" s="536">
        <f t="shared" si="1"/>
        <v>58127.290000000037</v>
      </c>
      <c r="F48" s="536">
        <f t="shared" si="6"/>
        <v>7265.9112500000047</v>
      </c>
      <c r="G48" s="277">
        <f t="shared" si="3"/>
        <v>50861.378750000033</v>
      </c>
      <c r="J48" s="226"/>
      <c r="K48" s="296"/>
    </row>
    <row r="49" spans="2:11" x14ac:dyDescent="0.25">
      <c r="B49" s="227">
        <v>39173</v>
      </c>
      <c r="C49" s="491">
        <f t="shared" si="7"/>
        <v>58127.290000000037</v>
      </c>
      <c r="D49" s="486"/>
      <c r="E49" s="536">
        <f t="shared" si="1"/>
        <v>58127.290000000037</v>
      </c>
      <c r="F49" s="536">
        <f t="shared" si="6"/>
        <v>7265.9112500000047</v>
      </c>
      <c r="G49" s="277">
        <f t="shared" si="3"/>
        <v>50861.378750000033</v>
      </c>
      <c r="J49" s="226"/>
      <c r="K49" s="296"/>
    </row>
    <row r="50" spans="2:11" x14ac:dyDescent="0.25">
      <c r="B50" s="227">
        <v>39203</v>
      </c>
      <c r="C50" s="491">
        <f t="shared" si="7"/>
        <v>58127.290000000037</v>
      </c>
      <c r="D50" s="486"/>
      <c r="E50" s="536">
        <f t="shared" si="1"/>
        <v>58127.290000000037</v>
      </c>
      <c r="F50" s="536">
        <f t="shared" si="6"/>
        <v>7265.9112500000047</v>
      </c>
      <c r="G50" s="277">
        <f t="shared" si="3"/>
        <v>50861.378750000033</v>
      </c>
      <c r="J50" s="226"/>
      <c r="K50" s="296"/>
    </row>
    <row r="51" spans="2:11" x14ac:dyDescent="0.25">
      <c r="B51" s="227">
        <v>39234</v>
      </c>
      <c r="C51" s="491">
        <f t="shared" si="7"/>
        <v>58127.290000000037</v>
      </c>
      <c r="D51" s="486"/>
      <c r="E51" s="536">
        <f t="shared" si="1"/>
        <v>58127.290000000037</v>
      </c>
      <c r="F51" s="536">
        <f t="shared" si="6"/>
        <v>7265.9112500000047</v>
      </c>
      <c r="G51" s="277">
        <f t="shared" si="3"/>
        <v>50861.378750000033</v>
      </c>
      <c r="J51" s="226"/>
      <c r="K51" s="296"/>
    </row>
    <row r="52" spans="2:11" x14ac:dyDescent="0.25">
      <c r="B52" s="227">
        <v>39264</v>
      </c>
      <c r="C52" s="491">
        <f t="shared" si="7"/>
        <v>58127.290000000037</v>
      </c>
      <c r="D52" s="486"/>
      <c r="E52" s="536">
        <f t="shared" si="1"/>
        <v>58127.290000000037</v>
      </c>
      <c r="F52" s="536">
        <f t="shared" si="6"/>
        <v>7265.9112500000047</v>
      </c>
      <c r="G52" s="277">
        <f t="shared" si="3"/>
        <v>50861.378750000033</v>
      </c>
      <c r="J52" s="226"/>
      <c r="K52" s="296"/>
    </row>
    <row r="53" spans="2:11" x14ac:dyDescent="0.25">
      <c r="B53" s="227">
        <v>39295</v>
      </c>
      <c r="C53" s="491">
        <f t="shared" si="7"/>
        <v>58127.290000000037</v>
      </c>
      <c r="D53" s="486"/>
      <c r="E53" s="536">
        <f t="shared" si="1"/>
        <v>58127.290000000037</v>
      </c>
      <c r="F53" s="536">
        <f t="shared" si="6"/>
        <v>7265.9112500000047</v>
      </c>
      <c r="G53" s="277">
        <f t="shared" si="3"/>
        <v>50861.378750000033</v>
      </c>
      <c r="J53" s="226"/>
      <c r="K53" s="296"/>
    </row>
    <row r="54" spans="2:11" x14ac:dyDescent="0.25">
      <c r="B54" s="227">
        <v>39326</v>
      </c>
      <c r="C54" s="491">
        <f t="shared" si="7"/>
        <v>58127.290000000037</v>
      </c>
      <c r="D54" s="486"/>
      <c r="E54" s="536">
        <f t="shared" si="1"/>
        <v>58127.290000000037</v>
      </c>
      <c r="F54" s="536">
        <f t="shared" si="6"/>
        <v>7265.9112500000047</v>
      </c>
      <c r="G54" s="277">
        <f t="shared" si="3"/>
        <v>50861.378750000033</v>
      </c>
      <c r="J54" s="226"/>
      <c r="K54" s="226"/>
    </row>
    <row r="55" spans="2:11" x14ac:dyDescent="0.25">
      <c r="B55" s="227">
        <v>39356</v>
      </c>
      <c r="C55" s="491">
        <f t="shared" si="7"/>
        <v>58127.290000000037</v>
      </c>
      <c r="D55" s="486"/>
      <c r="E55" s="536">
        <f t="shared" si="1"/>
        <v>58127.290000000037</v>
      </c>
      <c r="F55" s="536">
        <f t="shared" si="6"/>
        <v>7265.9112500000047</v>
      </c>
      <c r="G55" s="277">
        <f t="shared" si="3"/>
        <v>50861.378750000033</v>
      </c>
      <c r="J55" s="226"/>
      <c r="K55" s="226"/>
    </row>
    <row r="56" spans="2:11" x14ac:dyDescent="0.25">
      <c r="B56" s="227">
        <v>39387</v>
      </c>
      <c r="C56" s="491">
        <f t="shared" si="7"/>
        <v>58127.290000000037</v>
      </c>
      <c r="D56" s="486">
        <f>+C56</f>
        <v>58127.290000000037</v>
      </c>
      <c r="E56" s="536">
        <f t="shared" si="1"/>
        <v>116254.58000000007</v>
      </c>
      <c r="F56" s="536">
        <f t="shared" si="6"/>
        <v>7265.9112500000047</v>
      </c>
      <c r="G56" s="277">
        <f t="shared" si="3"/>
        <v>108988.66875000007</v>
      </c>
      <c r="J56" s="226"/>
      <c r="K56" s="226"/>
    </row>
    <row r="57" spans="2:11" ht="15.75" thickBot="1" x14ac:dyDescent="0.3">
      <c r="B57" s="232">
        <v>39417</v>
      </c>
      <c r="C57" s="495">
        <f t="shared" si="7"/>
        <v>58127.290000000037</v>
      </c>
      <c r="D57" s="488"/>
      <c r="E57" s="539">
        <f t="shared" si="1"/>
        <v>58127.290000000037</v>
      </c>
      <c r="F57" s="539">
        <f t="shared" si="6"/>
        <v>7265.9112500000047</v>
      </c>
      <c r="G57" s="383">
        <f t="shared" si="3"/>
        <v>50861.378750000033</v>
      </c>
      <c r="J57" s="226"/>
      <c r="K57" s="226"/>
    </row>
    <row r="58" spans="2:11" x14ac:dyDescent="0.25">
      <c r="B58" s="235">
        <v>39448</v>
      </c>
      <c r="C58" s="489">
        <f>+G16</f>
        <v>61434.739999999983</v>
      </c>
      <c r="D58" s="490"/>
      <c r="E58" s="538">
        <f t="shared" si="1"/>
        <v>61434.739999999983</v>
      </c>
      <c r="F58" s="538">
        <f t="shared" si="6"/>
        <v>7679.3424999999979</v>
      </c>
      <c r="G58" s="479">
        <f t="shared" si="3"/>
        <v>53755.397499999985</v>
      </c>
      <c r="J58" s="226"/>
      <c r="K58" s="226"/>
    </row>
    <row r="59" spans="2:11" x14ac:dyDescent="0.25">
      <c r="B59" s="227">
        <v>39479</v>
      </c>
      <c r="C59" s="491">
        <f>+C58</f>
        <v>61434.739999999983</v>
      </c>
      <c r="D59" s="486"/>
      <c r="E59" s="536">
        <f t="shared" si="1"/>
        <v>61434.739999999983</v>
      </c>
      <c r="F59" s="536">
        <f t="shared" si="6"/>
        <v>7679.3424999999979</v>
      </c>
      <c r="G59" s="277">
        <f t="shared" si="3"/>
        <v>53755.397499999985</v>
      </c>
      <c r="J59" s="226"/>
      <c r="K59" s="226"/>
    </row>
    <row r="60" spans="2:11" x14ac:dyDescent="0.25">
      <c r="B60" s="227">
        <v>39508</v>
      </c>
      <c r="C60" s="491">
        <f t="shared" ref="C60:C69" si="8">+C59</f>
        <v>61434.739999999983</v>
      </c>
      <c r="D60" s="486"/>
      <c r="E60" s="536">
        <f t="shared" si="1"/>
        <v>61434.739999999983</v>
      </c>
      <c r="F60" s="536">
        <f t="shared" si="6"/>
        <v>7679.3424999999979</v>
      </c>
      <c r="G60" s="277">
        <f t="shared" si="3"/>
        <v>53755.397499999985</v>
      </c>
      <c r="J60" s="226"/>
      <c r="K60" s="226"/>
    </row>
    <row r="61" spans="2:11" x14ac:dyDescent="0.25">
      <c r="B61" s="227">
        <v>39539</v>
      </c>
      <c r="C61" s="491">
        <f t="shared" si="8"/>
        <v>61434.739999999983</v>
      </c>
      <c r="D61" s="486"/>
      <c r="E61" s="536">
        <f t="shared" si="1"/>
        <v>61434.739999999983</v>
      </c>
      <c r="F61" s="536">
        <f t="shared" si="6"/>
        <v>7679.3424999999979</v>
      </c>
      <c r="G61" s="277">
        <f t="shared" si="3"/>
        <v>53755.397499999985</v>
      </c>
      <c r="J61" s="226"/>
      <c r="K61" s="226"/>
    </row>
    <row r="62" spans="2:11" x14ac:dyDescent="0.25">
      <c r="B62" s="227">
        <v>39569</v>
      </c>
      <c r="C62" s="491">
        <f t="shared" si="8"/>
        <v>61434.739999999983</v>
      </c>
      <c r="D62" s="486"/>
      <c r="E62" s="536">
        <f t="shared" si="1"/>
        <v>61434.739999999983</v>
      </c>
      <c r="F62" s="536">
        <f t="shared" si="6"/>
        <v>7679.3424999999979</v>
      </c>
      <c r="G62" s="277">
        <f t="shared" si="3"/>
        <v>53755.397499999985</v>
      </c>
      <c r="J62" s="226"/>
      <c r="K62" s="226"/>
    </row>
    <row r="63" spans="2:11" x14ac:dyDescent="0.25">
      <c r="B63" s="227">
        <v>39600</v>
      </c>
      <c r="C63" s="491">
        <f t="shared" si="8"/>
        <v>61434.739999999983</v>
      </c>
      <c r="D63" s="486"/>
      <c r="E63" s="536">
        <f t="shared" si="1"/>
        <v>61434.739999999983</v>
      </c>
      <c r="F63" s="536">
        <f t="shared" si="6"/>
        <v>7679.3424999999979</v>
      </c>
      <c r="G63" s="277">
        <f t="shared" si="3"/>
        <v>53755.397499999985</v>
      </c>
      <c r="J63" s="226"/>
      <c r="K63" s="226"/>
    </row>
    <row r="64" spans="2:11" x14ac:dyDescent="0.25">
      <c r="B64" s="227">
        <v>39630</v>
      </c>
      <c r="C64" s="491">
        <f t="shared" si="8"/>
        <v>61434.739999999983</v>
      </c>
      <c r="D64" s="486"/>
      <c r="E64" s="536">
        <f t="shared" si="1"/>
        <v>61434.739999999983</v>
      </c>
      <c r="F64" s="536">
        <f t="shared" si="6"/>
        <v>7679.3424999999979</v>
      </c>
      <c r="G64" s="277">
        <f t="shared" si="3"/>
        <v>53755.397499999985</v>
      </c>
      <c r="J64" s="226"/>
      <c r="K64" s="226"/>
    </row>
    <row r="65" spans="2:11" ht="15.75" thickBot="1" x14ac:dyDescent="0.3">
      <c r="B65" s="227">
        <v>39661</v>
      </c>
      <c r="C65" s="491">
        <f t="shared" si="8"/>
        <v>61434.739999999983</v>
      </c>
      <c r="D65" s="486"/>
      <c r="E65" s="536">
        <f t="shared" si="1"/>
        <v>61434.739999999983</v>
      </c>
      <c r="F65" s="536">
        <f t="shared" si="6"/>
        <v>7679.3424999999979</v>
      </c>
      <c r="G65" s="277">
        <f t="shared" si="3"/>
        <v>53755.397499999985</v>
      </c>
      <c r="J65" s="226"/>
      <c r="K65" s="226"/>
    </row>
    <row r="66" spans="2:11" ht="15" customHeight="1" x14ac:dyDescent="0.25">
      <c r="B66" s="227">
        <v>39692</v>
      </c>
      <c r="C66" s="491">
        <f t="shared" si="8"/>
        <v>61434.739999999983</v>
      </c>
      <c r="D66" s="486"/>
      <c r="E66" s="536">
        <f t="shared" si="1"/>
        <v>61434.739999999983</v>
      </c>
      <c r="F66" s="536">
        <f t="shared" si="6"/>
        <v>7679.3424999999979</v>
      </c>
      <c r="G66" s="277">
        <f t="shared" si="3"/>
        <v>53755.397499999985</v>
      </c>
      <c r="H66" s="638" t="s">
        <v>1757</v>
      </c>
      <c r="I66" s="638"/>
      <c r="J66" s="639"/>
      <c r="K66" s="226"/>
    </row>
    <row r="67" spans="2:11" ht="15" customHeight="1" thickBot="1" x14ac:dyDescent="0.3">
      <c r="B67" s="227">
        <v>39722</v>
      </c>
      <c r="C67" s="491">
        <f t="shared" si="8"/>
        <v>61434.739999999983</v>
      </c>
      <c r="D67" s="486"/>
      <c r="E67" s="536">
        <f t="shared" si="1"/>
        <v>61434.739999999983</v>
      </c>
      <c r="F67" s="536">
        <f t="shared" si="6"/>
        <v>7679.3424999999979</v>
      </c>
      <c r="G67" s="277">
        <f t="shared" si="3"/>
        <v>53755.397499999985</v>
      </c>
      <c r="H67" s="641"/>
      <c r="I67" s="641"/>
      <c r="J67" s="642"/>
      <c r="K67" s="226"/>
    </row>
    <row r="68" spans="2:11" ht="15.75" thickBot="1" x14ac:dyDescent="0.3">
      <c r="B68" s="227">
        <v>39753</v>
      </c>
      <c r="C68" s="491">
        <f t="shared" si="8"/>
        <v>61434.739999999983</v>
      </c>
      <c r="D68" s="486">
        <f>+C68</f>
        <v>61434.739999999983</v>
      </c>
      <c r="E68" s="536">
        <f t="shared" si="1"/>
        <v>122869.47999999997</v>
      </c>
      <c r="F68" s="536">
        <f>+C68*12%</f>
        <v>7372.1687999999976</v>
      </c>
      <c r="G68" s="277">
        <f t="shared" si="3"/>
        <v>115497.31119999997</v>
      </c>
      <c r="H68" s="534" t="s">
        <v>1751</v>
      </c>
      <c r="I68" s="499" t="s">
        <v>1752</v>
      </c>
      <c r="J68" s="500" t="s">
        <v>1753</v>
      </c>
      <c r="K68" s="226"/>
    </row>
    <row r="69" spans="2:11" ht="15.75" thickBot="1" x14ac:dyDescent="0.3">
      <c r="B69" s="279">
        <v>39783</v>
      </c>
      <c r="C69" s="492">
        <f t="shared" si="8"/>
        <v>61434.739999999983</v>
      </c>
      <c r="D69" s="493"/>
      <c r="E69" s="540">
        <f t="shared" si="1"/>
        <v>61434.739999999983</v>
      </c>
      <c r="F69" s="540">
        <f t="shared" ref="F69:F128" si="9">+C69*12%</f>
        <v>7372.1687999999976</v>
      </c>
      <c r="G69" s="515">
        <f t="shared" si="3"/>
        <v>54062.571199999984</v>
      </c>
      <c r="H69" s="535">
        <f>SUM(C30:C67)+((C68/30*5))</f>
        <v>2201977.5633333321</v>
      </c>
      <c r="I69" s="497">
        <f>SUM(D30:D56)+((D68/30*5))</f>
        <v>177062.62333333332</v>
      </c>
      <c r="J69" s="498">
        <f>SUM(H69:I69)</f>
        <v>2379040.1866666656</v>
      </c>
      <c r="K69" s="226"/>
    </row>
    <row r="70" spans="2:11" x14ac:dyDescent="0.25">
      <c r="B70" s="221">
        <v>39814</v>
      </c>
      <c r="C70" s="494">
        <f>+G17</f>
        <v>66146.770000000019</v>
      </c>
      <c r="D70" s="484"/>
      <c r="E70" s="537">
        <f t="shared" si="1"/>
        <v>66146.770000000019</v>
      </c>
      <c r="F70" s="537">
        <f t="shared" si="9"/>
        <v>7937.6124000000018</v>
      </c>
      <c r="G70" s="382">
        <f t="shared" si="3"/>
        <v>58209.15760000002</v>
      </c>
      <c r="J70" s="226"/>
      <c r="K70" s="226"/>
    </row>
    <row r="71" spans="2:11" x14ac:dyDescent="0.25">
      <c r="B71" s="227">
        <v>39845</v>
      </c>
      <c r="C71" s="491">
        <f>+C70</f>
        <v>66146.770000000019</v>
      </c>
      <c r="D71" s="486"/>
      <c r="E71" s="536">
        <f t="shared" si="1"/>
        <v>66146.770000000019</v>
      </c>
      <c r="F71" s="536">
        <f t="shared" si="9"/>
        <v>7937.6124000000018</v>
      </c>
      <c r="G71" s="277">
        <f t="shared" si="3"/>
        <v>58209.15760000002</v>
      </c>
      <c r="J71" s="226"/>
      <c r="K71" s="226"/>
    </row>
    <row r="72" spans="2:11" x14ac:dyDescent="0.25">
      <c r="B72" s="227">
        <v>39873</v>
      </c>
      <c r="C72" s="491">
        <f t="shared" ref="C72:C81" si="10">+C71</f>
        <v>66146.770000000019</v>
      </c>
      <c r="D72" s="486"/>
      <c r="E72" s="536">
        <f t="shared" si="1"/>
        <v>66146.770000000019</v>
      </c>
      <c r="F72" s="536">
        <f t="shared" si="9"/>
        <v>7937.6124000000018</v>
      </c>
      <c r="G72" s="277">
        <f t="shared" si="3"/>
        <v>58209.15760000002</v>
      </c>
      <c r="J72" s="226"/>
      <c r="K72" s="226"/>
    </row>
    <row r="73" spans="2:11" x14ac:dyDescent="0.25">
      <c r="B73" s="227">
        <v>39904</v>
      </c>
      <c r="C73" s="491">
        <f t="shared" si="10"/>
        <v>66146.770000000019</v>
      </c>
      <c r="D73" s="486"/>
      <c r="E73" s="536">
        <f t="shared" si="1"/>
        <v>66146.770000000019</v>
      </c>
      <c r="F73" s="536">
        <f t="shared" si="9"/>
        <v>7937.6124000000018</v>
      </c>
      <c r="G73" s="277">
        <f t="shared" si="3"/>
        <v>58209.15760000002</v>
      </c>
      <c r="J73" s="226"/>
      <c r="K73" s="226"/>
    </row>
    <row r="74" spans="2:11" x14ac:dyDescent="0.25">
      <c r="B74" s="227">
        <v>39934</v>
      </c>
      <c r="C74" s="491">
        <f t="shared" si="10"/>
        <v>66146.770000000019</v>
      </c>
      <c r="D74" s="486"/>
      <c r="E74" s="536">
        <f t="shared" si="1"/>
        <v>66146.770000000019</v>
      </c>
      <c r="F74" s="536">
        <f t="shared" si="9"/>
        <v>7937.6124000000018</v>
      </c>
      <c r="G74" s="277">
        <f t="shared" si="3"/>
        <v>58209.15760000002</v>
      </c>
      <c r="J74" s="226"/>
      <c r="K74" s="226"/>
    </row>
    <row r="75" spans="2:11" x14ac:dyDescent="0.25">
      <c r="B75" s="227">
        <v>39965</v>
      </c>
      <c r="C75" s="491">
        <f t="shared" si="10"/>
        <v>66146.770000000019</v>
      </c>
      <c r="D75" s="486"/>
      <c r="E75" s="536">
        <f t="shared" si="1"/>
        <v>66146.770000000019</v>
      </c>
      <c r="F75" s="536">
        <f t="shared" si="9"/>
        <v>7937.6124000000018</v>
      </c>
      <c r="G75" s="277">
        <f t="shared" si="3"/>
        <v>58209.15760000002</v>
      </c>
      <c r="J75" s="226"/>
      <c r="K75" s="226"/>
    </row>
    <row r="76" spans="2:11" x14ac:dyDescent="0.25">
      <c r="B76" s="227">
        <v>39995</v>
      </c>
      <c r="C76" s="491">
        <f t="shared" si="10"/>
        <v>66146.770000000019</v>
      </c>
      <c r="D76" s="486"/>
      <c r="E76" s="536">
        <f t="shared" si="1"/>
        <v>66146.770000000019</v>
      </c>
      <c r="F76" s="536">
        <f t="shared" si="9"/>
        <v>7937.6124000000018</v>
      </c>
      <c r="G76" s="277">
        <f t="shared" si="3"/>
        <v>58209.15760000002</v>
      </c>
      <c r="J76" s="226"/>
      <c r="K76" s="226"/>
    </row>
    <row r="77" spans="2:11" x14ac:dyDescent="0.25">
      <c r="B77" s="227">
        <v>40026</v>
      </c>
      <c r="C77" s="491">
        <f t="shared" si="10"/>
        <v>66146.770000000019</v>
      </c>
      <c r="D77" s="486"/>
      <c r="E77" s="536">
        <f t="shared" si="1"/>
        <v>66146.770000000019</v>
      </c>
      <c r="F77" s="536">
        <f t="shared" si="9"/>
        <v>7937.6124000000018</v>
      </c>
      <c r="G77" s="277">
        <f t="shared" si="3"/>
        <v>58209.15760000002</v>
      </c>
      <c r="J77" s="226"/>
      <c r="K77" s="226"/>
    </row>
    <row r="78" spans="2:11" x14ac:dyDescent="0.25">
      <c r="B78" s="227">
        <v>40057</v>
      </c>
      <c r="C78" s="491">
        <f t="shared" si="10"/>
        <v>66146.770000000019</v>
      </c>
      <c r="D78" s="486"/>
      <c r="E78" s="536">
        <f t="shared" si="1"/>
        <v>66146.770000000019</v>
      </c>
      <c r="F78" s="536">
        <f t="shared" si="9"/>
        <v>7937.6124000000018</v>
      </c>
      <c r="G78" s="277">
        <f t="shared" si="3"/>
        <v>58209.15760000002</v>
      </c>
      <c r="J78" s="226"/>
      <c r="K78" s="226"/>
    </row>
    <row r="79" spans="2:11" x14ac:dyDescent="0.25">
      <c r="B79" s="227">
        <v>40087</v>
      </c>
      <c r="C79" s="491">
        <f t="shared" si="10"/>
        <v>66146.770000000019</v>
      </c>
      <c r="D79" s="486"/>
      <c r="E79" s="536">
        <f t="shared" si="1"/>
        <v>66146.770000000019</v>
      </c>
      <c r="F79" s="536">
        <f t="shared" si="9"/>
        <v>7937.6124000000018</v>
      </c>
      <c r="G79" s="277">
        <f t="shared" si="3"/>
        <v>58209.15760000002</v>
      </c>
      <c r="J79" s="226"/>
      <c r="K79" s="226"/>
    </row>
    <row r="80" spans="2:11" x14ac:dyDescent="0.25">
      <c r="B80" s="227">
        <v>40118</v>
      </c>
      <c r="C80" s="491">
        <f t="shared" si="10"/>
        <v>66146.770000000019</v>
      </c>
      <c r="D80" s="486">
        <f>+C80</f>
        <v>66146.770000000019</v>
      </c>
      <c r="E80" s="536">
        <f t="shared" si="1"/>
        <v>132293.54000000004</v>
      </c>
      <c r="F80" s="536">
        <f t="shared" si="9"/>
        <v>7937.6124000000018</v>
      </c>
      <c r="G80" s="277">
        <f t="shared" si="3"/>
        <v>124355.92760000004</v>
      </c>
      <c r="J80" s="226"/>
      <c r="K80" s="226"/>
    </row>
    <row r="81" spans="2:11" ht="15.75" thickBot="1" x14ac:dyDescent="0.3">
      <c r="B81" s="232">
        <v>40148</v>
      </c>
      <c r="C81" s="495">
        <f t="shared" si="10"/>
        <v>66146.770000000019</v>
      </c>
      <c r="D81" s="488"/>
      <c r="E81" s="539">
        <f t="shared" si="1"/>
        <v>66146.770000000019</v>
      </c>
      <c r="F81" s="539">
        <f t="shared" si="9"/>
        <v>7937.6124000000018</v>
      </c>
      <c r="G81" s="383">
        <f t="shared" si="3"/>
        <v>58209.15760000002</v>
      </c>
      <c r="J81" s="226"/>
      <c r="K81" s="226"/>
    </row>
    <row r="82" spans="2:11" x14ac:dyDescent="0.25">
      <c r="B82" s="235">
        <v>40179</v>
      </c>
      <c r="C82" s="489">
        <f>+G18</f>
        <v>67469.709999999963</v>
      </c>
      <c r="D82" s="490"/>
      <c r="E82" s="538">
        <f t="shared" si="1"/>
        <v>67469.709999999963</v>
      </c>
      <c r="F82" s="538">
        <f t="shared" si="9"/>
        <v>8096.3651999999956</v>
      </c>
      <c r="G82" s="479">
        <f t="shared" si="3"/>
        <v>59373.34479999997</v>
      </c>
      <c r="J82" s="226"/>
      <c r="K82" s="226"/>
    </row>
    <row r="83" spans="2:11" x14ac:dyDescent="0.25">
      <c r="B83" s="227">
        <v>40210</v>
      </c>
      <c r="C83" s="491">
        <f>+C82</f>
        <v>67469.709999999963</v>
      </c>
      <c r="D83" s="486"/>
      <c r="E83" s="536">
        <f t="shared" si="1"/>
        <v>67469.709999999963</v>
      </c>
      <c r="F83" s="536">
        <f t="shared" si="9"/>
        <v>8096.3651999999956</v>
      </c>
      <c r="G83" s="277">
        <f t="shared" si="3"/>
        <v>59373.34479999997</v>
      </c>
      <c r="J83" s="226"/>
      <c r="K83" s="226"/>
    </row>
    <row r="84" spans="2:11" x14ac:dyDescent="0.25">
      <c r="B84" s="227">
        <v>40238</v>
      </c>
      <c r="C84" s="491">
        <f t="shared" ref="C84:C93" si="11">+C83</f>
        <v>67469.709999999963</v>
      </c>
      <c r="D84" s="486"/>
      <c r="E84" s="536">
        <f t="shared" si="1"/>
        <v>67469.709999999963</v>
      </c>
      <c r="F84" s="536">
        <f t="shared" si="9"/>
        <v>8096.3651999999956</v>
      </c>
      <c r="G84" s="277">
        <f t="shared" si="3"/>
        <v>59373.34479999997</v>
      </c>
      <c r="J84" s="226"/>
      <c r="K84" s="226"/>
    </row>
    <row r="85" spans="2:11" x14ac:dyDescent="0.25">
      <c r="B85" s="227">
        <v>40269</v>
      </c>
      <c r="C85" s="491">
        <f t="shared" si="11"/>
        <v>67469.709999999963</v>
      </c>
      <c r="D85" s="486"/>
      <c r="E85" s="536">
        <f t="shared" si="1"/>
        <v>67469.709999999963</v>
      </c>
      <c r="F85" s="536">
        <f t="shared" si="9"/>
        <v>8096.3651999999956</v>
      </c>
      <c r="G85" s="277">
        <f t="shared" si="3"/>
        <v>59373.34479999997</v>
      </c>
      <c r="J85" s="226"/>
      <c r="K85" s="226"/>
    </row>
    <row r="86" spans="2:11" x14ac:dyDescent="0.25">
      <c r="B86" s="227">
        <v>40299</v>
      </c>
      <c r="C86" s="491">
        <f t="shared" si="11"/>
        <v>67469.709999999963</v>
      </c>
      <c r="D86" s="486"/>
      <c r="E86" s="536">
        <f t="shared" si="1"/>
        <v>67469.709999999963</v>
      </c>
      <c r="F86" s="536">
        <f t="shared" si="9"/>
        <v>8096.3651999999956</v>
      </c>
      <c r="G86" s="277">
        <f t="shared" si="3"/>
        <v>59373.34479999997</v>
      </c>
      <c r="J86" s="226"/>
      <c r="K86" s="226"/>
    </row>
    <row r="87" spans="2:11" x14ac:dyDescent="0.25">
      <c r="B87" s="227">
        <v>40330</v>
      </c>
      <c r="C87" s="491">
        <f t="shared" si="11"/>
        <v>67469.709999999963</v>
      </c>
      <c r="D87" s="486"/>
      <c r="E87" s="536">
        <f t="shared" si="1"/>
        <v>67469.709999999963</v>
      </c>
      <c r="F87" s="536">
        <f t="shared" si="9"/>
        <v>8096.3651999999956</v>
      </c>
      <c r="G87" s="277">
        <f t="shared" si="3"/>
        <v>59373.34479999997</v>
      </c>
      <c r="J87" s="226"/>
      <c r="K87" s="226"/>
    </row>
    <row r="88" spans="2:11" x14ac:dyDescent="0.25">
      <c r="B88" s="227">
        <v>40360</v>
      </c>
      <c r="C88" s="491">
        <f t="shared" si="11"/>
        <v>67469.709999999963</v>
      </c>
      <c r="D88" s="486"/>
      <c r="E88" s="536">
        <f t="shared" si="1"/>
        <v>67469.709999999963</v>
      </c>
      <c r="F88" s="536">
        <f t="shared" si="9"/>
        <v>8096.3651999999956</v>
      </c>
      <c r="G88" s="277">
        <f t="shared" si="3"/>
        <v>59373.34479999997</v>
      </c>
      <c r="J88" s="226"/>
      <c r="K88" s="226"/>
    </row>
    <row r="89" spans="2:11" x14ac:dyDescent="0.25">
      <c r="B89" s="227">
        <v>40391</v>
      </c>
      <c r="C89" s="491">
        <f t="shared" si="11"/>
        <v>67469.709999999963</v>
      </c>
      <c r="D89" s="486"/>
      <c r="E89" s="536">
        <f t="shared" si="1"/>
        <v>67469.709999999963</v>
      </c>
      <c r="F89" s="536">
        <f t="shared" si="9"/>
        <v>8096.3651999999956</v>
      </c>
      <c r="G89" s="277">
        <f t="shared" si="3"/>
        <v>59373.34479999997</v>
      </c>
      <c r="J89" s="226"/>
      <c r="K89" s="226"/>
    </row>
    <row r="90" spans="2:11" x14ac:dyDescent="0.25">
      <c r="B90" s="227">
        <v>40422</v>
      </c>
      <c r="C90" s="491">
        <f t="shared" si="11"/>
        <v>67469.709999999963</v>
      </c>
      <c r="D90" s="486"/>
      <c r="E90" s="536">
        <f t="shared" si="1"/>
        <v>67469.709999999963</v>
      </c>
      <c r="F90" s="536">
        <f t="shared" si="9"/>
        <v>8096.3651999999956</v>
      </c>
      <c r="G90" s="277">
        <f t="shared" si="3"/>
        <v>59373.34479999997</v>
      </c>
      <c r="J90" s="226"/>
      <c r="K90" s="226"/>
    </row>
    <row r="91" spans="2:11" x14ac:dyDescent="0.25">
      <c r="B91" s="227">
        <v>40452</v>
      </c>
      <c r="C91" s="491">
        <f t="shared" si="11"/>
        <v>67469.709999999963</v>
      </c>
      <c r="D91" s="486"/>
      <c r="E91" s="536">
        <f t="shared" si="1"/>
        <v>67469.709999999963</v>
      </c>
      <c r="F91" s="536">
        <f t="shared" si="9"/>
        <v>8096.3651999999956</v>
      </c>
      <c r="G91" s="277">
        <f t="shared" si="3"/>
        <v>59373.34479999997</v>
      </c>
      <c r="J91" s="226"/>
      <c r="K91" s="226"/>
    </row>
    <row r="92" spans="2:11" x14ac:dyDescent="0.25">
      <c r="B92" s="227">
        <v>40483</v>
      </c>
      <c r="C92" s="491">
        <f t="shared" si="11"/>
        <v>67469.709999999963</v>
      </c>
      <c r="D92" s="486">
        <f>+C92</f>
        <v>67469.709999999963</v>
      </c>
      <c r="E92" s="536">
        <f t="shared" si="1"/>
        <v>134939.41999999993</v>
      </c>
      <c r="F92" s="536">
        <f t="shared" si="9"/>
        <v>8096.3651999999956</v>
      </c>
      <c r="G92" s="277">
        <f t="shared" si="3"/>
        <v>126843.05479999993</v>
      </c>
      <c r="J92" s="226"/>
      <c r="K92" s="226"/>
    </row>
    <row r="93" spans="2:11" ht="15.75" thickBot="1" x14ac:dyDescent="0.3">
      <c r="B93" s="279">
        <v>40513</v>
      </c>
      <c r="C93" s="492">
        <f t="shared" si="11"/>
        <v>67469.709999999963</v>
      </c>
      <c r="D93" s="493"/>
      <c r="E93" s="540">
        <f t="shared" si="1"/>
        <v>67469.709999999963</v>
      </c>
      <c r="F93" s="540">
        <f t="shared" si="9"/>
        <v>8096.3651999999956</v>
      </c>
      <c r="G93" s="515">
        <f t="shared" si="3"/>
        <v>59373.34479999997</v>
      </c>
      <c r="J93" s="226"/>
      <c r="K93" s="226"/>
    </row>
    <row r="94" spans="2:11" x14ac:dyDescent="0.25">
      <c r="B94" s="221">
        <v>40544</v>
      </c>
      <c r="C94" s="494">
        <f>+G19</f>
        <v>69608.5</v>
      </c>
      <c r="D94" s="484"/>
      <c r="E94" s="537">
        <f t="shared" si="1"/>
        <v>69608.5</v>
      </c>
      <c r="F94" s="537">
        <f t="shared" si="9"/>
        <v>8353.02</v>
      </c>
      <c r="G94" s="382">
        <f t="shared" si="3"/>
        <v>61255.479999999996</v>
      </c>
      <c r="J94" s="226"/>
      <c r="K94" s="226"/>
    </row>
    <row r="95" spans="2:11" x14ac:dyDescent="0.25">
      <c r="B95" s="227">
        <v>40575</v>
      </c>
      <c r="C95" s="491">
        <f>+C94</f>
        <v>69608.5</v>
      </c>
      <c r="D95" s="486"/>
      <c r="E95" s="536">
        <f t="shared" ref="E95:E128" si="12">SUM(C95:D95)</f>
        <v>69608.5</v>
      </c>
      <c r="F95" s="536">
        <f t="shared" si="9"/>
        <v>8353.02</v>
      </c>
      <c r="G95" s="277">
        <f t="shared" ref="G95:G131" si="13">+E95-F95</f>
        <v>61255.479999999996</v>
      </c>
      <c r="J95" s="226"/>
      <c r="K95" s="226"/>
    </row>
    <row r="96" spans="2:11" x14ac:dyDescent="0.25">
      <c r="B96" s="227">
        <v>40603</v>
      </c>
      <c r="C96" s="491">
        <f t="shared" ref="C96:C105" si="14">+C95</f>
        <v>69608.5</v>
      </c>
      <c r="D96" s="486"/>
      <c r="E96" s="536">
        <f t="shared" si="12"/>
        <v>69608.5</v>
      </c>
      <c r="F96" s="536">
        <f t="shared" si="9"/>
        <v>8353.02</v>
      </c>
      <c r="G96" s="277">
        <f t="shared" si="13"/>
        <v>61255.479999999996</v>
      </c>
      <c r="J96" s="226"/>
      <c r="K96" s="226"/>
    </row>
    <row r="97" spans="2:11" x14ac:dyDescent="0.25">
      <c r="B97" s="227">
        <v>40634</v>
      </c>
      <c r="C97" s="491">
        <f t="shared" si="14"/>
        <v>69608.5</v>
      </c>
      <c r="D97" s="486"/>
      <c r="E97" s="536">
        <f t="shared" si="12"/>
        <v>69608.5</v>
      </c>
      <c r="F97" s="536">
        <f t="shared" si="9"/>
        <v>8353.02</v>
      </c>
      <c r="G97" s="277">
        <f t="shared" si="13"/>
        <v>61255.479999999996</v>
      </c>
      <c r="J97" s="226"/>
      <c r="K97" s="226"/>
    </row>
    <row r="98" spans="2:11" x14ac:dyDescent="0.25">
      <c r="B98" s="227">
        <v>40664</v>
      </c>
      <c r="C98" s="491">
        <f t="shared" si="14"/>
        <v>69608.5</v>
      </c>
      <c r="D98" s="486"/>
      <c r="E98" s="536">
        <f t="shared" si="12"/>
        <v>69608.5</v>
      </c>
      <c r="F98" s="536">
        <f t="shared" si="9"/>
        <v>8353.02</v>
      </c>
      <c r="G98" s="277">
        <f t="shared" si="13"/>
        <v>61255.479999999996</v>
      </c>
      <c r="J98" s="226"/>
      <c r="K98" s="226"/>
    </row>
    <row r="99" spans="2:11" x14ac:dyDescent="0.25">
      <c r="B99" s="227">
        <v>40695</v>
      </c>
      <c r="C99" s="491">
        <f t="shared" si="14"/>
        <v>69608.5</v>
      </c>
      <c r="D99" s="486"/>
      <c r="E99" s="536">
        <f t="shared" si="12"/>
        <v>69608.5</v>
      </c>
      <c r="F99" s="536">
        <f t="shared" si="9"/>
        <v>8353.02</v>
      </c>
      <c r="G99" s="277">
        <f t="shared" si="13"/>
        <v>61255.479999999996</v>
      </c>
      <c r="J99" s="226"/>
      <c r="K99" s="226"/>
    </row>
    <row r="100" spans="2:11" x14ac:dyDescent="0.25">
      <c r="B100" s="227">
        <v>40725</v>
      </c>
      <c r="C100" s="491">
        <f t="shared" si="14"/>
        <v>69608.5</v>
      </c>
      <c r="D100" s="486"/>
      <c r="E100" s="536">
        <f t="shared" si="12"/>
        <v>69608.5</v>
      </c>
      <c r="F100" s="536">
        <f t="shared" si="9"/>
        <v>8353.02</v>
      </c>
      <c r="G100" s="277">
        <f t="shared" si="13"/>
        <v>61255.479999999996</v>
      </c>
      <c r="J100" s="226"/>
      <c r="K100" s="226"/>
    </row>
    <row r="101" spans="2:11" x14ac:dyDescent="0.25">
      <c r="B101" s="227">
        <v>40756</v>
      </c>
      <c r="C101" s="491">
        <f t="shared" si="14"/>
        <v>69608.5</v>
      </c>
      <c r="D101" s="486"/>
      <c r="E101" s="536">
        <f t="shared" si="12"/>
        <v>69608.5</v>
      </c>
      <c r="F101" s="536">
        <f t="shared" si="9"/>
        <v>8353.02</v>
      </c>
      <c r="G101" s="277">
        <f t="shared" si="13"/>
        <v>61255.479999999996</v>
      </c>
      <c r="J101" s="226"/>
      <c r="K101" s="226"/>
    </row>
    <row r="102" spans="2:11" x14ac:dyDescent="0.25">
      <c r="B102" s="227">
        <v>40787</v>
      </c>
      <c r="C102" s="491">
        <f t="shared" si="14"/>
        <v>69608.5</v>
      </c>
      <c r="D102" s="486"/>
      <c r="E102" s="536">
        <f t="shared" si="12"/>
        <v>69608.5</v>
      </c>
      <c r="F102" s="536">
        <f t="shared" si="9"/>
        <v>8353.02</v>
      </c>
      <c r="G102" s="277">
        <f t="shared" si="13"/>
        <v>61255.479999999996</v>
      </c>
      <c r="J102" s="226"/>
      <c r="K102" s="226"/>
    </row>
    <row r="103" spans="2:11" x14ac:dyDescent="0.25">
      <c r="B103" s="227">
        <v>40817</v>
      </c>
      <c r="C103" s="491">
        <f t="shared" si="14"/>
        <v>69608.5</v>
      </c>
      <c r="D103" s="486"/>
      <c r="E103" s="536">
        <f t="shared" si="12"/>
        <v>69608.5</v>
      </c>
      <c r="F103" s="536">
        <f t="shared" si="9"/>
        <v>8353.02</v>
      </c>
      <c r="G103" s="277">
        <f t="shared" si="13"/>
        <v>61255.479999999996</v>
      </c>
      <c r="J103" s="226"/>
      <c r="K103" s="226"/>
    </row>
    <row r="104" spans="2:11" x14ac:dyDescent="0.25">
      <c r="B104" s="227">
        <v>40848</v>
      </c>
      <c r="C104" s="491">
        <f t="shared" si="14"/>
        <v>69608.5</v>
      </c>
      <c r="D104" s="486">
        <f>+C104</f>
        <v>69608.5</v>
      </c>
      <c r="E104" s="536">
        <f t="shared" si="12"/>
        <v>139217</v>
      </c>
      <c r="F104" s="536">
        <f t="shared" si="9"/>
        <v>8353.02</v>
      </c>
      <c r="G104" s="277">
        <f t="shared" si="13"/>
        <v>130863.98</v>
      </c>
      <c r="J104" s="226"/>
      <c r="K104" s="226"/>
    </row>
    <row r="105" spans="2:11" ht="15.75" thickBot="1" x14ac:dyDescent="0.3">
      <c r="B105" s="232">
        <v>40878</v>
      </c>
      <c r="C105" s="495">
        <f t="shared" si="14"/>
        <v>69608.5</v>
      </c>
      <c r="D105" s="488"/>
      <c r="E105" s="539">
        <f t="shared" si="12"/>
        <v>69608.5</v>
      </c>
      <c r="F105" s="539">
        <f t="shared" si="9"/>
        <v>8353.02</v>
      </c>
      <c r="G105" s="383">
        <f t="shared" si="13"/>
        <v>61255.479999999996</v>
      </c>
      <c r="J105" s="226"/>
      <c r="K105" s="226"/>
    </row>
    <row r="106" spans="2:11" x14ac:dyDescent="0.25">
      <c r="B106" s="235">
        <v>40909</v>
      </c>
      <c r="C106" s="489">
        <f>+G20</f>
        <v>72204.89000000013</v>
      </c>
      <c r="D106" s="490"/>
      <c r="E106" s="538">
        <f t="shared" si="12"/>
        <v>72204.89000000013</v>
      </c>
      <c r="F106" s="538">
        <f t="shared" si="9"/>
        <v>8664.5868000000155</v>
      </c>
      <c r="G106" s="479">
        <f t="shared" si="13"/>
        <v>63540.303200000111</v>
      </c>
      <c r="J106" s="226"/>
      <c r="K106" s="226"/>
    </row>
    <row r="107" spans="2:11" x14ac:dyDescent="0.25">
      <c r="B107" s="227">
        <v>40940</v>
      </c>
      <c r="C107" s="491">
        <f>+C106</f>
        <v>72204.89000000013</v>
      </c>
      <c r="D107" s="486"/>
      <c r="E107" s="536">
        <f t="shared" si="12"/>
        <v>72204.89000000013</v>
      </c>
      <c r="F107" s="536">
        <f t="shared" si="9"/>
        <v>8664.5868000000155</v>
      </c>
      <c r="G107" s="277">
        <f t="shared" si="13"/>
        <v>63540.303200000111</v>
      </c>
      <c r="J107" s="226"/>
      <c r="K107" s="226"/>
    </row>
    <row r="108" spans="2:11" x14ac:dyDescent="0.25">
      <c r="B108" s="227">
        <v>40969</v>
      </c>
      <c r="C108" s="491">
        <f t="shared" ref="C108:C117" si="15">+C107</f>
        <v>72204.89000000013</v>
      </c>
      <c r="D108" s="486"/>
      <c r="E108" s="536">
        <f t="shared" si="12"/>
        <v>72204.89000000013</v>
      </c>
      <c r="F108" s="536">
        <f t="shared" si="9"/>
        <v>8664.5868000000155</v>
      </c>
      <c r="G108" s="277">
        <f t="shared" si="13"/>
        <v>63540.303200000111</v>
      </c>
      <c r="J108" s="226"/>
      <c r="K108" s="226"/>
    </row>
    <row r="109" spans="2:11" x14ac:dyDescent="0.25">
      <c r="B109" s="227">
        <v>41000</v>
      </c>
      <c r="C109" s="491">
        <f t="shared" si="15"/>
        <v>72204.89000000013</v>
      </c>
      <c r="D109" s="486"/>
      <c r="E109" s="536">
        <f t="shared" si="12"/>
        <v>72204.89000000013</v>
      </c>
      <c r="F109" s="536">
        <f t="shared" si="9"/>
        <v>8664.5868000000155</v>
      </c>
      <c r="G109" s="277">
        <f t="shared" si="13"/>
        <v>63540.303200000111</v>
      </c>
      <c r="J109" s="226"/>
      <c r="K109" s="226"/>
    </row>
    <row r="110" spans="2:11" x14ac:dyDescent="0.25">
      <c r="B110" s="227">
        <v>41030</v>
      </c>
      <c r="C110" s="491">
        <f t="shared" si="15"/>
        <v>72204.89000000013</v>
      </c>
      <c r="D110" s="486"/>
      <c r="E110" s="536">
        <f t="shared" si="12"/>
        <v>72204.89000000013</v>
      </c>
      <c r="F110" s="536">
        <f t="shared" si="9"/>
        <v>8664.5868000000155</v>
      </c>
      <c r="G110" s="277">
        <f t="shared" si="13"/>
        <v>63540.303200000111</v>
      </c>
      <c r="J110" s="226"/>
      <c r="K110" s="226"/>
    </row>
    <row r="111" spans="2:11" x14ac:dyDescent="0.25">
      <c r="B111" s="227">
        <v>41061</v>
      </c>
      <c r="C111" s="491">
        <f t="shared" si="15"/>
        <v>72204.89000000013</v>
      </c>
      <c r="D111" s="486"/>
      <c r="E111" s="536">
        <f t="shared" si="12"/>
        <v>72204.89000000013</v>
      </c>
      <c r="F111" s="536">
        <f t="shared" si="9"/>
        <v>8664.5868000000155</v>
      </c>
      <c r="G111" s="277">
        <f t="shared" si="13"/>
        <v>63540.303200000111</v>
      </c>
      <c r="J111" s="226"/>
      <c r="K111" s="226"/>
    </row>
    <row r="112" spans="2:11" x14ac:dyDescent="0.25">
      <c r="B112" s="227">
        <v>41091</v>
      </c>
      <c r="C112" s="491">
        <f t="shared" si="15"/>
        <v>72204.89000000013</v>
      </c>
      <c r="D112" s="486"/>
      <c r="E112" s="536">
        <f t="shared" si="12"/>
        <v>72204.89000000013</v>
      </c>
      <c r="F112" s="536">
        <f t="shared" si="9"/>
        <v>8664.5868000000155</v>
      </c>
      <c r="G112" s="277">
        <f t="shared" si="13"/>
        <v>63540.303200000111</v>
      </c>
      <c r="J112" s="226"/>
      <c r="K112" s="226"/>
    </row>
    <row r="113" spans="2:11" x14ac:dyDescent="0.25">
      <c r="B113" s="227">
        <v>41122</v>
      </c>
      <c r="C113" s="491">
        <f t="shared" si="15"/>
        <v>72204.89000000013</v>
      </c>
      <c r="D113" s="486"/>
      <c r="E113" s="536">
        <f t="shared" si="12"/>
        <v>72204.89000000013</v>
      </c>
      <c r="F113" s="536">
        <f t="shared" si="9"/>
        <v>8664.5868000000155</v>
      </c>
      <c r="G113" s="277">
        <f t="shared" si="13"/>
        <v>63540.303200000111</v>
      </c>
      <c r="J113" s="226"/>
      <c r="K113" s="226"/>
    </row>
    <row r="114" spans="2:11" x14ac:dyDescent="0.25">
      <c r="B114" s="227">
        <v>41153</v>
      </c>
      <c r="C114" s="491">
        <f t="shared" si="15"/>
        <v>72204.89000000013</v>
      </c>
      <c r="D114" s="486"/>
      <c r="E114" s="536">
        <f t="shared" si="12"/>
        <v>72204.89000000013</v>
      </c>
      <c r="F114" s="536">
        <f t="shared" si="9"/>
        <v>8664.5868000000155</v>
      </c>
      <c r="G114" s="277">
        <f t="shared" si="13"/>
        <v>63540.303200000111</v>
      </c>
      <c r="J114" s="226"/>
      <c r="K114" s="226"/>
    </row>
    <row r="115" spans="2:11" x14ac:dyDescent="0.25">
      <c r="B115" s="227">
        <v>41183</v>
      </c>
      <c r="C115" s="491">
        <f t="shared" si="15"/>
        <v>72204.89000000013</v>
      </c>
      <c r="D115" s="486"/>
      <c r="E115" s="536">
        <f t="shared" si="12"/>
        <v>72204.89000000013</v>
      </c>
      <c r="F115" s="536">
        <f t="shared" si="9"/>
        <v>8664.5868000000155</v>
      </c>
      <c r="G115" s="277">
        <f t="shared" si="13"/>
        <v>63540.303200000111</v>
      </c>
      <c r="J115" s="226"/>
      <c r="K115" s="226"/>
    </row>
    <row r="116" spans="2:11" x14ac:dyDescent="0.25">
      <c r="B116" s="227">
        <v>41214</v>
      </c>
      <c r="C116" s="491">
        <f t="shared" si="15"/>
        <v>72204.89000000013</v>
      </c>
      <c r="D116" s="486">
        <f>+C116</f>
        <v>72204.89000000013</v>
      </c>
      <c r="E116" s="536">
        <f t="shared" si="12"/>
        <v>144409.78000000026</v>
      </c>
      <c r="F116" s="536">
        <f t="shared" si="9"/>
        <v>8664.5868000000155</v>
      </c>
      <c r="G116" s="277">
        <f t="shared" si="13"/>
        <v>135745.19320000024</v>
      </c>
      <c r="J116" s="226"/>
      <c r="K116" s="226"/>
    </row>
    <row r="117" spans="2:11" ht="15.75" thickBot="1" x14ac:dyDescent="0.3">
      <c r="B117" s="279">
        <v>41244</v>
      </c>
      <c r="C117" s="492">
        <f t="shared" si="15"/>
        <v>72204.89000000013</v>
      </c>
      <c r="D117" s="493"/>
      <c r="E117" s="540">
        <f t="shared" si="12"/>
        <v>72204.89000000013</v>
      </c>
      <c r="F117" s="540">
        <f t="shared" si="9"/>
        <v>8664.5868000000155</v>
      </c>
      <c r="G117" s="515">
        <f t="shared" si="13"/>
        <v>63540.303200000111</v>
      </c>
      <c r="J117" s="226"/>
      <c r="K117" s="226"/>
    </row>
    <row r="118" spans="2:11" x14ac:dyDescent="0.25">
      <c r="B118" s="221">
        <v>41275</v>
      </c>
      <c r="C118" s="494">
        <f>+G21</f>
        <v>73966.699999999721</v>
      </c>
      <c r="D118" s="484"/>
      <c r="E118" s="537">
        <f t="shared" si="12"/>
        <v>73966.699999999721</v>
      </c>
      <c r="F118" s="537">
        <f t="shared" si="9"/>
        <v>8876.0039999999663</v>
      </c>
      <c r="G118" s="382">
        <f t="shared" si="13"/>
        <v>65090.695999999756</v>
      </c>
      <c r="J118" s="226"/>
      <c r="K118" s="226"/>
    </row>
    <row r="119" spans="2:11" x14ac:dyDescent="0.25">
      <c r="B119" s="227">
        <v>41306</v>
      </c>
      <c r="C119" s="491">
        <f>+G21</f>
        <v>73966.699999999721</v>
      </c>
      <c r="D119" s="486"/>
      <c r="E119" s="536">
        <f t="shared" si="12"/>
        <v>73966.699999999721</v>
      </c>
      <c r="F119" s="536">
        <f t="shared" si="9"/>
        <v>8876.0039999999663</v>
      </c>
      <c r="G119" s="277">
        <f t="shared" si="13"/>
        <v>65090.695999999756</v>
      </c>
      <c r="J119" s="226"/>
      <c r="K119" s="226"/>
    </row>
    <row r="120" spans="2:11" x14ac:dyDescent="0.25">
      <c r="B120" s="227">
        <v>41334</v>
      </c>
      <c r="C120" s="491">
        <f>+C119</f>
        <v>73966.699999999721</v>
      </c>
      <c r="D120" s="486"/>
      <c r="E120" s="536">
        <f t="shared" si="12"/>
        <v>73966.699999999721</v>
      </c>
      <c r="F120" s="536">
        <f t="shared" si="9"/>
        <v>8876.0039999999663</v>
      </c>
      <c r="G120" s="277">
        <f t="shared" si="13"/>
        <v>65090.695999999756</v>
      </c>
      <c r="J120" s="226"/>
      <c r="K120" s="226"/>
    </row>
    <row r="121" spans="2:11" x14ac:dyDescent="0.25">
      <c r="B121" s="227">
        <v>41365</v>
      </c>
      <c r="C121" s="491">
        <f t="shared" ref="C121:C127" si="16">+C120</f>
        <v>73966.699999999721</v>
      </c>
      <c r="D121" s="486"/>
      <c r="E121" s="536">
        <f t="shared" si="12"/>
        <v>73966.699999999721</v>
      </c>
      <c r="F121" s="536">
        <f t="shared" si="9"/>
        <v>8876.0039999999663</v>
      </c>
      <c r="G121" s="277">
        <f t="shared" si="13"/>
        <v>65090.695999999756</v>
      </c>
      <c r="J121" s="226"/>
      <c r="K121" s="226"/>
    </row>
    <row r="122" spans="2:11" x14ac:dyDescent="0.25">
      <c r="B122" s="227">
        <v>41395</v>
      </c>
      <c r="C122" s="491">
        <f t="shared" si="16"/>
        <v>73966.699999999721</v>
      </c>
      <c r="D122" s="486"/>
      <c r="E122" s="536">
        <f t="shared" si="12"/>
        <v>73966.699999999721</v>
      </c>
      <c r="F122" s="536">
        <f t="shared" si="9"/>
        <v>8876.0039999999663</v>
      </c>
      <c r="G122" s="277">
        <f t="shared" si="13"/>
        <v>65090.695999999756</v>
      </c>
      <c r="J122" s="226"/>
      <c r="K122" s="226"/>
    </row>
    <row r="123" spans="2:11" ht="15.75" thickBot="1" x14ac:dyDescent="0.3">
      <c r="B123" s="227">
        <v>41426</v>
      </c>
      <c r="C123" s="491">
        <f t="shared" si="16"/>
        <v>73966.699999999721</v>
      </c>
      <c r="D123" s="486"/>
      <c r="E123" s="536">
        <f t="shared" si="12"/>
        <v>73966.699999999721</v>
      </c>
      <c r="F123" s="536">
        <f t="shared" si="9"/>
        <v>8876.0039999999663</v>
      </c>
      <c r="G123" s="277">
        <f t="shared" si="13"/>
        <v>65090.695999999756</v>
      </c>
      <c r="J123" s="226"/>
      <c r="K123" s="226"/>
    </row>
    <row r="124" spans="2:11" ht="15" customHeight="1" x14ac:dyDescent="0.25">
      <c r="B124" s="227">
        <v>41456</v>
      </c>
      <c r="C124" s="491">
        <f t="shared" si="16"/>
        <v>73966.699999999721</v>
      </c>
      <c r="D124" s="486"/>
      <c r="E124" s="536">
        <f t="shared" si="12"/>
        <v>73966.699999999721</v>
      </c>
      <c r="F124" s="536">
        <f t="shared" si="9"/>
        <v>8876.0039999999663</v>
      </c>
      <c r="G124" s="277">
        <f t="shared" si="13"/>
        <v>65090.695999999756</v>
      </c>
      <c r="H124" s="637" t="s">
        <v>1756</v>
      </c>
      <c r="I124" s="638"/>
      <c r="J124" s="639"/>
      <c r="K124" s="226"/>
    </row>
    <row r="125" spans="2:11" ht="15.75" thickBot="1" x14ac:dyDescent="0.3">
      <c r="B125" s="227">
        <v>41487</v>
      </c>
      <c r="C125" s="491">
        <f t="shared" si="16"/>
        <v>73966.699999999721</v>
      </c>
      <c r="D125" s="486"/>
      <c r="E125" s="536">
        <f t="shared" si="12"/>
        <v>73966.699999999721</v>
      </c>
      <c r="F125" s="536">
        <f t="shared" si="9"/>
        <v>8876.0039999999663</v>
      </c>
      <c r="G125" s="277">
        <f t="shared" si="13"/>
        <v>65090.695999999756</v>
      </c>
      <c r="H125" s="640"/>
      <c r="I125" s="641"/>
      <c r="J125" s="642"/>
      <c r="K125" s="226"/>
    </row>
    <row r="126" spans="2:11" ht="15.75" thickBot="1" x14ac:dyDescent="0.3">
      <c r="B126" s="227">
        <v>41518</v>
      </c>
      <c r="C126" s="491">
        <f t="shared" si="16"/>
        <v>73966.699999999721</v>
      </c>
      <c r="D126" s="486"/>
      <c r="E126" s="536">
        <f t="shared" si="12"/>
        <v>73966.699999999721</v>
      </c>
      <c r="F126" s="536">
        <f t="shared" si="9"/>
        <v>8876.0039999999663</v>
      </c>
      <c r="G126" s="277">
        <f t="shared" si="13"/>
        <v>65090.695999999756</v>
      </c>
      <c r="H126" s="534" t="s">
        <v>1751</v>
      </c>
      <c r="I126" s="499" t="s">
        <v>1752</v>
      </c>
      <c r="J126" s="500" t="s">
        <v>1753</v>
      </c>
      <c r="K126" s="226"/>
    </row>
    <row r="127" spans="2:11" ht="15.75" thickBot="1" x14ac:dyDescent="0.3">
      <c r="B127" s="227">
        <v>41548</v>
      </c>
      <c r="C127" s="491">
        <f t="shared" si="16"/>
        <v>73966.699999999721</v>
      </c>
      <c r="D127" s="486"/>
      <c r="E127" s="536">
        <f t="shared" si="12"/>
        <v>73966.699999999721</v>
      </c>
      <c r="F127" s="536">
        <f t="shared" si="9"/>
        <v>8876.0039999999663</v>
      </c>
      <c r="G127" s="277">
        <f t="shared" si="13"/>
        <v>65090.695999999756</v>
      </c>
      <c r="H127" s="535">
        <f>SUM(C69:C128)+((C68/30*25))</f>
        <v>4231422.4966666652</v>
      </c>
      <c r="I127" s="497">
        <f>SUM(D70:D128)+((D68/30*25))</f>
        <v>400592.18666666647</v>
      </c>
      <c r="J127" s="498">
        <f>SUM(H127:I127)</f>
        <v>4632014.6833333317</v>
      </c>
      <c r="K127" s="226"/>
    </row>
    <row r="128" spans="2:11" ht="15.75" thickBot="1" x14ac:dyDescent="0.3">
      <c r="B128" s="232">
        <v>41579</v>
      </c>
      <c r="C128" s="495">
        <f>+G21</f>
        <v>73966.699999999721</v>
      </c>
      <c r="D128" s="488">
        <f>+C127</f>
        <v>73966.699999999721</v>
      </c>
      <c r="E128" s="539">
        <f t="shared" si="12"/>
        <v>147933.39999999944</v>
      </c>
      <c r="F128" s="539">
        <f t="shared" si="9"/>
        <v>8876.0039999999663</v>
      </c>
      <c r="G128" s="383">
        <f t="shared" si="13"/>
        <v>139057.39599999948</v>
      </c>
      <c r="H128" s="186"/>
      <c r="J128" s="226"/>
      <c r="K128" s="226"/>
    </row>
    <row r="129" spans="1:11" ht="15.75" thickBot="1" x14ac:dyDescent="0.3">
      <c r="B129" s="541" t="s">
        <v>78</v>
      </c>
      <c r="C129" s="542">
        <f>SUM(C30:C128)</f>
        <v>6433400.0599999968</v>
      </c>
      <c r="D129" s="542">
        <f t="shared" ref="D129:F129" si="17">SUM(D30:D128)</f>
        <v>577654.80999999982</v>
      </c>
      <c r="E129" s="542">
        <f t="shared" si="17"/>
        <v>7011054.8699999945</v>
      </c>
      <c r="F129" s="542">
        <f t="shared" si="17"/>
        <v>778567.38159999996</v>
      </c>
      <c r="G129" s="498">
        <f t="shared" si="13"/>
        <v>6232487.4883999946</v>
      </c>
      <c r="J129" s="239"/>
      <c r="K129" s="336"/>
    </row>
    <row r="130" spans="1:11" hidden="1" x14ac:dyDescent="0.25">
      <c r="B130" s="240"/>
      <c r="C130" s="240"/>
      <c r="D130" s="338">
        <f>SUM(C30:C45)</f>
        <v>879863.55999999866</v>
      </c>
      <c r="E130" s="338"/>
      <c r="F130" s="241"/>
      <c r="G130" s="186">
        <f t="shared" si="13"/>
        <v>0</v>
      </c>
      <c r="H130" s="297"/>
      <c r="I130" s="244"/>
      <c r="J130" s="298"/>
      <c r="K130" s="337"/>
    </row>
    <row r="131" spans="1:11" hidden="1" x14ac:dyDescent="0.25">
      <c r="B131" s="240"/>
      <c r="C131" s="473"/>
      <c r="D131" s="241">
        <f>SUM(C68:C128)</f>
        <v>4241661.6199999982</v>
      </c>
      <c r="E131" s="241"/>
      <c r="F131" s="241"/>
      <c r="G131" s="186">
        <f t="shared" si="13"/>
        <v>0</v>
      </c>
      <c r="H131" s="241"/>
      <c r="K131" s="190"/>
    </row>
    <row r="132" spans="1:11" x14ac:dyDescent="0.25">
      <c r="B132" s="240"/>
      <c r="C132" s="473"/>
      <c r="D132" s="241"/>
      <c r="E132" s="241"/>
      <c r="F132" s="241"/>
      <c r="G132" s="241"/>
      <c r="H132" s="241"/>
      <c r="K132" s="190"/>
    </row>
    <row r="133" spans="1:11" hidden="1" x14ac:dyDescent="0.25">
      <c r="B133" s="240"/>
      <c r="C133" s="473"/>
      <c r="D133" s="241"/>
      <c r="E133" s="241"/>
      <c r="F133" s="241"/>
      <c r="G133" s="241"/>
      <c r="H133" s="241"/>
      <c r="K133" s="190"/>
    </row>
    <row r="134" spans="1:11" x14ac:dyDescent="0.25">
      <c r="B134" s="240"/>
      <c r="C134" s="473"/>
      <c r="D134" s="241"/>
      <c r="E134" s="241"/>
      <c r="F134" s="241"/>
      <c r="G134" s="241"/>
      <c r="H134" s="241"/>
      <c r="K134" s="190"/>
    </row>
    <row r="135" spans="1:11" x14ac:dyDescent="0.25">
      <c r="A135" s="195" t="s">
        <v>1767</v>
      </c>
      <c r="C135" s="242"/>
      <c r="D135" s="242"/>
      <c r="E135" s="242"/>
      <c r="F135" s="242"/>
      <c r="G135" s="242"/>
    </row>
    <row r="136" spans="1:11" x14ac:dyDescent="0.25">
      <c r="A136" s="195"/>
      <c r="B136" s="195"/>
      <c r="C136" s="242"/>
      <c r="D136" s="242"/>
      <c r="E136" s="242"/>
      <c r="F136" s="242"/>
      <c r="G136" s="242"/>
    </row>
    <row r="137" spans="1:11" ht="15.75" thickBot="1" x14ac:dyDescent="0.3">
      <c r="A137" s="195"/>
      <c r="B137" s="195"/>
      <c r="C137" s="242"/>
      <c r="D137" s="242"/>
      <c r="E137" s="242"/>
      <c r="F137" s="242"/>
      <c r="G137" s="242"/>
    </row>
    <row r="138" spans="1:11" ht="30.75" thickBot="1" x14ac:dyDescent="0.3">
      <c r="A138" s="195"/>
      <c r="B138" s="575" t="s">
        <v>0</v>
      </c>
      <c r="C138" s="576"/>
      <c r="D138" s="576"/>
      <c r="E138" s="576"/>
      <c r="F138" s="650"/>
      <c r="G138" s="501" t="s">
        <v>45</v>
      </c>
      <c r="H138" s="480" t="s">
        <v>1758</v>
      </c>
      <c r="I138" s="481" t="s">
        <v>49</v>
      </c>
      <c r="J138" s="481" t="s">
        <v>47</v>
      </c>
      <c r="K138" s="482" t="s">
        <v>48</v>
      </c>
    </row>
    <row r="139" spans="1:11" x14ac:dyDescent="0.25">
      <c r="A139" s="195"/>
      <c r="B139" s="503" t="s">
        <v>1755</v>
      </c>
      <c r="C139" s="504"/>
      <c r="D139" s="505"/>
      <c r="E139" s="506"/>
      <c r="F139" s="507"/>
      <c r="G139" s="502">
        <f>+H69</f>
        <v>2201977.5633333321</v>
      </c>
      <c r="H139" s="477">
        <f>+I69</f>
        <v>177062.62333333332</v>
      </c>
      <c r="I139" s="478">
        <f>SUM(G139:H139)</f>
        <v>2379040.1866666656</v>
      </c>
      <c r="J139" s="478">
        <f>SUM(F30:F68)</f>
        <v>276940.1559999999</v>
      </c>
      <c r="K139" s="479">
        <f t="shared" ref="K139:K140" si="18">+I139-J139</f>
        <v>2102100.0306666656</v>
      </c>
    </row>
    <row r="140" spans="1:11" ht="15.75" thickBot="1" x14ac:dyDescent="0.3">
      <c r="A140" s="195"/>
      <c r="B140" s="508" t="s">
        <v>1754</v>
      </c>
      <c r="C140" s="509"/>
      <c r="D140" s="509"/>
      <c r="E140" s="510"/>
      <c r="F140" s="511"/>
      <c r="G140" s="512">
        <f>+H127</f>
        <v>4231422.4966666652</v>
      </c>
      <c r="H140" s="513">
        <f>+I127</f>
        <v>400592.18666666647</v>
      </c>
      <c r="I140" s="514">
        <f t="shared" ref="I140" si="19">SUM(G140:H140)</f>
        <v>4632014.6833333317</v>
      </c>
      <c r="J140" s="514">
        <f>SUM(F69:F128)</f>
        <v>501627.22559999942</v>
      </c>
      <c r="K140" s="515">
        <f t="shared" si="18"/>
        <v>4130387.4577333322</v>
      </c>
    </row>
    <row r="141" spans="1:11" ht="15.75" thickBot="1" x14ac:dyDescent="0.3">
      <c r="A141" s="195"/>
      <c r="B141" s="580" t="s">
        <v>44</v>
      </c>
      <c r="C141" s="581"/>
      <c r="D141" s="581"/>
      <c r="E141" s="581"/>
      <c r="F141" s="632"/>
      <c r="G141" s="516">
        <f>SUM(G139:G140)</f>
        <v>6433400.0599999968</v>
      </c>
      <c r="H141" s="517">
        <f>SUM(H139:H140)</f>
        <v>577654.80999999982</v>
      </c>
      <c r="I141" s="518">
        <f>SUM(I139:I140)</f>
        <v>7011054.8699999973</v>
      </c>
      <c r="J141" s="518">
        <f>SUM(J139:J140)</f>
        <v>778567.38159999927</v>
      </c>
      <c r="K141" s="519">
        <f>SUM(K139:K140)</f>
        <v>6232487.4883999974</v>
      </c>
    </row>
    <row r="142" spans="1:11" x14ac:dyDescent="0.25">
      <c r="A142" s="195"/>
      <c r="B142" s="475"/>
      <c r="C142" s="475"/>
      <c r="D142" s="475"/>
      <c r="E142" s="476"/>
      <c r="F142" s="476"/>
      <c r="G142" s="333"/>
      <c r="H142" s="333"/>
      <c r="I142" s="333"/>
      <c r="K142" s="244"/>
    </row>
    <row r="143" spans="1:11" x14ac:dyDescent="0.25">
      <c r="A143" s="195"/>
      <c r="B143" s="475"/>
      <c r="C143" s="475"/>
      <c r="D143" s="475"/>
      <c r="E143" s="476"/>
      <c r="F143" s="476"/>
      <c r="G143" s="333"/>
      <c r="H143" s="333"/>
      <c r="I143" s="333"/>
      <c r="K143" s="244"/>
    </row>
    <row r="144" spans="1:11" x14ac:dyDescent="0.25">
      <c r="A144" s="195"/>
      <c r="B144" s="475"/>
      <c r="C144" s="475"/>
      <c r="D144" s="475"/>
      <c r="E144" s="476"/>
      <c r="F144" s="476"/>
      <c r="G144" s="333"/>
      <c r="H144" s="333"/>
      <c r="I144" s="333"/>
      <c r="K144" s="244"/>
    </row>
    <row r="145" spans="1:11" x14ac:dyDescent="0.25">
      <c r="A145" s="195"/>
      <c r="B145" s="475"/>
      <c r="C145" s="475"/>
      <c r="D145" s="475"/>
      <c r="E145" s="476"/>
      <c r="F145" s="476"/>
      <c r="G145" s="333"/>
      <c r="H145" s="333"/>
      <c r="I145" s="333"/>
      <c r="K145" s="244"/>
    </row>
    <row r="146" spans="1:11" x14ac:dyDescent="0.25">
      <c r="A146" s="195"/>
      <c r="C146" s="212"/>
      <c r="D146" s="213"/>
      <c r="E146" s="214"/>
      <c r="F146" s="214"/>
      <c r="G146" s="215"/>
      <c r="H146" s="1"/>
    </row>
    <row r="147" spans="1:11" x14ac:dyDescent="0.25">
      <c r="A147" s="195" t="s">
        <v>1762</v>
      </c>
    </row>
    <row r="148" spans="1:11" x14ac:dyDescent="0.25">
      <c r="A148" s="191"/>
      <c r="B148" s="191"/>
    </row>
    <row r="149" spans="1:11" x14ac:dyDescent="0.25">
      <c r="A149" s="195"/>
      <c r="B149" s="195"/>
      <c r="C149" s="247"/>
      <c r="D149" s="247"/>
      <c r="E149" s="242"/>
      <c r="F149" s="242"/>
      <c r="G149" s="242"/>
      <c r="K149" s="248"/>
    </row>
    <row r="150" spans="1:11" x14ac:dyDescent="0.25">
      <c r="B150" s="195" t="s">
        <v>53</v>
      </c>
      <c r="C150" s="247"/>
      <c r="E150" s="390">
        <f>+K139</f>
        <v>2102100.0306666656</v>
      </c>
      <c r="F150" s="242"/>
      <c r="G150" s="242"/>
    </row>
    <row r="151" spans="1:11" x14ac:dyDescent="0.25">
      <c r="B151" s="195" t="s">
        <v>54</v>
      </c>
      <c r="C151" s="247"/>
      <c r="E151" s="249" t="s">
        <v>1743</v>
      </c>
      <c r="F151" s="242"/>
      <c r="G151" s="242"/>
    </row>
    <row r="152" spans="1:11" x14ac:dyDescent="0.25">
      <c r="B152" s="195" t="s">
        <v>55</v>
      </c>
      <c r="C152" s="247"/>
      <c r="E152" s="247" t="s">
        <v>1744</v>
      </c>
      <c r="F152" s="242"/>
      <c r="G152" s="242"/>
    </row>
    <row r="153" spans="1:11" x14ac:dyDescent="0.25">
      <c r="B153" s="195"/>
      <c r="C153" s="247"/>
      <c r="E153" s="247"/>
      <c r="F153" s="242"/>
      <c r="G153" s="242"/>
    </row>
    <row r="154" spans="1:11" ht="15.75" thickBot="1" x14ac:dyDescent="0.3">
      <c r="B154" s="195"/>
      <c r="C154" s="247"/>
      <c r="E154" s="247"/>
      <c r="F154" s="242"/>
      <c r="G154" s="242"/>
    </row>
    <row r="155" spans="1:11" ht="45.75" thickBot="1" x14ac:dyDescent="0.3">
      <c r="B155" s="391" t="s">
        <v>37</v>
      </c>
      <c r="C155" s="392" t="s">
        <v>39</v>
      </c>
      <c r="D155" s="392" t="s">
        <v>40</v>
      </c>
      <c r="E155" s="392" t="s">
        <v>41</v>
      </c>
      <c r="F155" s="392" t="s">
        <v>43</v>
      </c>
      <c r="G155" s="392" t="s">
        <v>42</v>
      </c>
      <c r="H155" s="393" t="s">
        <v>38</v>
      </c>
    </row>
    <row r="156" spans="1:11" x14ac:dyDescent="0.25">
      <c r="B156" s="400">
        <v>39758</v>
      </c>
      <c r="C156" s="401">
        <v>39782</v>
      </c>
      <c r="D156" s="402">
        <f t="shared" ref="D156:D159" si="20">+C156-B156+1</f>
        <v>25</v>
      </c>
      <c r="E156" s="403">
        <v>0.31530000000000002</v>
      </c>
      <c r="F156" s="404">
        <f t="shared" ref="F156:F159" si="21">((1+E156)^(1/365))-1</f>
        <v>7.5114436909107241E-4</v>
      </c>
      <c r="G156" s="405">
        <f>+E150</f>
        <v>2102100.0306666656</v>
      </c>
      <c r="H156" s="406">
        <f t="shared" ref="H156:H159" si="22">G156*F156*D156</f>
        <v>39474.515032535914</v>
      </c>
    </row>
    <row r="157" spans="1:11" ht="15.75" thickBot="1" x14ac:dyDescent="0.3">
      <c r="B157" s="407">
        <v>39783</v>
      </c>
      <c r="C157" s="408">
        <v>39813</v>
      </c>
      <c r="D157" s="409">
        <f t="shared" si="20"/>
        <v>31</v>
      </c>
      <c r="E157" s="410">
        <v>0.31530000000000002</v>
      </c>
      <c r="F157" s="411">
        <f t="shared" si="21"/>
        <v>7.5114436909107241E-4</v>
      </c>
      <c r="G157" s="412">
        <f t="shared" ref="G157:G168" si="23">G156</f>
        <v>2102100.0306666656</v>
      </c>
      <c r="H157" s="413">
        <f t="shared" si="22"/>
        <v>48948.398640344531</v>
      </c>
    </row>
    <row r="158" spans="1:11" x14ac:dyDescent="0.25">
      <c r="B158" s="414">
        <v>39814</v>
      </c>
      <c r="C158" s="415">
        <v>39844</v>
      </c>
      <c r="D158" s="416">
        <f t="shared" si="20"/>
        <v>31</v>
      </c>
      <c r="E158" s="417">
        <v>0.30704999999999999</v>
      </c>
      <c r="F158" s="418">
        <f t="shared" si="21"/>
        <v>7.3389297449621971E-4</v>
      </c>
      <c r="G158" s="419">
        <f t="shared" si="23"/>
        <v>2102100.0306666656</v>
      </c>
      <c r="H158" s="420">
        <f t="shared" si="22"/>
        <v>47824.209770031172</v>
      </c>
    </row>
    <row r="159" spans="1:11" x14ac:dyDescent="0.25">
      <c r="B159" s="400">
        <v>39845</v>
      </c>
      <c r="C159" s="401">
        <v>39872</v>
      </c>
      <c r="D159" s="402">
        <f t="shared" si="20"/>
        <v>28</v>
      </c>
      <c r="E159" s="403">
        <v>0.30704999999999999</v>
      </c>
      <c r="F159" s="404">
        <f t="shared" si="21"/>
        <v>7.3389297449621971E-4</v>
      </c>
      <c r="G159" s="405">
        <f t="shared" si="23"/>
        <v>2102100.0306666656</v>
      </c>
      <c r="H159" s="406">
        <f t="shared" si="22"/>
        <v>43196.060437447515</v>
      </c>
    </row>
    <row r="160" spans="1:11" x14ac:dyDescent="0.25">
      <c r="B160" s="400">
        <v>39873</v>
      </c>
      <c r="C160" s="401">
        <v>39903</v>
      </c>
      <c r="D160" s="402">
        <f>+C160-B160+1</f>
        <v>31</v>
      </c>
      <c r="E160" s="403">
        <v>0.30704999999999999</v>
      </c>
      <c r="F160" s="404">
        <f>((1+E160)^(1/365))-1</f>
        <v>7.3389297449621971E-4</v>
      </c>
      <c r="G160" s="405">
        <f t="shared" si="23"/>
        <v>2102100.0306666656</v>
      </c>
      <c r="H160" s="406">
        <f>G160*F160*D160</f>
        <v>47824.209770031172</v>
      </c>
    </row>
    <row r="161" spans="2:8" x14ac:dyDescent="0.25">
      <c r="B161" s="400">
        <v>39904</v>
      </c>
      <c r="C161" s="401">
        <v>39933</v>
      </c>
      <c r="D161" s="402">
        <f t="shared" ref="D161:D168" si="24">+C161-B161+1</f>
        <v>30</v>
      </c>
      <c r="E161" s="403">
        <v>0.30420000000000003</v>
      </c>
      <c r="F161" s="404">
        <f t="shared" ref="F161:F216" si="25">((1+E161)^(1/365))-1</f>
        <v>7.2790815549184096E-4</v>
      </c>
      <c r="G161" s="405">
        <f t="shared" si="23"/>
        <v>2102100.0306666656</v>
      </c>
      <c r="H161" s="406">
        <f t="shared" ref="H161:H168" si="26">G161*F161*D161</f>
        <v>45904.072679457444</v>
      </c>
    </row>
    <row r="162" spans="2:8" x14ac:dyDescent="0.25">
      <c r="B162" s="400">
        <v>39934</v>
      </c>
      <c r="C162" s="401">
        <v>39964</v>
      </c>
      <c r="D162" s="402">
        <f t="shared" si="24"/>
        <v>31</v>
      </c>
      <c r="E162" s="403">
        <v>0.30420000000000003</v>
      </c>
      <c r="F162" s="404">
        <f t="shared" si="25"/>
        <v>7.2790815549184096E-4</v>
      </c>
      <c r="G162" s="405">
        <f t="shared" si="23"/>
        <v>2102100.0306666656</v>
      </c>
      <c r="H162" s="406">
        <f t="shared" si="26"/>
        <v>47434.208435439359</v>
      </c>
    </row>
    <row r="163" spans="2:8" x14ac:dyDescent="0.25">
      <c r="B163" s="400">
        <v>39965</v>
      </c>
      <c r="C163" s="401">
        <v>39994</v>
      </c>
      <c r="D163" s="402">
        <f t="shared" si="24"/>
        <v>30</v>
      </c>
      <c r="E163" s="403">
        <v>0.30420000000000003</v>
      </c>
      <c r="F163" s="404">
        <f t="shared" si="25"/>
        <v>7.2790815549184096E-4</v>
      </c>
      <c r="G163" s="405">
        <f t="shared" si="23"/>
        <v>2102100.0306666656</v>
      </c>
      <c r="H163" s="406">
        <f t="shared" si="26"/>
        <v>45904.072679457444</v>
      </c>
    </row>
    <row r="164" spans="2:8" x14ac:dyDescent="0.25">
      <c r="B164" s="400">
        <v>39995</v>
      </c>
      <c r="C164" s="401">
        <v>40025</v>
      </c>
      <c r="D164" s="402">
        <f t="shared" si="24"/>
        <v>31</v>
      </c>
      <c r="E164" s="403">
        <v>0.27975</v>
      </c>
      <c r="F164" s="404">
        <f t="shared" si="25"/>
        <v>6.760222257264914E-4</v>
      </c>
      <c r="G164" s="405">
        <f t="shared" si="23"/>
        <v>2102100.0306666656</v>
      </c>
      <c r="H164" s="406">
        <f t="shared" si="26"/>
        <v>44053.056584361162</v>
      </c>
    </row>
    <row r="165" spans="2:8" x14ac:dyDescent="0.25">
      <c r="B165" s="400">
        <v>40026</v>
      </c>
      <c r="C165" s="401">
        <v>40056</v>
      </c>
      <c r="D165" s="402">
        <f t="shared" si="24"/>
        <v>31</v>
      </c>
      <c r="E165" s="403">
        <v>0.27975</v>
      </c>
      <c r="F165" s="404">
        <f t="shared" si="25"/>
        <v>6.760222257264914E-4</v>
      </c>
      <c r="G165" s="405">
        <f t="shared" si="23"/>
        <v>2102100.0306666656</v>
      </c>
      <c r="H165" s="406">
        <f t="shared" si="26"/>
        <v>44053.056584361162</v>
      </c>
    </row>
    <row r="166" spans="2:8" x14ac:dyDescent="0.25">
      <c r="B166" s="400">
        <v>40057</v>
      </c>
      <c r="C166" s="401">
        <v>40086</v>
      </c>
      <c r="D166" s="402">
        <f t="shared" si="24"/>
        <v>30</v>
      </c>
      <c r="E166" s="403">
        <v>0.27975</v>
      </c>
      <c r="F166" s="404">
        <f t="shared" si="25"/>
        <v>6.760222257264914E-4</v>
      </c>
      <c r="G166" s="405">
        <f t="shared" si="23"/>
        <v>2102100.0306666656</v>
      </c>
      <c r="H166" s="406">
        <f t="shared" si="26"/>
        <v>42631.990242930158</v>
      </c>
    </row>
    <row r="167" spans="2:8" x14ac:dyDescent="0.25">
      <c r="B167" s="400">
        <v>40087</v>
      </c>
      <c r="C167" s="401">
        <v>40117</v>
      </c>
      <c r="D167" s="402">
        <f t="shared" si="24"/>
        <v>31</v>
      </c>
      <c r="E167" s="403">
        <v>0.25919999999999999</v>
      </c>
      <c r="F167" s="404">
        <f t="shared" si="25"/>
        <v>6.3164213804500768E-4</v>
      </c>
      <c r="G167" s="405">
        <f t="shared" si="23"/>
        <v>2102100.0306666656</v>
      </c>
      <c r="H167" s="406">
        <f t="shared" si="26"/>
        <v>41161.023690397837</v>
      </c>
    </row>
    <row r="168" spans="2:8" x14ac:dyDescent="0.25">
      <c r="B168" s="400">
        <v>40118</v>
      </c>
      <c r="C168" s="401">
        <v>40147</v>
      </c>
      <c r="D168" s="402">
        <f t="shared" si="24"/>
        <v>30</v>
      </c>
      <c r="E168" s="403">
        <v>0.25919999999999999</v>
      </c>
      <c r="F168" s="404">
        <f t="shared" si="25"/>
        <v>6.3164213804500768E-4</v>
      </c>
      <c r="G168" s="405">
        <f t="shared" si="23"/>
        <v>2102100.0306666656</v>
      </c>
      <c r="H168" s="406">
        <f t="shared" si="26"/>
        <v>39833.248732643064</v>
      </c>
    </row>
    <row r="169" spans="2:8" ht="15.75" thickBot="1" x14ac:dyDescent="0.3">
      <c r="B169" s="421">
        <v>40148</v>
      </c>
      <c r="C169" s="422">
        <v>40178</v>
      </c>
      <c r="D169" s="423">
        <f>+C169-B169+1</f>
        <v>31</v>
      </c>
      <c r="E169" s="424">
        <v>0.25919999999999999</v>
      </c>
      <c r="F169" s="425">
        <f t="shared" si="25"/>
        <v>6.3164213804500768E-4</v>
      </c>
      <c r="G169" s="426">
        <f>G168</f>
        <v>2102100.0306666656</v>
      </c>
      <c r="H169" s="256">
        <f>+G169*F169*D169</f>
        <v>41161.023690397837</v>
      </c>
    </row>
    <row r="170" spans="2:8" x14ac:dyDescent="0.25">
      <c r="B170" s="394">
        <v>40179</v>
      </c>
      <c r="C170" s="395">
        <v>40209</v>
      </c>
      <c r="D170" s="396">
        <f t="shared" ref="D170:D216" si="27">+C170-B170+1</f>
        <v>31</v>
      </c>
      <c r="E170" s="397">
        <v>0.24209999999999998</v>
      </c>
      <c r="F170" s="398">
        <f t="shared" si="25"/>
        <v>5.9415862198597402E-4</v>
      </c>
      <c r="G170" s="427">
        <f>G169</f>
        <v>2102100.0306666656</v>
      </c>
      <c r="H170" s="257">
        <f t="shared" ref="H170:H191" si="28">+G170*F170*D170</f>
        <v>38718.40658242497</v>
      </c>
    </row>
    <row r="171" spans="2:8" x14ac:dyDescent="0.25">
      <c r="B171" s="400">
        <v>40210</v>
      </c>
      <c r="C171" s="401">
        <v>40237</v>
      </c>
      <c r="D171" s="402">
        <f t="shared" si="27"/>
        <v>28</v>
      </c>
      <c r="E171" s="403">
        <v>0.24209999999999998</v>
      </c>
      <c r="F171" s="404">
        <f t="shared" si="25"/>
        <v>5.9415862198597402E-4</v>
      </c>
      <c r="G171" s="428">
        <f t="shared" ref="G171:G191" si="29">G170</f>
        <v>2102100.0306666656</v>
      </c>
      <c r="H171" s="251">
        <f t="shared" si="28"/>
        <v>34971.464009932235</v>
      </c>
    </row>
    <row r="172" spans="2:8" x14ac:dyDescent="0.25">
      <c r="B172" s="400">
        <v>40238</v>
      </c>
      <c r="C172" s="401">
        <v>40268</v>
      </c>
      <c r="D172" s="402">
        <f t="shared" si="27"/>
        <v>31</v>
      </c>
      <c r="E172" s="403">
        <v>0.24209999999999998</v>
      </c>
      <c r="F172" s="404">
        <f t="shared" si="25"/>
        <v>5.9415862198597402E-4</v>
      </c>
      <c r="G172" s="428">
        <f t="shared" si="29"/>
        <v>2102100.0306666656</v>
      </c>
      <c r="H172" s="251">
        <f t="shared" si="28"/>
        <v>38718.40658242497</v>
      </c>
    </row>
    <row r="173" spans="2:8" x14ac:dyDescent="0.25">
      <c r="B173" s="400">
        <v>40269</v>
      </c>
      <c r="C173" s="401">
        <v>40298</v>
      </c>
      <c r="D173" s="402">
        <f t="shared" si="27"/>
        <v>30</v>
      </c>
      <c r="E173" s="403">
        <v>0.22965000000000002</v>
      </c>
      <c r="F173" s="404">
        <f t="shared" si="25"/>
        <v>5.6654282492329955E-4</v>
      </c>
      <c r="G173" s="428">
        <f t="shared" si="29"/>
        <v>2102100.0306666656</v>
      </c>
      <c r="H173" s="251">
        <f t="shared" si="28"/>
        <v>35727.890689357424</v>
      </c>
    </row>
    <row r="174" spans="2:8" x14ac:dyDescent="0.25">
      <c r="B174" s="400">
        <v>40299</v>
      </c>
      <c r="C174" s="401">
        <v>40329</v>
      </c>
      <c r="D174" s="402">
        <f t="shared" si="27"/>
        <v>31</v>
      </c>
      <c r="E174" s="403">
        <v>0.22965000000000002</v>
      </c>
      <c r="F174" s="404">
        <f t="shared" si="25"/>
        <v>5.6654282492329955E-4</v>
      </c>
      <c r="G174" s="428">
        <f t="shared" si="29"/>
        <v>2102100.0306666656</v>
      </c>
      <c r="H174" s="251">
        <f t="shared" si="28"/>
        <v>36918.820379002667</v>
      </c>
    </row>
    <row r="175" spans="2:8" x14ac:dyDescent="0.25">
      <c r="B175" s="400">
        <v>40330</v>
      </c>
      <c r="C175" s="401">
        <v>40359</v>
      </c>
      <c r="D175" s="402">
        <f t="shared" si="27"/>
        <v>30</v>
      </c>
      <c r="E175" s="403">
        <v>0.22965000000000002</v>
      </c>
      <c r="F175" s="404">
        <f t="shared" si="25"/>
        <v>5.6654282492329955E-4</v>
      </c>
      <c r="G175" s="428">
        <f t="shared" si="29"/>
        <v>2102100.0306666656</v>
      </c>
      <c r="H175" s="251">
        <f t="shared" si="28"/>
        <v>35727.890689357424</v>
      </c>
    </row>
    <row r="176" spans="2:8" x14ac:dyDescent="0.25">
      <c r="B176" s="400">
        <v>40360</v>
      </c>
      <c r="C176" s="401">
        <v>40390</v>
      </c>
      <c r="D176" s="402">
        <f t="shared" si="27"/>
        <v>31</v>
      </c>
      <c r="E176" s="403">
        <v>0.22410000000000002</v>
      </c>
      <c r="F176" s="404">
        <f t="shared" si="25"/>
        <v>5.5414219268845599E-4</v>
      </c>
      <c r="G176" s="428">
        <f t="shared" si="29"/>
        <v>2102100.0306666656</v>
      </c>
      <c r="H176" s="251">
        <f t="shared" si="28"/>
        <v>36110.731927567002</v>
      </c>
    </row>
    <row r="177" spans="2:8" x14ac:dyDescent="0.25">
      <c r="B177" s="400">
        <v>40391</v>
      </c>
      <c r="C177" s="401">
        <v>40421</v>
      </c>
      <c r="D177" s="402">
        <f t="shared" si="27"/>
        <v>31</v>
      </c>
      <c r="E177" s="403">
        <v>0.22410000000000002</v>
      </c>
      <c r="F177" s="404">
        <f t="shared" si="25"/>
        <v>5.5414219268845599E-4</v>
      </c>
      <c r="G177" s="428">
        <f t="shared" si="29"/>
        <v>2102100.0306666656</v>
      </c>
      <c r="H177" s="251">
        <f t="shared" si="28"/>
        <v>36110.731927567002</v>
      </c>
    </row>
    <row r="178" spans="2:8" x14ac:dyDescent="0.25">
      <c r="B178" s="400">
        <v>40422</v>
      </c>
      <c r="C178" s="401">
        <v>40451</v>
      </c>
      <c r="D178" s="402">
        <f t="shared" si="27"/>
        <v>30</v>
      </c>
      <c r="E178" s="403">
        <v>0.22410000000000002</v>
      </c>
      <c r="F178" s="404">
        <f t="shared" si="25"/>
        <v>5.5414219268845599E-4</v>
      </c>
      <c r="G178" s="428">
        <f t="shared" si="29"/>
        <v>2102100.0306666656</v>
      </c>
      <c r="H178" s="251">
        <f t="shared" si="28"/>
        <v>34945.8696073229</v>
      </c>
    </row>
    <row r="179" spans="2:8" x14ac:dyDescent="0.25">
      <c r="B179" s="400">
        <v>40452</v>
      </c>
      <c r="C179" s="401">
        <v>40482</v>
      </c>
      <c r="D179" s="402">
        <f t="shared" si="27"/>
        <v>31</v>
      </c>
      <c r="E179" s="403">
        <v>0.21315000000000001</v>
      </c>
      <c r="F179" s="404">
        <f t="shared" si="25"/>
        <v>5.2951077879614949E-4</v>
      </c>
      <c r="G179" s="428">
        <f t="shared" si="29"/>
        <v>2102100.0306666656</v>
      </c>
      <c r="H179" s="251">
        <f t="shared" si="28"/>
        <v>34505.623354717194</v>
      </c>
    </row>
    <row r="180" spans="2:8" x14ac:dyDescent="0.25">
      <c r="B180" s="400">
        <v>40483</v>
      </c>
      <c r="C180" s="401">
        <v>40512</v>
      </c>
      <c r="D180" s="402">
        <f t="shared" si="27"/>
        <v>30</v>
      </c>
      <c r="E180" s="403">
        <v>0.21315000000000001</v>
      </c>
      <c r="F180" s="404">
        <f t="shared" si="25"/>
        <v>5.2951077879614949E-4</v>
      </c>
      <c r="G180" s="428">
        <f t="shared" si="29"/>
        <v>2102100.0306666656</v>
      </c>
      <c r="H180" s="251">
        <f t="shared" si="28"/>
        <v>33392.538730371474</v>
      </c>
    </row>
    <row r="181" spans="2:8" ht="15.75" thickBot="1" x14ac:dyDescent="0.3">
      <c r="B181" s="407">
        <v>40513</v>
      </c>
      <c r="C181" s="408">
        <v>40543</v>
      </c>
      <c r="D181" s="409">
        <f t="shared" si="27"/>
        <v>31</v>
      </c>
      <c r="E181" s="410">
        <v>0.21315000000000001</v>
      </c>
      <c r="F181" s="411">
        <f t="shared" si="25"/>
        <v>5.2951077879614949E-4</v>
      </c>
      <c r="G181" s="429">
        <f t="shared" si="29"/>
        <v>2102100.0306666656</v>
      </c>
      <c r="H181" s="252">
        <f t="shared" si="28"/>
        <v>34505.623354717194</v>
      </c>
    </row>
    <row r="182" spans="2:8" x14ac:dyDescent="0.25">
      <c r="B182" s="414">
        <v>40544</v>
      </c>
      <c r="C182" s="415">
        <v>40574</v>
      </c>
      <c r="D182" s="416">
        <f t="shared" si="27"/>
        <v>31</v>
      </c>
      <c r="E182" s="417">
        <v>0.23414999999999997</v>
      </c>
      <c r="F182" s="418">
        <f t="shared" si="25"/>
        <v>5.7655648458965203E-4</v>
      </c>
      <c r="G182" s="430">
        <f t="shared" si="29"/>
        <v>2102100.0306666656</v>
      </c>
      <c r="H182" s="253">
        <f t="shared" si="28"/>
        <v>37571.361522046143</v>
      </c>
    </row>
    <row r="183" spans="2:8" x14ac:dyDescent="0.25">
      <c r="B183" s="400">
        <v>40575</v>
      </c>
      <c r="C183" s="401">
        <v>40602</v>
      </c>
      <c r="D183" s="402">
        <f t="shared" si="27"/>
        <v>28</v>
      </c>
      <c r="E183" s="403">
        <v>0.23414999999999997</v>
      </c>
      <c r="F183" s="404">
        <f t="shared" si="25"/>
        <v>5.7655648458965203E-4</v>
      </c>
      <c r="G183" s="428">
        <f t="shared" si="29"/>
        <v>2102100.0306666656</v>
      </c>
      <c r="H183" s="251">
        <f t="shared" si="28"/>
        <v>33935.42331023523</v>
      </c>
    </row>
    <row r="184" spans="2:8" x14ac:dyDescent="0.25">
      <c r="B184" s="400">
        <v>40603</v>
      </c>
      <c r="C184" s="401">
        <v>40633</v>
      </c>
      <c r="D184" s="402">
        <f t="shared" si="27"/>
        <v>31</v>
      </c>
      <c r="E184" s="403">
        <v>0.23414999999999997</v>
      </c>
      <c r="F184" s="404">
        <f t="shared" si="25"/>
        <v>5.7655648458965203E-4</v>
      </c>
      <c r="G184" s="428">
        <f t="shared" si="29"/>
        <v>2102100.0306666656</v>
      </c>
      <c r="H184" s="251">
        <f t="shared" si="28"/>
        <v>37571.361522046143</v>
      </c>
    </row>
    <row r="185" spans="2:8" x14ac:dyDescent="0.25">
      <c r="B185" s="400">
        <v>40634</v>
      </c>
      <c r="C185" s="401">
        <v>40663</v>
      </c>
      <c r="D185" s="402">
        <f t="shared" si="27"/>
        <v>30</v>
      </c>
      <c r="E185" s="403">
        <v>0.26534999999999997</v>
      </c>
      <c r="F185" s="404">
        <f t="shared" si="25"/>
        <v>6.4499905605819308E-4</v>
      </c>
      <c r="G185" s="428">
        <f t="shared" si="29"/>
        <v>2102100.0306666656</v>
      </c>
      <c r="H185" s="251">
        <f t="shared" si="28"/>
        <v>40675.576065596942</v>
      </c>
    </row>
    <row r="186" spans="2:8" x14ac:dyDescent="0.25">
      <c r="B186" s="400">
        <v>40664</v>
      </c>
      <c r="C186" s="401">
        <v>40694</v>
      </c>
      <c r="D186" s="402">
        <f t="shared" si="27"/>
        <v>31</v>
      </c>
      <c r="E186" s="403">
        <v>0.26534999999999997</v>
      </c>
      <c r="F186" s="404">
        <f t="shared" si="25"/>
        <v>6.4499905605819308E-4</v>
      </c>
      <c r="G186" s="428">
        <f t="shared" si="29"/>
        <v>2102100.0306666656</v>
      </c>
      <c r="H186" s="251">
        <f t="shared" si="28"/>
        <v>42031.428601116844</v>
      </c>
    </row>
    <row r="187" spans="2:8" x14ac:dyDescent="0.25">
      <c r="B187" s="400">
        <v>40695</v>
      </c>
      <c r="C187" s="401">
        <v>40724</v>
      </c>
      <c r="D187" s="402">
        <f t="shared" si="27"/>
        <v>30</v>
      </c>
      <c r="E187" s="403">
        <v>0.26534999999999997</v>
      </c>
      <c r="F187" s="404">
        <f t="shared" si="25"/>
        <v>6.4499905605819308E-4</v>
      </c>
      <c r="G187" s="428">
        <f t="shared" si="29"/>
        <v>2102100.0306666656</v>
      </c>
      <c r="H187" s="251">
        <f t="shared" si="28"/>
        <v>40675.576065596942</v>
      </c>
    </row>
    <row r="188" spans="2:8" x14ac:dyDescent="0.25">
      <c r="B188" s="400">
        <v>40725</v>
      </c>
      <c r="C188" s="401">
        <v>40755</v>
      </c>
      <c r="D188" s="402">
        <f t="shared" si="27"/>
        <v>31</v>
      </c>
      <c r="E188" s="403">
        <v>0.27944999999999998</v>
      </c>
      <c r="F188" s="404">
        <f t="shared" si="25"/>
        <v>6.7537946769080648E-4</v>
      </c>
      <c r="G188" s="428">
        <f t="shared" si="29"/>
        <v>2102100.0306666656</v>
      </c>
      <c r="H188" s="251">
        <f t="shared" si="28"/>
        <v>44011.171192078895</v>
      </c>
    </row>
    <row r="189" spans="2:8" x14ac:dyDescent="0.25">
      <c r="B189" s="400">
        <v>40756</v>
      </c>
      <c r="C189" s="401">
        <v>40786</v>
      </c>
      <c r="D189" s="402">
        <f t="shared" si="27"/>
        <v>31</v>
      </c>
      <c r="E189" s="403">
        <v>0.27944999999999998</v>
      </c>
      <c r="F189" s="404">
        <f t="shared" si="25"/>
        <v>6.7537946769080648E-4</v>
      </c>
      <c r="G189" s="428">
        <f t="shared" si="29"/>
        <v>2102100.0306666656</v>
      </c>
      <c r="H189" s="251">
        <f t="shared" si="28"/>
        <v>44011.171192078895</v>
      </c>
    </row>
    <row r="190" spans="2:8" x14ac:dyDescent="0.25">
      <c r="B190" s="400">
        <v>40787</v>
      </c>
      <c r="C190" s="401">
        <v>40816</v>
      </c>
      <c r="D190" s="402">
        <f t="shared" si="27"/>
        <v>30</v>
      </c>
      <c r="E190" s="403">
        <v>0.27944999999999998</v>
      </c>
      <c r="F190" s="404">
        <f t="shared" si="25"/>
        <v>6.7537946769080648E-4</v>
      </c>
      <c r="G190" s="428">
        <f t="shared" si="29"/>
        <v>2102100.0306666656</v>
      </c>
      <c r="H190" s="251">
        <f t="shared" si="28"/>
        <v>42591.455992334413</v>
      </c>
    </row>
    <row r="191" spans="2:8" x14ac:dyDescent="0.25">
      <c r="B191" s="400">
        <v>40817</v>
      </c>
      <c r="C191" s="401">
        <v>40841</v>
      </c>
      <c r="D191" s="402">
        <f t="shared" si="27"/>
        <v>25</v>
      </c>
      <c r="E191" s="403">
        <v>0.29085</v>
      </c>
      <c r="F191" s="404">
        <f t="shared" si="25"/>
        <v>6.9969924008095319E-4</v>
      </c>
      <c r="G191" s="428">
        <f t="shared" si="29"/>
        <v>2102100.0306666656</v>
      </c>
      <c r="H191" s="251">
        <f t="shared" si="28"/>
        <v>36770.944850790358</v>
      </c>
    </row>
    <row r="192" spans="2:8" x14ac:dyDescent="0.25">
      <c r="B192" s="400">
        <v>40848</v>
      </c>
      <c r="C192" s="401">
        <v>40877</v>
      </c>
      <c r="D192" s="402">
        <f t="shared" si="27"/>
        <v>30</v>
      </c>
      <c r="E192" s="431">
        <v>0.29085</v>
      </c>
      <c r="F192" s="404">
        <f t="shared" si="25"/>
        <v>6.9969924008095319E-4</v>
      </c>
      <c r="G192" s="432">
        <f>G191</f>
        <v>2102100.0306666656</v>
      </c>
      <c r="H192" s="406">
        <f t="shared" ref="H192:H216" si="30">G192*F192*D192</f>
        <v>44125.133820948431</v>
      </c>
    </row>
    <row r="193" spans="2:8" ht="15.75" thickBot="1" x14ac:dyDescent="0.3">
      <c r="B193" s="421">
        <v>40878</v>
      </c>
      <c r="C193" s="422">
        <v>40908</v>
      </c>
      <c r="D193" s="423">
        <f t="shared" si="27"/>
        <v>31</v>
      </c>
      <c r="E193" s="433">
        <v>0.29085</v>
      </c>
      <c r="F193" s="425">
        <f t="shared" si="25"/>
        <v>6.9969924008095319E-4</v>
      </c>
      <c r="G193" s="434">
        <f t="shared" ref="G193:G216" si="31">+G192</f>
        <v>2102100.0306666656</v>
      </c>
      <c r="H193" s="435">
        <f t="shared" si="30"/>
        <v>45595.971614980044</v>
      </c>
    </row>
    <row r="194" spans="2:8" x14ac:dyDescent="0.25">
      <c r="B194" s="394">
        <v>40909</v>
      </c>
      <c r="C194" s="395">
        <v>40939</v>
      </c>
      <c r="D194" s="396">
        <f t="shared" si="27"/>
        <v>31</v>
      </c>
      <c r="E194" s="436">
        <v>0.29879999999999995</v>
      </c>
      <c r="F194" s="398">
        <f t="shared" si="25"/>
        <v>7.1653264516413628E-4</v>
      </c>
      <c r="G194" s="437">
        <f t="shared" si="31"/>
        <v>2102100.0306666656</v>
      </c>
      <c r="H194" s="399">
        <f t="shared" si="30"/>
        <v>46692.92215656914</v>
      </c>
    </row>
    <row r="195" spans="2:8" x14ac:dyDescent="0.25">
      <c r="B195" s="400">
        <v>40940</v>
      </c>
      <c r="C195" s="401">
        <v>40968</v>
      </c>
      <c r="D195" s="402">
        <f t="shared" si="27"/>
        <v>29</v>
      </c>
      <c r="E195" s="431">
        <v>0.29879999999999995</v>
      </c>
      <c r="F195" s="404">
        <f t="shared" si="25"/>
        <v>7.1653264516413628E-4</v>
      </c>
      <c r="G195" s="432">
        <f t="shared" si="31"/>
        <v>2102100.0306666656</v>
      </c>
      <c r="H195" s="406">
        <f t="shared" si="30"/>
        <v>43680.475565822744</v>
      </c>
    </row>
    <row r="196" spans="2:8" x14ac:dyDescent="0.25">
      <c r="B196" s="400">
        <v>40969</v>
      </c>
      <c r="C196" s="401">
        <v>40999</v>
      </c>
      <c r="D196" s="402">
        <f t="shared" si="27"/>
        <v>31</v>
      </c>
      <c r="E196" s="431">
        <v>0.29879999999999995</v>
      </c>
      <c r="F196" s="404">
        <f t="shared" si="25"/>
        <v>7.1653264516413628E-4</v>
      </c>
      <c r="G196" s="432">
        <f t="shared" si="31"/>
        <v>2102100.0306666656</v>
      </c>
      <c r="H196" s="406">
        <f t="shared" si="30"/>
        <v>46692.92215656914</v>
      </c>
    </row>
    <row r="197" spans="2:8" x14ac:dyDescent="0.25">
      <c r="B197" s="400">
        <v>41000</v>
      </c>
      <c r="C197" s="401">
        <v>41029</v>
      </c>
      <c r="D197" s="402">
        <f t="shared" si="27"/>
        <v>30</v>
      </c>
      <c r="E197" s="431">
        <v>0.30779999999999996</v>
      </c>
      <c r="F197" s="404">
        <f t="shared" si="25"/>
        <v>7.3546576390448593E-4</v>
      </c>
      <c r="G197" s="432">
        <f t="shared" si="31"/>
        <v>2102100.0306666656</v>
      </c>
      <c r="H197" s="406">
        <f t="shared" si="30"/>
        <v>46380.678145737074</v>
      </c>
    </row>
    <row r="198" spans="2:8" x14ac:dyDescent="0.25">
      <c r="B198" s="400">
        <v>41030</v>
      </c>
      <c r="C198" s="401">
        <v>41060</v>
      </c>
      <c r="D198" s="402">
        <f t="shared" si="27"/>
        <v>31</v>
      </c>
      <c r="E198" s="431">
        <v>0.30779999999999996</v>
      </c>
      <c r="F198" s="404">
        <f t="shared" si="25"/>
        <v>7.3546576390448593E-4</v>
      </c>
      <c r="G198" s="432">
        <f t="shared" si="31"/>
        <v>2102100.0306666656</v>
      </c>
      <c r="H198" s="406">
        <f t="shared" si="30"/>
        <v>47926.700750594973</v>
      </c>
    </row>
    <row r="199" spans="2:8" x14ac:dyDescent="0.25">
      <c r="B199" s="400">
        <v>41061</v>
      </c>
      <c r="C199" s="401">
        <v>41090</v>
      </c>
      <c r="D199" s="402">
        <f t="shared" si="27"/>
        <v>30</v>
      </c>
      <c r="E199" s="431">
        <v>0.30779999999999996</v>
      </c>
      <c r="F199" s="404">
        <f t="shared" si="25"/>
        <v>7.3546576390448593E-4</v>
      </c>
      <c r="G199" s="432">
        <f t="shared" si="31"/>
        <v>2102100.0306666656</v>
      </c>
      <c r="H199" s="406">
        <f t="shared" si="30"/>
        <v>46380.678145737074</v>
      </c>
    </row>
    <row r="200" spans="2:8" x14ac:dyDescent="0.25">
      <c r="B200" s="400">
        <v>41091</v>
      </c>
      <c r="C200" s="401">
        <v>41121</v>
      </c>
      <c r="D200" s="402">
        <f t="shared" si="27"/>
        <v>31</v>
      </c>
      <c r="E200" s="431">
        <v>0.31290000000000001</v>
      </c>
      <c r="F200" s="404">
        <f t="shared" si="25"/>
        <v>7.4613693673164505E-4</v>
      </c>
      <c r="G200" s="432">
        <f t="shared" si="31"/>
        <v>2102100.0306666656</v>
      </c>
      <c r="H200" s="406">
        <f t="shared" si="30"/>
        <v>48622.08880513881</v>
      </c>
    </row>
    <row r="201" spans="2:8" x14ac:dyDescent="0.25">
      <c r="B201" s="400">
        <v>41122</v>
      </c>
      <c r="C201" s="401">
        <v>41152</v>
      </c>
      <c r="D201" s="402">
        <f t="shared" si="27"/>
        <v>31</v>
      </c>
      <c r="E201" s="431">
        <v>0.31290000000000001</v>
      </c>
      <c r="F201" s="404">
        <f t="shared" si="25"/>
        <v>7.4613693673164505E-4</v>
      </c>
      <c r="G201" s="432">
        <f t="shared" si="31"/>
        <v>2102100.0306666656</v>
      </c>
      <c r="H201" s="406">
        <f t="shared" si="30"/>
        <v>48622.08880513881</v>
      </c>
    </row>
    <row r="202" spans="2:8" x14ac:dyDescent="0.25">
      <c r="B202" s="400">
        <v>41153</v>
      </c>
      <c r="C202" s="401">
        <v>41182</v>
      </c>
      <c r="D202" s="402">
        <f t="shared" si="27"/>
        <v>30</v>
      </c>
      <c r="E202" s="431">
        <v>0.31290000000000001</v>
      </c>
      <c r="F202" s="404">
        <f t="shared" si="25"/>
        <v>7.4613693673164505E-4</v>
      </c>
      <c r="G202" s="432">
        <f t="shared" si="31"/>
        <v>2102100.0306666656</v>
      </c>
      <c r="H202" s="406">
        <f t="shared" si="30"/>
        <v>47053.634327553686</v>
      </c>
    </row>
    <row r="203" spans="2:8" x14ac:dyDescent="0.25">
      <c r="B203" s="400">
        <v>41183</v>
      </c>
      <c r="C203" s="401">
        <v>41213</v>
      </c>
      <c r="D203" s="402">
        <f t="shared" si="27"/>
        <v>31</v>
      </c>
      <c r="E203" s="431">
        <v>0.31335000000000002</v>
      </c>
      <c r="F203" s="404">
        <f t="shared" si="25"/>
        <v>7.470765252692857E-4</v>
      </c>
      <c r="G203" s="432">
        <f t="shared" si="31"/>
        <v>2102100.0306666656</v>
      </c>
      <c r="H203" s="406">
        <f t="shared" si="30"/>
        <v>48683.317187046254</v>
      </c>
    </row>
    <row r="204" spans="2:8" x14ac:dyDescent="0.25">
      <c r="B204" s="400">
        <v>41214</v>
      </c>
      <c r="C204" s="401">
        <v>41243</v>
      </c>
      <c r="D204" s="402">
        <f t="shared" si="27"/>
        <v>30</v>
      </c>
      <c r="E204" s="431">
        <v>0.31335000000000002</v>
      </c>
      <c r="F204" s="404">
        <f t="shared" si="25"/>
        <v>7.470765252692857E-4</v>
      </c>
      <c r="G204" s="432">
        <f t="shared" si="31"/>
        <v>2102100.0306666656</v>
      </c>
      <c r="H204" s="406">
        <f t="shared" si="30"/>
        <v>47112.887600367343</v>
      </c>
    </row>
    <row r="205" spans="2:8" ht="15.75" thickBot="1" x14ac:dyDescent="0.3">
      <c r="B205" s="407">
        <v>41244</v>
      </c>
      <c r="C205" s="408">
        <v>41274</v>
      </c>
      <c r="D205" s="409">
        <f t="shared" si="27"/>
        <v>31</v>
      </c>
      <c r="E205" s="438">
        <v>0.31335000000000002</v>
      </c>
      <c r="F205" s="411">
        <f t="shared" si="25"/>
        <v>7.470765252692857E-4</v>
      </c>
      <c r="G205" s="439">
        <f t="shared" si="31"/>
        <v>2102100.0306666656</v>
      </c>
      <c r="H205" s="413">
        <f t="shared" si="30"/>
        <v>48683.317187046254</v>
      </c>
    </row>
    <row r="206" spans="2:8" x14ac:dyDescent="0.25">
      <c r="B206" s="414">
        <v>41275</v>
      </c>
      <c r="C206" s="415">
        <v>41305</v>
      </c>
      <c r="D206" s="416">
        <f t="shared" si="27"/>
        <v>31</v>
      </c>
      <c r="E206" s="440">
        <v>0.31124999999999997</v>
      </c>
      <c r="F206" s="418">
        <f t="shared" si="25"/>
        <v>7.4268902887886235E-4</v>
      </c>
      <c r="G206" s="441">
        <f t="shared" si="31"/>
        <v>2102100.0306666656</v>
      </c>
      <c r="H206" s="420">
        <f t="shared" si="30"/>
        <v>48397.405541843633</v>
      </c>
    </row>
    <row r="207" spans="2:8" x14ac:dyDescent="0.25">
      <c r="B207" s="400">
        <v>41306</v>
      </c>
      <c r="C207" s="401">
        <v>41333</v>
      </c>
      <c r="D207" s="402">
        <f t="shared" si="27"/>
        <v>28</v>
      </c>
      <c r="E207" s="431">
        <v>0.31124999999999997</v>
      </c>
      <c r="F207" s="404">
        <f t="shared" si="25"/>
        <v>7.4268902887886235E-4</v>
      </c>
      <c r="G207" s="432">
        <f t="shared" si="31"/>
        <v>2102100.0306666656</v>
      </c>
      <c r="H207" s="406">
        <f t="shared" si="30"/>
        <v>43713.785650697479</v>
      </c>
    </row>
    <row r="208" spans="2:8" x14ac:dyDescent="0.25">
      <c r="B208" s="400">
        <v>41334</v>
      </c>
      <c r="C208" s="401">
        <v>41364</v>
      </c>
      <c r="D208" s="402">
        <f t="shared" si="27"/>
        <v>31</v>
      </c>
      <c r="E208" s="431">
        <v>0.31124999999999997</v>
      </c>
      <c r="F208" s="404">
        <f t="shared" si="25"/>
        <v>7.4268902887886235E-4</v>
      </c>
      <c r="G208" s="432">
        <f t="shared" si="31"/>
        <v>2102100.0306666656</v>
      </c>
      <c r="H208" s="406">
        <f t="shared" si="30"/>
        <v>48397.405541843633</v>
      </c>
    </row>
    <row r="209" spans="1:9" x14ac:dyDescent="0.25">
      <c r="B209" s="400">
        <v>41365</v>
      </c>
      <c r="C209" s="401">
        <v>41394</v>
      </c>
      <c r="D209" s="402">
        <f t="shared" si="27"/>
        <v>30</v>
      </c>
      <c r="E209" s="403">
        <v>0.31245000000000001</v>
      </c>
      <c r="F209" s="404">
        <f t="shared" si="25"/>
        <v>7.4519702697495305E-4</v>
      </c>
      <c r="G209" s="432">
        <f t="shared" si="31"/>
        <v>2102100.0306666656</v>
      </c>
      <c r="H209" s="406">
        <f t="shared" si="30"/>
        <v>46994.360797702706</v>
      </c>
    </row>
    <row r="210" spans="1:9" x14ac:dyDescent="0.25">
      <c r="B210" s="400">
        <v>41395</v>
      </c>
      <c r="C210" s="401">
        <v>41425</v>
      </c>
      <c r="D210" s="402">
        <f t="shared" si="27"/>
        <v>31</v>
      </c>
      <c r="E210" s="403">
        <v>0.31245000000000001</v>
      </c>
      <c r="F210" s="404">
        <f t="shared" si="25"/>
        <v>7.4519702697495305E-4</v>
      </c>
      <c r="G210" s="432">
        <f t="shared" si="31"/>
        <v>2102100.0306666656</v>
      </c>
      <c r="H210" s="406">
        <f t="shared" si="30"/>
        <v>48560.839490959464</v>
      </c>
    </row>
    <row r="211" spans="1:9" x14ac:dyDescent="0.25">
      <c r="B211" s="400">
        <v>41426</v>
      </c>
      <c r="C211" s="401">
        <v>41455</v>
      </c>
      <c r="D211" s="402">
        <f t="shared" si="27"/>
        <v>30</v>
      </c>
      <c r="E211" s="403">
        <v>0.31245000000000001</v>
      </c>
      <c r="F211" s="404">
        <f t="shared" si="25"/>
        <v>7.4519702697495305E-4</v>
      </c>
      <c r="G211" s="432">
        <f t="shared" si="31"/>
        <v>2102100.0306666656</v>
      </c>
      <c r="H211" s="406">
        <f t="shared" si="30"/>
        <v>46994.360797702706</v>
      </c>
    </row>
    <row r="212" spans="1:9" x14ac:dyDescent="0.25">
      <c r="B212" s="400">
        <v>41456</v>
      </c>
      <c r="C212" s="401">
        <v>41486</v>
      </c>
      <c r="D212" s="402">
        <f t="shared" si="27"/>
        <v>31</v>
      </c>
      <c r="E212" s="403">
        <v>0.30509999999999998</v>
      </c>
      <c r="F212" s="404">
        <f t="shared" si="25"/>
        <v>7.29799506196116E-4</v>
      </c>
      <c r="G212" s="432">
        <f t="shared" si="31"/>
        <v>2102100.0306666656</v>
      </c>
      <c r="H212" s="406">
        <f t="shared" si="30"/>
        <v>47557.458495016559</v>
      </c>
    </row>
    <row r="213" spans="1:9" x14ac:dyDescent="0.25">
      <c r="B213" s="400">
        <v>41487</v>
      </c>
      <c r="C213" s="401">
        <v>41517</v>
      </c>
      <c r="D213" s="402">
        <f t="shared" si="27"/>
        <v>31</v>
      </c>
      <c r="E213" s="403">
        <v>0.30509999999999998</v>
      </c>
      <c r="F213" s="404">
        <f t="shared" si="25"/>
        <v>7.29799506196116E-4</v>
      </c>
      <c r="G213" s="432">
        <f t="shared" si="31"/>
        <v>2102100.0306666656</v>
      </c>
      <c r="H213" s="406">
        <f t="shared" si="30"/>
        <v>47557.458495016559</v>
      </c>
    </row>
    <row r="214" spans="1:9" x14ac:dyDescent="0.25">
      <c r="B214" s="400">
        <v>41518</v>
      </c>
      <c r="C214" s="401">
        <v>41547</v>
      </c>
      <c r="D214" s="402">
        <f t="shared" si="27"/>
        <v>30</v>
      </c>
      <c r="E214" s="403">
        <v>0.30509999999999998</v>
      </c>
      <c r="F214" s="404">
        <f t="shared" si="25"/>
        <v>7.29799506196116E-4</v>
      </c>
      <c r="G214" s="432">
        <f t="shared" si="31"/>
        <v>2102100.0306666656</v>
      </c>
      <c r="H214" s="406">
        <f t="shared" si="30"/>
        <v>46023.346930661188</v>
      </c>
    </row>
    <row r="215" spans="1:9" x14ac:dyDescent="0.25">
      <c r="B215" s="400">
        <v>41548</v>
      </c>
      <c r="C215" s="401">
        <v>41578</v>
      </c>
      <c r="D215" s="402">
        <f t="shared" si="27"/>
        <v>31</v>
      </c>
      <c r="E215" s="403">
        <v>0.29775000000000001</v>
      </c>
      <c r="F215" s="404">
        <f t="shared" si="25"/>
        <v>7.1431526398191281E-4</v>
      </c>
      <c r="G215" s="432">
        <f t="shared" si="31"/>
        <v>2102100.0306666656</v>
      </c>
      <c r="H215" s="406">
        <f t="shared" si="30"/>
        <v>46548.426287983428</v>
      </c>
    </row>
    <row r="216" spans="1:9" ht="15.75" thickBot="1" x14ac:dyDescent="0.3">
      <c r="B216" s="407">
        <v>41579</v>
      </c>
      <c r="C216" s="408">
        <v>41602</v>
      </c>
      <c r="D216" s="409">
        <f t="shared" si="27"/>
        <v>24</v>
      </c>
      <c r="E216" s="410">
        <v>0.29775000000000001</v>
      </c>
      <c r="F216" s="411">
        <f t="shared" si="25"/>
        <v>7.1431526398191281E-4</v>
      </c>
      <c r="G216" s="439">
        <f t="shared" si="31"/>
        <v>2102100.0306666656</v>
      </c>
      <c r="H216" s="413">
        <f t="shared" si="30"/>
        <v>36037.49131972911</v>
      </c>
    </row>
    <row r="217" spans="1:9" ht="15.75" thickBot="1" x14ac:dyDescent="0.3">
      <c r="B217" s="592" t="s">
        <v>80</v>
      </c>
      <c r="C217" s="593"/>
      <c r="D217" s="593"/>
      <c r="E217" s="593"/>
      <c r="F217" s="594"/>
      <c r="G217" s="643">
        <f>SUM(H156:H216)</f>
        <v>2612637.7707369262</v>
      </c>
      <c r="H217" s="644"/>
    </row>
    <row r="218" spans="1:9" x14ac:dyDescent="0.25">
      <c r="B218" s="195"/>
      <c r="C218" s="247"/>
      <c r="E218" s="247"/>
      <c r="F218" s="242"/>
      <c r="G218" s="242"/>
    </row>
    <row r="219" spans="1:9" x14ac:dyDescent="0.25">
      <c r="B219" s="195"/>
      <c r="C219" s="247"/>
      <c r="E219" s="247"/>
      <c r="F219" s="242"/>
      <c r="G219" s="242"/>
    </row>
    <row r="220" spans="1:9" x14ac:dyDescent="0.25">
      <c r="A220" s="123" t="s">
        <v>1768</v>
      </c>
      <c r="I220" s="248"/>
    </row>
    <row r="221" spans="1:9" x14ac:dyDescent="0.25">
      <c r="A221" s="191"/>
      <c r="B221" s="191"/>
    </row>
    <row r="222" spans="1:9" x14ac:dyDescent="0.25">
      <c r="A222" s="191"/>
      <c r="B222" s="191"/>
    </row>
    <row r="223" spans="1:9" x14ac:dyDescent="0.25">
      <c r="A223" t="s">
        <v>87</v>
      </c>
    </row>
    <row r="224" spans="1:9" x14ac:dyDescent="0.25">
      <c r="A224" s="191"/>
    </row>
    <row r="225" spans="1:9" x14ac:dyDescent="0.25">
      <c r="A225" t="s">
        <v>88</v>
      </c>
    </row>
    <row r="226" spans="1:9" x14ac:dyDescent="0.25">
      <c r="A226" t="s">
        <v>89</v>
      </c>
    </row>
    <row r="227" spans="1:9" x14ac:dyDescent="0.25">
      <c r="A227" s="6" t="s">
        <v>90</v>
      </c>
    </row>
    <row r="228" spans="1:9" x14ac:dyDescent="0.25">
      <c r="A228" t="s">
        <v>91</v>
      </c>
    </row>
    <row r="229" spans="1:9" x14ac:dyDescent="0.25">
      <c r="D229" s="186"/>
    </row>
    <row r="230" spans="1:9" ht="15.75" thickBot="1" x14ac:dyDescent="0.3">
      <c r="D230" s="186"/>
    </row>
    <row r="231" spans="1:9" ht="45.75" thickBot="1" x14ac:dyDescent="0.3">
      <c r="B231" s="530" t="s">
        <v>92</v>
      </c>
      <c r="C231" s="531" t="s">
        <v>93</v>
      </c>
      <c r="D231" s="532" t="s">
        <v>83</v>
      </c>
      <c r="E231" s="532" t="s">
        <v>94</v>
      </c>
      <c r="F231" s="392" t="s">
        <v>41</v>
      </c>
      <c r="G231" s="392" t="s">
        <v>43</v>
      </c>
      <c r="H231" s="532" t="s">
        <v>95</v>
      </c>
      <c r="I231" s="533" t="s">
        <v>96</v>
      </c>
    </row>
    <row r="232" spans="1:9" x14ac:dyDescent="0.25">
      <c r="B232" s="394">
        <v>39758</v>
      </c>
      <c r="C232" s="395">
        <v>39782</v>
      </c>
      <c r="D232" s="526">
        <f>(C68/30*25)+(C68/30*25)-(C68/30*25)*12%</f>
        <v>96247.759333333306</v>
      </c>
      <c r="E232" s="526">
        <f>+D232</f>
        <v>96247.759333333306</v>
      </c>
      <c r="F232" s="397">
        <v>0.31530000000000002</v>
      </c>
      <c r="G232" s="398">
        <f t="shared" ref="G232:G235" si="32">((1+F232)^(1/365))-1</f>
        <v>7.5114436909107241E-4</v>
      </c>
      <c r="H232" s="527">
        <f>+C232-B232+1</f>
        <v>25</v>
      </c>
      <c r="I232" s="257">
        <f>+E232*G232*H232</f>
        <v>1807.3990615216505</v>
      </c>
    </row>
    <row r="233" spans="1:9" ht="15.75" thickBot="1" x14ac:dyDescent="0.3">
      <c r="B233" s="421">
        <v>39783</v>
      </c>
      <c r="C233" s="422">
        <v>39813</v>
      </c>
      <c r="D233" s="524">
        <f>+G69</f>
        <v>54062.571199999984</v>
      </c>
      <c r="E233" s="524">
        <f>+E232+D233</f>
        <v>150310.3305333333</v>
      </c>
      <c r="F233" s="424">
        <v>0.31530000000000002</v>
      </c>
      <c r="G233" s="425">
        <f t="shared" si="32"/>
        <v>7.5114436909107241E-4</v>
      </c>
      <c r="H233" s="525">
        <f t="shared" ref="H233:H292" si="33">+C233-B233+1</f>
        <v>31</v>
      </c>
      <c r="I233" s="256">
        <f t="shared" ref="I233:I292" si="34">+E233*G233*H233</f>
        <v>3500.0475102862674</v>
      </c>
    </row>
    <row r="234" spans="1:9" x14ac:dyDescent="0.25">
      <c r="B234" s="414">
        <v>39814</v>
      </c>
      <c r="C234" s="415">
        <v>39844</v>
      </c>
      <c r="D234" s="520">
        <f t="shared" ref="D234:D292" si="35">+G70</f>
        <v>58209.15760000002</v>
      </c>
      <c r="E234" s="520">
        <f t="shared" ref="E234:E291" si="36">+E233+D234</f>
        <v>208519.48813333333</v>
      </c>
      <c r="F234" s="417">
        <v>0.30704999999999999</v>
      </c>
      <c r="G234" s="418">
        <f t="shared" si="32"/>
        <v>7.3389297449621971E-4</v>
      </c>
      <c r="H234" s="521">
        <f t="shared" si="33"/>
        <v>31</v>
      </c>
      <c r="I234" s="253">
        <f t="shared" si="34"/>
        <v>4743.9606089846375</v>
      </c>
    </row>
    <row r="235" spans="1:9" x14ac:dyDescent="0.25">
      <c r="B235" s="400">
        <v>39845</v>
      </c>
      <c r="C235" s="401">
        <v>39872</v>
      </c>
      <c r="D235" s="522">
        <f t="shared" si="35"/>
        <v>58209.15760000002</v>
      </c>
      <c r="E235" s="522">
        <f t="shared" si="36"/>
        <v>266728.64573333337</v>
      </c>
      <c r="F235" s="403">
        <v>0.30704999999999999</v>
      </c>
      <c r="G235" s="404">
        <f t="shared" si="32"/>
        <v>7.3389297449621971E-4</v>
      </c>
      <c r="H235" s="523">
        <f t="shared" si="33"/>
        <v>28</v>
      </c>
      <c r="I235" s="251">
        <f t="shared" si="34"/>
        <v>5481.0078176163652</v>
      </c>
    </row>
    <row r="236" spans="1:9" x14ac:dyDescent="0.25">
      <c r="B236" s="400">
        <v>39873</v>
      </c>
      <c r="C236" s="401">
        <v>39903</v>
      </c>
      <c r="D236" s="522">
        <f t="shared" si="35"/>
        <v>58209.15760000002</v>
      </c>
      <c r="E236" s="522">
        <f t="shared" si="36"/>
        <v>324937.8033333334</v>
      </c>
      <c r="F236" s="403">
        <v>0.30704999999999999</v>
      </c>
      <c r="G236" s="404">
        <f>((1+F236)^(1/365))-1</f>
        <v>7.3389297449621971E-4</v>
      </c>
      <c r="H236" s="523">
        <f t="shared" si="33"/>
        <v>31</v>
      </c>
      <c r="I236" s="251">
        <f t="shared" si="34"/>
        <v>7392.5567014515991</v>
      </c>
    </row>
    <row r="237" spans="1:9" x14ac:dyDescent="0.25">
      <c r="B237" s="400">
        <v>39904</v>
      </c>
      <c r="C237" s="401">
        <v>39933</v>
      </c>
      <c r="D237" s="522">
        <f t="shared" si="35"/>
        <v>58209.15760000002</v>
      </c>
      <c r="E237" s="522">
        <f t="shared" si="36"/>
        <v>383146.96093333344</v>
      </c>
      <c r="F237" s="403">
        <v>0.30420000000000003</v>
      </c>
      <c r="G237" s="404">
        <f t="shared" ref="G237:G292" si="37">((1+F237)^(1/365))-1</f>
        <v>7.2790815549184096E-4</v>
      </c>
      <c r="H237" s="523">
        <f t="shared" si="33"/>
        <v>30</v>
      </c>
      <c r="I237" s="251">
        <f t="shared" si="34"/>
        <v>8366.8739284586154</v>
      </c>
    </row>
    <row r="238" spans="1:9" x14ac:dyDescent="0.25">
      <c r="B238" s="400">
        <v>39934</v>
      </c>
      <c r="C238" s="401">
        <v>39964</v>
      </c>
      <c r="D238" s="522">
        <f t="shared" si="35"/>
        <v>58209.15760000002</v>
      </c>
      <c r="E238" s="522">
        <f t="shared" si="36"/>
        <v>441356.11853333347</v>
      </c>
      <c r="F238" s="403">
        <v>0.30420000000000003</v>
      </c>
      <c r="G238" s="404">
        <f t="shared" si="37"/>
        <v>7.2790815549184096E-4</v>
      </c>
      <c r="H238" s="523">
        <f t="shared" si="33"/>
        <v>31</v>
      </c>
      <c r="I238" s="251">
        <f t="shared" si="34"/>
        <v>9959.2682628557486</v>
      </c>
    </row>
    <row r="239" spans="1:9" x14ac:dyDescent="0.25">
      <c r="B239" s="400">
        <v>39965</v>
      </c>
      <c r="C239" s="401">
        <v>39994</v>
      </c>
      <c r="D239" s="522">
        <f t="shared" si="35"/>
        <v>58209.15760000002</v>
      </c>
      <c r="E239" s="522">
        <f t="shared" si="36"/>
        <v>499565.27613333351</v>
      </c>
      <c r="F239" s="403">
        <v>0.30420000000000003</v>
      </c>
      <c r="G239" s="404">
        <f t="shared" si="37"/>
        <v>7.2790815549184096E-4</v>
      </c>
      <c r="H239" s="523">
        <f t="shared" si="33"/>
        <v>30</v>
      </c>
      <c r="I239" s="251">
        <f t="shared" si="34"/>
        <v>10909.129160939608</v>
      </c>
    </row>
    <row r="240" spans="1:9" x14ac:dyDescent="0.25">
      <c r="B240" s="400">
        <v>39995</v>
      </c>
      <c r="C240" s="401">
        <v>40025</v>
      </c>
      <c r="D240" s="522">
        <f t="shared" si="35"/>
        <v>58209.15760000002</v>
      </c>
      <c r="E240" s="522">
        <f t="shared" si="36"/>
        <v>557774.43373333348</v>
      </c>
      <c r="F240" s="403">
        <v>0.27975</v>
      </c>
      <c r="G240" s="404">
        <f t="shared" si="37"/>
        <v>6.760222257264914E-4</v>
      </c>
      <c r="H240" s="523">
        <f t="shared" si="33"/>
        <v>31</v>
      </c>
      <c r="I240" s="251">
        <f t="shared" si="34"/>
        <v>11689.105338517986</v>
      </c>
    </row>
    <row r="241" spans="2:9" x14ac:dyDescent="0.25">
      <c r="B241" s="400">
        <v>40026</v>
      </c>
      <c r="C241" s="401">
        <v>40056</v>
      </c>
      <c r="D241" s="522">
        <f t="shared" si="35"/>
        <v>58209.15760000002</v>
      </c>
      <c r="E241" s="522">
        <f t="shared" si="36"/>
        <v>615983.59133333352</v>
      </c>
      <c r="F241" s="403">
        <v>0.27975</v>
      </c>
      <c r="G241" s="404">
        <f t="shared" si="37"/>
        <v>6.760222257264914E-4</v>
      </c>
      <c r="H241" s="523">
        <f t="shared" si="33"/>
        <v>31</v>
      </c>
      <c r="I241" s="251">
        <f t="shared" si="34"/>
        <v>12908.976551148886</v>
      </c>
    </row>
    <row r="242" spans="2:9" x14ac:dyDescent="0.25">
      <c r="B242" s="400">
        <v>40057</v>
      </c>
      <c r="C242" s="401">
        <v>40086</v>
      </c>
      <c r="D242" s="522">
        <f t="shared" si="35"/>
        <v>58209.15760000002</v>
      </c>
      <c r="E242" s="522">
        <f t="shared" si="36"/>
        <v>674192.74893333355</v>
      </c>
      <c r="F242" s="403">
        <v>0.27975</v>
      </c>
      <c r="G242" s="404">
        <f t="shared" si="37"/>
        <v>6.760222257264914E-4</v>
      </c>
      <c r="H242" s="523">
        <f t="shared" si="33"/>
        <v>30</v>
      </c>
      <c r="I242" s="251">
        <f t="shared" si="34"/>
        <v>13673.078481077213</v>
      </c>
    </row>
    <row r="243" spans="2:9" x14ac:dyDescent="0.25">
      <c r="B243" s="400">
        <v>40087</v>
      </c>
      <c r="C243" s="401">
        <v>40117</v>
      </c>
      <c r="D243" s="522">
        <f t="shared" si="35"/>
        <v>58209.15760000002</v>
      </c>
      <c r="E243" s="522">
        <f t="shared" si="36"/>
        <v>732401.90653333359</v>
      </c>
      <c r="F243" s="403">
        <v>0.25919999999999999</v>
      </c>
      <c r="G243" s="404">
        <f t="shared" si="37"/>
        <v>6.3164213804500768E-4</v>
      </c>
      <c r="H243" s="523">
        <f t="shared" si="33"/>
        <v>31</v>
      </c>
      <c r="I243" s="251">
        <f t="shared" si="34"/>
        <v>14341.093090679595</v>
      </c>
    </row>
    <row r="244" spans="2:9" x14ac:dyDescent="0.25">
      <c r="B244" s="400">
        <v>40118</v>
      </c>
      <c r="C244" s="401">
        <v>40147</v>
      </c>
      <c r="D244" s="522">
        <f t="shared" si="35"/>
        <v>124355.92760000004</v>
      </c>
      <c r="E244" s="522">
        <f t="shared" si="36"/>
        <v>856757.83413333364</v>
      </c>
      <c r="F244" s="403">
        <v>0.25919999999999999</v>
      </c>
      <c r="G244" s="404">
        <f t="shared" si="37"/>
        <v>6.3164213804500768E-4</v>
      </c>
      <c r="H244" s="523">
        <f t="shared" si="33"/>
        <v>30</v>
      </c>
      <c r="I244" s="251">
        <f t="shared" si="34"/>
        <v>16234.930504163667</v>
      </c>
    </row>
    <row r="245" spans="2:9" ht="15.75" thickBot="1" x14ac:dyDescent="0.3">
      <c r="B245" s="421">
        <v>40148</v>
      </c>
      <c r="C245" s="422">
        <v>40178</v>
      </c>
      <c r="D245" s="524">
        <f t="shared" si="35"/>
        <v>58209.15760000002</v>
      </c>
      <c r="E245" s="524">
        <f t="shared" si="36"/>
        <v>914966.99173333368</v>
      </c>
      <c r="F245" s="424">
        <v>0.25919999999999999</v>
      </c>
      <c r="G245" s="425">
        <f t="shared" si="37"/>
        <v>6.3164213804500768E-4</v>
      </c>
      <c r="H245" s="525">
        <f t="shared" si="33"/>
        <v>31</v>
      </c>
      <c r="I245" s="256">
        <f t="shared" si="34"/>
        <v>17915.882913870602</v>
      </c>
    </row>
    <row r="246" spans="2:9" x14ac:dyDescent="0.25">
      <c r="B246" s="394">
        <v>40179</v>
      </c>
      <c r="C246" s="395">
        <v>40209</v>
      </c>
      <c r="D246" s="526">
        <f t="shared" si="35"/>
        <v>59373.34479999997</v>
      </c>
      <c r="E246" s="526">
        <f t="shared" si="36"/>
        <v>974340.33653333364</v>
      </c>
      <c r="F246" s="397">
        <v>0.24209999999999998</v>
      </c>
      <c r="G246" s="398">
        <f t="shared" si="37"/>
        <v>5.9415862198597402E-4</v>
      </c>
      <c r="H246" s="527">
        <f t="shared" si="33"/>
        <v>31</v>
      </c>
      <c r="I246" s="257">
        <f t="shared" si="34"/>
        <v>17946.294062699868</v>
      </c>
    </row>
    <row r="247" spans="2:9" x14ac:dyDescent="0.25">
      <c r="B247" s="400">
        <v>40210</v>
      </c>
      <c r="C247" s="401">
        <v>40237</v>
      </c>
      <c r="D247" s="522">
        <f t="shared" si="35"/>
        <v>59373.34479999997</v>
      </c>
      <c r="E247" s="522">
        <f t="shared" si="36"/>
        <v>1033713.6813333336</v>
      </c>
      <c r="F247" s="403">
        <v>0.24209999999999998</v>
      </c>
      <c r="G247" s="404">
        <f t="shared" si="37"/>
        <v>5.9415862198597402E-4</v>
      </c>
      <c r="H247" s="523">
        <f t="shared" si="33"/>
        <v>28</v>
      </c>
      <c r="I247" s="251">
        <f t="shared" si="34"/>
        <v>17197.31710001373</v>
      </c>
    </row>
    <row r="248" spans="2:9" x14ac:dyDescent="0.25">
      <c r="B248" s="400">
        <v>40238</v>
      </c>
      <c r="C248" s="401">
        <v>40268</v>
      </c>
      <c r="D248" s="522">
        <f t="shared" si="35"/>
        <v>59373.34479999997</v>
      </c>
      <c r="E248" s="522">
        <f t="shared" si="36"/>
        <v>1093087.0261333336</v>
      </c>
      <c r="F248" s="403">
        <v>0.24209999999999998</v>
      </c>
      <c r="G248" s="404">
        <f t="shared" si="37"/>
        <v>5.9415862198597402E-4</v>
      </c>
      <c r="H248" s="523">
        <f t="shared" si="33"/>
        <v>31</v>
      </c>
      <c r="I248" s="251">
        <f t="shared" si="34"/>
        <v>20133.479515901963</v>
      </c>
    </row>
    <row r="249" spans="2:9" x14ac:dyDescent="0.25">
      <c r="B249" s="400">
        <v>40269</v>
      </c>
      <c r="C249" s="401">
        <v>40298</v>
      </c>
      <c r="D249" s="522">
        <f t="shared" si="35"/>
        <v>59373.34479999997</v>
      </c>
      <c r="E249" s="522">
        <f t="shared" si="36"/>
        <v>1152460.3709333336</v>
      </c>
      <c r="F249" s="403">
        <v>0.22965000000000002</v>
      </c>
      <c r="G249" s="404">
        <f t="shared" si="37"/>
        <v>5.6654282492329955E-4</v>
      </c>
      <c r="H249" s="523">
        <f t="shared" si="33"/>
        <v>30</v>
      </c>
      <c r="I249" s="251">
        <f t="shared" si="34"/>
        <v>19587.544624821734</v>
      </c>
    </row>
    <row r="250" spans="2:9" x14ac:dyDescent="0.25">
      <c r="B250" s="400">
        <v>40299</v>
      </c>
      <c r="C250" s="401">
        <v>40329</v>
      </c>
      <c r="D250" s="522">
        <f t="shared" si="35"/>
        <v>59373.34479999997</v>
      </c>
      <c r="E250" s="522">
        <f t="shared" si="36"/>
        <v>1211833.7157333337</v>
      </c>
      <c r="F250" s="403">
        <v>0.22965000000000002</v>
      </c>
      <c r="G250" s="404">
        <f t="shared" si="37"/>
        <v>5.6654282492329955E-4</v>
      </c>
      <c r="H250" s="523">
        <f t="shared" si="33"/>
        <v>31</v>
      </c>
      <c r="I250" s="251">
        <f t="shared" si="34"/>
        <v>21283.22659611471</v>
      </c>
    </row>
    <row r="251" spans="2:9" x14ac:dyDescent="0.25">
      <c r="B251" s="400">
        <v>40330</v>
      </c>
      <c r="C251" s="401">
        <v>40359</v>
      </c>
      <c r="D251" s="522">
        <f t="shared" si="35"/>
        <v>59373.34479999997</v>
      </c>
      <c r="E251" s="522">
        <f t="shared" si="36"/>
        <v>1271207.0605333338</v>
      </c>
      <c r="F251" s="403">
        <v>0.22965000000000002</v>
      </c>
      <c r="G251" s="404">
        <f t="shared" si="37"/>
        <v>5.6654282492329955E-4</v>
      </c>
      <c r="H251" s="523">
        <f t="shared" si="33"/>
        <v>30</v>
      </c>
      <c r="I251" s="251">
        <f t="shared" si="34"/>
        <v>21605.797174109961</v>
      </c>
    </row>
    <row r="252" spans="2:9" x14ac:dyDescent="0.25">
      <c r="B252" s="400">
        <v>40360</v>
      </c>
      <c r="C252" s="401">
        <v>40390</v>
      </c>
      <c r="D252" s="522">
        <f t="shared" si="35"/>
        <v>59373.34479999997</v>
      </c>
      <c r="E252" s="522">
        <f t="shared" si="36"/>
        <v>1330580.4053333339</v>
      </c>
      <c r="F252" s="403">
        <v>0.22410000000000002</v>
      </c>
      <c r="G252" s="404">
        <f t="shared" si="37"/>
        <v>5.5414219268845599E-4</v>
      </c>
      <c r="H252" s="523">
        <f t="shared" si="33"/>
        <v>31</v>
      </c>
      <c r="I252" s="251">
        <f t="shared" si="34"/>
        <v>22857.253044150955</v>
      </c>
    </row>
    <row r="253" spans="2:9" x14ac:dyDescent="0.25">
      <c r="B253" s="400">
        <v>40391</v>
      </c>
      <c r="C253" s="401">
        <v>40421</v>
      </c>
      <c r="D253" s="522">
        <f t="shared" si="35"/>
        <v>59373.34479999997</v>
      </c>
      <c r="E253" s="522">
        <f t="shared" si="36"/>
        <v>1389953.750133334</v>
      </c>
      <c r="F253" s="403">
        <v>0.22410000000000002</v>
      </c>
      <c r="G253" s="404">
        <f t="shared" si="37"/>
        <v>5.5414219268845599E-4</v>
      </c>
      <c r="H253" s="523">
        <f t="shared" si="33"/>
        <v>31</v>
      </c>
      <c r="I253" s="251">
        <f t="shared" si="34"/>
        <v>23877.192583867269</v>
      </c>
    </row>
    <row r="254" spans="2:9" x14ac:dyDescent="0.25">
      <c r="B254" s="400">
        <v>40422</v>
      </c>
      <c r="C254" s="401">
        <v>40451</v>
      </c>
      <c r="D254" s="522">
        <f t="shared" si="35"/>
        <v>59373.34479999997</v>
      </c>
      <c r="E254" s="522">
        <f t="shared" si="36"/>
        <v>1449327.094933334</v>
      </c>
      <c r="F254" s="403">
        <v>0.22410000000000002</v>
      </c>
      <c r="G254" s="404">
        <f t="shared" si="37"/>
        <v>5.5414219268845599E-4</v>
      </c>
      <c r="H254" s="523">
        <f t="shared" si="33"/>
        <v>30</v>
      </c>
      <c r="I254" s="251">
        <f t="shared" si="34"/>
        <v>24093.998829274431</v>
      </c>
    </row>
    <row r="255" spans="2:9" x14ac:dyDescent="0.25">
      <c r="B255" s="400">
        <v>40452</v>
      </c>
      <c r="C255" s="401">
        <v>40482</v>
      </c>
      <c r="D255" s="522">
        <f t="shared" si="35"/>
        <v>59373.34479999997</v>
      </c>
      <c r="E255" s="522">
        <f t="shared" si="36"/>
        <v>1508700.4397333341</v>
      </c>
      <c r="F255" s="403">
        <v>0.21315000000000001</v>
      </c>
      <c r="G255" s="404">
        <f t="shared" si="37"/>
        <v>5.2951077879614949E-4</v>
      </c>
      <c r="H255" s="523">
        <f t="shared" si="33"/>
        <v>31</v>
      </c>
      <c r="I255" s="251">
        <f t="shared" si="34"/>
        <v>24765.067489212022</v>
      </c>
    </row>
    <row r="256" spans="2:9" x14ac:dyDescent="0.25">
      <c r="B256" s="400">
        <v>40483</v>
      </c>
      <c r="C256" s="401">
        <v>40512</v>
      </c>
      <c r="D256" s="522">
        <f t="shared" si="35"/>
        <v>126843.05479999993</v>
      </c>
      <c r="E256" s="522">
        <f t="shared" si="36"/>
        <v>1635543.4945333339</v>
      </c>
      <c r="F256" s="403">
        <v>0.21315000000000001</v>
      </c>
      <c r="G256" s="404">
        <f t="shared" si="37"/>
        <v>5.2951077879614949E-4</v>
      </c>
      <c r="H256" s="523">
        <f t="shared" si="33"/>
        <v>30</v>
      </c>
      <c r="I256" s="251">
        <f t="shared" si="34"/>
        <v>25981.137286359648</v>
      </c>
    </row>
    <row r="257" spans="2:9" ht="15.75" thickBot="1" x14ac:dyDescent="0.3">
      <c r="B257" s="407">
        <v>40513</v>
      </c>
      <c r="C257" s="408">
        <v>40543</v>
      </c>
      <c r="D257" s="528">
        <f t="shared" si="35"/>
        <v>59373.34479999997</v>
      </c>
      <c r="E257" s="528">
        <f t="shared" si="36"/>
        <v>1694916.839333334</v>
      </c>
      <c r="F257" s="410">
        <v>0.21315000000000001</v>
      </c>
      <c r="G257" s="411">
        <f t="shared" si="37"/>
        <v>5.2951077879614949E-4</v>
      </c>
      <c r="H257" s="529">
        <f t="shared" si="33"/>
        <v>31</v>
      </c>
      <c r="I257" s="252">
        <f t="shared" si="34"/>
        <v>27821.778803293157</v>
      </c>
    </row>
    <row r="258" spans="2:9" x14ac:dyDescent="0.25">
      <c r="B258" s="414">
        <v>40544</v>
      </c>
      <c r="C258" s="415">
        <v>40574</v>
      </c>
      <c r="D258" s="520">
        <f t="shared" si="35"/>
        <v>61255.479999999996</v>
      </c>
      <c r="E258" s="520">
        <f t="shared" si="36"/>
        <v>1756172.319333334</v>
      </c>
      <c r="F258" s="417">
        <v>0.23414999999999997</v>
      </c>
      <c r="G258" s="418">
        <f t="shared" si="37"/>
        <v>5.7655648458965203E-4</v>
      </c>
      <c r="H258" s="521">
        <f t="shared" si="33"/>
        <v>31</v>
      </c>
      <c r="I258" s="253">
        <f t="shared" si="34"/>
        <v>31388.508701822968</v>
      </c>
    </row>
    <row r="259" spans="2:9" x14ac:dyDescent="0.25">
      <c r="B259" s="400">
        <v>40575</v>
      </c>
      <c r="C259" s="401">
        <v>40602</v>
      </c>
      <c r="D259" s="522">
        <f t="shared" si="35"/>
        <v>61255.479999999996</v>
      </c>
      <c r="E259" s="522">
        <f t="shared" si="36"/>
        <v>1817427.799333334</v>
      </c>
      <c r="F259" s="403">
        <v>0.23414999999999997</v>
      </c>
      <c r="G259" s="404">
        <f t="shared" si="37"/>
        <v>5.7655648458965203E-4</v>
      </c>
      <c r="H259" s="523">
        <f t="shared" si="33"/>
        <v>28</v>
      </c>
      <c r="I259" s="251">
        <f t="shared" si="34"/>
        <v>29339.793923415767</v>
      </c>
    </row>
    <row r="260" spans="2:9" x14ac:dyDescent="0.25">
      <c r="B260" s="400">
        <v>40603</v>
      </c>
      <c r="C260" s="401">
        <v>40633</v>
      </c>
      <c r="D260" s="522">
        <f t="shared" si="35"/>
        <v>61255.479999999996</v>
      </c>
      <c r="E260" s="522">
        <f t="shared" si="36"/>
        <v>1878683.279333334</v>
      </c>
      <c r="F260" s="403">
        <v>0.23414999999999997</v>
      </c>
      <c r="G260" s="404">
        <f t="shared" si="37"/>
        <v>5.7655648458965203E-4</v>
      </c>
      <c r="H260" s="523">
        <f t="shared" si="33"/>
        <v>31</v>
      </c>
      <c r="I260" s="251">
        <f t="shared" si="34"/>
        <v>33578.177842883371</v>
      </c>
    </row>
    <row r="261" spans="2:9" x14ac:dyDescent="0.25">
      <c r="B261" s="400">
        <v>40634</v>
      </c>
      <c r="C261" s="401">
        <v>40663</v>
      </c>
      <c r="D261" s="522">
        <f t="shared" si="35"/>
        <v>61255.479999999996</v>
      </c>
      <c r="E261" s="522">
        <f t="shared" si="36"/>
        <v>1939938.7593333339</v>
      </c>
      <c r="F261" s="403">
        <v>0.26534999999999997</v>
      </c>
      <c r="G261" s="404">
        <f t="shared" si="37"/>
        <v>6.4499905605819308E-4</v>
      </c>
      <c r="H261" s="523">
        <f t="shared" si="33"/>
        <v>30</v>
      </c>
      <c r="I261" s="251">
        <f t="shared" si="34"/>
        <v>37537.760057421074</v>
      </c>
    </row>
    <row r="262" spans="2:9" x14ac:dyDescent="0.25">
      <c r="B262" s="400">
        <v>40664</v>
      </c>
      <c r="C262" s="401">
        <v>40694</v>
      </c>
      <c r="D262" s="522">
        <f t="shared" si="35"/>
        <v>61255.479999999996</v>
      </c>
      <c r="E262" s="522">
        <f t="shared" si="36"/>
        <v>2001194.2393333339</v>
      </c>
      <c r="F262" s="403">
        <v>0.26534999999999997</v>
      </c>
      <c r="G262" s="404">
        <f t="shared" si="37"/>
        <v>6.4499905605819308E-4</v>
      </c>
      <c r="H262" s="523">
        <f t="shared" si="33"/>
        <v>31</v>
      </c>
      <c r="I262" s="251">
        <f t="shared" si="34"/>
        <v>40013.820256131912</v>
      </c>
    </row>
    <row r="263" spans="2:9" x14ac:dyDescent="0.25">
      <c r="B263" s="400">
        <v>40695</v>
      </c>
      <c r="C263" s="401">
        <v>40724</v>
      </c>
      <c r="D263" s="522">
        <f t="shared" si="35"/>
        <v>61255.479999999996</v>
      </c>
      <c r="E263" s="522">
        <f t="shared" si="36"/>
        <v>2062449.7193333339</v>
      </c>
      <c r="F263" s="403">
        <v>0.26534999999999997</v>
      </c>
      <c r="G263" s="404">
        <f t="shared" si="37"/>
        <v>6.4499905605819308E-4</v>
      </c>
      <c r="H263" s="523">
        <f t="shared" si="33"/>
        <v>30</v>
      </c>
      <c r="I263" s="251">
        <f t="shared" si="34"/>
        <v>39908.343664124564</v>
      </c>
    </row>
    <row r="264" spans="2:9" x14ac:dyDescent="0.25">
      <c r="B264" s="400">
        <v>40725</v>
      </c>
      <c r="C264" s="401">
        <v>40755</v>
      </c>
      <c r="D264" s="522">
        <f t="shared" si="35"/>
        <v>61255.479999999996</v>
      </c>
      <c r="E264" s="522">
        <f t="shared" si="36"/>
        <v>2123705.1993333339</v>
      </c>
      <c r="F264" s="403">
        <v>0.27944999999999998</v>
      </c>
      <c r="G264" s="404">
        <f t="shared" si="37"/>
        <v>6.7537946769080648E-4</v>
      </c>
      <c r="H264" s="523">
        <f t="shared" si="33"/>
        <v>31</v>
      </c>
      <c r="I264" s="251">
        <f t="shared" si="34"/>
        <v>44463.513498796296</v>
      </c>
    </row>
    <row r="265" spans="2:9" x14ac:dyDescent="0.25">
      <c r="B265" s="400">
        <v>40756</v>
      </c>
      <c r="C265" s="401">
        <v>40786</v>
      </c>
      <c r="D265" s="522">
        <f t="shared" si="35"/>
        <v>61255.479999999996</v>
      </c>
      <c r="E265" s="522">
        <f t="shared" si="36"/>
        <v>2184960.6793333339</v>
      </c>
      <c r="F265" s="403">
        <v>0.27944999999999998</v>
      </c>
      <c r="G265" s="404">
        <f t="shared" si="37"/>
        <v>6.7537946769080648E-4</v>
      </c>
      <c r="H265" s="523">
        <f t="shared" si="33"/>
        <v>31</v>
      </c>
      <c r="I265" s="251">
        <f t="shared" si="34"/>
        <v>45746.004996538184</v>
      </c>
    </row>
    <row r="266" spans="2:9" x14ac:dyDescent="0.25">
      <c r="B266" s="400">
        <v>40787</v>
      </c>
      <c r="C266" s="401">
        <v>40816</v>
      </c>
      <c r="D266" s="522">
        <f t="shared" si="35"/>
        <v>61255.479999999996</v>
      </c>
      <c r="E266" s="522">
        <f t="shared" si="36"/>
        <v>2246216.1593333338</v>
      </c>
      <c r="F266" s="403">
        <v>0.27944999999999998</v>
      </c>
      <c r="G266" s="404">
        <f t="shared" si="37"/>
        <v>6.7537946769080648E-4</v>
      </c>
      <c r="H266" s="523">
        <f t="shared" si="33"/>
        <v>30</v>
      </c>
      <c r="I266" s="251">
        <f t="shared" si="34"/>
        <v>45511.448220271042</v>
      </c>
    </row>
    <row r="267" spans="2:9" x14ac:dyDescent="0.25">
      <c r="B267" s="400">
        <v>40817</v>
      </c>
      <c r="C267" s="401">
        <v>40841</v>
      </c>
      <c r="D267" s="522">
        <f t="shared" si="35"/>
        <v>61255.479999999996</v>
      </c>
      <c r="E267" s="522">
        <f t="shared" si="36"/>
        <v>2307471.6393333338</v>
      </c>
      <c r="F267" s="403">
        <v>0.29085</v>
      </c>
      <c r="G267" s="404">
        <f t="shared" si="37"/>
        <v>6.9969924008095319E-4</v>
      </c>
      <c r="H267" s="523">
        <f t="shared" si="33"/>
        <v>25</v>
      </c>
      <c r="I267" s="251">
        <f t="shared" si="34"/>
        <v>40363.403813747122</v>
      </c>
    </row>
    <row r="268" spans="2:9" x14ac:dyDescent="0.25">
      <c r="B268" s="400">
        <v>40848</v>
      </c>
      <c r="C268" s="401">
        <v>40877</v>
      </c>
      <c r="D268" s="522">
        <f t="shared" si="35"/>
        <v>130863.98</v>
      </c>
      <c r="E268" s="522">
        <f t="shared" si="36"/>
        <v>2438335.6193333338</v>
      </c>
      <c r="F268" s="431">
        <v>0.29085</v>
      </c>
      <c r="G268" s="404">
        <f t="shared" si="37"/>
        <v>6.9969924008095319E-4</v>
      </c>
      <c r="H268" s="523">
        <f t="shared" si="33"/>
        <v>30</v>
      </c>
      <c r="I268" s="251">
        <f t="shared" si="34"/>
        <v>51183.047397295624</v>
      </c>
    </row>
    <row r="269" spans="2:9" ht="15.75" thickBot="1" x14ac:dyDescent="0.3">
      <c r="B269" s="421">
        <v>40878</v>
      </c>
      <c r="C269" s="422">
        <v>40908</v>
      </c>
      <c r="D269" s="524">
        <f t="shared" si="35"/>
        <v>61255.479999999996</v>
      </c>
      <c r="E269" s="524">
        <f t="shared" si="36"/>
        <v>2499591.0993333338</v>
      </c>
      <c r="F269" s="433">
        <v>0.29085</v>
      </c>
      <c r="G269" s="425">
        <f t="shared" si="37"/>
        <v>6.9969924008095319E-4</v>
      </c>
      <c r="H269" s="525">
        <f t="shared" si="33"/>
        <v>31</v>
      </c>
      <c r="I269" s="256">
        <f t="shared" si="34"/>
        <v>54217.821774216085</v>
      </c>
    </row>
    <row r="270" spans="2:9" x14ac:dyDescent="0.25">
      <c r="B270" s="394">
        <v>40909</v>
      </c>
      <c r="C270" s="395">
        <v>40939</v>
      </c>
      <c r="D270" s="526">
        <f t="shared" si="35"/>
        <v>63540.303200000111</v>
      </c>
      <c r="E270" s="526">
        <f t="shared" si="36"/>
        <v>2563131.4025333337</v>
      </c>
      <c r="F270" s="436">
        <v>0.29879999999999995</v>
      </c>
      <c r="G270" s="398">
        <f t="shared" si="37"/>
        <v>7.1653264516413628E-4</v>
      </c>
      <c r="H270" s="527">
        <f t="shared" si="33"/>
        <v>31</v>
      </c>
      <c r="I270" s="257">
        <f t="shared" si="34"/>
        <v>56933.587036574638</v>
      </c>
    </row>
    <row r="271" spans="2:9" x14ac:dyDescent="0.25">
      <c r="B271" s="400">
        <v>40940</v>
      </c>
      <c r="C271" s="401">
        <v>40968</v>
      </c>
      <c r="D271" s="522">
        <f t="shared" si="35"/>
        <v>63540.303200000111</v>
      </c>
      <c r="E271" s="522">
        <f t="shared" si="36"/>
        <v>2626671.7057333337</v>
      </c>
      <c r="F271" s="431">
        <v>0.29879999999999995</v>
      </c>
      <c r="G271" s="404">
        <f t="shared" si="37"/>
        <v>7.1653264516413628E-4</v>
      </c>
      <c r="H271" s="523">
        <f t="shared" si="33"/>
        <v>29</v>
      </c>
      <c r="I271" s="251">
        <f t="shared" si="34"/>
        <v>54580.784733320084</v>
      </c>
    </row>
    <row r="272" spans="2:9" x14ac:dyDescent="0.25">
      <c r="B272" s="400">
        <v>40969</v>
      </c>
      <c r="C272" s="401">
        <v>40999</v>
      </c>
      <c r="D272" s="522">
        <f t="shared" si="35"/>
        <v>63540.303200000111</v>
      </c>
      <c r="E272" s="522">
        <f t="shared" si="36"/>
        <v>2690212.0089333337</v>
      </c>
      <c r="F272" s="431">
        <v>0.29879999999999995</v>
      </c>
      <c r="G272" s="404">
        <f t="shared" si="37"/>
        <v>7.1653264516413628E-4</v>
      </c>
      <c r="H272" s="523">
        <f t="shared" si="33"/>
        <v>31</v>
      </c>
      <c r="I272" s="251">
        <f t="shared" si="34"/>
        <v>59756.36653121312</v>
      </c>
    </row>
    <row r="273" spans="2:9" x14ac:dyDescent="0.25">
      <c r="B273" s="400">
        <v>41000</v>
      </c>
      <c r="C273" s="401">
        <v>41029</v>
      </c>
      <c r="D273" s="522">
        <f t="shared" si="35"/>
        <v>63540.303200000111</v>
      </c>
      <c r="E273" s="522">
        <f t="shared" si="36"/>
        <v>2753752.3121333336</v>
      </c>
      <c r="F273" s="431">
        <v>0.30779999999999996</v>
      </c>
      <c r="G273" s="404">
        <f t="shared" si="37"/>
        <v>7.3546576390448593E-4</v>
      </c>
      <c r="H273" s="523">
        <f t="shared" si="33"/>
        <v>30</v>
      </c>
      <c r="I273" s="251">
        <f t="shared" si="34"/>
        <v>60758.716435406597</v>
      </c>
    </row>
    <row r="274" spans="2:9" x14ac:dyDescent="0.25">
      <c r="B274" s="400">
        <v>41030</v>
      </c>
      <c r="C274" s="401">
        <v>41060</v>
      </c>
      <c r="D274" s="522">
        <f t="shared" si="35"/>
        <v>63540.303200000111</v>
      </c>
      <c r="E274" s="522">
        <f t="shared" si="36"/>
        <v>2817292.6153333336</v>
      </c>
      <c r="F274" s="431">
        <v>0.30779999999999996</v>
      </c>
      <c r="G274" s="404">
        <f t="shared" si="37"/>
        <v>7.3546576390448593E-4</v>
      </c>
      <c r="H274" s="523">
        <f t="shared" si="33"/>
        <v>31</v>
      </c>
      <c r="I274" s="251">
        <f t="shared" si="34"/>
        <v>64232.690229836509</v>
      </c>
    </row>
    <row r="275" spans="2:9" x14ac:dyDescent="0.25">
      <c r="B275" s="400">
        <v>41061</v>
      </c>
      <c r="C275" s="401">
        <v>41090</v>
      </c>
      <c r="D275" s="522">
        <f t="shared" si="35"/>
        <v>63540.303200000111</v>
      </c>
      <c r="E275" s="522">
        <f t="shared" si="36"/>
        <v>2880832.9185333336</v>
      </c>
      <c r="F275" s="431">
        <v>0.30779999999999996</v>
      </c>
      <c r="G275" s="404">
        <f t="shared" si="37"/>
        <v>7.3546576390448593E-4</v>
      </c>
      <c r="H275" s="523">
        <f t="shared" si="33"/>
        <v>30</v>
      </c>
      <c r="I275" s="251">
        <f t="shared" si="34"/>
        <v>63562.619493309234</v>
      </c>
    </row>
    <row r="276" spans="2:9" x14ac:dyDescent="0.25">
      <c r="B276" s="400">
        <v>41091</v>
      </c>
      <c r="C276" s="401">
        <v>41121</v>
      </c>
      <c r="D276" s="522">
        <f t="shared" si="35"/>
        <v>63540.303200000111</v>
      </c>
      <c r="E276" s="522">
        <f t="shared" si="36"/>
        <v>2944373.2217333335</v>
      </c>
      <c r="F276" s="431">
        <v>0.31290000000000001</v>
      </c>
      <c r="G276" s="404">
        <f t="shared" si="37"/>
        <v>7.4613693673164505E-4</v>
      </c>
      <c r="H276" s="523">
        <f t="shared" si="33"/>
        <v>31</v>
      </c>
      <c r="I276" s="251">
        <f t="shared" si="34"/>
        <v>68104.074104022613</v>
      </c>
    </row>
    <row r="277" spans="2:9" x14ac:dyDescent="0.25">
      <c r="B277" s="400">
        <v>41122</v>
      </c>
      <c r="C277" s="401">
        <v>41152</v>
      </c>
      <c r="D277" s="522">
        <f t="shared" si="35"/>
        <v>63540.303200000111</v>
      </c>
      <c r="E277" s="522">
        <f t="shared" si="36"/>
        <v>3007913.5249333335</v>
      </c>
      <c r="F277" s="431">
        <v>0.31290000000000001</v>
      </c>
      <c r="G277" s="404">
        <f t="shared" si="37"/>
        <v>7.4613693673164505E-4</v>
      </c>
      <c r="H277" s="523">
        <f t="shared" si="33"/>
        <v>31</v>
      </c>
      <c r="I277" s="251">
        <f t="shared" si="34"/>
        <v>69573.776886870706</v>
      </c>
    </row>
    <row r="278" spans="2:9" x14ac:dyDescent="0.25">
      <c r="B278" s="400">
        <v>41153</v>
      </c>
      <c r="C278" s="401">
        <v>41182</v>
      </c>
      <c r="D278" s="522">
        <f t="shared" si="35"/>
        <v>63540.303200000111</v>
      </c>
      <c r="E278" s="522">
        <f t="shared" si="36"/>
        <v>3071453.8281333335</v>
      </c>
      <c r="F278" s="431">
        <v>0.31290000000000001</v>
      </c>
      <c r="G278" s="404">
        <f t="shared" si="37"/>
        <v>7.4613693673164505E-4</v>
      </c>
      <c r="H278" s="523">
        <f t="shared" si="33"/>
        <v>30</v>
      </c>
      <c r="I278" s="251">
        <f t="shared" si="34"/>
        <v>68751.754519082693</v>
      </c>
    </row>
    <row r="279" spans="2:9" x14ac:dyDescent="0.25">
      <c r="B279" s="400">
        <v>41183</v>
      </c>
      <c r="C279" s="401">
        <v>41213</v>
      </c>
      <c r="D279" s="522">
        <f t="shared" si="35"/>
        <v>63540.303200000111</v>
      </c>
      <c r="E279" s="522">
        <f t="shared" si="36"/>
        <v>3134994.1313333334</v>
      </c>
      <c r="F279" s="431">
        <v>0.31335000000000002</v>
      </c>
      <c r="G279" s="404">
        <f t="shared" si="37"/>
        <v>7.470765252692857E-4</v>
      </c>
      <c r="H279" s="523">
        <f t="shared" si="33"/>
        <v>31</v>
      </c>
      <c r="I279" s="251">
        <f t="shared" si="34"/>
        <v>72604.49619365939</v>
      </c>
    </row>
    <row r="280" spans="2:9" x14ac:dyDescent="0.25">
      <c r="B280" s="400">
        <v>41214</v>
      </c>
      <c r="C280" s="401">
        <v>41243</v>
      </c>
      <c r="D280" s="522">
        <f t="shared" si="35"/>
        <v>135745.19320000024</v>
      </c>
      <c r="E280" s="522">
        <f t="shared" si="36"/>
        <v>3270739.3245333335</v>
      </c>
      <c r="F280" s="431">
        <v>0.31335000000000002</v>
      </c>
      <c r="G280" s="404">
        <f t="shared" si="37"/>
        <v>7.470765252692857E-4</v>
      </c>
      <c r="H280" s="523">
        <f t="shared" si="33"/>
        <v>30</v>
      </c>
      <c r="I280" s="251">
        <f t="shared" si="34"/>
        <v>73304.777089019204</v>
      </c>
    </row>
    <row r="281" spans="2:9" ht="15.75" thickBot="1" x14ac:dyDescent="0.3">
      <c r="B281" s="407">
        <v>41244</v>
      </c>
      <c r="C281" s="408">
        <v>41274</v>
      </c>
      <c r="D281" s="528">
        <f t="shared" si="35"/>
        <v>63540.303200000111</v>
      </c>
      <c r="E281" s="528">
        <f t="shared" si="36"/>
        <v>3334279.6277333335</v>
      </c>
      <c r="F281" s="438">
        <v>0.31335000000000002</v>
      </c>
      <c r="G281" s="411">
        <f t="shared" si="37"/>
        <v>7.470765252692857E-4</v>
      </c>
      <c r="H281" s="529">
        <f t="shared" si="33"/>
        <v>31</v>
      </c>
      <c r="I281" s="252">
        <f t="shared" si="34"/>
        <v>77219.823195458768</v>
      </c>
    </row>
    <row r="282" spans="2:9" x14ac:dyDescent="0.25">
      <c r="B282" s="414">
        <v>41275</v>
      </c>
      <c r="C282" s="415">
        <v>41305</v>
      </c>
      <c r="D282" s="520">
        <f t="shared" si="35"/>
        <v>65090.695999999756</v>
      </c>
      <c r="E282" s="520">
        <f t="shared" si="36"/>
        <v>3399370.323733333</v>
      </c>
      <c r="F282" s="440">
        <v>0.31124999999999997</v>
      </c>
      <c r="G282" s="418">
        <f t="shared" si="37"/>
        <v>7.4268902887886235E-4</v>
      </c>
      <c r="H282" s="521">
        <f t="shared" si="33"/>
        <v>31</v>
      </c>
      <c r="I282" s="253">
        <f t="shared" si="34"/>
        <v>78264.926380527133</v>
      </c>
    </row>
    <row r="283" spans="2:9" x14ac:dyDescent="0.25">
      <c r="B283" s="400">
        <v>41306</v>
      </c>
      <c r="C283" s="401">
        <v>41333</v>
      </c>
      <c r="D283" s="522">
        <f t="shared" si="35"/>
        <v>65090.695999999756</v>
      </c>
      <c r="E283" s="522">
        <f t="shared" si="36"/>
        <v>3464461.0197333326</v>
      </c>
      <c r="F283" s="431">
        <v>0.31124999999999997</v>
      </c>
      <c r="G283" s="404">
        <f t="shared" si="37"/>
        <v>7.4268902887886235E-4</v>
      </c>
      <c r="H283" s="523">
        <f t="shared" si="33"/>
        <v>28</v>
      </c>
      <c r="I283" s="251">
        <f t="shared" si="34"/>
        <v>72044.481329363814</v>
      </c>
    </row>
    <row r="284" spans="2:9" x14ac:dyDescent="0.25">
      <c r="B284" s="400">
        <v>41334</v>
      </c>
      <c r="C284" s="401">
        <v>41364</v>
      </c>
      <c r="D284" s="522">
        <f t="shared" si="35"/>
        <v>65090.695999999756</v>
      </c>
      <c r="E284" s="522">
        <f t="shared" si="36"/>
        <v>3529551.7157333321</v>
      </c>
      <c r="F284" s="431">
        <v>0.31124999999999997</v>
      </c>
      <c r="G284" s="404">
        <f t="shared" si="37"/>
        <v>7.4268902887886235E-4</v>
      </c>
      <c r="H284" s="523">
        <f t="shared" si="33"/>
        <v>31</v>
      </c>
      <c r="I284" s="251">
        <f t="shared" si="34"/>
        <v>81262.139420207037</v>
      </c>
    </row>
    <row r="285" spans="2:9" x14ac:dyDescent="0.25">
      <c r="B285" s="400">
        <v>41365</v>
      </c>
      <c r="C285" s="401">
        <v>41394</v>
      </c>
      <c r="D285" s="522">
        <f t="shared" si="35"/>
        <v>65090.695999999756</v>
      </c>
      <c r="E285" s="522">
        <f t="shared" si="36"/>
        <v>3594642.4117333316</v>
      </c>
      <c r="F285" s="403">
        <v>0.31245000000000001</v>
      </c>
      <c r="G285" s="404">
        <f t="shared" si="37"/>
        <v>7.4519702697495305E-4</v>
      </c>
      <c r="H285" s="523">
        <f t="shared" si="33"/>
        <v>30</v>
      </c>
      <c r="I285" s="251">
        <f t="shared" si="34"/>
        <v>80361.505147852615</v>
      </c>
    </row>
    <row r="286" spans="2:9" x14ac:dyDescent="0.25">
      <c r="B286" s="400">
        <v>41395</v>
      </c>
      <c r="C286" s="401">
        <v>41425</v>
      </c>
      <c r="D286" s="522">
        <f t="shared" si="35"/>
        <v>65090.695999999756</v>
      </c>
      <c r="E286" s="522">
        <f t="shared" si="36"/>
        <v>3659733.1077333312</v>
      </c>
      <c r="F286" s="403">
        <v>0.31245000000000001</v>
      </c>
      <c r="G286" s="404">
        <f t="shared" si="37"/>
        <v>7.4519702697495305E-4</v>
      </c>
      <c r="H286" s="523">
        <f t="shared" si="33"/>
        <v>31</v>
      </c>
      <c r="I286" s="251">
        <f t="shared" si="34"/>
        <v>84543.889173545205</v>
      </c>
    </row>
    <row r="287" spans="2:9" x14ac:dyDescent="0.25">
      <c r="B287" s="400">
        <v>41426</v>
      </c>
      <c r="C287" s="401">
        <v>41455</v>
      </c>
      <c r="D287" s="522">
        <f t="shared" si="35"/>
        <v>65090.695999999756</v>
      </c>
      <c r="E287" s="522">
        <f t="shared" si="36"/>
        <v>3724823.8037333307</v>
      </c>
      <c r="F287" s="403">
        <v>0.31245000000000001</v>
      </c>
      <c r="G287" s="404">
        <f t="shared" si="37"/>
        <v>7.4519702697495305E-4</v>
      </c>
      <c r="H287" s="523">
        <f t="shared" si="33"/>
        <v>30</v>
      </c>
      <c r="I287" s="251">
        <f t="shared" si="34"/>
        <v>83271.828736428419</v>
      </c>
    </row>
    <row r="288" spans="2:9" x14ac:dyDescent="0.25">
      <c r="B288" s="400">
        <v>41456</v>
      </c>
      <c r="C288" s="401">
        <v>41486</v>
      </c>
      <c r="D288" s="522">
        <f t="shared" si="35"/>
        <v>65090.695999999756</v>
      </c>
      <c r="E288" s="522">
        <f t="shared" si="36"/>
        <v>3789914.4997333302</v>
      </c>
      <c r="F288" s="403">
        <v>0.30509999999999998</v>
      </c>
      <c r="G288" s="404">
        <f t="shared" si="37"/>
        <v>7.29799506196116E-4</v>
      </c>
      <c r="H288" s="523">
        <f t="shared" si="33"/>
        <v>31</v>
      </c>
      <c r="I288" s="251">
        <f t="shared" si="34"/>
        <v>85742.209643357404</v>
      </c>
    </row>
    <row r="289" spans="1:9" x14ac:dyDescent="0.25">
      <c r="B289" s="400">
        <v>41487</v>
      </c>
      <c r="C289" s="401">
        <v>41517</v>
      </c>
      <c r="D289" s="522">
        <f t="shared" si="35"/>
        <v>65090.695999999756</v>
      </c>
      <c r="E289" s="522">
        <f t="shared" si="36"/>
        <v>3855005.1957333297</v>
      </c>
      <c r="F289" s="403">
        <v>0.30509999999999998</v>
      </c>
      <c r="G289" s="404">
        <f t="shared" si="37"/>
        <v>7.29799506196116E-4</v>
      </c>
      <c r="H289" s="523">
        <f t="shared" si="33"/>
        <v>31</v>
      </c>
      <c r="I289" s="251">
        <f t="shared" si="34"/>
        <v>87214.80753511902</v>
      </c>
    </row>
    <row r="290" spans="1:9" x14ac:dyDescent="0.25">
      <c r="B290" s="400">
        <v>41518</v>
      </c>
      <c r="C290" s="401">
        <v>41547</v>
      </c>
      <c r="D290" s="522">
        <f t="shared" si="35"/>
        <v>65090.695999999756</v>
      </c>
      <c r="E290" s="522">
        <f t="shared" si="36"/>
        <v>3920095.8917333293</v>
      </c>
      <c r="F290" s="403">
        <v>0.30509999999999998</v>
      </c>
      <c r="G290" s="404">
        <f t="shared" si="37"/>
        <v>7.29799506196116E-4</v>
      </c>
      <c r="H290" s="523">
        <f t="shared" si="33"/>
        <v>30</v>
      </c>
      <c r="I290" s="251">
        <f t="shared" si="34"/>
        <v>85826.521380852209</v>
      </c>
    </row>
    <row r="291" spans="1:9" x14ac:dyDescent="0.25">
      <c r="B291" s="400">
        <v>41548</v>
      </c>
      <c r="C291" s="401">
        <v>41578</v>
      </c>
      <c r="D291" s="522">
        <f t="shared" si="35"/>
        <v>65090.695999999756</v>
      </c>
      <c r="E291" s="522">
        <f t="shared" si="36"/>
        <v>3985186.5877333288</v>
      </c>
      <c r="F291" s="403">
        <v>0.29775000000000001</v>
      </c>
      <c r="G291" s="404">
        <f t="shared" si="37"/>
        <v>7.1431526398191281E-4</v>
      </c>
      <c r="H291" s="523">
        <f t="shared" si="33"/>
        <v>31</v>
      </c>
      <c r="I291" s="251">
        <f t="shared" si="34"/>
        <v>88247.067892451247</v>
      </c>
    </row>
    <row r="292" spans="1:9" ht="15.75" thickBot="1" x14ac:dyDescent="0.3">
      <c r="B292" s="421">
        <v>41579</v>
      </c>
      <c r="C292" s="422">
        <v>41602</v>
      </c>
      <c r="D292" s="524">
        <f t="shared" si="35"/>
        <v>139057.39599999948</v>
      </c>
      <c r="E292" s="524">
        <f>+E291+D292+6143</f>
        <v>4130386.9837333281</v>
      </c>
      <c r="F292" s="424">
        <v>0.29775000000000001</v>
      </c>
      <c r="G292" s="425">
        <f t="shared" si="37"/>
        <v>7.1431526398191281E-4</v>
      </c>
      <c r="H292" s="525">
        <f t="shared" si="33"/>
        <v>24</v>
      </c>
      <c r="I292" s="256">
        <f t="shared" si="34"/>
        <v>70809.563247190294</v>
      </c>
    </row>
    <row r="293" spans="1:9" ht="15.75" thickBot="1" x14ac:dyDescent="0.3">
      <c r="B293" s="583" t="s">
        <v>80</v>
      </c>
      <c r="C293" s="584"/>
      <c r="D293" s="584"/>
      <c r="E293" s="584"/>
      <c r="F293" s="584"/>
      <c r="G293" s="584"/>
      <c r="H293" s="585"/>
      <c r="I293" s="168">
        <f>SUM(I232:I292)</f>
        <v>2586297.447522724</v>
      </c>
    </row>
    <row r="294" spans="1:9" x14ac:dyDescent="0.25">
      <c r="E294" s="186"/>
    </row>
    <row r="295" spans="1:9" x14ac:dyDescent="0.25">
      <c r="E295" s="186"/>
    </row>
    <row r="296" spans="1:9" x14ac:dyDescent="0.25">
      <c r="A296" s="195" t="s">
        <v>1763</v>
      </c>
    </row>
    <row r="297" spans="1:9" x14ac:dyDescent="0.25">
      <c r="A297" s="195"/>
    </row>
    <row r="298" spans="1:9" x14ac:dyDescent="0.25">
      <c r="A298" s="195" t="s">
        <v>1764</v>
      </c>
    </row>
    <row r="301" spans="1:9" x14ac:dyDescent="0.25">
      <c r="B301" s="570" t="s">
        <v>891</v>
      </c>
      <c r="C301" s="570"/>
      <c r="D301" s="374" t="s">
        <v>59</v>
      </c>
      <c r="E301" s="374" t="s">
        <v>892</v>
      </c>
      <c r="F301" s="571"/>
      <c r="G301" s="571"/>
    </row>
    <row r="302" spans="1:9" x14ac:dyDescent="0.25">
      <c r="B302" s="568" t="s">
        <v>893</v>
      </c>
      <c r="C302" s="569"/>
      <c r="D302" s="327">
        <v>2021</v>
      </c>
      <c r="E302" s="328" t="s">
        <v>1735</v>
      </c>
      <c r="F302" s="329" t="s">
        <v>894</v>
      </c>
      <c r="G302" s="330">
        <v>107.75837</v>
      </c>
    </row>
    <row r="303" spans="1:9" x14ac:dyDescent="0.25">
      <c r="B303" s="568" t="s">
        <v>895</v>
      </c>
      <c r="C303" s="569"/>
      <c r="D303" s="327">
        <v>2013</v>
      </c>
      <c r="E303" s="328" t="s">
        <v>1732</v>
      </c>
      <c r="F303" s="329" t="s">
        <v>896</v>
      </c>
      <c r="G303" s="330">
        <v>79.350515247897803</v>
      </c>
    </row>
    <row r="304" spans="1:9" x14ac:dyDescent="0.25">
      <c r="B304" s="568" t="s">
        <v>897</v>
      </c>
      <c r="C304" s="569"/>
      <c r="D304" s="572">
        <f>+G217</f>
        <v>2612637.7707369262</v>
      </c>
      <c r="E304" s="572"/>
      <c r="F304" s="572"/>
      <c r="G304" s="572"/>
    </row>
    <row r="305" spans="1:7" x14ac:dyDescent="0.25">
      <c r="B305" s="568" t="s">
        <v>46</v>
      </c>
      <c r="C305" s="569"/>
      <c r="D305" s="562">
        <f>+D306-D304</f>
        <v>935336.51393545186</v>
      </c>
      <c r="E305" s="562"/>
      <c r="F305" s="562"/>
      <c r="G305" s="562"/>
    </row>
    <row r="306" spans="1:7" x14ac:dyDescent="0.25">
      <c r="B306" s="568" t="s">
        <v>898</v>
      </c>
      <c r="C306" s="569"/>
      <c r="D306" s="562">
        <f>D304*(G302/G303)</f>
        <v>3547974.2846723781</v>
      </c>
      <c r="E306" s="562"/>
      <c r="F306" s="562"/>
      <c r="G306" s="562"/>
    </row>
    <row r="308" spans="1:7" x14ac:dyDescent="0.25">
      <c r="B308" s="566" t="s">
        <v>899</v>
      </c>
      <c r="C308" s="566"/>
      <c r="D308" s="566"/>
      <c r="E308" s="566"/>
      <c r="F308" s="566"/>
      <c r="G308" s="566"/>
    </row>
    <row r="309" spans="1:7" x14ac:dyDescent="0.25">
      <c r="B309" s="567" t="s">
        <v>900</v>
      </c>
      <c r="C309" s="567"/>
      <c r="D309" s="567"/>
      <c r="E309" s="567" t="s">
        <v>901</v>
      </c>
      <c r="F309" s="567"/>
      <c r="G309" s="567"/>
    </row>
    <row r="310" spans="1:7" x14ac:dyDescent="0.25">
      <c r="B310" s="567" t="s">
        <v>902</v>
      </c>
      <c r="C310" s="567"/>
      <c r="D310" s="567"/>
      <c r="E310" s="567" t="s">
        <v>903</v>
      </c>
      <c r="F310" s="567"/>
      <c r="G310" s="567"/>
    </row>
    <row r="311" spans="1:7" x14ac:dyDescent="0.25">
      <c r="B311" s="347"/>
      <c r="C311" s="347"/>
      <c r="D311" s="347"/>
      <c r="E311" s="347"/>
      <c r="F311" s="347"/>
      <c r="G311" s="347"/>
    </row>
    <row r="313" spans="1:7" x14ac:dyDescent="0.25">
      <c r="A313" s="195" t="s">
        <v>1765</v>
      </c>
    </row>
    <row r="315" spans="1:7" ht="15.75" x14ac:dyDescent="0.25">
      <c r="B315" s="325"/>
      <c r="C315" s="325"/>
      <c r="D315" s="325"/>
      <c r="E315" s="325"/>
      <c r="F315" s="325"/>
      <c r="G315" s="325"/>
    </row>
    <row r="316" spans="1:7" x14ac:dyDescent="0.25">
      <c r="B316" s="570" t="s">
        <v>891</v>
      </c>
      <c r="C316" s="570"/>
      <c r="D316" s="374" t="s">
        <v>59</v>
      </c>
      <c r="E316" s="374" t="s">
        <v>892</v>
      </c>
      <c r="F316" s="571"/>
      <c r="G316" s="571"/>
    </row>
    <row r="317" spans="1:7" x14ac:dyDescent="0.25">
      <c r="B317" s="568" t="s">
        <v>893</v>
      </c>
      <c r="C317" s="569"/>
      <c r="D317" s="327">
        <v>2021</v>
      </c>
      <c r="E317" s="328" t="s">
        <v>1735</v>
      </c>
      <c r="F317" s="329" t="s">
        <v>894</v>
      </c>
      <c r="G317" s="330">
        <v>107.75837</v>
      </c>
    </row>
    <row r="318" spans="1:7" x14ac:dyDescent="0.25">
      <c r="B318" s="568" t="s">
        <v>895</v>
      </c>
      <c r="C318" s="569"/>
      <c r="D318" s="327">
        <v>2013</v>
      </c>
      <c r="E318" s="328" t="s">
        <v>1732</v>
      </c>
      <c r="F318" s="329" t="s">
        <v>896</v>
      </c>
      <c r="G318" s="330">
        <v>79.350515247897803</v>
      </c>
    </row>
    <row r="319" spans="1:7" x14ac:dyDescent="0.25">
      <c r="B319" s="568" t="s">
        <v>897</v>
      </c>
      <c r="C319" s="569"/>
      <c r="D319" s="572">
        <f>+I293</f>
        <v>2586297.447522724</v>
      </c>
      <c r="E319" s="572"/>
      <c r="F319" s="572"/>
      <c r="G319" s="572"/>
    </row>
    <row r="320" spans="1:7" x14ac:dyDescent="0.25">
      <c r="B320" s="568" t="s">
        <v>46</v>
      </c>
      <c r="C320" s="569"/>
      <c r="D320" s="562">
        <f>+D321-D319</f>
        <v>925906.55530626327</v>
      </c>
      <c r="E320" s="562"/>
      <c r="F320" s="562"/>
      <c r="G320" s="562"/>
    </row>
    <row r="321" spans="1:17" x14ac:dyDescent="0.25">
      <c r="B321" s="568" t="s">
        <v>898</v>
      </c>
      <c r="C321" s="569"/>
      <c r="D321" s="562">
        <f>D319*(G317/G318)</f>
        <v>3512204.0028289873</v>
      </c>
      <c r="E321" s="562"/>
      <c r="F321" s="562"/>
      <c r="G321" s="562"/>
    </row>
    <row r="323" spans="1:17" x14ac:dyDescent="0.25">
      <c r="B323" s="566" t="s">
        <v>899</v>
      </c>
      <c r="C323" s="566"/>
      <c r="D323" s="566"/>
      <c r="E323" s="566"/>
      <c r="F323" s="566"/>
      <c r="G323" s="566"/>
    </row>
    <row r="324" spans="1:17" x14ac:dyDescent="0.25">
      <c r="B324" s="567" t="s">
        <v>900</v>
      </c>
      <c r="C324" s="567"/>
      <c r="D324" s="567"/>
      <c r="E324" s="567" t="s">
        <v>901</v>
      </c>
      <c r="F324" s="567"/>
      <c r="G324" s="567"/>
    </row>
    <row r="325" spans="1:17" x14ac:dyDescent="0.25">
      <c r="B325" s="567" t="s">
        <v>902</v>
      </c>
      <c r="C325" s="567"/>
      <c r="D325" s="567"/>
      <c r="E325" s="567" t="s">
        <v>903</v>
      </c>
      <c r="F325" s="567"/>
      <c r="G325" s="567"/>
    </row>
    <row r="328" spans="1:17" x14ac:dyDescent="0.25">
      <c r="A328" s="195" t="s">
        <v>1766</v>
      </c>
    </row>
    <row r="329" spans="1:17" s="272" customFormat="1" x14ac:dyDescent="0.25">
      <c r="B329" s="195"/>
      <c r="C329"/>
      <c r="D329"/>
      <c r="E329"/>
      <c r="G329"/>
      <c r="H329"/>
      <c r="I329"/>
      <c r="L329"/>
      <c r="M329"/>
      <c r="N329"/>
      <c r="O329"/>
      <c r="P329"/>
      <c r="Q329"/>
    </row>
    <row r="330" spans="1:17" s="272" customFormat="1" x14ac:dyDescent="0.25">
      <c r="A330" s="195"/>
      <c r="B330" s="195"/>
      <c r="C330"/>
      <c r="D330"/>
      <c r="E330"/>
      <c r="G330"/>
      <c r="H330"/>
      <c r="I330"/>
      <c r="L330"/>
      <c r="M330"/>
      <c r="N330"/>
      <c r="O330"/>
      <c r="P330"/>
      <c r="Q330"/>
    </row>
    <row r="331" spans="1:17" ht="15.75" x14ac:dyDescent="0.25">
      <c r="B331" s="335" t="s">
        <v>98</v>
      </c>
      <c r="C331" s="333"/>
      <c r="D331" s="333"/>
      <c r="E331" s="333"/>
      <c r="F331" s="334"/>
      <c r="G331" s="274"/>
      <c r="H331" s="333"/>
      <c r="I331" s="465">
        <f>+D304</f>
        <v>2612637.7707369262</v>
      </c>
      <c r="J331" s="272"/>
      <c r="K331" s="272"/>
    </row>
    <row r="332" spans="1:17" ht="15.75" x14ac:dyDescent="0.25">
      <c r="B332" s="335" t="s">
        <v>1709</v>
      </c>
      <c r="C332" s="333"/>
      <c r="D332" s="333"/>
      <c r="E332" s="333"/>
      <c r="F332" s="334"/>
      <c r="G332" s="274"/>
      <c r="H332" s="333"/>
      <c r="I332" s="465">
        <f>+D305</f>
        <v>935336.51393545186</v>
      </c>
      <c r="J332" s="272"/>
      <c r="K332" s="272"/>
    </row>
    <row r="333" spans="1:17" ht="15.75" x14ac:dyDescent="0.25">
      <c r="B333" s="563" t="s">
        <v>1710</v>
      </c>
      <c r="C333" s="563"/>
      <c r="D333" s="563"/>
      <c r="E333" s="563"/>
      <c r="F333" s="563"/>
      <c r="G333" s="563"/>
      <c r="H333" s="563"/>
      <c r="I333" s="466">
        <f>SUM(I331:I332)</f>
        <v>3547974.2846723781</v>
      </c>
      <c r="J333" s="272"/>
      <c r="K333" s="272"/>
    </row>
    <row r="334" spans="1:17" ht="8.25" customHeight="1" x14ac:dyDescent="0.25">
      <c r="B334" s="332"/>
      <c r="C334" s="332"/>
      <c r="D334" s="332"/>
      <c r="E334" s="332"/>
      <c r="F334" s="332"/>
      <c r="G334" s="332"/>
      <c r="H334" s="332"/>
      <c r="I334" s="466"/>
      <c r="J334" s="272"/>
      <c r="K334" s="272"/>
    </row>
    <row r="335" spans="1:17" ht="15.75" x14ac:dyDescent="0.25">
      <c r="B335" s="335" t="s">
        <v>1761</v>
      </c>
      <c r="C335" s="333"/>
      <c r="D335" s="333"/>
      <c r="E335" s="333"/>
      <c r="F335" s="333"/>
      <c r="G335" s="333"/>
      <c r="H335" s="333"/>
      <c r="I335" s="544">
        <f>+D319</f>
        <v>2586297.447522724</v>
      </c>
      <c r="J335" s="272"/>
      <c r="K335" s="276"/>
    </row>
    <row r="336" spans="1:17" ht="15.75" x14ac:dyDescent="0.25">
      <c r="B336" s="335" t="s">
        <v>1709</v>
      </c>
      <c r="C336" s="333"/>
      <c r="D336" s="333"/>
      <c r="E336" s="333"/>
      <c r="F336" s="333"/>
      <c r="G336" s="333"/>
      <c r="H336" s="333"/>
      <c r="I336" s="465">
        <f>+D320</f>
        <v>925906.55530626327</v>
      </c>
      <c r="J336" s="272"/>
      <c r="K336" s="276"/>
    </row>
    <row r="337" spans="2:11" ht="15.75" x14ac:dyDescent="0.25">
      <c r="B337" s="563" t="s">
        <v>1710</v>
      </c>
      <c r="C337" s="563"/>
      <c r="D337" s="563"/>
      <c r="E337" s="563"/>
      <c r="F337" s="563"/>
      <c r="G337" s="563"/>
      <c r="H337" s="563"/>
      <c r="I337" s="466">
        <f>SUM(I335:I336)</f>
        <v>3512204.0028289873</v>
      </c>
      <c r="J337" s="272"/>
      <c r="K337" s="272"/>
    </row>
    <row r="338" spans="2:11" ht="12" customHeight="1" x14ac:dyDescent="0.25">
      <c r="B338" s="273"/>
      <c r="C338" s="247"/>
      <c r="D338" s="247"/>
      <c r="E338" s="247"/>
      <c r="F338" s="247"/>
      <c r="G338" s="247"/>
      <c r="H338" s="247"/>
      <c r="I338" s="275"/>
      <c r="J338" s="272"/>
      <c r="K338" s="276"/>
    </row>
    <row r="339" spans="2:11" ht="15.75" x14ac:dyDescent="0.25">
      <c r="B339" s="564" t="s">
        <v>1736</v>
      </c>
      <c r="C339" s="565"/>
      <c r="D339" s="565"/>
      <c r="E339" s="565"/>
      <c r="F339" s="565"/>
      <c r="G339" s="565"/>
      <c r="H339" s="565"/>
      <c r="I339" s="467">
        <f>+I333+I337</f>
        <v>7060178.2875013649</v>
      </c>
      <c r="J339" s="272"/>
      <c r="K339" s="272"/>
    </row>
    <row r="410" spans="9:9" x14ac:dyDescent="0.25">
      <c r="I410" s="248"/>
    </row>
  </sheetData>
  <mergeCells count="57">
    <mergeCell ref="D16:E16"/>
    <mergeCell ref="G217:H217"/>
    <mergeCell ref="F3:G3"/>
    <mergeCell ref="D12:E12"/>
    <mergeCell ref="D13:E13"/>
    <mergeCell ref="D14:E14"/>
    <mergeCell ref="D15:E15"/>
    <mergeCell ref="D17:E17"/>
    <mergeCell ref="D18:E18"/>
    <mergeCell ref="D19:E19"/>
    <mergeCell ref="D20:E20"/>
    <mergeCell ref="D21:E21"/>
    <mergeCell ref="D28:D29"/>
    <mergeCell ref="E28:E29"/>
    <mergeCell ref="F28:F29"/>
    <mergeCell ref="B138:F138"/>
    <mergeCell ref="B301:C301"/>
    <mergeCell ref="F301:G301"/>
    <mergeCell ref="B302:C302"/>
    <mergeCell ref="G28:G29"/>
    <mergeCell ref="B141:F141"/>
    <mergeCell ref="B293:H293"/>
    <mergeCell ref="B28:B29"/>
    <mergeCell ref="C28:C29"/>
    <mergeCell ref="H124:J125"/>
    <mergeCell ref="H66:J67"/>
    <mergeCell ref="B217:F217"/>
    <mergeCell ref="B303:C303"/>
    <mergeCell ref="B304:C304"/>
    <mergeCell ref="D304:G304"/>
    <mergeCell ref="B305:C305"/>
    <mergeCell ref="D305:G305"/>
    <mergeCell ref="B306:C306"/>
    <mergeCell ref="D306:G306"/>
    <mergeCell ref="B308:G308"/>
    <mergeCell ref="B309:D309"/>
    <mergeCell ref="E309:G309"/>
    <mergeCell ref="B310:D310"/>
    <mergeCell ref="E310:G310"/>
    <mergeCell ref="B316:C316"/>
    <mergeCell ref="F316:G316"/>
    <mergeCell ref="B317:C317"/>
    <mergeCell ref="B318:C318"/>
    <mergeCell ref="B319:C319"/>
    <mergeCell ref="D319:G319"/>
    <mergeCell ref="B320:C320"/>
    <mergeCell ref="D320:G320"/>
    <mergeCell ref="B321:C321"/>
    <mergeCell ref="D321:G321"/>
    <mergeCell ref="B323:G323"/>
    <mergeCell ref="B324:D324"/>
    <mergeCell ref="E324:G324"/>
    <mergeCell ref="B325:D325"/>
    <mergeCell ref="E325:G325"/>
    <mergeCell ref="B333:H333"/>
    <mergeCell ref="B337:H337"/>
    <mergeCell ref="B339:H339"/>
  </mergeCells>
  <pageMargins left="0.7" right="0.7" top="0.75" bottom="0.75" header="0.3" footer="0.3"/>
  <pageSetup paperSize="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I29"/>
  <sheetViews>
    <sheetView workbookViewId="0">
      <selection activeCell="L21" sqref="L21"/>
    </sheetView>
  </sheetViews>
  <sheetFormatPr baseColWidth="10" defaultRowHeight="15" x14ac:dyDescent="0.25"/>
  <cols>
    <col min="1" max="1" width="3.85546875" style="556" customWidth="1"/>
    <col min="2" max="6" width="11.42578125" style="556"/>
    <col min="7" max="7" width="11.42578125" style="556" customWidth="1"/>
    <col min="8" max="8" width="8.5703125" style="556" customWidth="1"/>
    <col min="9" max="9" width="18" style="556" customWidth="1"/>
    <col min="10" max="16384" width="11.42578125" style="556"/>
  </cols>
  <sheetData>
    <row r="2" spans="1:9" ht="15.75" thickBot="1" x14ac:dyDescent="0.3">
      <c r="A2" s="323" t="s">
        <v>1773</v>
      </c>
    </row>
    <row r="3" spans="1:9" x14ac:dyDescent="0.25">
      <c r="A3" s="555" t="s">
        <v>1774</v>
      </c>
    </row>
    <row r="4" spans="1:9" x14ac:dyDescent="0.25">
      <c r="A4" s="555"/>
    </row>
    <row r="5" spans="1:9" x14ac:dyDescent="0.25">
      <c r="B5" s="556" t="s">
        <v>98</v>
      </c>
      <c r="I5" s="557">
        <v>2612637.7707369262</v>
      </c>
    </row>
    <row r="6" spans="1:9" x14ac:dyDescent="0.25">
      <c r="B6" s="556" t="s">
        <v>1709</v>
      </c>
      <c r="I6" s="557">
        <v>935336.51393545186</v>
      </c>
    </row>
    <row r="7" spans="1:9" x14ac:dyDescent="0.25">
      <c r="B7" s="555" t="s">
        <v>1710</v>
      </c>
      <c r="I7" s="558">
        <v>3547974.2846723781</v>
      </c>
    </row>
    <row r="8" spans="1:9" x14ac:dyDescent="0.25">
      <c r="I8" s="557"/>
    </row>
    <row r="9" spans="1:9" x14ac:dyDescent="0.25">
      <c r="B9" s="556" t="s">
        <v>1761</v>
      </c>
      <c r="I9" s="557">
        <v>2586297.447522724</v>
      </c>
    </row>
    <row r="10" spans="1:9" x14ac:dyDescent="0.25">
      <c r="B10" s="556" t="s">
        <v>1709</v>
      </c>
      <c r="I10" s="557">
        <v>925906.55530626327</v>
      </c>
    </row>
    <row r="11" spans="1:9" x14ac:dyDescent="0.25">
      <c r="B11" s="555" t="s">
        <v>1710</v>
      </c>
      <c r="I11" s="558">
        <v>3512204.0028289873</v>
      </c>
    </row>
    <row r="12" spans="1:9" x14ac:dyDescent="0.25">
      <c r="I12" s="557"/>
    </row>
    <row r="13" spans="1:9" x14ac:dyDescent="0.25">
      <c r="B13" s="555" t="s">
        <v>1736</v>
      </c>
      <c r="I13" s="561">
        <v>7060178.2875013649</v>
      </c>
    </row>
    <row r="15" spans="1:9" x14ac:dyDescent="0.25">
      <c r="A15" s="555" t="s">
        <v>1772</v>
      </c>
    </row>
    <row r="16" spans="1:9" x14ac:dyDescent="0.25">
      <c r="A16" s="555" t="s">
        <v>1774</v>
      </c>
    </row>
    <row r="18" spans="2:9" x14ac:dyDescent="0.25">
      <c r="B18" s="556" t="s">
        <v>98</v>
      </c>
      <c r="I18" s="557">
        <v>15563919.229850598</v>
      </c>
    </row>
    <row r="19" spans="2:9" x14ac:dyDescent="0.25">
      <c r="B19" s="556" t="s">
        <v>1709</v>
      </c>
      <c r="I19" s="557">
        <v>8011834.2767679505</v>
      </c>
    </row>
    <row r="20" spans="2:9" x14ac:dyDescent="0.25">
      <c r="B20" s="555" t="s">
        <v>1710</v>
      </c>
      <c r="C20" s="555"/>
      <c r="D20" s="555"/>
      <c r="E20" s="555"/>
      <c r="F20" s="555"/>
      <c r="G20" s="555"/>
      <c r="H20" s="555"/>
      <c r="I20" s="558">
        <v>23575753.506618548</v>
      </c>
    </row>
    <row r="21" spans="2:9" x14ac:dyDescent="0.25">
      <c r="I21" s="557"/>
    </row>
    <row r="22" spans="2:9" x14ac:dyDescent="0.25">
      <c r="B22" s="556" t="s">
        <v>1761</v>
      </c>
      <c r="I22" s="557">
        <v>2407975.8296084013</v>
      </c>
    </row>
    <row r="23" spans="2:9" x14ac:dyDescent="0.25">
      <c r="B23" s="556" t="s">
        <v>1709</v>
      </c>
      <c r="I23" s="557">
        <v>1239553.0331642902</v>
      </c>
    </row>
    <row r="24" spans="2:9" x14ac:dyDescent="0.25">
      <c r="B24" s="555" t="s">
        <v>1710</v>
      </c>
      <c r="C24" s="555"/>
      <c r="D24" s="555"/>
      <c r="E24" s="555"/>
      <c r="F24" s="555"/>
      <c r="G24" s="555"/>
      <c r="H24" s="555"/>
      <c r="I24" s="558">
        <v>3647528.8627726915</v>
      </c>
    </row>
    <row r="25" spans="2:9" x14ac:dyDescent="0.25">
      <c r="I25" s="557"/>
    </row>
    <row r="26" spans="2:9" x14ac:dyDescent="0.25">
      <c r="B26" s="555" t="s">
        <v>1736</v>
      </c>
      <c r="C26" s="555"/>
      <c r="D26" s="555"/>
      <c r="E26" s="555"/>
      <c r="F26" s="555"/>
      <c r="G26" s="555"/>
      <c r="H26" s="555"/>
      <c r="I26" s="561">
        <v>27223282.36939124</v>
      </c>
    </row>
    <row r="29" spans="2:9" ht="18.75" x14ac:dyDescent="0.3">
      <c r="B29" s="559" t="s">
        <v>1771</v>
      </c>
      <c r="C29" s="559"/>
      <c r="D29" s="559"/>
      <c r="E29" s="559"/>
      <c r="F29" s="559"/>
      <c r="G29" s="559"/>
      <c r="H29" s="559"/>
      <c r="I29" s="560">
        <f>+I26+I13</f>
        <v>34283460.656892605</v>
      </c>
    </row>
  </sheetData>
  <pageMargins left="0.7" right="0.7" top="0.75" bottom="0.75" header="0.3" footer="0.3"/>
  <pageSetup paperSize="1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F270"/>
  <sheetViews>
    <sheetView workbookViewId="0">
      <selection activeCell="F28" sqref="F28"/>
    </sheetView>
  </sheetViews>
  <sheetFormatPr baseColWidth="10" defaultColWidth="12.5703125" defaultRowHeight="15" x14ac:dyDescent="0.25"/>
  <cols>
    <col min="1" max="1" width="13.28515625" style="3" customWidth="1"/>
    <col min="2" max="2" width="12" style="3" customWidth="1"/>
    <col min="3" max="3" width="20.5703125" style="4" hidden="1" customWidth="1"/>
    <col min="4" max="4" width="17" style="124" customWidth="1"/>
    <col min="5" max="5" width="17.7109375" style="3" customWidth="1"/>
    <col min="6" max="6" width="21.7109375" style="3" customWidth="1"/>
    <col min="7" max="7" width="15.7109375" style="3" customWidth="1"/>
    <col min="8" max="8" width="20.140625" style="3" customWidth="1"/>
    <col min="9" max="9" width="3" style="3" customWidth="1"/>
    <col min="10" max="256" width="12.5703125" style="3"/>
    <col min="257" max="257" width="13.28515625" style="3" customWidth="1"/>
    <col min="258" max="258" width="12" style="3" customWidth="1"/>
    <col min="259" max="259" width="20.5703125" style="3" customWidth="1"/>
    <col min="260" max="260" width="17" style="3" customWidth="1"/>
    <col min="261" max="261" width="17.7109375" style="3" customWidth="1"/>
    <col min="262" max="262" width="21.7109375" style="3" customWidth="1"/>
    <col min="263" max="263" width="15.7109375" style="3" customWidth="1"/>
    <col min="264" max="264" width="20.140625" style="3" customWidth="1"/>
    <col min="265" max="265" width="3" style="3" customWidth="1"/>
    <col min="266" max="512" width="12.5703125" style="3"/>
    <col min="513" max="513" width="13.28515625" style="3" customWidth="1"/>
    <col min="514" max="514" width="12" style="3" customWidth="1"/>
    <col min="515" max="515" width="20.5703125" style="3" customWidth="1"/>
    <col min="516" max="516" width="17" style="3" customWidth="1"/>
    <col min="517" max="517" width="17.7109375" style="3" customWidth="1"/>
    <col min="518" max="518" width="21.7109375" style="3" customWidth="1"/>
    <col min="519" max="519" width="15.7109375" style="3" customWidth="1"/>
    <col min="520" max="520" width="20.140625" style="3" customWidth="1"/>
    <col min="521" max="521" width="3" style="3" customWidth="1"/>
    <col min="522" max="768" width="12.5703125" style="3"/>
    <col min="769" max="769" width="13.28515625" style="3" customWidth="1"/>
    <col min="770" max="770" width="12" style="3" customWidth="1"/>
    <col min="771" max="771" width="20.5703125" style="3" customWidth="1"/>
    <col min="772" max="772" width="17" style="3" customWidth="1"/>
    <col min="773" max="773" width="17.7109375" style="3" customWidth="1"/>
    <col min="774" max="774" width="21.7109375" style="3" customWidth="1"/>
    <col min="775" max="775" width="15.7109375" style="3" customWidth="1"/>
    <col min="776" max="776" width="20.140625" style="3" customWidth="1"/>
    <col min="777" max="777" width="3" style="3" customWidth="1"/>
    <col min="778" max="1024" width="12.5703125" style="3"/>
    <col min="1025" max="1025" width="13.28515625" style="3" customWidth="1"/>
    <col min="1026" max="1026" width="12" style="3" customWidth="1"/>
    <col min="1027" max="1027" width="20.5703125" style="3" customWidth="1"/>
    <col min="1028" max="1028" width="17" style="3" customWidth="1"/>
    <col min="1029" max="1029" width="17.7109375" style="3" customWidth="1"/>
    <col min="1030" max="1030" width="21.7109375" style="3" customWidth="1"/>
    <col min="1031" max="1031" width="15.7109375" style="3" customWidth="1"/>
    <col min="1032" max="1032" width="20.140625" style="3" customWidth="1"/>
    <col min="1033" max="1033" width="3" style="3" customWidth="1"/>
    <col min="1034" max="1280" width="12.5703125" style="3"/>
    <col min="1281" max="1281" width="13.28515625" style="3" customWidth="1"/>
    <col min="1282" max="1282" width="12" style="3" customWidth="1"/>
    <col min="1283" max="1283" width="20.5703125" style="3" customWidth="1"/>
    <col min="1284" max="1284" width="17" style="3" customWidth="1"/>
    <col min="1285" max="1285" width="17.7109375" style="3" customWidth="1"/>
    <col min="1286" max="1286" width="21.7109375" style="3" customWidth="1"/>
    <col min="1287" max="1287" width="15.7109375" style="3" customWidth="1"/>
    <col min="1288" max="1288" width="20.140625" style="3" customWidth="1"/>
    <col min="1289" max="1289" width="3" style="3" customWidth="1"/>
    <col min="1290" max="1536" width="12.5703125" style="3"/>
    <col min="1537" max="1537" width="13.28515625" style="3" customWidth="1"/>
    <col min="1538" max="1538" width="12" style="3" customWidth="1"/>
    <col min="1539" max="1539" width="20.5703125" style="3" customWidth="1"/>
    <col min="1540" max="1540" width="17" style="3" customWidth="1"/>
    <col min="1541" max="1541" width="17.7109375" style="3" customWidth="1"/>
    <col min="1542" max="1542" width="21.7109375" style="3" customWidth="1"/>
    <col min="1543" max="1543" width="15.7109375" style="3" customWidth="1"/>
    <col min="1544" max="1544" width="20.140625" style="3" customWidth="1"/>
    <col min="1545" max="1545" width="3" style="3" customWidth="1"/>
    <col min="1546" max="1792" width="12.5703125" style="3"/>
    <col min="1793" max="1793" width="13.28515625" style="3" customWidth="1"/>
    <col min="1794" max="1794" width="12" style="3" customWidth="1"/>
    <col min="1795" max="1795" width="20.5703125" style="3" customWidth="1"/>
    <col min="1796" max="1796" width="17" style="3" customWidth="1"/>
    <col min="1797" max="1797" width="17.7109375" style="3" customWidth="1"/>
    <col min="1798" max="1798" width="21.7109375" style="3" customWidth="1"/>
    <col min="1799" max="1799" width="15.7109375" style="3" customWidth="1"/>
    <col min="1800" max="1800" width="20.140625" style="3" customWidth="1"/>
    <col min="1801" max="1801" width="3" style="3" customWidth="1"/>
    <col min="1802" max="2048" width="12.5703125" style="3"/>
    <col min="2049" max="2049" width="13.28515625" style="3" customWidth="1"/>
    <col min="2050" max="2050" width="12" style="3" customWidth="1"/>
    <col min="2051" max="2051" width="20.5703125" style="3" customWidth="1"/>
    <col min="2052" max="2052" width="17" style="3" customWidth="1"/>
    <col min="2053" max="2053" width="17.7109375" style="3" customWidth="1"/>
    <col min="2054" max="2054" width="21.7109375" style="3" customWidth="1"/>
    <col min="2055" max="2055" width="15.7109375" style="3" customWidth="1"/>
    <col min="2056" max="2056" width="20.140625" style="3" customWidth="1"/>
    <col min="2057" max="2057" width="3" style="3" customWidth="1"/>
    <col min="2058" max="2304" width="12.5703125" style="3"/>
    <col min="2305" max="2305" width="13.28515625" style="3" customWidth="1"/>
    <col min="2306" max="2306" width="12" style="3" customWidth="1"/>
    <col min="2307" max="2307" width="20.5703125" style="3" customWidth="1"/>
    <col min="2308" max="2308" width="17" style="3" customWidth="1"/>
    <col min="2309" max="2309" width="17.7109375" style="3" customWidth="1"/>
    <col min="2310" max="2310" width="21.7109375" style="3" customWidth="1"/>
    <col min="2311" max="2311" width="15.7109375" style="3" customWidth="1"/>
    <col min="2312" max="2312" width="20.140625" style="3" customWidth="1"/>
    <col min="2313" max="2313" width="3" style="3" customWidth="1"/>
    <col min="2314" max="2560" width="12.5703125" style="3"/>
    <col min="2561" max="2561" width="13.28515625" style="3" customWidth="1"/>
    <col min="2562" max="2562" width="12" style="3" customWidth="1"/>
    <col min="2563" max="2563" width="20.5703125" style="3" customWidth="1"/>
    <col min="2564" max="2564" width="17" style="3" customWidth="1"/>
    <col min="2565" max="2565" width="17.7109375" style="3" customWidth="1"/>
    <col min="2566" max="2566" width="21.7109375" style="3" customWidth="1"/>
    <col min="2567" max="2567" width="15.7109375" style="3" customWidth="1"/>
    <col min="2568" max="2568" width="20.140625" style="3" customWidth="1"/>
    <col min="2569" max="2569" width="3" style="3" customWidth="1"/>
    <col min="2570" max="2816" width="12.5703125" style="3"/>
    <col min="2817" max="2817" width="13.28515625" style="3" customWidth="1"/>
    <col min="2818" max="2818" width="12" style="3" customWidth="1"/>
    <col min="2819" max="2819" width="20.5703125" style="3" customWidth="1"/>
    <col min="2820" max="2820" width="17" style="3" customWidth="1"/>
    <col min="2821" max="2821" width="17.7109375" style="3" customWidth="1"/>
    <col min="2822" max="2822" width="21.7109375" style="3" customWidth="1"/>
    <col min="2823" max="2823" width="15.7109375" style="3" customWidth="1"/>
    <col min="2824" max="2824" width="20.140625" style="3" customWidth="1"/>
    <col min="2825" max="2825" width="3" style="3" customWidth="1"/>
    <col min="2826" max="3072" width="12.5703125" style="3"/>
    <col min="3073" max="3073" width="13.28515625" style="3" customWidth="1"/>
    <col min="3074" max="3074" width="12" style="3" customWidth="1"/>
    <col min="3075" max="3075" width="20.5703125" style="3" customWidth="1"/>
    <col min="3076" max="3076" width="17" style="3" customWidth="1"/>
    <col min="3077" max="3077" width="17.7109375" style="3" customWidth="1"/>
    <col min="3078" max="3078" width="21.7109375" style="3" customWidth="1"/>
    <col min="3079" max="3079" width="15.7109375" style="3" customWidth="1"/>
    <col min="3080" max="3080" width="20.140625" style="3" customWidth="1"/>
    <col min="3081" max="3081" width="3" style="3" customWidth="1"/>
    <col min="3082" max="3328" width="12.5703125" style="3"/>
    <col min="3329" max="3329" width="13.28515625" style="3" customWidth="1"/>
    <col min="3330" max="3330" width="12" style="3" customWidth="1"/>
    <col min="3331" max="3331" width="20.5703125" style="3" customWidth="1"/>
    <col min="3332" max="3332" width="17" style="3" customWidth="1"/>
    <col min="3333" max="3333" width="17.7109375" style="3" customWidth="1"/>
    <col min="3334" max="3334" width="21.7109375" style="3" customWidth="1"/>
    <col min="3335" max="3335" width="15.7109375" style="3" customWidth="1"/>
    <col min="3336" max="3336" width="20.140625" style="3" customWidth="1"/>
    <col min="3337" max="3337" width="3" style="3" customWidth="1"/>
    <col min="3338" max="3584" width="12.5703125" style="3"/>
    <col min="3585" max="3585" width="13.28515625" style="3" customWidth="1"/>
    <col min="3586" max="3586" width="12" style="3" customWidth="1"/>
    <col min="3587" max="3587" width="20.5703125" style="3" customWidth="1"/>
    <col min="3588" max="3588" width="17" style="3" customWidth="1"/>
    <col min="3589" max="3589" width="17.7109375" style="3" customWidth="1"/>
    <col min="3590" max="3590" width="21.7109375" style="3" customWidth="1"/>
    <col min="3591" max="3591" width="15.7109375" style="3" customWidth="1"/>
    <col min="3592" max="3592" width="20.140625" style="3" customWidth="1"/>
    <col min="3593" max="3593" width="3" style="3" customWidth="1"/>
    <col min="3594" max="3840" width="12.5703125" style="3"/>
    <col min="3841" max="3841" width="13.28515625" style="3" customWidth="1"/>
    <col min="3842" max="3842" width="12" style="3" customWidth="1"/>
    <col min="3843" max="3843" width="20.5703125" style="3" customWidth="1"/>
    <col min="3844" max="3844" width="17" style="3" customWidth="1"/>
    <col min="3845" max="3845" width="17.7109375" style="3" customWidth="1"/>
    <col min="3846" max="3846" width="21.7109375" style="3" customWidth="1"/>
    <col min="3847" max="3847" width="15.7109375" style="3" customWidth="1"/>
    <col min="3848" max="3848" width="20.140625" style="3" customWidth="1"/>
    <col min="3849" max="3849" width="3" style="3" customWidth="1"/>
    <col min="3850" max="4096" width="12.5703125" style="3"/>
    <col min="4097" max="4097" width="13.28515625" style="3" customWidth="1"/>
    <col min="4098" max="4098" width="12" style="3" customWidth="1"/>
    <col min="4099" max="4099" width="20.5703125" style="3" customWidth="1"/>
    <col min="4100" max="4100" width="17" style="3" customWidth="1"/>
    <col min="4101" max="4101" width="17.7109375" style="3" customWidth="1"/>
    <col min="4102" max="4102" width="21.7109375" style="3" customWidth="1"/>
    <col min="4103" max="4103" width="15.7109375" style="3" customWidth="1"/>
    <col min="4104" max="4104" width="20.140625" style="3" customWidth="1"/>
    <col min="4105" max="4105" width="3" style="3" customWidth="1"/>
    <col min="4106" max="4352" width="12.5703125" style="3"/>
    <col min="4353" max="4353" width="13.28515625" style="3" customWidth="1"/>
    <col min="4354" max="4354" width="12" style="3" customWidth="1"/>
    <col min="4355" max="4355" width="20.5703125" style="3" customWidth="1"/>
    <col min="4356" max="4356" width="17" style="3" customWidth="1"/>
    <col min="4357" max="4357" width="17.7109375" style="3" customWidth="1"/>
    <col min="4358" max="4358" width="21.7109375" style="3" customWidth="1"/>
    <col min="4359" max="4359" width="15.7109375" style="3" customWidth="1"/>
    <col min="4360" max="4360" width="20.140625" style="3" customWidth="1"/>
    <col min="4361" max="4361" width="3" style="3" customWidth="1"/>
    <col min="4362" max="4608" width="12.5703125" style="3"/>
    <col min="4609" max="4609" width="13.28515625" style="3" customWidth="1"/>
    <col min="4610" max="4610" width="12" style="3" customWidth="1"/>
    <col min="4611" max="4611" width="20.5703125" style="3" customWidth="1"/>
    <col min="4612" max="4612" width="17" style="3" customWidth="1"/>
    <col min="4613" max="4613" width="17.7109375" style="3" customWidth="1"/>
    <col min="4614" max="4614" width="21.7109375" style="3" customWidth="1"/>
    <col min="4615" max="4615" width="15.7109375" style="3" customWidth="1"/>
    <col min="4616" max="4616" width="20.140625" style="3" customWidth="1"/>
    <col min="4617" max="4617" width="3" style="3" customWidth="1"/>
    <col min="4618" max="4864" width="12.5703125" style="3"/>
    <col min="4865" max="4865" width="13.28515625" style="3" customWidth="1"/>
    <col min="4866" max="4866" width="12" style="3" customWidth="1"/>
    <col min="4867" max="4867" width="20.5703125" style="3" customWidth="1"/>
    <col min="4868" max="4868" width="17" style="3" customWidth="1"/>
    <col min="4869" max="4869" width="17.7109375" style="3" customWidth="1"/>
    <col min="4870" max="4870" width="21.7109375" style="3" customWidth="1"/>
    <col min="4871" max="4871" width="15.7109375" style="3" customWidth="1"/>
    <col min="4872" max="4872" width="20.140625" style="3" customWidth="1"/>
    <col min="4873" max="4873" width="3" style="3" customWidth="1"/>
    <col min="4874" max="5120" width="12.5703125" style="3"/>
    <col min="5121" max="5121" width="13.28515625" style="3" customWidth="1"/>
    <col min="5122" max="5122" width="12" style="3" customWidth="1"/>
    <col min="5123" max="5123" width="20.5703125" style="3" customWidth="1"/>
    <col min="5124" max="5124" width="17" style="3" customWidth="1"/>
    <col min="5125" max="5125" width="17.7109375" style="3" customWidth="1"/>
    <col min="5126" max="5126" width="21.7109375" style="3" customWidth="1"/>
    <col min="5127" max="5127" width="15.7109375" style="3" customWidth="1"/>
    <col min="5128" max="5128" width="20.140625" style="3" customWidth="1"/>
    <col min="5129" max="5129" width="3" style="3" customWidth="1"/>
    <col min="5130" max="5376" width="12.5703125" style="3"/>
    <col min="5377" max="5377" width="13.28515625" style="3" customWidth="1"/>
    <col min="5378" max="5378" width="12" style="3" customWidth="1"/>
    <col min="5379" max="5379" width="20.5703125" style="3" customWidth="1"/>
    <col min="5380" max="5380" width="17" style="3" customWidth="1"/>
    <col min="5381" max="5381" width="17.7109375" style="3" customWidth="1"/>
    <col min="5382" max="5382" width="21.7109375" style="3" customWidth="1"/>
    <col min="5383" max="5383" width="15.7109375" style="3" customWidth="1"/>
    <col min="5384" max="5384" width="20.140625" style="3" customWidth="1"/>
    <col min="5385" max="5385" width="3" style="3" customWidth="1"/>
    <col min="5386" max="5632" width="12.5703125" style="3"/>
    <col min="5633" max="5633" width="13.28515625" style="3" customWidth="1"/>
    <col min="5634" max="5634" width="12" style="3" customWidth="1"/>
    <col min="5635" max="5635" width="20.5703125" style="3" customWidth="1"/>
    <col min="5636" max="5636" width="17" style="3" customWidth="1"/>
    <col min="5637" max="5637" width="17.7109375" style="3" customWidth="1"/>
    <col min="5638" max="5638" width="21.7109375" style="3" customWidth="1"/>
    <col min="5639" max="5639" width="15.7109375" style="3" customWidth="1"/>
    <col min="5640" max="5640" width="20.140625" style="3" customWidth="1"/>
    <col min="5641" max="5641" width="3" style="3" customWidth="1"/>
    <col min="5642" max="5888" width="12.5703125" style="3"/>
    <col min="5889" max="5889" width="13.28515625" style="3" customWidth="1"/>
    <col min="5890" max="5890" width="12" style="3" customWidth="1"/>
    <col min="5891" max="5891" width="20.5703125" style="3" customWidth="1"/>
    <col min="5892" max="5892" width="17" style="3" customWidth="1"/>
    <col min="5893" max="5893" width="17.7109375" style="3" customWidth="1"/>
    <col min="5894" max="5894" width="21.7109375" style="3" customWidth="1"/>
    <col min="5895" max="5895" width="15.7109375" style="3" customWidth="1"/>
    <col min="5896" max="5896" width="20.140625" style="3" customWidth="1"/>
    <col min="5897" max="5897" width="3" style="3" customWidth="1"/>
    <col min="5898" max="6144" width="12.5703125" style="3"/>
    <col min="6145" max="6145" width="13.28515625" style="3" customWidth="1"/>
    <col min="6146" max="6146" width="12" style="3" customWidth="1"/>
    <col min="6147" max="6147" width="20.5703125" style="3" customWidth="1"/>
    <col min="6148" max="6148" width="17" style="3" customWidth="1"/>
    <col min="6149" max="6149" width="17.7109375" style="3" customWidth="1"/>
    <col min="6150" max="6150" width="21.7109375" style="3" customWidth="1"/>
    <col min="6151" max="6151" width="15.7109375" style="3" customWidth="1"/>
    <col min="6152" max="6152" width="20.140625" style="3" customWidth="1"/>
    <col min="6153" max="6153" width="3" style="3" customWidth="1"/>
    <col min="6154" max="6400" width="12.5703125" style="3"/>
    <col min="6401" max="6401" width="13.28515625" style="3" customWidth="1"/>
    <col min="6402" max="6402" width="12" style="3" customWidth="1"/>
    <col min="6403" max="6403" width="20.5703125" style="3" customWidth="1"/>
    <col min="6404" max="6404" width="17" style="3" customWidth="1"/>
    <col min="6405" max="6405" width="17.7109375" style="3" customWidth="1"/>
    <col min="6406" max="6406" width="21.7109375" style="3" customWidth="1"/>
    <col min="6407" max="6407" width="15.7109375" style="3" customWidth="1"/>
    <col min="6408" max="6408" width="20.140625" style="3" customWidth="1"/>
    <col min="6409" max="6409" width="3" style="3" customWidth="1"/>
    <col min="6410" max="6656" width="12.5703125" style="3"/>
    <col min="6657" max="6657" width="13.28515625" style="3" customWidth="1"/>
    <col min="6658" max="6658" width="12" style="3" customWidth="1"/>
    <col min="6659" max="6659" width="20.5703125" style="3" customWidth="1"/>
    <col min="6660" max="6660" width="17" style="3" customWidth="1"/>
    <col min="6661" max="6661" width="17.7109375" style="3" customWidth="1"/>
    <col min="6662" max="6662" width="21.7109375" style="3" customWidth="1"/>
    <col min="6663" max="6663" width="15.7109375" style="3" customWidth="1"/>
    <col min="6664" max="6664" width="20.140625" style="3" customWidth="1"/>
    <col min="6665" max="6665" width="3" style="3" customWidth="1"/>
    <col min="6666" max="6912" width="12.5703125" style="3"/>
    <col min="6913" max="6913" width="13.28515625" style="3" customWidth="1"/>
    <col min="6914" max="6914" width="12" style="3" customWidth="1"/>
    <col min="6915" max="6915" width="20.5703125" style="3" customWidth="1"/>
    <col min="6916" max="6916" width="17" style="3" customWidth="1"/>
    <col min="6917" max="6917" width="17.7109375" style="3" customWidth="1"/>
    <col min="6918" max="6918" width="21.7109375" style="3" customWidth="1"/>
    <col min="6919" max="6919" width="15.7109375" style="3" customWidth="1"/>
    <col min="6920" max="6920" width="20.140625" style="3" customWidth="1"/>
    <col min="6921" max="6921" width="3" style="3" customWidth="1"/>
    <col min="6922" max="7168" width="12.5703125" style="3"/>
    <col min="7169" max="7169" width="13.28515625" style="3" customWidth="1"/>
    <col min="7170" max="7170" width="12" style="3" customWidth="1"/>
    <col min="7171" max="7171" width="20.5703125" style="3" customWidth="1"/>
    <col min="7172" max="7172" width="17" style="3" customWidth="1"/>
    <col min="7173" max="7173" width="17.7109375" style="3" customWidth="1"/>
    <col min="7174" max="7174" width="21.7109375" style="3" customWidth="1"/>
    <col min="7175" max="7175" width="15.7109375" style="3" customWidth="1"/>
    <col min="7176" max="7176" width="20.140625" style="3" customWidth="1"/>
    <col min="7177" max="7177" width="3" style="3" customWidth="1"/>
    <col min="7178" max="7424" width="12.5703125" style="3"/>
    <col min="7425" max="7425" width="13.28515625" style="3" customWidth="1"/>
    <col min="7426" max="7426" width="12" style="3" customWidth="1"/>
    <col min="7427" max="7427" width="20.5703125" style="3" customWidth="1"/>
    <col min="7428" max="7428" width="17" style="3" customWidth="1"/>
    <col min="7429" max="7429" width="17.7109375" style="3" customWidth="1"/>
    <col min="7430" max="7430" width="21.7109375" style="3" customWidth="1"/>
    <col min="7431" max="7431" width="15.7109375" style="3" customWidth="1"/>
    <col min="7432" max="7432" width="20.140625" style="3" customWidth="1"/>
    <col min="7433" max="7433" width="3" style="3" customWidth="1"/>
    <col min="7434" max="7680" width="12.5703125" style="3"/>
    <col min="7681" max="7681" width="13.28515625" style="3" customWidth="1"/>
    <col min="7682" max="7682" width="12" style="3" customWidth="1"/>
    <col min="7683" max="7683" width="20.5703125" style="3" customWidth="1"/>
    <col min="7684" max="7684" width="17" style="3" customWidth="1"/>
    <col min="7685" max="7685" width="17.7109375" style="3" customWidth="1"/>
    <col min="7686" max="7686" width="21.7109375" style="3" customWidth="1"/>
    <col min="7687" max="7687" width="15.7109375" style="3" customWidth="1"/>
    <col min="7688" max="7688" width="20.140625" style="3" customWidth="1"/>
    <col min="7689" max="7689" width="3" style="3" customWidth="1"/>
    <col min="7690" max="7936" width="12.5703125" style="3"/>
    <col min="7937" max="7937" width="13.28515625" style="3" customWidth="1"/>
    <col min="7938" max="7938" width="12" style="3" customWidth="1"/>
    <col min="7939" max="7939" width="20.5703125" style="3" customWidth="1"/>
    <col min="7940" max="7940" width="17" style="3" customWidth="1"/>
    <col min="7941" max="7941" width="17.7109375" style="3" customWidth="1"/>
    <col min="7942" max="7942" width="21.7109375" style="3" customWidth="1"/>
    <col min="7943" max="7943" width="15.7109375" style="3" customWidth="1"/>
    <col min="7944" max="7944" width="20.140625" style="3" customWidth="1"/>
    <col min="7945" max="7945" width="3" style="3" customWidth="1"/>
    <col min="7946" max="8192" width="12.5703125" style="3"/>
    <col min="8193" max="8193" width="13.28515625" style="3" customWidth="1"/>
    <col min="8194" max="8194" width="12" style="3" customWidth="1"/>
    <col min="8195" max="8195" width="20.5703125" style="3" customWidth="1"/>
    <col min="8196" max="8196" width="17" style="3" customWidth="1"/>
    <col min="8197" max="8197" width="17.7109375" style="3" customWidth="1"/>
    <col min="8198" max="8198" width="21.7109375" style="3" customWidth="1"/>
    <col min="8199" max="8199" width="15.7109375" style="3" customWidth="1"/>
    <col min="8200" max="8200" width="20.140625" style="3" customWidth="1"/>
    <col min="8201" max="8201" width="3" style="3" customWidth="1"/>
    <col min="8202" max="8448" width="12.5703125" style="3"/>
    <col min="8449" max="8449" width="13.28515625" style="3" customWidth="1"/>
    <col min="8450" max="8450" width="12" style="3" customWidth="1"/>
    <col min="8451" max="8451" width="20.5703125" style="3" customWidth="1"/>
    <col min="8452" max="8452" width="17" style="3" customWidth="1"/>
    <col min="8453" max="8453" width="17.7109375" style="3" customWidth="1"/>
    <col min="8454" max="8454" width="21.7109375" style="3" customWidth="1"/>
    <col min="8455" max="8455" width="15.7109375" style="3" customWidth="1"/>
    <col min="8456" max="8456" width="20.140625" style="3" customWidth="1"/>
    <col min="8457" max="8457" width="3" style="3" customWidth="1"/>
    <col min="8458" max="8704" width="12.5703125" style="3"/>
    <col min="8705" max="8705" width="13.28515625" style="3" customWidth="1"/>
    <col min="8706" max="8706" width="12" style="3" customWidth="1"/>
    <col min="8707" max="8707" width="20.5703125" style="3" customWidth="1"/>
    <col min="8708" max="8708" width="17" style="3" customWidth="1"/>
    <col min="8709" max="8709" width="17.7109375" style="3" customWidth="1"/>
    <col min="8710" max="8710" width="21.7109375" style="3" customWidth="1"/>
    <col min="8711" max="8711" width="15.7109375" style="3" customWidth="1"/>
    <col min="8712" max="8712" width="20.140625" style="3" customWidth="1"/>
    <col min="8713" max="8713" width="3" style="3" customWidth="1"/>
    <col min="8714" max="8960" width="12.5703125" style="3"/>
    <col min="8961" max="8961" width="13.28515625" style="3" customWidth="1"/>
    <col min="8962" max="8962" width="12" style="3" customWidth="1"/>
    <col min="8963" max="8963" width="20.5703125" style="3" customWidth="1"/>
    <col min="8964" max="8964" width="17" style="3" customWidth="1"/>
    <col min="8965" max="8965" width="17.7109375" style="3" customWidth="1"/>
    <col min="8966" max="8966" width="21.7109375" style="3" customWidth="1"/>
    <col min="8967" max="8967" width="15.7109375" style="3" customWidth="1"/>
    <col min="8968" max="8968" width="20.140625" style="3" customWidth="1"/>
    <col min="8969" max="8969" width="3" style="3" customWidth="1"/>
    <col min="8970" max="9216" width="12.5703125" style="3"/>
    <col min="9217" max="9217" width="13.28515625" style="3" customWidth="1"/>
    <col min="9218" max="9218" width="12" style="3" customWidth="1"/>
    <col min="9219" max="9219" width="20.5703125" style="3" customWidth="1"/>
    <col min="9220" max="9220" width="17" style="3" customWidth="1"/>
    <col min="9221" max="9221" width="17.7109375" style="3" customWidth="1"/>
    <col min="9222" max="9222" width="21.7109375" style="3" customWidth="1"/>
    <col min="9223" max="9223" width="15.7109375" style="3" customWidth="1"/>
    <col min="9224" max="9224" width="20.140625" style="3" customWidth="1"/>
    <col min="9225" max="9225" width="3" style="3" customWidth="1"/>
    <col min="9226" max="9472" width="12.5703125" style="3"/>
    <col min="9473" max="9473" width="13.28515625" style="3" customWidth="1"/>
    <col min="9474" max="9474" width="12" style="3" customWidth="1"/>
    <col min="9475" max="9475" width="20.5703125" style="3" customWidth="1"/>
    <col min="9476" max="9476" width="17" style="3" customWidth="1"/>
    <col min="9477" max="9477" width="17.7109375" style="3" customWidth="1"/>
    <col min="9478" max="9478" width="21.7109375" style="3" customWidth="1"/>
    <col min="9479" max="9479" width="15.7109375" style="3" customWidth="1"/>
    <col min="9480" max="9480" width="20.140625" style="3" customWidth="1"/>
    <col min="9481" max="9481" width="3" style="3" customWidth="1"/>
    <col min="9482" max="9728" width="12.5703125" style="3"/>
    <col min="9729" max="9729" width="13.28515625" style="3" customWidth="1"/>
    <col min="9730" max="9730" width="12" style="3" customWidth="1"/>
    <col min="9731" max="9731" width="20.5703125" style="3" customWidth="1"/>
    <col min="9732" max="9732" width="17" style="3" customWidth="1"/>
    <col min="9733" max="9733" width="17.7109375" style="3" customWidth="1"/>
    <col min="9734" max="9734" width="21.7109375" style="3" customWidth="1"/>
    <col min="9735" max="9735" width="15.7109375" style="3" customWidth="1"/>
    <col min="9736" max="9736" width="20.140625" style="3" customWidth="1"/>
    <col min="9737" max="9737" width="3" style="3" customWidth="1"/>
    <col min="9738" max="9984" width="12.5703125" style="3"/>
    <col min="9985" max="9985" width="13.28515625" style="3" customWidth="1"/>
    <col min="9986" max="9986" width="12" style="3" customWidth="1"/>
    <col min="9987" max="9987" width="20.5703125" style="3" customWidth="1"/>
    <col min="9988" max="9988" width="17" style="3" customWidth="1"/>
    <col min="9989" max="9989" width="17.7109375" style="3" customWidth="1"/>
    <col min="9990" max="9990" width="21.7109375" style="3" customWidth="1"/>
    <col min="9991" max="9991" width="15.7109375" style="3" customWidth="1"/>
    <col min="9992" max="9992" width="20.140625" style="3" customWidth="1"/>
    <col min="9993" max="9993" width="3" style="3" customWidth="1"/>
    <col min="9994" max="10240" width="12.5703125" style="3"/>
    <col min="10241" max="10241" width="13.28515625" style="3" customWidth="1"/>
    <col min="10242" max="10242" width="12" style="3" customWidth="1"/>
    <col min="10243" max="10243" width="20.5703125" style="3" customWidth="1"/>
    <col min="10244" max="10244" width="17" style="3" customWidth="1"/>
    <col min="10245" max="10245" width="17.7109375" style="3" customWidth="1"/>
    <col min="10246" max="10246" width="21.7109375" style="3" customWidth="1"/>
    <col min="10247" max="10247" width="15.7109375" style="3" customWidth="1"/>
    <col min="10248" max="10248" width="20.140625" style="3" customWidth="1"/>
    <col min="10249" max="10249" width="3" style="3" customWidth="1"/>
    <col min="10250" max="10496" width="12.5703125" style="3"/>
    <col min="10497" max="10497" width="13.28515625" style="3" customWidth="1"/>
    <col min="10498" max="10498" width="12" style="3" customWidth="1"/>
    <col min="10499" max="10499" width="20.5703125" style="3" customWidth="1"/>
    <col min="10500" max="10500" width="17" style="3" customWidth="1"/>
    <col min="10501" max="10501" width="17.7109375" style="3" customWidth="1"/>
    <col min="10502" max="10502" width="21.7109375" style="3" customWidth="1"/>
    <col min="10503" max="10503" width="15.7109375" style="3" customWidth="1"/>
    <col min="10504" max="10504" width="20.140625" style="3" customWidth="1"/>
    <col min="10505" max="10505" width="3" style="3" customWidth="1"/>
    <col min="10506" max="10752" width="12.5703125" style="3"/>
    <col min="10753" max="10753" width="13.28515625" style="3" customWidth="1"/>
    <col min="10754" max="10754" width="12" style="3" customWidth="1"/>
    <col min="10755" max="10755" width="20.5703125" style="3" customWidth="1"/>
    <col min="10756" max="10756" width="17" style="3" customWidth="1"/>
    <col min="10757" max="10757" width="17.7109375" style="3" customWidth="1"/>
    <col min="10758" max="10758" width="21.7109375" style="3" customWidth="1"/>
    <col min="10759" max="10759" width="15.7109375" style="3" customWidth="1"/>
    <col min="10760" max="10760" width="20.140625" style="3" customWidth="1"/>
    <col min="10761" max="10761" width="3" style="3" customWidth="1"/>
    <col min="10762" max="11008" width="12.5703125" style="3"/>
    <col min="11009" max="11009" width="13.28515625" style="3" customWidth="1"/>
    <col min="11010" max="11010" width="12" style="3" customWidth="1"/>
    <col min="11011" max="11011" width="20.5703125" style="3" customWidth="1"/>
    <col min="11012" max="11012" width="17" style="3" customWidth="1"/>
    <col min="11013" max="11013" width="17.7109375" style="3" customWidth="1"/>
    <col min="11014" max="11014" width="21.7109375" style="3" customWidth="1"/>
    <col min="11015" max="11015" width="15.7109375" style="3" customWidth="1"/>
    <col min="11016" max="11016" width="20.140625" style="3" customWidth="1"/>
    <col min="11017" max="11017" width="3" style="3" customWidth="1"/>
    <col min="11018" max="11264" width="12.5703125" style="3"/>
    <col min="11265" max="11265" width="13.28515625" style="3" customWidth="1"/>
    <col min="11266" max="11266" width="12" style="3" customWidth="1"/>
    <col min="11267" max="11267" width="20.5703125" style="3" customWidth="1"/>
    <col min="11268" max="11268" width="17" style="3" customWidth="1"/>
    <col min="11269" max="11269" width="17.7109375" style="3" customWidth="1"/>
    <col min="11270" max="11270" width="21.7109375" style="3" customWidth="1"/>
    <col min="11271" max="11271" width="15.7109375" style="3" customWidth="1"/>
    <col min="11272" max="11272" width="20.140625" style="3" customWidth="1"/>
    <col min="11273" max="11273" width="3" style="3" customWidth="1"/>
    <col min="11274" max="11520" width="12.5703125" style="3"/>
    <col min="11521" max="11521" width="13.28515625" style="3" customWidth="1"/>
    <col min="11522" max="11522" width="12" style="3" customWidth="1"/>
    <col min="11523" max="11523" width="20.5703125" style="3" customWidth="1"/>
    <col min="11524" max="11524" width="17" style="3" customWidth="1"/>
    <col min="11525" max="11525" width="17.7109375" style="3" customWidth="1"/>
    <col min="11526" max="11526" width="21.7109375" style="3" customWidth="1"/>
    <col min="11527" max="11527" width="15.7109375" style="3" customWidth="1"/>
    <col min="11528" max="11528" width="20.140625" style="3" customWidth="1"/>
    <col min="11529" max="11529" width="3" style="3" customWidth="1"/>
    <col min="11530" max="11776" width="12.5703125" style="3"/>
    <col min="11777" max="11777" width="13.28515625" style="3" customWidth="1"/>
    <col min="11778" max="11778" width="12" style="3" customWidth="1"/>
    <col min="11779" max="11779" width="20.5703125" style="3" customWidth="1"/>
    <col min="11780" max="11780" width="17" style="3" customWidth="1"/>
    <col min="11781" max="11781" width="17.7109375" style="3" customWidth="1"/>
    <col min="11782" max="11782" width="21.7109375" style="3" customWidth="1"/>
    <col min="11783" max="11783" width="15.7109375" style="3" customWidth="1"/>
    <col min="11784" max="11784" width="20.140625" style="3" customWidth="1"/>
    <col min="11785" max="11785" width="3" style="3" customWidth="1"/>
    <col min="11786" max="12032" width="12.5703125" style="3"/>
    <col min="12033" max="12033" width="13.28515625" style="3" customWidth="1"/>
    <col min="12034" max="12034" width="12" style="3" customWidth="1"/>
    <col min="12035" max="12035" width="20.5703125" style="3" customWidth="1"/>
    <col min="12036" max="12036" width="17" style="3" customWidth="1"/>
    <col min="12037" max="12037" width="17.7109375" style="3" customWidth="1"/>
    <col min="12038" max="12038" width="21.7109375" style="3" customWidth="1"/>
    <col min="12039" max="12039" width="15.7109375" style="3" customWidth="1"/>
    <col min="12040" max="12040" width="20.140625" style="3" customWidth="1"/>
    <col min="12041" max="12041" width="3" style="3" customWidth="1"/>
    <col min="12042" max="12288" width="12.5703125" style="3"/>
    <col min="12289" max="12289" width="13.28515625" style="3" customWidth="1"/>
    <col min="12290" max="12290" width="12" style="3" customWidth="1"/>
    <col min="12291" max="12291" width="20.5703125" style="3" customWidth="1"/>
    <col min="12292" max="12292" width="17" style="3" customWidth="1"/>
    <col min="12293" max="12293" width="17.7109375" style="3" customWidth="1"/>
    <col min="12294" max="12294" width="21.7109375" style="3" customWidth="1"/>
    <col min="12295" max="12295" width="15.7109375" style="3" customWidth="1"/>
    <col min="12296" max="12296" width="20.140625" style="3" customWidth="1"/>
    <col min="12297" max="12297" width="3" style="3" customWidth="1"/>
    <col min="12298" max="12544" width="12.5703125" style="3"/>
    <col min="12545" max="12545" width="13.28515625" style="3" customWidth="1"/>
    <col min="12546" max="12546" width="12" style="3" customWidth="1"/>
    <col min="12547" max="12547" width="20.5703125" style="3" customWidth="1"/>
    <col min="12548" max="12548" width="17" style="3" customWidth="1"/>
    <col min="12549" max="12549" width="17.7109375" style="3" customWidth="1"/>
    <col min="12550" max="12550" width="21.7109375" style="3" customWidth="1"/>
    <col min="12551" max="12551" width="15.7109375" style="3" customWidth="1"/>
    <col min="12552" max="12552" width="20.140625" style="3" customWidth="1"/>
    <col min="12553" max="12553" width="3" style="3" customWidth="1"/>
    <col min="12554" max="12800" width="12.5703125" style="3"/>
    <col min="12801" max="12801" width="13.28515625" style="3" customWidth="1"/>
    <col min="12802" max="12802" width="12" style="3" customWidth="1"/>
    <col min="12803" max="12803" width="20.5703125" style="3" customWidth="1"/>
    <col min="12804" max="12804" width="17" style="3" customWidth="1"/>
    <col min="12805" max="12805" width="17.7109375" style="3" customWidth="1"/>
    <col min="12806" max="12806" width="21.7109375" style="3" customWidth="1"/>
    <col min="12807" max="12807" width="15.7109375" style="3" customWidth="1"/>
    <col min="12808" max="12808" width="20.140625" style="3" customWidth="1"/>
    <col min="12809" max="12809" width="3" style="3" customWidth="1"/>
    <col min="12810" max="13056" width="12.5703125" style="3"/>
    <col min="13057" max="13057" width="13.28515625" style="3" customWidth="1"/>
    <col min="13058" max="13058" width="12" style="3" customWidth="1"/>
    <col min="13059" max="13059" width="20.5703125" style="3" customWidth="1"/>
    <col min="13060" max="13060" width="17" style="3" customWidth="1"/>
    <col min="13061" max="13061" width="17.7109375" style="3" customWidth="1"/>
    <col min="13062" max="13062" width="21.7109375" style="3" customWidth="1"/>
    <col min="13063" max="13063" width="15.7109375" style="3" customWidth="1"/>
    <col min="13064" max="13064" width="20.140625" style="3" customWidth="1"/>
    <col min="13065" max="13065" width="3" style="3" customWidth="1"/>
    <col min="13066" max="13312" width="12.5703125" style="3"/>
    <col min="13313" max="13313" width="13.28515625" style="3" customWidth="1"/>
    <col min="13314" max="13314" width="12" style="3" customWidth="1"/>
    <col min="13315" max="13315" width="20.5703125" style="3" customWidth="1"/>
    <col min="13316" max="13316" width="17" style="3" customWidth="1"/>
    <col min="13317" max="13317" width="17.7109375" style="3" customWidth="1"/>
    <col min="13318" max="13318" width="21.7109375" style="3" customWidth="1"/>
    <col min="13319" max="13319" width="15.7109375" style="3" customWidth="1"/>
    <col min="13320" max="13320" width="20.140625" style="3" customWidth="1"/>
    <col min="13321" max="13321" width="3" style="3" customWidth="1"/>
    <col min="13322" max="13568" width="12.5703125" style="3"/>
    <col min="13569" max="13569" width="13.28515625" style="3" customWidth="1"/>
    <col min="13570" max="13570" width="12" style="3" customWidth="1"/>
    <col min="13571" max="13571" width="20.5703125" style="3" customWidth="1"/>
    <col min="13572" max="13572" width="17" style="3" customWidth="1"/>
    <col min="13573" max="13573" width="17.7109375" style="3" customWidth="1"/>
    <col min="13574" max="13574" width="21.7109375" style="3" customWidth="1"/>
    <col min="13575" max="13575" width="15.7109375" style="3" customWidth="1"/>
    <col min="13576" max="13576" width="20.140625" style="3" customWidth="1"/>
    <col min="13577" max="13577" width="3" style="3" customWidth="1"/>
    <col min="13578" max="13824" width="12.5703125" style="3"/>
    <col min="13825" max="13825" width="13.28515625" style="3" customWidth="1"/>
    <col min="13826" max="13826" width="12" style="3" customWidth="1"/>
    <col min="13827" max="13827" width="20.5703125" style="3" customWidth="1"/>
    <col min="13828" max="13828" width="17" style="3" customWidth="1"/>
    <col min="13829" max="13829" width="17.7109375" style="3" customWidth="1"/>
    <col min="13830" max="13830" width="21.7109375" style="3" customWidth="1"/>
    <col min="13831" max="13831" width="15.7109375" style="3" customWidth="1"/>
    <col min="13832" max="13832" width="20.140625" style="3" customWidth="1"/>
    <col min="13833" max="13833" width="3" style="3" customWidth="1"/>
    <col min="13834" max="14080" width="12.5703125" style="3"/>
    <col min="14081" max="14081" width="13.28515625" style="3" customWidth="1"/>
    <col min="14082" max="14082" width="12" style="3" customWidth="1"/>
    <col min="14083" max="14083" width="20.5703125" style="3" customWidth="1"/>
    <col min="14084" max="14084" width="17" style="3" customWidth="1"/>
    <col min="14085" max="14085" width="17.7109375" style="3" customWidth="1"/>
    <col min="14086" max="14086" width="21.7109375" style="3" customWidth="1"/>
    <col min="14087" max="14087" width="15.7109375" style="3" customWidth="1"/>
    <col min="14088" max="14088" width="20.140625" style="3" customWidth="1"/>
    <col min="14089" max="14089" width="3" style="3" customWidth="1"/>
    <col min="14090" max="14336" width="12.5703125" style="3"/>
    <col min="14337" max="14337" width="13.28515625" style="3" customWidth="1"/>
    <col min="14338" max="14338" width="12" style="3" customWidth="1"/>
    <col min="14339" max="14339" width="20.5703125" style="3" customWidth="1"/>
    <col min="14340" max="14340" width="17" style="3" customWidth="1"/>
    <col min="14341" max="14341" width="17.7109375" style="3" customWidth="1"/>
    <col min="14342" max="14342" width="21.7109375" style="3" customWidth="1"/>
    <col min="14343" max="14343" width="15.7109375" style="3" customWidth="1"/>
    <col min="14344" max="14344" width="20.140625" style="3" customWidth="1"/>
    <col min="14345" max="14345" width="3" style="3" customWidth="1"/>
    <col min="14346" max="14592" width="12.5703125" style="3"/>
    <col min="14593" max="14593" width="13.28515625" style="3" customWidth="1"/>
    <col min="14594" max="14594" width="12" style="3" customWidth="1"/>
    <col min="14595" max="14595" width="20.5703125" style="3" customWidth="1"/>
    <col min="14596" max="14596" width="17" style="3" customWidth="1"/>
    <col min="14597" max="14597" width="17.7109375" style="3" customWidth="1"/>
    <col min="14598" max="14598" width="21.7109375" style="3" customWidth="1"/>
    <col min="14599" max="14599" width="15.7109375" style="3" customWidth="1"/>
    <col min="14600" max="14600" width="20.140625" style="3" customWidth="1"/>
    <col min="14601" max="14601" width="3" style="3" customWidth="1"/>
    <col min="14602" max="14848" width="12.5703125" style="3"/>
    <col min="14849" max="14849" width="13.28515625" style="3" customWidth="1"/>
    <col min="14850" max="14850" width="12" style="3" customWidth="1"/>
    <col min="14851" max="14851" width="20.5703125" style="3" customWidth="1"/>
    <col min="14852" max="14852" width="17" style="3" customWidth="1"/>
    <col min="14853" max="14853" width="17.7109375" style="3" customWidth="1"/>
    <col min="14854" max="14854" width="21.7109375" style="3" customWidth="1"/>
    <col min="14855" max="14855" width="15.7109375" style="3" customWidth="1"/>
    <col min="14856" max="14856" width="20.140625" style="3" customWidth="1"/>
    <col min="14857" max="14857" width="3" style="3" customWidth="1"/>
    <col min="14858" max="15104" width="12.5703125" style="3"/>
    <col min="15105" max="15105" width="13.28515625" style="3" customWidth="1"/>
    <col min="15106" max="15106" width="12" style="3" customWidth="1"/>
    <col min="15107" max="15107" width="20.5703125" style="3" customWidth="1"/>
    <col min="15108" max="15108" width="17" style="3" customWidth="1"/>
    <col min="15109" max="15109" width="17.7109375" style="3" customWidth="1"/>
    <col min="15110" max="15110" width="21.7109375" style="3" customWidth="1"/>
    <col min="15111" max="15111" width="15.7109375" style="3" customWidth="1"/>
    <col min="15112" max="15112" width="20.140625" style="3" customWidth="1"/>
    <col min="15113" max="15113" width="3" style="3" customWidth="1"/>
    <col min="15114" max="15360" width="12.5703125" style="3"/>
    <col min="15361" max="15361" width="13.28515625" style="3" customWidth="1"/>
    <col min="15362" max="15362" width="12" style="3" customWidth="1"/>
    <col min="15363" max="15363" width="20.5703125" style="3" customWidth="1"/>
    <col min="15364" max="15364" width="17" style="3" customWidth="1"/>
    <col min="15365" max="15365" width="17.7109375" style="3" customWidth="1"/>
    <col min="15366" max="15366" width="21.7109375" style="3" customWidth="1"/>
    <col min="15367" max="15367" width="15.7109375" style="3" customWidth="1"/>
    <col min="15368" max="15368" width="20.140625" style="3" customWidth="1"/>
    <col min="15369" max="15369" width="3" style="3" customWidth="1"/>
    <col min="15370" max="15616" width="12.5703125" style="3"/>
    <col min="15617" max="15617" width="13.28515625" style="3" customWidth="1"/>
    <col min="15618" max="15618" width="12" style="3" customWidth="1"/>
    <col min="15619" max="15619" width="20.5703125" style="3" customWidth="1"/>
    <col min="15620" max="15620" width="17" style="3" customWidth="1"/>
    <col min="15621" max="15621" width="17.7109375" style="3" customWidth="1"/>
    <col min="15622" max="15622" width="21.7109375" style="3" customWidth="1"/>
    <col min="15623" max="15623" width="15.7109375" style="3" customWidth="1"/>
    <col min="15624" max="15624" width="20.140625" style="3" customWidth="1"/>
    <col min="15625" max="15625" width="3" style="3" customWidth="1"/>
    <col min="15626" max="15872" width="12.5703125" style="3"/>
    <col min="15873" max="15873" width="13.28515625" style="3" customWidth="1"/>
    <col min="15874" max="15874" width="12" style="3" customWidth="1"/>
    <col min="15875" max="15875" width="20.5703125" style="3" customWidth="1"/>
    <col min="15876" max="15876" width="17" style="3" customWidth="1"/>
    <col min="15877" max="15877" width="17.7109375" style="3" customWidth="1"/>
    <col min="15878" max="15878" width="21.7109375" style="3" customWidth="1"/>
    <col min="15879" max="15879" width="15.7109375" style="3" customWidth="1"/>
    <col min="15880" max="15880" width="20.140625" style="3" customWidth="1"/>
    <col min="15881" max="15881" width="3" style="3" customWidth="1"/>
    <col min="15882" max="16128" width="12.5703125" style="3"/>
    <col min="16129" max="16129" width="13.28515625" style="3" customWidth="1"/>
    <col min="16130" max="16130" width="12" style="3" customWidth="1"/>
    <col min="16131" max="16131" width="20.5703125" style="3" customWidth="1"/>
    <col min="16132" max="16132" width="17" style="3" customWidth="1"/>
    <col min="16133" max="16133" width="17.7109375" style="3" customWidth="1"/>
    <col min="16134" max="16134" width="21.7109375" style="3" customWidth="1"/>
    <col min="16135" max="16135" width="15.7109375" style="3" customWidth="1"/>
    <col min="16136" max="16136" width="20.140625" style="3" customWidth="1"/>
    <col min="16137" max="16137" width="3" style="3" customWidth="1"/>
    <col min="16138" max="16384" width="12.5703125" style="3"/>
  </cols>
  <sheetData>
    <row r="1" spans="1:5" ht="15" customHeight="1" thickBot="1" x14ac:dyDescent="0.3"/>
    <row r="2" spans="1:5" ht="15" customHeight="1" thickTop="1" x14ac:dyDescent="0.25">
      <c r="A2" s="661" t="s">
        <v>1</v>
      </c>
      <c r="B2" s="663" t="s">
        <v>2</v>
      </c>
      <c r="C2" s="665" t="s">
        <v>4</v>
      </c>
      <c r="D2" s="666"/>
    </row>
    <row r="3" spans="1:5" ht="32.25" customHeight="1" x14ac:dyDescent="0.25">
      <c r="A3" s="662"/>
      <c r="B3" s="664"/>
      <c r="C3" s="5" t="s">
        <v>5</v>
      </c>
      <c r="D3" s="125" t="s">
        <v>6</v>
      </c>
      <c r="E3" s="6"/>
    </row>
    <row r="4" spans="1:5" ht="15" customHeight="1" x14ac:dyDescent="0.25">
      <c r="A4" s="7" t="s">
        <v>7</v>
      </c>
      <c r="B4" s="8">
        <v>35673</v>
      </c>
      <c r="C4" s="9">
        <v>0.36499999999999999</v>
      </c>
      <c r="D4" s="126">
        <v>0.54749999999999999</v>
      </c>
      <c r="E4" s="6"/>
    </row>
    <row r="5" spans="1:5" ht="15" customHeight="1" x14ac:dyDescent="0.25">
      <c r="A5" s="10" t="s">
        <v>8</v>
      </c>
      <c r="B5" s="11">
        <v>35703</v>
      </c>
      <c r="C5" s="9">
        <v>0.31840000000000002</v>
      </c>
      <c r="D5" s="126">
        <v>0.47760000000000002</v>
      </c>
      <c r="E5" s="6"/>
    </row>
    <row r="6" spans="1:5" ht="15" customHeight="1" x14ac:dyDescent="0.25">
      <c r="A6" s="10" t="s">
        <v>9</v>
      </c>
      <c r="B6" s="11">
        <v>35734</v>
      </c>
      <c r="C6" s="12">
        <v>0.31330000000000002</v>
      </c>
      <c r="D6" s="126">
        <v>0.46989999999999998</v>
      </c>
      <c r="E6" s="6"/>
    </row>
    <row r="7" spans="1:5" ht="15" customHeight="1" x14ac:dyDescent="0.25">
      <c r="A7" s="10" t="s">
        <v>10</v>
      </c>
      <c r="B7" s="11">
        <v>35764</v>
      </c>
      <c r="C7" s="12">
        <v>0.31469999999999998</v>
      </c>
      <c r="D7" s="126">
        <v>0.47204999999999997</v>
      </c>
      <c r="E7" s="6"/>
    </row>
    <row r="8" spans="1:5" ht="15" customHeight="1" x14ac:dyDescent="0.25">
      <c r="A8" s="10" t="s">
        <v>11</v>
      </c>
      <c r="B8" s="11">
        <v>35795</v>
      </c>
      <c r="C8" s="9">
        <v>0.31740000000000002</v>
      </c>
      <c r="D8" s="126">
        <v>0.47610000000000002</v>
      </c>
      <c r="E8" s="6"/>
    </row>
    <row r="9" spans="1:5" ht="15" customHeight="1" x14ac:dyDescent="0.25">
      <c r="A9" s="10" t="s">
        <v>12</v>
      </c>
      <c r="B9" s="11">
        <v>35826</v>
      </c>
      <c r="C9" s="9">
        <v>0.31690000000000002</v>
      </c>
      <c r="D9" s="126">
        <v>0.47535000000000005</v>
      </c>
      <c r="E9" s="6"/>
    </row>
    <row r="10" spans="1:5" ht="15" customHeight="1" x14ac:dyDescent="0.25">
      <c r="A10" s="10" t="s">
        <v>13</v>
      </c>
      <c r="B10" s="11">
        <v>35854</v>
      </c>
      <c r="C10" s="12">
        <v>0.3256</v>
      </c>
      <c r="D10" s="126">
        <v>0.4884</v>
      </c>
      <c r="E10" s="6"/>
    </row>
    <row r="11" spans="1:5" ht="15" customHeight="1" x14ac:dyDescent="0.25">
      <c r="A11" s="10" t="s">
        <v>14</v>
      </c>
      <c r="B11" s="11">
        <v>35885</v>
      </c>
      <c r="C11" s="12">
        <v>0.32150000000000001</v>
      </c>
      <c r="D11" s="126">
        <v>0.48225000000000001</v>
      </c>
      <c r="E11" s="6"/>
    </row>
    <row r="12" spans="1:5" ht="15" customHeight="1" x14ac:dyDescent="0.25">
      <c r="A12" s="10" t="s">
        <v>15</v>
      </c>
      <c r="B12" s="11">
        <v>35915</v>
      </c>
      <c r="C12" s="9">
        <v>0.36280000000000001</v>
      </c>
      <c r="D12" s="126">
        <v>0.54420000000000002</v>
      </c>
      <c r="E12" s="6"/>
    </row>
    <row r="13" spans="1:5" ht="15" customHeight="1" x14ac:dyDescent="0.25">
      <c r="A13" s="10" t="s">
        <v>16</v>
      </c>
      <c r="B13" s="11">
        <v>35946</v>
      </c>
      <c r="C13" s="9">
        <v>0.38390000000000002</v>
      </c>
      <c r="D13" s="126">
        <v>0.57584999999999997</v>
      </c>
      <c r="E13" s="6"/>
    </row>
    <row r="14" spans="1:5" ht="15" customHeight="1" x14ac:dyDescent="0.25">
      <c r="A14" s="10" t="s">
        <v>17</v>
      </c>
      <c r="B14" s="11">
        <v>35976</v>
      </c>
      <c r="C14" s="9">
        <v>0.39510000000000001</v>
      </c>
      <c r="D14" s="126">
        <v>0.59265000000000001</v>
      </c>
      <c r="E14" s="6"/>
    </row>
    <row r="15" spans="1:5" ht="15" customHeight="1" x14ac:dyDescent="0.25">
      <c r="A15" s="10" t="s">
        <v>18</v>
      </c>
      <c r="B15" s="11">
        <v>36007</v>
      </c>
      <c r="C15" s="9">
        <v>0.4783</v>
      </c>
      <c r="D15" s="126">
        <v>0.71745000000000003</v>
      </c>
      <c r="E15" s="6"/>
    </row>
    <row r="16" spans="1:5" ht="15" customHeight="1" x14ac:dyDescent="0.25">
      <c r="A16" s="10" t="s">
        <v>19</v>
      </c>
      <c r="B16" s="11">
        <v>36038</v>
      </c>
      <c r="C16" s="9">
        <v>0.48409999999999997</v>
      </c>
      <c r="D16" s="126">
        <v>0.72614999999999996</v>
      </c>
      <c r="E16" s="6"/>
    </row>
    <row r="17" spans="1:37" ht="15" customHeight="1" x14ac:dyDescent="0.25">
      <c r="A17" s="10" t="s">
        <v>20</v>
      </c>
      <c r="B17" s="11">
        <v>36068</v>
      </c>
      <c r="C17" s="9">
        <v>0.432</v>
      </c>
      <c r="D17" s="126">
        <v>0.64800000000000002</v>
      </c>
      <c r="E17" s="6"/>
    </row>
    <row r="18" spans="1:37" ht="15" customHeight="1" x14ac:dyDescent="0.25">
      <c r="A18" s="10">
        <v>36069</v>
      </c>
      <c r="B18" s="11">
        <v>36099</v>
      </c>
      <c r="C18" s="9">
        <v>0.46</v>
      </c>
      <c r="D18" s="126">
        <v>0.69000000000000006</v>
      </c>
      <c r="E18" s="6"/>
    </row>
    <row r="19" spans="1:37" ht="15" customHeight="1" x14ac:dyDescent="0.25">
      <c r="A19" s="10">
        <v>36100</v>
      </c>
      <c r="B19" s="11">
        <v>36129</v>
      </c>
      <c r="C19" s="9">
        <v>0.49990000000000001</v>
      </c>
      <c r="D19" s="126">
        <v>0.74985000000000002</v>
      </c>
      <c r="E19" s="6"/>
    </row>
    <row r="20" spans="1:37" ht="15" customHeight="1" x14ac:dyDescent="0.25">
      <c r="A20" s="10">
        <v>36130</v>
      </c>
      <c r="B20" s="11">
        <v>36160</v>
      </c>
      <c r="C20" s="9">
        <v>0.47710000000000002</v>
      </c>
      <c r="D20" s="126">
        <v>0.71565000000000001</v>
      </c>
      <c r="E20" s="6"/>
    </row>
    <row r="21" spans="1:37" ht="15" customHeight="1" x14ac:dyDescent="0.25">
      <c r="A21" s="10">
        <v>36161</v>
      </c>
      <c r="B21" s="11">
        <v>36191</v>
      </c>
      <c r="C21" s="9">
        <v>0.45490000000000003</v>
      </c>
      <c r="D21" s="126">
        <v>0.68235000000000001</v>
      </c>
      <c r="E21" s="6"/>
    </row>
    <row r="22" spans="1:37" ht="15" customHeight="1" x14ac:dyDescent="0.25">
      <c r="A22" s="10">
        <v>36192</v>
      </c>
      <c r="B22" s="11">
        <v>36219</v>
      </c>
      <c r="C22" s="9">
        <v>0.4239</v>
      </c>
      <c r="D22" s="126">
        <v>0.63585000000000003</v>
      </c>
      <c r="E22" s="6"/>
    </row>
    <row r="23" spans="1:37" ht="15" customHeight="1" x14ac:dyDescent="0.25">
      <c r="A23" s="10">
        <v>36220</v>
      </c>
      <c r="B23" s="11">
        <v>36233</v>
      </c>
      <c r="C23" s="9">
        <v>0.40989999999999999</v>
      </c>
      <c r="D23" s="126">
        <v>0.61485000000000001</v>
      </c>
      <c r="E23" s="6"/>
    </row>
    <row r="24" spans="1:37" ht="15" customHeight="1" x14ac:dyDescent="0.25">
      <c r="A24" s="10">
        <v>36234</v>
      </c>
      <c r="B24" s="11">
        <v>36250</v>
      </c>
      <c r="C24" s="9">
        <v>0.39760000000000001</v>
      </c>
      <c r="D24" s="126">
        <v>0.59640000000000004</v>
      </c>
      <c r="E24" s="6"/>
    </row>
    <row r="25" spans="1:37" ht="15" customHeight="1" x14ac:dyDescent="0.25">
      <c r="A25" s="10">
        <v>36251</v>
      </c>
      <c r="B25" s="11">
        <v>36280</v>
      </c>
      <c r="C25" s="9">
        <v>0.3357</v>
      </c>
      <c r="D25" s="126">
        <v>0.50354999999999994</v>
      </c>
      <c r="E25" s="6"/>
    </row>
    <row r="26" spans="1:37" ht="15" customHeight="1" x14ac:dyDescent="0.25">
      <c r="A26" s="13">
        <v>36281</v>
      </c>
      <c r="B26" s="8">
        <v>36311</v>
      </c>
      <c r="C26" s="12">
        <v>0.31140000000000001</v>
      </c>
      <c r="D26" s="126">
        <v>0.46710000000000002</v>
      </c>
      <c r="E26" s="6"/>
    </row>
    <row r="27" spans="1:37" ht="15" customHeight="1" x14ac:dyDescent="0.25">
      <c r="A27" s="10">
        <v>36312</v>
      </c>
      <c r="B27" s="8">
        <v>36341</v>
      </c>
      <c r="C27" s="9">
        <v>0.27460000000000001</v>
      </c>
      <c r="D27" s="126">
        <v>0.41190000000000004</v>
      </c>
      <c r="E27" s="6"/>
    </row>
    <row r="28" spans="1:37" s="14" customFormat="1" ht="15" customHeight="1" x14ac:dyDescent="0.25">
      <c r="A28" s="10">
        <v>36342</v>
      </c>
      <c r="B28" s="8">
        <v>36372</v>
      </c>
      <c r="C28" s="12">
        <v>0.2422</v>
      </c>
      <c r="D28" s="126">
        <v>0.36330000000000001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5" customHeight="1" x14ac:dyDescent="0.25">
      <c r="A29" s="10">
        <v>36373</v>
      </c>
      <c r="B29" s="8">
        <v>36403</v>
      </c>
      <c r="C29" s="12">
        <v>0.26250000000000001</v>
      </c>
      <c r="D29" s="126">
        <v>0.39375000000000004</v>
      </c>
      <c r="E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5" customHeight="1" x14ac:dyDescent="0.25">
      <c r="A30" s="15">
        <v>36404</v>
      </c>
      <c r="B30" s="16">
        <v>36433</v>
      </c>
      <c r="C30" s="17">
        <v>0.2601</v>
      </c>
      <c r="D30" s="126">
        <v>0.39015</v>
      </c>
      <c r="E30" s="6"/>
    </row>
    <row r="31" spans="1:37" ht="15" customHeight="1" x14ac:dyDescent="0.25">
      <c r="A31" s="10">
        <v>36434</v>
      </c>
      <c r="B31" s="11">
        <v>36464</v>
      </c>
      <c r="C31" s="12">
        <v>0.26960000000000001</v>
      </c>
      <c r="D31" s="126">
        <v>0.40439999999999998</v>
      </c>
      <c r="E31" s="6"/>
    </row>
    <row r="32" spans="1:37" ht="15" customHeight="1" x14ac:dyDescent="0.25">
      <c r="A32" s="10">
        <v>36465</v>
      </c>
      <c r="B32" s="8">
        <v>36494</v>
      </c>
      <c r="C32" s="12">
        <v>0.25700000000000001</v>
      </c>
      <c r="D32" s="126">
        <v>0.38550000000000001</v>
      </c>
      <c r="E32" s="6"/>
    </row>
    <row r="33" spans="1:5" ht="15" customHeight="1" x14ac:dyDescent="0.25">
      <c r="A33" s="13">
        <v>36495</v>
      </c>
      <c r="B33" s="8">
        <v>36525</v>
      </c>
      <c r="C33" s="12">
        <v>0.2422</v>
      </c>
      <c r="D33" s="126">
        <v>0.36330000000000001</v>
      </c>
      <c r="E33" s="6"/>
    </row>
    <row r="34" spans="1:5" ht="15" customHeight="1" x14ac:dyDescent="0.25">
      <c r="A34" s="13">
        <v>36526</v>
      </c>
      <c r="B34" s="8">
        <v>36556</v>
      </c>
      <c r="C34" s="12">
        <v>0.224</v>
      </c>
      <c r="D34" s="126">
        <v>0.33600000000000002</v>
      </c>
      <c r="E34" s="6"/>
    </row>
    <row r="35" spans="1:5" ht="15" customHeight="1" x14ac:dyDescent="0.25">
      <c r="A35" s="13">
        <v>36557</v>
      </c>
      <c r="B35" s="8">
        <v>36585</v>
      </c>
      <c r="C35" s="12">
        <v>0.1946</v>
      </c>
      <c r="D35" s="126">
        <v>0.29189999999999999</v>
      </c>
      <c r="E35" s="6"/>
    </row>
    <row r="36" spans="1:5" ht="15" customHeight="1" x14ac:dyDescent="0.25">
      <c r="A36" s="13">
        <v>36586</v>
      </c>
      <c r="B36" s="8">
        <v>36616</v>
      </c>
      <c r="C36" s="12">
        <v>0.17449999999999999</v>
      </c>
      <c r="D36" s="126">
        <v>0.26174999999999998</v>
      </c>
      <c r="E36" s="6"/>
    </row>
    <row r="37" spans="1:5" ht="15" customHeight="1" x14ac:dyDescent="0.25">
      <c r="A37" s="13">
        <v>36617</v>
      </c>
      <c r="B37" s="8">
        <v>36646</v>
      </c>
      <c r="C37" s="12">
        <v>0.1787</v>
      </c>
      <c r="D37" s="126">
        <v>0.26805000000000001</v>
      </c>
      <c r="E37" s="6"/>
    </row>
    <row r="38" spans="1:5" ht="15" customHeight="1" x14ac:dyDescent="0.25">
      <c r="A38" s="13">
        <v>36647</v>
      </c>
      <c r="B38" s="8">
        <v>36677</v>
      </c>
      <c r="C38" s="12">
        <v>0.17899999999999999</v>
      </c>
      <c r="D38" s="126">
        <v>0.26849999999999996</v>
      </c>
      <c r="E38" s="6"/>
    </row>
    <row r="39" spans="1:5" ht="15" customHeight="1" x14ac:dyDescent="0.25">
      <c r="A39" s="13">
        <v>36678</v>
      </c>
      <c r="B39" s="8">
        <v>36707</v>
      </c>
      <c r="C39" s="12">
        <v>0.19769999999999999</v>
      </c>
      <c r="D39" s="126">
        <v>0.29654999999999998</v>
      </c>
      <c r="E39" s="6"/>
    </row>
    <row r="40" spans="1:5" ht="15" customHeight="1" x14ac:dyDescent="0.25">
      <c r="A40" s="13">
        <v>36708</v>
      </c>
      <c r="B40" s="8">
        <v>36738</v>
      </c>
      <c r="C40" s="18">
        <v>0.19439999999999999</v>
      </c>
      <c r="D40" s="126">
        <v>0.29159999999999997</v>
      </c>
      <c r="E40" s="6"/>
    </row>
    <row r="41" spans="1:5" ht="15" customHeight="1" x14ac:dyDescent="0.25">
      <c r="A41" s="13">
        <v>36739</v>
      </c>
      <c r="B41" s="8">
        <v>36769</v>
      </c>
      <c r="C41" s="18">
        <v>0.19919999999999999</v>
      </c>
      <c r="D41" s="126">
        <v>0.29879999999999995</v>
      </c>
      <c r="E41" s="6"/>
    </row>
    <row r="42" spans="1:5" ht="15" customHeight="1" x14ac:dyDescent="0.25">
      <c r="A42" s="13">
        <v>36770</v>
      </c>
      <c r="B42" s="8">
        <v>36799</v>
      </c>
      <c r="C42" s="18">
        <v>0.2293</v>
      </c>
      <c r="D42" s="126">
        <v>0.34394999999999998</v>
      </c>
      <c r="E42" s="6"/>
    </row>
    <row r="43" spans="1:5" ht="15" customHeight="1" x14ac:dyDescent="0.25">
      <c r="A43" s="13">
        <v>36800</v>
      </c>
      <c r="B43" s="8">
        <v>36830</v>
      </c>
      <c r="C43" s="18">
        <v>0.23080000000000001</v>
      </c>
      <c r="D43" s="126">
        <v>0.34620000000000001</v>
      </c>
      <c r="E43" s="6"/>
    </row>
    <row r="44" spans="1:5" ht="15" customHeight="1" x14ac:dyDescent="0.25">
      <c r="A44" s="13">
        <v>36831</v>
      </c>
      <c r="B44" s="8">
        <v>36860</v>
      </c>
      <c r="C44" s="18">
        <v>0.23799999999999999</v>
      </c>
      <c r="D44" s="126">
        <v>0.35699999999999998</v>
      </c>
      <c r="E44" s="6"/>
    </row>
    <row r="45" spans="1:5" ht="15" customHeight="1" x14ac:dyDescent="0.25">
      <c r="A45" s="13">
        <v>36861</v>
      </c>
      <c r="B45" s="8">
        <v>36891</v>
      </c>
      <c r="C45" s="18">
        <v>0.2369</v>
      </c>
      <c r="D45" s="126">
        <v>0.35535</v>
      </c>
      <c r="E45" s="6"/>
    </row>
    <row r="46" spans="1:5" s="6" customFormat="1" ht="15" customHeight="1" x14ac:dyDescent="0.25">
      <c r="A46" s="13">
        <v>36892</v>
      </c>
      <c r="B46" s="8">
        <v>36922</v>
      </c>
      <c r="C46" s="146">
        <v>0.24160000000000001</v>
      </c>
      <c r="D46" s="126">
        <v>0.3624</v>
      </c>
    </row>
    <row r="47" spans="1:5" s="6" customFormat="1" ht="15" customHeight="1" x14ac:dyDescent="0.25">
      <c r="A47" s="13">
        <v>36923</v>
      </c>
      <c r="B47" s="8">
        <v>36950</v>
      </c>
      <c r="C47" s="18">
        <v>0.26029999999999998</v>
      </c>
      <c r="D47" s="126">
        <v>0.39044999999999996</v>
      </c>
    </row>
    <row r="48" spans="1:5" s="6" customFormat="1" ht="15" customHeight="1" x14ac:dyDescent="0.25">
      <c r="A48" s="13">
        <v>36951</v>
      </c>
      <c r="B48" s="8">
        <v>36981</v>
      </c>
      <c r="C48" s="18">
        <v>0.25109999999999999</v>
      </c>
      <c r="D48" s="126">
        <v>0.37664999999999998</v>
      </c>
    </row>
    <row r="49" spans="1:5" s="6" customFormat="1" ht="15" customHeight="1" x14ac:dyDescent="0.25">
      <c r="A49" s="13">
        <v>36982</v>
      </c>
      <c r="B49" s="8">
        <v>37011</v>
      </c>
      <c r="C49" s="18">
        <v>0.24829999999999999</v>
      </c>
      <c r="D49" s="126">
        <v>0.37245</v>
      </c>
    </row>
    <row r="50" spans="1:5" s="6" customFormat="1" ht="15" customHeight="1" x14ac:dyDescent="0.25">
      <c r="A50" s="13">
        <v>37012</v>
      </c>
      <c r="B50" s="8">
        <v>37042</v>
      </c>
      <c r="C50" s="18">
        <v>0.2424</v>
      </c>
      <c r="D50" s="126">
        <v>0.36360000000000003</v>
      </c>
    </row>
    <row r="51" spans="1:5" s="6" customFormat="1" ht="15" customHeight="1" x14ac:dyDescent="0.25">
      <c r="A51" s="19">
        <v>37043</v>
      </c>
      <c r="B51" s="20">
        <v>37072</v>
      </c>
      <c r="C51" s="18">
        <v>0.25169999999999998</v>
      </c>
      <c r="D51" s="126">
        <v>0.37754999999999994</v>
      </c>
    </row>
    <row r="52" spans="1:5" s="22" customFormat="1" ht="15" customHeight="1" x14ac:dyDescent="0.25">
      <c r="A52" s="19">
        <v>37073</v>
      </c>
      <c r="B52" s="21">
        <v>37103</v>
      </c>
      <c r="C52" s="147">
        <v>0.26079999999999998</v>
      </c>
      <c r="D52" s="126">
        <v>0.39119999999999999</v>
      </c>
      <c r="E52" s="6"/>
    </row>
    <row r="53" spans="1:5" s="23" customFormat="1" ht="15" customHeight="1" x14ac:dyDescent="0.25">
      <c r="A53" s="13">
        <v>37104</v>
      </c>
      <c r="B53" s="8">
        <v>37134</v>
      </c>
      <c r="C53" s="146">
        <v>0.24249999999999999</v>
      </c>
      <c r="D53" s="126">
        <v>0.36375000000000002</v>
      </c>
      <c r="E53" s="6"/>
    </row>
    <row r="54" spans="1:5" s="23" customFormat="1" ht="15" customHeight="1" x14ac:dyDescent="0.25">
      <c r="A54" s="13">
        <v>37135</v>
      </c>
      <c r="B54" s="8">
        <v>37164</v>
      </c>
      <c r="C54" s="146">
        <v>0.2306</v>
      </c>
      <c r="D54" s="126">
        <v>0.34589999999999999</v>
      </c>
      <c r="E54" s="6"/>
    </row>
    <row r="55" spans="1:5" s="23" customFormat="1" ht="15" customHeight="1" x14ac:dyDescent="0.25">
      <c r="A55" s="13">
        <v>37165</v>
      </c>
      <c r="B55" s="8">
        <v>37195</v>
      </c>
      <c r="C55" s="146">
        <v>0.23219999999999999</v>
      </c>
      <c r="D55" s="126">
        <v>0.3483</v>
      </c>
      <c r="E55" s="6"/>
    </row>
    <row r="56" spans="1:5" s="23" customFormat="1" ht="15" customHeight="1" x14ac:dyDescent="0.25">
      <c r="A56" s="13">
        <v>37196</v>
      </c>
      <c r="B56" s="8">
        <v>37225</v>
      </c>
      <c r="C56" s="146">
        <v>0.2298</v>
      </c>
      <c r="D56" s="126">
        <v>0.34470000000000001</v>
      </c>
      <c r="E56" s="6"/>
    </row>
    <row r="57" spans="1:5" s="23" customFormat="1" ht="15" customHeight="1" x14ac:dyDescent="0.25">
      <c r="A57" s="13">
        <v>37226</v>
      </c>
      <c r="B57" s="8">
        <v>37256</v>
      </c>
      <c r="C57" s="146">
        <v>0.2248</v>
      </c>
      <c r="D57" s="126">
        <v>0.3372</v>
      </c>
      <c r="E57" s="6"/>
    </row>
    <row r="58" spans="1:5" s="23" customFormat="1" ht="15" customHeight="1" x14ac:dyDescent="0.25">
      <c r="A58" s="13">
        <v>37257</v>
      </c>
      <c r="B58" s="8">
        <v>37287</v>
      </c>
      <c r="C58" s="146">
        <v>0.2281</v>
      </c>
      <c r="D58" s="126">
        <v>0.34215000000000001</v>
      </c>
      <c r="E58" s="6"/>
    </row>
    <row r="59" spans="1:5" s="23" customFormat="1" ht="15" customHeight="1" x14ac:dyDescent="0.25">
      <c r="A59" s="13">
        <v>37288</v>
      </c>
      <c r="B59" s="8">
        <v>37315</v>
      </c>
      <c r="C59" s="146">
        <v>0.2235</v>
      </c>
      <c r="D59" s="126">
        <v>0.33524999999999999</v>
      </c>
      <c r="E59" s="6"/>
    </row>
    <row r="60" spans="1:5" s="22" customFormat="1" ht="15" customHeight="1" x14ac:dyDescent="0.25">
      <c r="A60" s="13">
        <v>37316</v>
      </c>
      <c r="B60" s="8">
        <v>37346</v>
      </c>
      <c r="C60" s="148">
        <v>0.2097</v>
      </c>
      <c r="D60" s="126">
        <v>0.31455</v>
      </c>
      <c r="E60" s="6"/>
    </row>
    <row r="61" spans="1:5" s="22" customFormat="1" ht="15" customHeight="1" x14ac:dyDescent="0.25">
      <c r="A61" s="13">
        <v>37347</v>
      </c>
      <c r="B61" s="8">
        <v>37376</v>
      </c>
      <c r="C61" s="149">
        <v>0.21029999999999999</v>
      </c>
      <c r="D61" s="126">
        <v>0.31545000000000001</v>
      </c>
      <c r="E61" s="6"/>
    </row>
    <row r="62" spans="1:5" s="22" customFormat="1" ht="15" customHeight="1" x14ac:dyDescent="0.25">
      <c r="A62" s="13">
        <v>37377</v>
      </c>
      <c r="B62" s="8">
        <v>37407</v>
      </c>
      <c r="C62" s="146">
        <v>0.2</v>
      </c>
      <c r="D62" s="126">
        <v>0.30000000000000004</v>
      </c>
      <c r="E62" s="6"/>
    </row>
    <row r="63" spans="1:5" s="22" customFormat="1" ht="15" customHeight="1" x14ac:dyDescent="0.25">
      <c r="A63" s="13">
        <v>37408</v>
      </c>
      <c r="B63" s="11">
        <v>37437</v>
      </c>
      <c r="C63" s="146">
        <v>0.1996</v>
      </c>
      <c r="D63" s="126">
        <v>0.2994</v>
      </c>
      <c r="E63" s="6"/>
    </row>
    <row r="64" spans="1:5" s="23" customFormat="1" ht="15" customHeight="1" x14ac:dyDescent="0.25">
      <c r="A64" s="13">
        <v>37438</v>
      </c>
      <c r="B64" s="8">
        <v>37468</v>
      </c>
      <c r="C64" s="146">
        <v>0.19769999999999999</v>
      </c>
      <c r="D64" s="126">
        <v>0.29654999999999998</v>
      </c>
      <c r="E64" s="6"/>
    </row>
    <row r="65" spans="1:5" s="23" customFormat="1" ht="15" customHeight="1" x14ac:dyDescent="0.25">
      <c r="A65" s="13">
        <v>37469</v>
      </c>
      <c r="B65" s="8">
        <v>37499</v>
      </c>
      <c r="C65" s="146">
        <v>0.2001</v>
      </c>
      <c r="D65" s="126">
        <v>0.30015000000000003</v>
      </c>
      <c r="E65" s="6"/>
    </row>
    <row r="66" spans="1:5" s="23" customFormat="1" ht="15" customHeight="1" x14ac:dyDescent="0.25">
      <c r="A66" s="19">
        <v>37500</v>
      </c>
      <c r="B66" s="21">
        <v>37529</v>
      </c>
      <c r="C66" s="147">
        <v>0.20180000000000001</v>
      </c>
      <c r="D66" s="126">
        <v>0.30270000000000002</v>
      </c>
      <c r="E66" s="6"/>
    </row>
    <row r="67" spans="1:5" s="23" customFormat="1" ht="15" customHeight="1" x14ac:dyDescent="0.25">
      <c r="A67" s="19">
        <v>37530</v>
      </c>
      <c r="B67" s="21">
        <v>37560</v>
      </c>
      <c r="C67" s="147">
        <v>0.20300000000000001</v>
      </c>
      <c r="D67" s="126">
        <v>0.30449999999999999</v>
      </c>
      <c r="E67" s="6"/>
    </row>
    <row r="68" spans="1:5" s="23" customFormat="1" ht="15" customHeight="1" x14ac:dyDescent="0.25">
      <c r="A68" s="19">
        <v>37561</v>
      </c>
      <c r="B68" s="21">
        <v>37590</v>
      </c>
      <c r="C68" s="150">
        <v>0.1976</v>
      </c>
      <c r="D68" s="126">
        <v>0.2964</v>
      </c>
      <c r="E68" s="6"/>
    </row>
    <row r="69" spans="1:5" s="23" customFormat="1" ht="15" customHeight="1" x14ac:dyDescent="0.25">
      <c r="A69" s="19">
        <v>37591</v>
      </c>
      <c r="B69" s="21">
        <v>37621</v>
      </c>
      <c r="C69" s="150">
        <v>0.19689999999999999</v>
      </c>
      <c r="D69" s="126">
        <v>0.29535</v>
      </c>
      <c r="E69" s="6"/>
    </row>
    <row r="70" spans="1:5" s="23" customFormat="1" ht="15" customHeight="1" x14ac:dyDescent="0.25">
      <c r="A70" s="19">
        <v>37622</v>
      </c>
      <c r="B70" s="21">
        <v>37652</v>
      </c>
      <c r="C70" s="147">
        <v>0.19639999999999999</v>
      </c>
      <c r="D70" s="126">
        <v>0.29459999999999997</v>
      </c>
      <c r="E70" s="6"/>
    </row>
    <row r="71" spans="1:5" s="23" customFormat="1" ht="15" customHeight="1" x14ac:dyDescent="0.25">
      <c r="A71" s="19">
        <v>37653</v>
      </c>
      <c r="B71" s="21">
        <v>37680</v>
      </c>
      <c r="C71" s="147">
        <v>0.1978</v>
      </c>
      <c r="D71" s="126">
        <v>0.29670000000000002</v>
      </c>
      <c r="E71" s="6"/>
    </row>
    <row r="72" spans="1:5" s="23" customFormat="1" ht="15" customHeight="1" x14ac:dyDescent="0.25">
      <c r="A72" s="19">
        <v>37681</v>
      </c>
      <c r="B72" s="21">
        <v>37711</v>
      </c>
      <c r="C72" s="147">
        <v>0.19489999999999999</v>
      </c>
      <c r="D72" s="126">
        <v>0.29235</v>
      </c>
      <c r="E72" s="6"/>
    </row>
    <row r="73" spans="1:5" s="23" customFormat="1" ht="15" customHeight="1" x14ac:dyDescent="0.25">
      <c r="A73" s="19">
        <v>37712</v>
      </c>
      <c r="B73" s="21">
        <v>37741</v>
      </c>
      <c r="C73" s="147">
        <v>0.1981</v>
      </c>
      <c r="D73" s="126">
        <v>0.29715000000000003</v>
      </c>
      <c r="E73" s="6"/>
    </row>
    <row r="74" spans="1:5" s="23" customFormat="1" ht="15" customHeight="1" x14ac:dyDescent="0.25">
      <c r="A74" s="19">
        <v>37742</v>
      </c>
      <c r="B74" s="21">
        <v>37772</v>
      </c>
      <c r="C74" s="147">
        <v>0.19889999999999999</v>
      </c>
      <c r="D74" s="126">
        <v>0.29835</v>
      </c>
      <c r="E74" s="6"/>
    </row>
    <row r="75" spans="1:5" s="23" customFormat="1" ht="15" customHeight="1" x14ac:dyDescent="0.25">
      <c r="A75" s="19">
        <v>37773</v>
      </c>
      <c r="B75" s="21">
        <v>37802</v>
      </c>
      <c r="C75" s="147">
        <v>0.192</v>
      </c>
      <c r="D75" s="126">
        <v>0.28800000000000003</v>
      </c>
      <c r="E75" s="6"/>
    </row>
    <row r="76" spans="1:5" s="23" customFormat="1" ht="15" customHeight="1" x14ac:dyDescent="0.25">
      <c r="A76" s="19">
        <v>37803</v>
      </c>
      <c r="B76" s="21">
        <v>37833</v>
      </c>
      <c r="C76" s="147">
        <v>0.19439999999999999</v>
      </c>
      <c r="D76" s="126">
        <v>0.29159999999999997</v>
      </c>
      <c r="E76" s="6"/>
    </row>
    <row r="77" spans="1:5" s="23" customFormat="1" ht="15" customHeight="1" x14ac:dyDescent="0.25">
      <c r="A77" s="19">
        <v>37834</v>
      </c>
      <c r="B77" s="21">
        <v>37864</v>
      </c>
      <c r="C77" s="147">
        <v>0.1988</v>
      </c>
      <c r="D77" s="126">
        <v>0.29820000000000002</v>
      </c>
      <c r="E77" s="6"/>
    </row>
    <row r="78" spans="1:5" s="23" customFormat="1" ht="15" customHeight="1" x14ac:dyDescent="0.25">
      <c r="A78" s="19">
        <v>37865</v>
      </c>
      <c r="B78" s="21">
        <v>37894</v>
      </c>
      <c r="C78" s="147">
        <v>0.20119999999999999</v>
      </c>
      <c r="D78" s="126">
        <v>0.30179999999999996</v>
      </c>
      <c r="E78" s="6"/>
    </row>
    <row r="79" spans="1:5" s="23" customFormat="1" ht="15" customHeight="1" x14ac:dyDescent="0.25">
      <c r="A79" s="19">
        <v>37895</v>
      </c>
      <c r="B79" s="21">
        <v>37925</v>
      </c>
      <c r="C79" s="147">
        <v>0.20039999999999999</v>
      </c>
      <c r="D79" s="126">
        <v>0.30059999999999998</v>
      </c>
      <c r="E79" s="6"/>
    </row>
    <row r="80" spans="1:5" s="23" customFormat="1" ht="15" customHeight="1" x14ac:dyDescent="0.25">
      <c r="A80" s="19">
        <v>37926</v>
      </c>
      <c r="B80" s="21">
        <v>37955</v>
      </c>
      <c r="C80" s="147">
        <v>0.19869999999999999</v>
      </c>
      <c r="D80" s="126">
        <v>0.29799999999999999</v>
      </c>
      <c r="E80" s="6"/>
    </row>
    <row r="81" spans="1:5" s="23" customFormat="1" ht="15" customHeight="1" x14ac:dyDescent="0.25">
      <c r="A81" s="19">
        <v>37956</v>
      </c>
      <c r="B81" s="21">
        <v>37986</v>
      </c>
      <c r="C81" s="147">
        <v>0.1981</v>
      </c>
      <c r="D81" s="126">
        <v>0.29715000000000003</v>
      </c>
      <c r="E81" s="6"/>
    </row>
    <row r="82" spans="1:5" s="23" customFormat="1" ht="15" customHeight="1" x14ac:dyDescent="0.25">
      <c r="A82" s="19">
        <v>37987</v>
      </c>
      <c r="B82" s="21">
        <v>38017</v>
      </c>
      <c r="C82" s="147">
        <v>0.19670000000000001</v>
      </c>
      <c r="D82" s="126">
        <v>0.29499999999999998</v>
      </c>
      <c r="E82" s="6"/>
    </row>
    <row r="83" spans="1:5" s="23" customFormat="1" ht="15" customHeight="1" x14ac:dyDescent="0.25">
      <c r="A83" s="24">
        <v>38018</v>
      </c>
      <c r="B83" s="25">
        <v>38046</v>
      </c>
      <c r="C83" s="151">
        <v>0.19739999999999999</v>
      </c>
      <c r="D83" s="126">
        <v>0.29609999999999997</v>
      </c>
      <c r="E83" s="6"/>
    </row>
    <row r="84" spans="1:5" s="23" customFormat="1" ht="15" customHeight="1" x14ac:dyDescent="0.25">
      <c r="A84" s="19">
        <v>38047</v>
      </c>
      <c r="B84" s="21">
        <v>38077</v>
      </c>
      <c r="C84" s="152">
        <v>0.19800000000000001</v>
      </c>
      <c r="D84" s="126">
        <v>0.29700000000000004</v>
      </c>
      <c r="E84" s="6"/>
    </row>
    <row r="85" spans="1:5" s="23" customFormat="1" ht="15" customHeight="1" x14ac:dyDescent="0.25">
      <c r="A85" s="19">
        <v>38078</v>
      </c>
      <c r="B85" s="21">
        <v>38107</v>
      </c>
      <c r="C85" s="152">
        <v>0.1978</v>
      </c>
      <c r="D85" s="126">
        <v>0.29670000000000002</v>
      </c>
      <c r="E85" s="6"/>
    </row>
    <row r="86" spans="1:5" s="23" customFormat="1" ht="15" customHeight="1" x14ac:dyDescent="0.25">
      <c r="A86" s="19">
        <v>38108</v>
      </c>
      <c r="B86" s="21">
        <v>38138</v>
      </c>
      <c r="C86" s="147">
        <v>0.1971</v>
      </c>
      <c r="D86" s="126">
        <v>0.29559999999999997</v>
      </c>
      <c r="E86" s="6"/>
    </row>
    <row r="87" spans="1:5" s="23" customFormat="1" ht="15" customHeight="1" x14ac:dyDescent="0.25">
      <c r="A87" s="19">
        <v>38139</v>
      </c>
      <c r="B87" s="21">
        <v>38168</v>
      </c>
      <c r="C87" s="147">
        <v>0.19670000000000001</v>
      </c>
      <c r="D87" s="126">
        <v>0.29499999999999998</v>
      </c>
      <c r="E87" s="6"/>
    </row>
    <row r="88" spans="1:5" s="23" customFormat="1" ht="15" customHeight="1" x14ac:dyDescent="0.25">
      <c r="A88" s="19">
        <v>38169</v>
      </c>
      <c r="B88" s="21">
        <v>38199</v>
      </c>
      <c r="C88" s="26">
        <v>0.19439999999999999</v>
      </c>
      <c r="D88" s="126">
        <v>0.29159999999999997</v>
      </c>
      <c r="E88" s="6"/>
    </row>
    <row r="89" spans="1:5" s="23" customFormat="1" ht="15" customHeight="1" x14ac:dyDescent="0.25">
      <c r="A89" s="19">
        <v>38200</v>
      </c>
      <c r="B89" s="21">
        <v>38230</v>
      </c>
      <c r="C89" s="26">
        <v>0.1928</v>
      </c>
      <c r="D89" s="126">
        <v>0.28920000000000001</v>
      </c>
      <c r="E89" s="6"/>
    </row>
    <row r="90" spans="1:5" s="23" customFormat="1" ht="15" customHeight="1" x14ac:dyDescent="0.25">
      <c r="A90" s="19">
        <v>38231</v>
      </c>
      <c r="B90" s="21">
        <v>38260</v>
      </c>
      <c r="C90" s="26">
        <v>0.19500000000000001</v>
      </c>
      <c r="D90" s="126">
        <v>0.29249999999999998</v>
      </c>
      <c r="E90" s="6"/>
    </row>
    <row r="91" spans="1:5" s="23" customFormat="1" ht="15" customHeight="1" x14ac:dyDescent="0.25">
      <c r="A91" s="19">
        <v>38261</v>
      </c>
      <c r="B91" s="21">
        <v>38291</v>
      </c>
      <c r="C91" s="26">
        <v>0.19089999999999999</v>
      </c>
      <c r="D91" s="126">
        <v>0.2863</v>
      </c>
      <c r="E91" s="6"/>
    </row>
    <row r="92" spans="1:5" s="23" customFormat="1" ht="15" customHeight="1" x14ac:dyDescent="0.25">
      <c r="A92" s="19">
        <v>38292</v>
      </c>
      <c r="B92" s="21">
        <v>38321</v>
      </c>
      <c r="C92" s="26">
        <v>0.19589999999999999</v>
      </c>
      <c r="D92" s="126">
        <v>0.29385</v>
      </c>
      <c r="E92" s="6"/>
    </row>
    <row r="93" spans="1:5" s="23" customFormat="1" ht="15" customHeight="1" x14ac:dyDescent="0.25">
      <c r="A93" s="19">
        <v>38322</v>
      </c>
      <c r="B93" s="21">
        <v>38352</v>
      </c>
      <c r="C93" s="26">
        <v>0.19489999999999999</v>
      </c>
      <c r="D93" s="126">
        <v>0.2923</v>
      </c>
      <c r="E93" s="6"/>
    </row>
    <row r="94" spans="1:5" s="23" customFormat="1" ht="15" customHeight="1" x14ac:dyDescent="0.25">
      <c r="A94" s="27">
        <v>38353</v>
      </c>
      <c r="B94" s="21">
        <v>38383</v>
      </c>
      <c r="C94" s="26">
        <v>0.19450000000000001</v>
      </c>
      <c r="D94" s="126">
        <v>0.29175000000000001</v>
      </c>
      <c r="E94" s="6"/>
    </row>
    <row r="95" spans="1:5" s="23" customFormat="1" ht="15" customHeight="1" x14ac:dyDescent="0.25">
      <c r="A95" s="19">
        <v>38384</v>
      </c>
      <c r="B95" s="21">
        <v>38411</v>
      </c>
      <c r="C95" s="26">
        <v>0.19400000000000001</v>
      </c>
      <c r="D95" s="126">
        <v>0.29100000000000004</v>
      </c>
      <c r="E95" s="6"/>
    </row>
    <row r="96" spans="1:5" s="23" customFormat="1" ht="15" customHeight="1" x14ac:dyDescent="0.25">
      <c r="A96" s="19">
        <v>38412</v>
      </c>
      <c r="B96" s="21">
        <v>38442</v>
      </c>
      <c r="C96" s="26">
        <v>0.1915</v>
      </c>
      <c r="D96" s="126">
        <v>0.28725000000000001</v>
      </c>
      <c r="E96" s="6"/>
    </row>
    <row r="97" spans="1:5" s="23" customFormat="1" ht="15" customHeight="1" x14ac:dyDescent="0.25">
      <c r="A97" s="19">
        <v>38443</v>
      </c>
      <c r="B97" s="21">
        <v>38472</v>
      </c>
      <c r="C97" s="26">
        <v>0.19189999999999999</v>
      </c>
      <c r="D97" s="126">
        <v>0.28784999999999999</v>
      </c>
      <c r="E97" s="6"/>
    </row>
    <row r="98" spans="1:5" s="23" customFormat="1" ht="15" customHeight="1" x14ac:dyDescent="0.25">
      <c r="A98" s="19">
        <v>38473</v>
      </c>
      <c r="B98" s="21">
        <v>38503</v>
      </c>
      <c r="C98" s="26">
        <v>0.19020000000000001</v>
      </c>
      <c r="D98" s="126">
        <v>0.2853</v>
      </c>
      <c r="E98" s="6"/>
    </row>
    <row r="99" spans="1:5" s="23" customFormat="1" ht="15" customHeight="1" x14ac:dyDescent="0.25">
      <c r="A99" s="27">
        <v>38504</v>
      </c>
      <c r="B99" s="21">
        <v>38533</v>
      </c>
      <c r="C99" s="26">
        <v>0.1885</v>
      </c>
      <c r="D99" s="126">
        <v>0.28275</v>
      </c>
      <c r="E99" s="6"/>
    </row>
    <row r="100" spans="1:5" s="23" customFormat="1" ht="15" customHeight="1" x14ac:dyDescent="0.25">
      <c r="A100" s="27">
        <v>38534</v>
      </c>
      <c r="B100" s="21">
        <v>38564</v>
      </c>
      <c r="C100" s="26">
        <v>0.185</v>
      </c>
      <c r="D100" s="126">
        <v>0.27749999999999997</v>
      </c>
      <c r="E100" s="6"/>
    </row>
    <row r="101" spans="1:5" s="23" customFormat="1" ht="15" customHeight="1" x14ac:dyDescent="0.25">
      <c r="A101" s="27">
        <v>38565</v>
      </c>
      <c r="B101" s="21">
        <v>38595</v>
      </c>
      <c r="C101" s="26">
        <v>0.18240000000000001</v>
      </c>
      <c r="D101" s="126">
        <v>0.27360000000000001</v>
      </c>
      <c r="E101" s="6"/>
    </row>
    <row r="102" spans="1:5" s="23" customFormat="1" ht="15" customHeight="1" x14ac:dyDescent="0.25">
      <c r="A102" s="27">
        <v>38596</v>
      </c>
      <c r="B102" s="21">
        <v>38625</v>
      </c>
      <c r="C102" s="26">
        <v>0.1822</v>
      </c>
      <c r="D102" s="126">
        <v>0.27329999999999999</v>
      </c>
      <c r="E102" s="6"/>
    </row>
    <row r="103" spans="1:5" s="23" customFormat="1" ht="15" customHeight="1" x14ac:dyDescent="0.25">
      <c r="A103" s="27">
        <v>38626</v>
      </c>
      <c r="B103" s="21">
        <v>38656</v>
      </c>
      <c r="C103" s="26">
        <v>0.17929999999999999</v>
      </c>
      <c r="D103" s="126">
        <v>0.26894999999999997</v>
      </c>
      <c r="E103" s="6"/>
    </row>
    <row r="104" spans="1:5" s="23" customFormat="1" ht="15" customHeight="1" x14ac:dyDescent="0.25">
      <c r="A104" s="27">
        <v>38657</v>
      </c>
      <c r="B104" s="21">
        <v>38686</v>
      </c>
      <c r="C104" s="26">
        <v>0.17810000000000001</v>
      </c>
      <c r="D104" s="126">
        <v>0.26715</v>
      </c>
      <c r="E104" s="6"/>
    </row>
    <row r="105" spans="1:5" s="23" customFormat="1" ht="15" customHeight="1" x14ac:dyDescent="0.25">
      <c r="A105" s="27">
        <v>38687</v>
      </c>
      <c r="B105" s="21">
        <v>38717</v>
      </c>
      <c r="C105" s="26">
        <v>0.1749</v>
      </c>
      <c r="D105" s="126">
        <v>0.26234999999999997</v>
      </c>
      <c r="E105" s="6"/>
    </row>
    <row r="106" spans="1:5" s="23" customFormat="1" ht="15" customHeight="1" x14ac:dyDescent="0.25">
      <c r="A106" s="27">
        <v>38718</v>
      </c>
      <c r="B106" s="21">
        <v>38748</v>
      </c>
      <c r="C106" s="26">
        <v>0.17349999999999999</v>
      </c>
      <c r="D106" s="126">
        <v>0.26024999999999998</v>
      </c>
      <c r="E106" s="6"/>
    </row>
    <row r="107" spans="1:5" s="23" customFormat="1" ht="15" customHeight="1" x14ac:dyDescent="0.25">
      <c r="A107" s="27">
        <v>38749</v>
      </c>
      <c r="B107" s="21">
        <v>38776</v>
      </c>
      <c r="C107" s="26">
        <v>0.17510000000000001</v>
      </c>
      <c r="D107" s="126">
        <v>0.26264999999999999</v>
      </c>
      <c r="E107" s="6"/>
    </row>
    <row r="108" spans="1:5" s="23" customFormat="1" ht="15" customHeight="1" x14ac:dyDescent="0.25">
      <c r="A108" s="27">
        <v>38777</v>
      </c>
      <c r="B108" s="21">
        <v>38807</v>
      </c>
      <c r="C108" s="26">
        <v>0.17249999999999999</v>
      </c>
      <c r="D108" s="126">
        <v>0.25874999999999998</v>
      </c>
      <c r="E108" s="6"/>
    </row>
    <row r="109" spans="1:5" s="23" customFormat="1" ht="15" customHeight="1" x14ac:dyDescent="0.25">
      <c r="A109" s="27">
        <v>38808</v>
      </c>
      <c r="B109" s="21">
        <v>38837</v>
      </c>
      <c r="C109" s="26">
        <v>0.16750000000000001</v>
      </c>
      <c r="D109" s="126">
        <v>0.25125000000000003</v>
      </c>
      <c r="E109" s="6"/>
    </row>
    <row r="110" spans="1:5" s="23" customFormat="1" ht="15" customHeight="1" x14ac:dyDescent="0.25">
      <c r="A110" s="27">
        <v>38838</v>
      </c>
      <c r="B110" s="21">
        <v>38868</v>
      </c>
      <c r="C110" s="26">
        <v>0.16070000000000001</v>
      </c>
      <c r="D110" s="126">
        <v>0.24105000000000001</v>
      </c>
      <c r="E110" s="6"/>
    </row>
    <row r="111" spans="1:5" s="23" customFormat="1" ht="15" customHeight="1" x14ac:dyDescent="0.25">
      <c r="A111" s="27">
        <v>38869</v>
      </c>
      <c r="B111" s="21">
        <v>38898</v>
      </c>
      <c r="C111" s="26">
        <v>0.15609999999999999</v>
      </c>
      <c r="D111" s="126">
        <v>0.23414999999999997</v>
      </c>
      <c r="E111" s="6"/>
    </row>
    <row r="112" spans="1:5" s="23" customFormat="1" ht="15" customHeight="1" x14ac:dyDescent="0.25">
      <c r="A112" s="27">
        <v>38899</v>
      </c>
      <c r="B112" s="21">
        <v>38929</v>
      </c>
      <c r="C112" s="26">
        <v>0.15079999999999999</v>
      </c>
      <c r="D112" s="126">
        <v>0.22619999999999998</v>
      </c>
      <c r="E112" s="6"/>
    </row>
    <row r="113" spans="1:8" s="23" customFormat="1" ht="15" customHeight="1" x14ac:dyDescent="0.25">
      <c r="A113" s="27">
        <v>38930</v>
      </c>
      <c r="B113" s="21">
        <v>38960</v>
      </c>
      <c r="C113" s="26">
        <v>0.1502</v>
      </c>
      <c r="D113" s="126">
        <v>0.2253</v>
      </c>
      <c r="E113" s="6"/>
    </row>
    <row r="114" spans="1:8" s="23" customFormat="1" ht="15" customHeight="1" x14ac:dyDescent="0.25">
      <c r="A114" s="27">
        <v>38961</v>
      </c>
      <c r="B114" s="21">
        <v>38990</v>
      </c>
      <c r="C114" s="26">
        <v>0.15049999999999999</v>
      </c>
      <c r="D114" s="126">
        <v>0.22575000000000001</v>
      </c>
      <c r="E114" s="6"/>
    </row>
    <row r="115" spans="1:8" s="22" customFormat="1" ht="15" customHeight="1" thickBot="1" x14ac:dyDescent="0.3">
      <c r="A115" s="28">
        <v>38991</v>
      </c>
      <c r="B115" s="29">
        <v>39082</v>
      </c>
      <c r="C115" s="30">
        <v>0.1507</v>
      </c>
      <c r="D115" s="127">
        <v>0.22605</v>
      </c>
      <c r="E115" s="6"/>
    </row>
    <row r="116" spans="1:8" s="22" customFormat="1" ht="15" customHeight="1" thickTop="1" x14ac:dyDescent="0.25">
      <c r="A116" s="31"/>
      <c r="B116" s="31"/>
      <c r="C116" s="32"/>
      <c r="D116" s="128"/>
      <c r="E116" s="34"/>
    </row>
    <row r="117" spans="1:8" s="22" customFormat="1" ht="15" customHeight="1" x14ac:dyDescent="0.25">
      <c r="A117" s="35" t="s">
        <v>21</v>
      </c>
      <c r="B117" s="31"/>
      <c r="C117" s="32"/>
      <c r="D117" s="128"/>
      <c r="E117" s="34"/>
    </row>
    <row r="118" spans="1:8" s="22" customFormat="1" ht="15" customHeight="1" x14ac:dyDescent="0.25">
      <c r="A118" s="36" t="s">
        <v>22</v>
      </c>
      <c r="B118" s="31"/>
      <c r="C118" s="32"/>
      <c r="D118" s="128"/>
      <c r="E118" s="34"/>
    </row>
    <row r="119" spans="1:8" s="22" customFormat="1" ht="15" customHeight="1" x14ac:dyDescent="0.25">
      <c r="A119" s="667" t="s">
        <v>23</v>
      </c>
      <c r="B119" s="667"/>
      <c r="C119" s="667"/>
      <c r="D119" s="667"/>
      <c r="E119" s="667"/>
      <c r="F119" s="667"/>
    </row>
    <row r="120" spans="1:8" s="22" customFormat="1" ht="15" customHeight="1" x14ac:dyDescent="0.25">
      <c r="A120" s="667"/>
      <c r="B120" s="667"/>
      <c r="C120" s="667"/>
      <c r="D120" s="667"/>
      <c r="E120" s="667"/>
      <c r="F120" s="667"/>
    </row>
    <row r="121" spans="1:8" s="22" customFormat="1" ht="15" customHeight="1" thickBot="1" x14ac:dyDescent="0.3">
      <c r="A121" s="36"/>
      <c r="B121" s="36"/>
      <c r="C121" s="34"/>
      <c r="D121" s="129"/>
      <c r="E121" s="36"/>
    </row>
    <row r="122" spans="1:8" s="22" customFormat="1" ht="15" customHeight="1" thickTop="1" x14ac:dyDescent="0.25">
      <c r="A122" s="651" t="s">
        <v>24</v>
      </c>
      <c r="B122" s="652"/>
      <c r="C122" s="668" t="s">
        <v>4</v>
      </c>
      <c r="D122" s="655"/>
      <c r="E122" s="655"/>
      <c r="F122" s="655"/>
      <c r="G122" s="655"/>
      <c r="H122" s="656"/>
    </row>
    <row r="123" spans="1:8" s="22" customFormat="1" ht="15" customHeight="1" x14ac:dyDescent="0.25">
      <c r="A123" s="37"/>
      <c r="B123" s="38"/>
      <c r="C123" s="676" t="s">
        <v>25</v>
      </c>
      <c r="D123" s="677"/>
      <c r="E123" s="678" t="s">
        <v>26</v>
      </c>
      <c r="F123" s="679"/>
      <c r="G123" s="678" t="s">
        <v>27</v>
      </c>
      <c r="H123" s="680"/>
    </row>
    <row r="124" spans="1:8" s="22" customFormat="1" ht="43.5" customHeight="1" x14ac:dyDescent="0.25">
      <c r="A124" s="39" t="s">
        <v>1</v>
      </c>
      <c r="B124" s="40" t="s">
        <v>2</v>
      </c>
      <c r="C124" s="41" t="s">
        <v>5</v>
      </c>
      <c r="D124" s="130" t="s">
        <v>28</v>
      </c>
      <c r="E124" s="41" t="s">
        <v>5</v>
      </c>
      <c r="F124" s="42" t="s">
        <v>28</v>
      </c>
      <c r="G124" s="41" t="s">
        <v>5</v>
      </c>
      <c r="H124" s="43" t="s">
        <v>28</v>
      </c>
    </row>
    <row r="125" spans="1:8" s="22" customFormat="1" ht="15" customHeight="1" thickBot="1" x14ac:dyDescent="0.3">
      <c r="A125" s="44">
        <v>39083</v>
      </c>
      <c r="B125" s="45">
        <v>39086</v>
      </c>
      <c r="C125" s="46">
        <v>0.11070000000000001</v>
      </c>
      <c r="D125" s="131">
        <v>0.16605</v>
      </c>
      <c r="E125" s="47">
        <v>0.20680000000000001</v>
      </c>
      <c r="F125" s="47">
        <v>0.31020000000000003</v>
      </c>
      <c r="G125" s="48">
        <v>0.21390000000000001</v>
      </c>
      <c r="H125" s="49">
        <v>0.32085000000000002</v>
      </c>
    </row>
    <row r="126" spans="1:8" s="22" customFormat="1" ht="15" customHeight="1" thickTop="1" x14ac:dyDescent="0.25">
      <c r="A126" s="50"/>
      <c r="B126" s="50"/>
      <c r="C126" s="51"/>
      <c r="D126" s="132"/>
      <c r="E126" s="52"/>
      <c r="F126" s="52"/>
      <c r="G126" s="52"/>
      <c r="H126" s="52"/>
    </row>
    <row r="127" spans="1:8" s="22" customFormat="1" ht="15" customHeight="1" thickBot="1" x14ac:dyDescent="0.3">
      <c r="A127" s="53"/>
      <c r="B127" s="53"/>
      <c r="C127" s="54"/>
      <c r="D127" s="133"/>
      <c r="E127" s="53"/>
    </row>
    <row r="128" spans="1:8" s="22" customFormat="1" ht="15" customHeight="1" thickTop="1" x14ac:dyDescent="0.25">
      <c r="A128" s="651" t="s">
        <v>24</v>
      </c>
      <c r="B128" s="652"/>
      <c r="C128" s="653" t="s">
        <v>4</v>
      </c>
      <c r="D128" s="654"/>
      <c r="E128" s="655"/>
      <c r="F128" s="656"/>
      <c r="G128" s="6"/>
    </row>
    <row r="129" spans="1:8" s="22" customFormat="1" ht="15" customHeight="1" x14ac:dyDescent="0.25">
      <c r="A129" s="37"/>
      <c r="B129" s="55"/>
      <c r="C129" s="657" t="s">
        <v>29</v>
      </c>
      <c r="D129" s="658"/>
      <c r="E129" s="659" t="s">
        <v>27</v>
      </c>
      <c r="F129" s="660"/>
      <c r="G129" s="6"/>
    </row>
    <row r="130" spans="1:8" s="22" customFormat="1" ht="48.75" customHeight="1" x14ac:dyDescent="0.25">
      <c r="A130" s="56" t="s">
        <v>1</v>
      </c>
      <c r="B130" s="57" t="s">
        <v>2</v>
      </c>
      <c r="C130" s="41" t="s">
        <v>5</v>
      </c>
      <c r="D130" s="134" t="s">
        <v>28</v>
      </c>
      <c r="E130" s="170" t="s">
        <v>5</v>
      </c>
      <c r="F130" s="43" t="s">
        <v>28</v>
      </c>
      <c r="G130" s="6"/>
    </row>
    <row r="131" spans="1:8" s="22" customFormat="1" ht="15" customHeight="1" thickBot="1" x14ac:dyDescent="0.3">
      <c r="A131" s="44">
        <v>39087</v>
      </c>
      <c r="B131" s="58">
        <v>39172</v>
      </c>
      <c r="C131" s="59">
        <v>0.13830000000000001</v>
      </c>
      <c r="D131" s="135">
        <v>0.20745000000000002</v>
      </c>
      <c r="E131" s="60">
        <v>0.21390000000000001</v>
      </c>
      <c r="F131" s="49">
        <v>0.32085000000000002</v>
      </c>
      <c r="G131" s="6"/>
    </row>
    <row r="132" spans="1:8" s="22" customFormat="1" ht="15" customHeight="1" thickTop="1" x14ac:dyDescent="0.25">
      <c r="A132" s="31"/>
      <c r="B132" s="31"/>
      <c r="C132" s="33"/>
      <c r="D132" s="128"/>
      <c r="E132" s="61"/>
      <c r="G132" s="6"/>
    </row>
    <row r="133" spans="1:8" s="6" customFormat="1" x14ac:dyDescent="0.25">
      <c r="A133" s="36" t="s">
        <v>30</v>
      </c>
      <c r="D133" s="136"/>
    </row>
    <row r="134" spans="1:8" s="6" customFormat="1" x14ac:dyDescent="0.25">
      <c r="A134" s="36" t="s">
        <v>31</v>
      </c>
      <c r="D134" s="136"/>
    </row>
    <row r="135" spans="1:8" s="22" customFormat="1" ht="15" customHeight="1" x14ac:dyDescent="0.25">
      <c r="A135" s="31"/>
      <c r="B135" s="31"/>
      <c r="C135" s="33"/>
      <c r="D135" s="128"/>
      <c r="E135" s="61"/>
    </row>
    <row r="136" spans="1:8" s="22" customFormat="1" ht="15" customHeight="1" thickBot="1" x14ac:dyDescent="0.3">
      <c r="A136" s="31"/>
      <c r="B136" s="31"/>
      <c r="C136" s="33"/>
      <c r="D136" s="128"/>
      <c r="E136" s="61"/>
    </row>
    <row r="137" spans="1:8" s="22" customFormat="1" ht="15" customHeight="1" thickTop="1" x14ac:dyDescent="0.25">
      <c r="A137" s="62" t="s">
        <v>24</v>
      </c>
      <c r="B137" s="63"/>
      <c r="C137" s="669" t="s">
        <v>4</v>
      </c>
      <c r="D137" s="670"/>
      <c r="E137" s="670"/>
      <c r="F137" s="670"/>
      <c r="G137" s="670"/>
      <c r="H137" s="671"/>
    </row>
    <row r="138" spans="1:8" s="22" customFormat="1" ht="15" customHeight="1" x14ac:dyDescent="0.25">
      <c r="A138" s="64"/>
      <c r="B138" s="65"/>
      <c r="C138" s="567" t="s">
        <v>32</v>
      </c>
      <c r="D138" s="672"/>
      <c r="E138" s="673" t="s">
        <v>27</v>
      </c>
      <c r="F138" s="673"/>
      <c r="G138" s="674" t="s">
        <v>33</v>
      </c>
      <c r="H138" s="675"/>
    </row>
    <row r="139" spans="1:8" s="68" customFormat="1" ht="43.5" customHeight="1" x14ac:dyDescent="0.25">
      <c r="A139" s="66" t="s">
        <v>1</v>
      </c>
      <c r="B139" s="67" t="s">
        <v>2</v>
      </c>
      <c r="C139" s="41" t="s">
        <v>5</v>
      </c>
      <c r="D139" s="130" t="s">
        <v>28</v>
      </c>
      <c r="E139" s="41" t="s">
        <v>5</v>
      </c>
      <c r="F139" s="42" t="s">
        <v>28</v>
      </c>
      <c r="G139" s="41" t="s">
        <v>5</v>
      </c>
      <c r="H139" s="169" t="s">
        <v>28</v>
      </c>
    </row>
    <row r="140" spans="1:8" s="22" customFormat="1" ht="15" customHeight="1" x14ac:dyDescent="0.25">
      <c r="A140" s="69">
        <v>39173</v>
      </c>
      <c r="B140" s="70">
        <v>39263</v>
      </c>
      <c r="C140" s="71">
        <v>0.16750000000000001</v>
      </c>
      <c r="D140" s="137">
        <v>0.25119999999999998</v>
      </c>
      <c r="E140" s="72"/>
      <c r="F140" s="72"/>
      <c r="G140" s="72"/>
      <c r="H140" s="73"/>
    </row>
    <row r="141" spans="1:8" s="22" customFormat="1" ht="15" customHeight="1" x14ac:dyDescent="0.25">
      <c r="A141" s="69">
        <v>39173</v>
      </c>
      <c r="B141" s="74">
        <v>39538</v>
      </c>
      <c r="C141" s="75"/>
      <c r="D141" s="138"/>
      <c r="E141" s="76">
        <v>0.22620000000000001</v>
      </c>
      <c r="F141" s="76">
        <v>0.33930000000000005</v>
      </c>
      <c r="G141" s="76"/>
      <c r="H141" s="77"/>
    </row>
    <row r="142" spans="1:8" s="22" customFormat="1" ht="15" customHeight="1" x14ac:dyDescent="0.25">
      <c r="A142" s="78">
        <v>39264</v>
      </c>
      <c r="B142" s="79">
        <v>39355</v>
      </c>
      <c r="C142" s="80">
        <v>0.19009999999999999</v>
      </c>
      <c r="D142" s="138">
        <v>0.28510000000000002</v>
      </c>
      <c r="E142" s="76"/>
      <c r="F142" s="76"/>
      <c r="G142" s="76"/>
      <c r="H142" s="77"/>
    </row>
    <row r="143" spans="1:8" s="22" customFormat="1" ht="15" customHeight="1" x14ac:dyDescent="0.25">
      <c r="A143" s="81">
        <v>39356</v>
      </c>
      <c r="B143" s="82">
        <v>39447</v>
      </c>
      <c r="C143" s="83">
        <v>0.21260000000000001</v>
      </c>
      <c r="D143" s="138">
        <v>0.31890000000000002</v>
      </c>
      <c r="E143" s="76"/>
      <c r="F143" s="76"/>
      <c r="G143" s="76"/>
      <c r="H143" s="77"/>
    </row>
    <row r="144" spans="1:8" s="22" customFormat="1" ht="15" customHeight="1" x14ac:dyDescent="0.25">
      <c r="A144" s="19">
        <v>39448</v>
      </c>
      <c r="B144" s="21">
        <v>39538</v>
      </c>
      <c r="C144" s="84">
        <v>0.21829999999999999</v>
      </c>
      <c r="D144" s="138">
        <v>0.32745000000000002</v>
      </c>
      <c r="E144" s="76"/>
      <c r="F144" s="76"/>
      <c r="G144" s="76"/>
      <c r="H144" s="77"/>
    </row>
    <row r="145" spans="1:9" s="22" customFormat="1" ht="15" customHeight="1" x14ac:dyDescent="0.25">
      <c r="A145" s="85">
        <v>39539</v>
      </c>
      <c r="B145" s="86">
        <v>39629</v>
      </c>
      <c r="C145" s="87">
        <v>0.21920000000000001</v>
      </c>
      <c r="D145" s="138">
        <v>0.32879999999999998</v>
      </c>
      <c r="E145" s="76"/>
      <c r="F145" s="76"/>
      <c r="G145" s="76"/>
      <c r="H145" s="77"/>
    </row>
    <row r="146" spans="1:9" s="22" customFormat="1" ht="15" customHeight="1" x14ac:dyDescent="0.25">
      <c r="A146" s="13">
        <v>39630</v>
      </c>
      <c r="B146" s="8">
        <v>39721</v>
      </c>
      <c r="C146" s="88">
        <v>0.21510000000000001</v>
      </c>
      <c r="D146" s="138">
        <v>0.32264999999999999</v>
      </c>
      <c r="E146" s="76"/>
      <c r="F146" s="76"/>
      <c r="G146" s="76"/>
      <c r="H146" s="77"/>
    </row>
    <row r="147" spans="1:9" s="22" customFormat="1" ht="15" customHeight="1" x14ac:dyDescent="0.25">
      <c r="A147" s="13">
        <v>39722</v>
      </c>
      <c r="B147" s="8">
        <v>39813</v>
      </c>
      <c r="C147" s="88">
        <v>0.2102</v>
      </c>
      <c r="D147" s="138">
        <v>0.31530000000000002</v>
      </c>
      <c r="E147" s="76"/>
      <c r="F147" s="76"/>
      <c r="G147" s="76"/>
      <c r="H147" s="77"/>
    </row>
    <row r="148" spans="1:9" s="22" customFormat="1" ht="15" customHeight="1" x14ac:dyDescent="0.25">
      <c r="A148" s="13">
        <v>39814</v>
      </c>
      <c r="B148" s="8">
        <v>39903</v>
      </c>
      <c r="C148" s="88">
        <v>0.20469999999999999</v>
      </c>
      <c r="D148" s="138">
        <v>0.30704999999999999</v>
      </c>
      <c r="E148" s="76"/>
      <c r="F148" s="76"/>
      <c r="G148" s="76"/>
      <c r="H148" s="77"/>
    </row>
    <row r="149" spans="1:9" s="22" customFormat="1" ht="15" customHeight="1" x14ac:dyDescent="0.25">
      <c r="A149" s="13">
        <v>39904</v>
      </c>
      <c r="B149" s="8">
        <v>39994</v>
      </c>
      <c r="C149" s="88">
        <v>0.20280000000000001</v>
      </c>
      <c r="D149" s="138">
        <v>0.30420000000000003</v>
      </c>
      <c r="E149" s="76"/>
      <c r="F149" s="76"/>
      <c r="G149" s="76"/>
      <c r="H149" s="77"/>
    </row>
    <row r="150" spans="1:9" s="22" customFormat="1" ht="15" customHeight="1" x14ac:dyDescent="0.25">
      <c r="A150" s="89">
        <v>39995</v>
      </c>
      <c r="B150" s="90">
        <v>40086</v>
      </c>
      <c r="C150" s="91">
        <v>0.1865</v>
      </c>
      <c r="D150" s="138">
        <v>0.27975</v>
      </c>
      <c r="E150" s="76"/>
      <c r="F150" s="76"/>
      <c r="G150" s="76"/>
      <c r="H150" s="77"/>
    </row>
    <row r="151" spans="1:9" s="22" customFormat="1" ht="15" customHeight="1" x14ac:dyDescent="0.25">
      <c r="A151" s="13">
        <v>40087</v>
      </c>
      <c r="B151" s="8">
        <v>40178</v>
      </c>
      <c r="C151" s="88">
        <v>0.17280000000000001</v>
      </c>
      <c r="D151" s="138">
        <v>0.25919999999999999</v>
      </c>
      <c r="E151" s="76"/>
      <c r="F151" s="76"/>
      <c r="G151" s="76"/>
      <c r="H151" s="77"/>
    </row>
    <row r="152" spans="1:9" s="22" customFormat="1" ht="15" customHeight="1" x14ac:dyDescent="0.25">
      <c r="A152" s="13">
        <v>40179</v>
      </c>
      <c r="B152" s="8">
        <v>40268</v>
      </c>
      <c r="C152" s="88">
        <v>0.16139999999999999</v>
      </c>
      <c r="D152" s="138">
        <v>0.24209999999999998</v>
      </c>
      <c r="E152" s="76"/>
      <c r="F152" s="76"/>
      <c r="G152" s="76"/>
      <c r="H152" s="77"/>
    </row>
    <row r="153" spans="1:9" s="22" customFormat="1" ht="15" customHeight="1" x14ac:dyDescent="0.25">
      <c r="A153" s="89">
        <v>40269</v>
      </c>
      <c r="B153" s="90">
        <v>40359</v>
      </c>
      <c r="C153" s="91">
        <v>0.15310000000000001</v>
      </c>
      <c r="D153" s="138">
        <v>0.22965000000000002</v>
      </c>
      <c r="E153" s="76"/>
      <c r="F153" s="76"/>
      <c r="G153" s="76"/>
      <c r="H153" s="77"/>
    </row>
    <row r="154" spans="1:9" s="22" customFormat="1" ht="15" customHeight="1" x14ac:dyDescent="0.25">
      <c r="A154" s="85">
        <v>40360</v>
      </c>
      <c r="B154" s="86">
        <v>40451</v>
      </c>
      <c r="C154" s="87">
        <v>0.14940000000000001</v>
      </c>
      <c r="D154" s="138">
        <v>0.22410000000000002</v>
      </c>
      <c r="E154" s="76"/>
      <c r="F154" s="76"/>
      <c r="G154" s="76"/>
      <c r="H154" s="77"/>
    </row>
    <row r="155" spans="1:9" s="22" customFormat="1" ht="15" customHeight="1" x14ac:dyDescent="0.25">
      <c r="A155" s="92">
        <v>40452</v>
      </c>
      <c r="B155" s="93">
        <v>40543</v>
      </c>
      <c r="C155" s="94">
        <v>0.1421</v>
      </c>
      <c r="D155" s="138">
        <v>0.21315000000000001</v>
      </c>
      <c r="E155" s="76">
        <v>0.24590000000000001</v>
      </c>
      <c r="F155" s="76">
        <v>0.36885000000000001</v>
      </c>
      <c r="G155" s="76"/>
      <c r="H155" s="77"/>
    </row>
    <row r="156" spans="1:9" s="22" customFormat="1" ht="15" customHeight="1" x14ac:dyDescent="0.25">
      <c r="A156" s="92">
        <v>40544</v>
      </c>
      <c r="B156" s="93">
        <v>40633</v>
      </c>
      <c r="C156" s="94">
        <v>0.15609999999999999</v>
      </c>
      <c r="D156" s="138">
        <v>0.23414999999999997</v>
      </c>
      <c r="E156" s="76">
        <v>0.26590000000000003</v>
      </c>
      <c r="F156" s="76">
        <v>0.39885000000000004</v>
      </c>
      <c r="G156" s="76"/>
      <c r="H156" s="77"/>
    </row>
    <row r="157" spans="1:9" s="22" customFormat="1" ht="15" customHeight="1" x14ac:dyDescent="0.25">
      <c r="A157" s="13">
        <v>40634</v>
      </c>
      <c r="B157" s="8">
        <v>40724</v>
      </c>
      <c r="C157" s="94">
        <v>0.1769</v>
      </c>
      <c r="D157" s="138">
        <v>0.26534999999999997</v>
      </c>
      <c r="E157" s="76">
        <v>0.29330000000000001</v>
      </c>
      <c r="F157" s="76">
        <v>0.43995000000000001</v>
      </c>
      <c r="G157" s="76"/>
      <c r="H157" s="77"/>
    </row>
    <row r="158" spans="1:9" s="22" customFormat="1" ht="15" customHeight="1" x14ac:dyDescent="0.25">
      <c r="A158" s="85">
        <v>40725</v>
      </c>
      <c r="B158" s="86">
        <v>40816</v>
      </c>
      <c r="C158" s="94">
        <v>0.18629999999999999</v>
      </c>
      <c r="D158" s="138">
        <v>0.27944999999999998</v>
      </c>
      <c r="E158" s="76">
        <v>0.32329999999999998</v>
      </c>
      <c r="F158" s="76">
        <v>0.48494999999999999</v>
      </c>
      <c r="G158" s="76"/>
      <c r="H158" s="77"/>
    </row>
    <row r="159" spans="1:9" s="22" customFormat="1" ht="15" customHeight="1" x14ac:dyDescent="0.25">
      <c r="A159" s="92">
        <v>40817</v>
      </c>
      <c r="B159" s="93">
        <v>40908</v>
      </c>
      <c r="C159" s="94">
        <v>0.19389999999999999</v>
      </c>
      <c r="D159" s="138">
        <v>0.29085</v>
      </c>
      <c r="E159" s="76"/>
      <c r="F159" s="76"/>
      <c r="G159" s="76"/>
      <c r="H159" s="77"/>
      <c r="I159" s="6"/>
    </row>
    <row r="160" spans="1:9" s="22" customFormat="1" ht="15" customHeight="1" x14ac:dyDescent="0.25">
      <c r="A160" s="95">
        <v>40817</v>
      </c>
      <c r="B160" s="96">
        <v>41182</v>
      </c>
      <c r="C160" s="94"/>
      <c r="D160" s="138"/>
      <c r="E160" s="76">
        <v>0.33450000000000002</v>
      </c>
      <c r="F160" s="76">
        <v>0.50175000000000003</v>
      </c>
      <c r="G160" s="76"/>
      <c r="H160" s="77"/>
      <c r="I160" s="6"/>
    </row>
    <row r="161" spans="1:9" s="22" customFormat="1" ht="15" customHeight="1" x14ac:dyDescent="0.25">
      <c r="A161" s="89">
        <v>40909</v>
      </c>
      <c r="B161" s="97">
        <v>40999</v>
      </c>
      <c r="C161" s="80">
        <v>0.19919999999999999</v>
      </c>
      <c r="D161" s="138">
        <v>0.29879999999999995</v>
      </c>
      <c r="E161" s="76"/>
      <c r="F161" s="76"/>
      <c r="G161" s="76"/>
      <c r="H161" s="77"/>
      <c r="I161" s="6"/>
    </row>
    <row r="162" spans="1:9" s="22" customFormat="1" ht="15" customHeight="1" x14ac:dyDescent="0.25">
      <c r="A162" s="85">
        <v>41000</v>
      </c>
      <c r="B162" s="98">
        <v>41090</v>
      </c>
      <c r="C162" s="83">
        <v>0.20519999999999999</v>
      </c>
      <c r="D162" s="138">
        <v>0.30779999999999996</v>
      </c>
      <c r="E162" s="76"/>
      <c r="F162" s="76"/>
      <c r="G162" s="76"/>
      <c r="H162" s="77"/>
      <c r="I162" s="6"/>
    </row>
    <row r="163" spans="1:9" s="22" customFormat="1" ht="15" customHeight="1" x14ac:dyDescent="0.25">
      <c r="A163" s="95">
        <v>41091</v>
      </c>
      <c r="B163" s="99">
        <v>41182</v>
      </c>
      <c r="C163" s="80">
        <v>0.20860000000000001</v>
      </c>
      <c r="D163" s="138">
        <v>0.31290000000000001</v>
      </c>
      <c r="E163" s="76"/>
      <c r="F163" s="76"/>
      <c r="G163" s="76"/>
      <c r="H163" s="77"/>
      <c r="I163" s="6"/>
    </row>
    <row r="164" spans="1:9" s="22" customFormat="1" ht="15" customHeight="1" x14ac:dyDescent="0.25">
      <c r="A164" s="92">
        <v>41183</v>
      </c>
      <c r="B164" s="100">
        <v>41274</v>
      </c>
      <c r="C164" s="80">
        <v>0.2089</v>
      </c>
      <c r="D164" s="138">
        <v>0.31335000000000002</v>
      </c>
      <c r="E164" s="76"/>
      <c r="F164" s="76"/>
      <c r="G164" s="76"/>
      <c r="H164" s="77"/>
    </row>
    <row r="165" spans="1:9" s="22" customFormat="1" ht="15" customHeight="1" x14ac:dyDescent="0.25">
      <c r="A165" s="92">
        <v>41183</v>
      </c>
      <c r="B165" s="100">
        <v>41547</v>
      </c>
      <c r="C165" s="76"/>
      <c r="D165" s="138"/>
      <c r="E165" s="76">
        <v>0.35630000000000001</v>
      </c>
      <c r="F165" s="76">
        <v>0.53444999999999998</v>
      </c>
      <c r="G165" s="76"/>
      <c r="H165" s="77"/>
    </row>
    <row r="166" spans="1:9" s="22" customFormat="1" ht="15" customHeight="1" x14ac:dyDescent="0.25">
      <c r="A166" s="92">
        <v>41275</v>
      </c>
      <c r="B166" s="100">
        <v>41364</v>
      </c>
      <c r="C166" s="101">
        <v>0.20749999999999999</v>
      </c>
      <c r="D166" s="138">
        <v>0.31124999999999997</v>
      </c>
      <c r="E166" s="76"/>
      <c r="F166" s="76"/>
      <c r="G166" s="76"/>
      <c r="H166" s="77"/>
    </row>
    <row r="167" spans="1:9" s="22" customFormat="1" ht="15" customHeight="1" x14ac:dyDescent="0.25">
      <c r="A167" s="92">
        <v>41365</v>
      </c>
      <c r="B167" s="100">
        <v>41455</v>
      </c>
      <c r="C167" s="80">
        <v>0.20830000000000001</v>
      </c>
      <c r="D167" s="138">
        <v>0.31245000000000001</v>
      </c>
      <c r="E167" s="76"/>
      <c r="F167" s="76"/>
      <c r="G167" s="76"/>
      <c r="H167" s="77"/>
    </row>
    <row r="168" spans="1:9" s="22" customFormat="1" ht="15" customHeight="1" x14ac:dyDescent="0.25">
      <c r="A168" s="95">
        <v>41456</v>
      </c>
      <c r="B168" s="99">
        <v>41547</v>
      </c>
      <c r="C168" s="80">
        <v>0.2034</v>
      </c>
      <c r="D168" s="138">
        <v>0.30509999999999998</v>
      </c>
      <c r="E168" s="76"/>
      <c r="F168" s="76"/>
      <c r="G168" s="76"/>
      <c r="H168" s="77"/>
    </row>
    <row r="169" spans="1:9" s="22" customFormat="1" ht="15" customHeight="1" x14ac:dyDescent="0.25">
      <c r="A169" s="95">
        <v>41548</v>
      </c>
      <c r="B169" s="100">
        <v>41639</v>
      </c>
      <c r="C169" s="80">
        <v>0.19850000000000001</v>
      </c>
      <c r="D169" s="138">
        <v>0.29775000000000001</v>
      </c>
      <c r="E169" s="76"/>
      <c r="F169" s="76"/>
      <c r="G169" s="76"/>
      <c r="H169" s="77"/>
    </row>
    <row r="170" spans="1:9" s="22" customFormat="1" ht="15" customHeight="1" x14ac:dyDescent="0.25">
      <c r="A170" s="95">
        <v>41548</v>
      </c>
      <c r="B170" s="99">
        <v>41912</v>
      </c>
      <c r="C170" s="76"/>
      <c r="D170" s="138"/>
      <c r="E170" s="76">
        <v>0.3412</v>
      </c>
      <c r="F170" s="76">
        <v>0.51180000000000003</v>
      </c>
      <c r="G170" s="76"/>
      <c r="H170" s="77"/>
    </row>
    <row r="171" spans="1:9" s="22" customFormat="1" ht="15" customHeight="1" x14ac:dyDescent="0.25">
      <c r="A171" s="95">
        <v>41640</v>
      </c>
      <c r="B171" s="100">
        <v>41729</v>
      </c>
      <c r="C171" s="80">
        <v>0.19650000000000001</v>
      </c>
      <c r="D171" s="138">
        <v>0.29475000000000001</v>
      </c>
      <c r="E171" s="76"/>
      <c r="F171" s="76"/>
      <c r="G171" s="76"/>
      <c r="H171" s="77"/>
    </row>
    <row r="172" spans="1:9" s="22" customFormat="1" ht="15" customHeight="1" x14ac:dyDescent="0.25">
      <c r="A172" s="95">
        <v>41730</v>
      </c>
      <c r="B172" s="99">
        <v>41820</v>
      </c>
      <c r="C172" s="80">
        <v>0.1963</v>
      </c>
      <c r="D172" s="138">
        <v>0.29444999999999999</v>
      </c>
      <c r="E172" s="76"/>
      <c r="F172" s="76"/>
      <c r="G172" s="76"/>
      <c r="H172" s="77"/>
    </row>
    <row r="173" spans="1:9" s="22" customFormat="1" ht="15" customHeight="1" x14ac:dyDescent="0.25">
      <c r="A173" s="102">
        <v>41821</v>
      </c>
      <c r="B173" s="103">
        <v>41912</v>
      </c>
      <c r="C173" s="104">
        <v>0.1933</v>
      </c>
      <c r="D173" s="138">
        <v>0.28994999999999999</v>
      </c>
      <c r="E173" s="76"/>
      <c r="F173" s="76"/>
      <c r="G173" s="76"/>
      <c r="H173" s="77"/>
    </row>
    <row r="174" spans="1:9" s="22" customFormat="1" ht="15" customHeight="1" x14ac:dyDescent="0.25">
      <c r="A174" s="102">
        <v>41913</v>
      </c>
      <c r="B174" s="103">
        <v>42004</v>
      </c>
      <c r="C174" s="104">
        <v>0.19170000000000001</v>
      </c>
      <c r="D174" s="138">
        <v>0.28755000000000003</v>
      </c>
      <c r="E174" s="76"/>
      <c r="F174" s="76"/>
      <c r="G174" s="76"/>
      <c r="H174" s="77"/>
    </row>
    <row r="175" spans="1:9" s="22" customFormat="1" ht="15" customHeight="1" x14ac:dyDescent="0.25">
      <c r="A175" s="95">
        <v>41913</v>
      </c>
      <c r="B175" s="99">
        <v>42277</v>
      </c>
      <c r="C175" s="76"/>
      <c r="D175" s="138"/>
      <c r="E175" s="76">
        <v>0.34810000000000002</v>
      </c>
      <c r="F175" s="76">
        <v>0.52215</v>
      </c>
      <c r="G175" s="76"/>
      <c r="H175" s="77"/>
    </row>
    <row r="176" spans="1:9" s="22" customFormat="1" ht="15" customHeight="1" x14ac:dyDescent="0.25">
      <c r="A176" s="89">
        <v>41995</v>
      </c>
      <c r="B176" s="105">
        <v>42277</v>
      </c>
      <c r="C176" s="76"/>
      <c r="D176" s="138"/>
      <c r="E176" s="76"/>
      <c r="F176" s="76"/>
      <c r="G176" s="76">
        <v>0.3196</v>
      </c>
      <c r="H176" s="77">
        <v>0.47939999999999999</v>
      </c>
    </row>
    <row r="177" spans="1:8" s="22" customFormat="1" ht="15" customHeight="1" x14ac:dyDescent="0.25">
      <c r="A177" s="95">
        <v>42005</v>
      </c>
      <c r="B177" s="99">
        <v>42094</v>
      </c>
      <c r="C177" s="80">
        <v>0.19209999999999999</v>
      </c>
      <c r="D177" s="138">
        <v>0.28815000000000002</v>
      </c>
      <c r="E177" s="76"/>
      <c r="F177" s="76"/>
      <c r="G177" s="76"/>
      <c r="H177" s="77"/>
    </row>
    <row r="178" spans="1:8" s="22" customFormat="1" ht="15" customHeight="1" x14ac:dyDescent="0.25">
      <c r="A178" s="92">
        <v>42095</v>
      </c>
      <c r="B178" s="100">
        <v>42185</v>
      </c>
      <c r="C178" s="80">
        <v>0.19370000000000001</v>
      </c>
      <c r="D178" s="138">
        <v>0.29055000000000003</v>
      </c>
      <c r="E178" s="76"/>
      <c r="F178" s="76"/>
      <c r="G178" s="76"/>
      <c r="H178" s="77"/>
    </row>
    <row r="179" spans="1:8" s="22" customFormat="1" ht="15" customHeight="1" x14ac:dyDescent="0.25">
      <c r="A179" s="95">
        <v>42186</v>
      </c>
      <c r="B179" s="99">
        <v>42277</v>
      </c>
      <c r="C179" s="80">
        <v>0.19259999999999999</v>
      </c>
      <c r="D179" s="138">
        <v>0.28889999999999999</v>
      </c>
      <c r="E179" s="76"/>
      <c r="F179" s="76"/>
      <c r="G179" s="76"/>
      <c r="H179" s="77"/>
    </row>
    <row r="180" spans="1:8" s="22" customFormat="1" ht="15" customHeight="1" x14ac:dyDescent="0.25">
      <c r="A180" s="95">
        <v>42278</v>
      </c>
      <c r="B180" s="103">
        <v>42369</v>
      </c>
      <c r="C180" s="80">
        <v>0.1933</v>
      </c>
      <c r="D180" s="138">
        <v>0.28994999999999999</v>
      </c>
      <c r="E180" s="76"/>
      <c r="F180" s="76"/>
      <c r="G180" s="76"/>
      <c r="H180" s="77"/>
    </row>
    <row r="181" spans="1:8" s="22" customFormat="1" ht="15" customHeight="1" x14ac:dyDescent="0.25">
      <c r="A181" s="95">
        <v>42278</v>
      </c>
      <c r="B181" s="99">
        <v>42643</v>
      </c>
      <c r="C181" s="76"/>
      <c r="D181" s="138"/>
      <c r="E181" s="76">
        <v>0.35420000000000001</v>
      </c>
      <c r="F181" s="76">
        <v>0.53129999999999999</v>
      </c>
      <c r="G181" s="76"/>
      <c r="H181" s="77"/>
    </row>
    <row r="182" spans="1:8" s="22" customFormat="1" ht="15" customHeight="1" x14ac:dyDescent="0.25">
      <c r="A182" s="92">
        <v>42278</v>
      </c>
      <c r="B182" s="100">
        <v>42643</v>
      </c>
      <c r="C182" s="76"/>
      <c r="D182" s="138"/>
      <c r="E182" s="76"/>
      <c r="F182" s="76"/>
      <c r="G182" s="76">
        <v>0.34770000000000001</v>
      </c>
      <c r="H182" s="77">
        <v>0.52154999999999996</v>
      </c>
    </row>
    <row r="183" spans="1:8" s="22" customFormat="1" ht="15" customHeight="1" x14ac:dyDescent="0.25">
      <c r="A183" s="95">
        <v>42370</v>
      </c>
      <c r="B183" s="99">
        <v>42460</v>
      </c>
      <c r="C183" s="80">
        <v>0.1968</v>
      </c>
      <c r="D183" s="138">
        <v>0.29520000000000002</v>
      </c>
      <c r="E183" s="76"/>
      <c r="F183" s="76"/>
      <c r="G183" s="76"/>
      <c r="H183" s="77"/>
    </row>
    <row r="184" spans="1:8" s="22" customFormat="1" ht="15" customHeight="1" x14ac:dyDescent="0.25">
      <c r="A184" s="92">
        <v>42461</v>
      </c>
      <c r="B184" s="100">
        <v>42551</v>
      </c>
      <c r="C184" s="83">
        <v>0.2054</v>
      </c>
      <c r="D184" s="138">
        <v>0.30809999999999998</v>
      </c>
      <c r="E184" s="76"/>
      <c r="F184" s="76"/>
      <c r="G184" s="76"/>
      <c r="H184" s="77"/>
    </row>
    <row r="185" spans="1:8" s="22" customFormat="1" ht="15" customHeight="1" x14ac:dyDescent="0.25">
      <c r="A185" s="92">
        <v>42552</v>
      </c>
      <c r="B185" s="100">
        <v>42643</v>
      </c>
      <c r="C185" s="80">
        <v>0.21340000000000001</v>
      </c>
      <c r="D185" s="138">
        <v>0.3201</v>
      </c>
      <c r="E185" s="76"/>
      <c r="F185" s="76"/>
      <c r="G185" s="76"/>
      <c r="H185" s="77"/>
    </row>
    <row r="186" spans="1:8" s="22" customFormat="1" ht="15" customHeight="1" x14ac:dyDescent="0.25">
      <c r="A186" s="92">
        <v>42644</v>
      </c>
      <c r="B186" s="100">
        <v>42735</v>
      </c>
      <c r="C186" s="101">
        <v>0.21990000000000001</v>
      </c>
      <c r="D186" s="138">
        <v>0.32985000000000003</v>
      </c>
      <c r="E186" s="76"/>
      <c r="F186" s="76"/>
      <c r="G186" s="76"/>
      <c r="H186" s="77"/>
    </row>
    <row r="187" spans="1:8" s="22" customFormat="1" ht="15.75" customHeight="1" x14ac:dyDescent="0.25">
      <c r="A187" s="92">
        <v>42644</v>
      </c>
      <c r="B187" s="100">
        <v>43008</v>
      </c>
      <c r="C187" s="76"/>
      <c r="D187" s="138"/>
      <c r="E187" s="76">
        <v>0.36730000000000002</v>
      </c>
      <c r="F187" s="76">
        <v>0.55095000000000005</v>
      </c>
      <c r="G187" s="76"/>
      <c r="H187" s="77"/>
    </row>
    <row r="188" spans="1:8" s="22" customFormat="1" ht="15.75" customHeight="1" x14ac:dyDescent="0.25">
      <c r="A188" s="92">
        <v>42644</v>
      </c>
      <c r="B188" s="100">
        <v>43008</v>
      </c>
      <c r="C188" s="76"/>
      <c r="D188" s="138"/>
      <c r="E188" s="76"/>
      <c r="F188" s="76"/>
      <c r="G188" s="76">
        <v>0.35470000000000002</v>
      </c>
      <c r="H188" s="77">
        <v>0.53205000000000002</v>
      </c>
    </row>
    <row r="189" spans="1:8" s="22" customFormat="1" ht="15.75" customHeight="1" x14ac:dyDescent="0.25">
      <c r="A189" s="95">
        <v>42736</v>
      </c>
      <c r="B189" s="99">
        <v>42825</v>
      </c>
      <c r="C189" s="80">
        <v>0.22339999999999999</v>
      </c>
      <c r="D189" s="138">
        <v>0.33509999999999995</v>
      </c>
      <c r="E189" s="76"/>
      <c r="F189" s="76"/>
      <c r="G189" s="76"/>
      <c r="H189" s="77"/>
    </row>
    <row r="190" spans="1:8" s="22" customFormat="1" ht="15.75" customHeight="1" x14ac:dyDescent="0.25">
      <c r="A190" s="95">
        <v>42826</v>
      </c>
      <c r="B190" s="99">
        <v>42916</v>
      </c>
      <c r="C190" s="80">
        <v>0.2233</v>
      </c>
      <c r="D190" s="138">
        <v>0.33494999999999997</v>
      </c>
      <c r="E190" s="76"/>
      <c r="F190" s="76"/>
      <c r="G190" s="76"/>
      <c r="H190" s="77"/>
    </row>
    <row r="191" spans="1:8" s="22" customFormat="1" ht="15.75" customHeight="1" x14ac:dyDescent="0.25">
      <c r="A191" s="95">
        <v>42917</v>
      </c>
      <c r="B191" s="99">
        <v>43008</v>
      </c>
      <c r="C191" s="80">
        <v>0.2198</v>
      </c>
      <c r="D191" s="138">
        <v>0.32969999999999999</v>
      </c>
      <c r="E191" s="76"/>
      <c r="F191" s="76"/>
      <c r="G191" s="76"/>
      <c r="H191" s="77"/>
    </row>
    <row r="192" spans="1:8" s="22" customFormat="1" ht="15.75" customHeight="1" x14ac:dyDescent="0.25">
      <c r="A192" s="95">
        <v>42979</v>
      </c>
      <c r="B192" s="99">
        <v>43008</v>
      </c>
      <c r="C192" s="80">
        <v>0.21479999999999999</v>
      </c>
      <c r="D192" s="138">
        <v>0.32219999999999999</v>
      </c>
      <c r="E192" s="76"/>
      <c r="F192" s="76"/>
      <c r="G192" s="76"/>
      <c r="H192" s="77"/>
    </row>
    <row r="193" spans="1:8" s="22" customFormat="1" ht="15.75" customHeight="1" x14ac:dyDescent="0.25">
      <c r="A193" s="95">
        <v>43009</v>
      </c>
      <c r="B193" s="99">
        <v>43039</v>
      </c>
      <c r="C193" s="80">
        <v>0.21149999999999999</v>
      </c>
      <c r="D193" s="138">
        <v>0.31724999999999998</v>
      </c>
      <c r="E193" s="76"/>
      <c r="F193" s="76"/>
      <c r="G193" s="76"/>
      <c r="H193" s="77"/>
    </row>
    <row r="194" spans="1:8" s="22" customFormat="1" ht="15.75" customHeight="1" x14ac:dyDescent="0.25">
      <c r="A194" s="95">
        <v>43009</v>
      </c>
      <c r="B194" s="99">
        <v>43100</v>
      </c>
      <c r="C194" s="76"/>
      <c r="D194" s="138"/>
      <c r="E194" s="76">
        <v>0.36759999999999998</v>
      </c>
      <c r="F194" s="76">
        <v>0.5514</v>
      </c>
      <c r="G194" s="76"/>
      <c r="H194" s="77"/>
    </row>
    <row r="195" spans="1:8" s="22" customFormat="1" ht="15.75" customHeight="1" x14ac:dyDescent="0.25">
      <c r="A195" s="92">
        <v>43009</v>
      </c>
      <c r="B195" s="100">
        <v>43373</v>
      </c>
      <c r="C195" s="76"/>
      <c r="D195" s="138"/>
      <c r="E195" s="76"/>
      <c r="F195" s="76"/>
      <c r="G195" s="76">
        <v>0.3755</v>
      </c>
      <c r="H195" s="77">
        <v>0.56325000000000003</v>
      </c>
    </row>
    <row r="196" spans="1:8" s="22" customFormat="1" ht="15.75" customHeight="1" x14ac:dyDescent="0.25">
      <c r="A196" s="92">
        <v>43040</v>
      </c>
      <c r="B196" s="100">
        <v>43069</v>
      </c>
      <c r="C196" s="101">
        <v>0.20960000000000001</v>
      </c>
      <c r="D196" s="138">
        <v>0.31440000000000001</v>
      </c>
      <c r="E196" s="76"/>
      <c r="F196" s="76"/>
      <c r="G196" s="76"/>
      <c r="H196" s="77"/>
    </row>
    <row r="197" spans="1:8" s="22" customFormat="1" ht="15.75" customHeight="1" x14ac:dyDescent="0.25">
      <c r="A197" s="95">
        <v>43070</v>
      </c>
      <c r="B197" s="99">
        <v>43100</v>
      </c>
      <c r="C197" s="80">
        <v>0.2077</v>
      </c>
      <c r="D197" s="138">
        <v>0.31154999999999999</v>
      </c>
      <c r="E197" s="76"/>
      <c r="F197" s="76"/>
      <c r="G197" s="76"/>
      <c r="H197" s="77"/>
    </row>
    <row r="198" spans="1:8" s="22" customFormat="1" ht="15.75" customHeight="1" x14ac:dyDescent="0.25">
      <c r="A198" s="95">
        <v>43101</v>
      </c>
      <c r="B198" s="99">
        <v>43131</v>
      </c>
      <c r="C198" s="80">
        <v>0.2069</v>
      </c>
      <c r="D198" s="138">
        <v>0.31035000000000001</v>
      </c>
      <c r="E198" s="76"/>
      <c r="F198" s="76"/>
      <c r="G198" s="76"/>
      <c r="H198" s="77"/>
    </row>
    <row r="199" spans="1:8" s="22" customFormat="1" ht="15.75" customHeight="1" x14ac:dyDescent="0.25">
      <c r="A199" s="92">
        <v>43101</v>
      </c>
      <c r="B199" s="100">
        <v>43190</v>
      </c>
      <c r="C199" s="76"/>
      <c r="D199" s="138"/>
      <c r="E199" s="76">
        <v>0.36780000000000002</v>
      </c>
      <c r="F199" s="76">
        <v>0.55170000000000008</v>
      </c>
      <c r="G199" s="76"/>
      <c r="H199" s="77"/>
    </row>
    <row r="200" spans="1:8" s="22" customFormat="1" ht="15.75" customHeight="1" x14ac:dyDescent="0.25">
      <c r="A200" s="95">
        <v>43132</v>
      </c>
      <c r="B200" s="99">
        <v>43159</v>
      </c>
      <c r="C200" s="80">
        <v>0.21010000000000001</v>
      </c>
      <c r="D200" s="139">
        <v>0.31515000000000004</v>
      </c>
      <c r="E200" s="76"/>
      <c r="F200" s="76"/>
      <c r="G200" s="76"/>
      <c r="H200" s="77"/>
    </row>
    <row r="201" spans="1:8" s="22" customFormat="1" ht="15.75" customHeight="1" x14ac:dyDescent="0.25">
      <c r="A201" s="102">
        <v>43160</v>
      </c>
      <c r="B201" s="103">
        <v>43190</v>
      </c>
      <c r="C201" s="104">
        <v>0.20680000000000001</v>
      </c>
      <c r="D201" s="140">
        <f>+C201*1.5</f>
        <v>0.31020000000000003</v>
      </c>
      <c r="E201" s="106"/>
      <c r="F201" s="106"/>
      <c r="G201" s="106"/>
      <c r="H201" s="107"/>
    </row>
    <row r="202" spans="1:8" s="22" customFormat="1" ht="15.75" customHeight="1" x14ac:dyDescent="0.25">
      <c r="A202" s="102">
        <v>43191</v>
      </c>
      <c r="B202" s="103">
        <v>43220</v>
      </c>
      <c r="C202" s="80">
        <v>0.20480000000000001</v>
      </c>
      <c r="D202" s="141">
        <f>+C202*1.5</f>
        <v>0.30720000000000003</v>
      </c>
      <c r="E202" s="108"/>
      <c r="F202" s="108"/>
      <c r="G202" s="108"/>
      <c r="H202" s="109"/>
    </row>
    <row r="203" spans="1:8" s="22" customFormat="1" ht="15.75" customHeight="1" x14ac:dyDescent="0.25">
      <c r="A203" s="89">
        <v>43191</v>
      </c>
      <c r="B203" s="105">
        <v>43281</v>
      </c>
      <c r="C203" s="101"/>
      <c r="D203" s="142"/>
      <c r="E203" s="110">
        <v>0.36849999999999999</v>
      </c>
      <c r="F203" s="110">
        <v>0.55274999999999996</v>
      </c>
      <c r="G203" s="110"/>
      <c r="H203" s="111"/>
    </row>
    <row r="204" spans="1:8" s="22" customFormat="1" ht="15.75" customHeight="1" x14ac:dyDescent="0.25">
      <c r="A204" s="95">
        <v>43221</v>
      </c>
      <c r="B204" s="99">
        <v>43251</v>
      </c>
      <c r="C204" s="101">
        <v>0.2044</v>
      </c>
      <c r="D204" s="142">
        <f>+C204*1.5</f>
        <v>0.30659999999999998</v>
      </c>
      <c r="E204" s="110"/>
      <c r="F204" s="110"/>
      <c r="G204" s="110"/>
      <c r="H204" s="111"/>
    </row>
    <row r="205" spans="1:8" s="22" customFormat="1" ht="15.75" customHeight="1" x14ac:dyDescent="0.25">
      <c r="A205" s="92">
        <v>43252</v>
      </c>
      <c r="B205" s="100">
        <v>43281</v>
      </c>
      <c r="C205" s="101">
        <v>0.20280000000000001</v>
      </c>
      <c r="D205" s="142">
        <v>0.30420000000000003</v>
      </c>
      <c r="E205" s="110"/>
      <c r="F205" s="110"/>
      <c r="G205" s="110"/>
      <c r="H205" s="111"/>
    </row>
    <row r="206" spans="1:8" s="22" customFormat="1" ht="15.75" customHeight="1" x14ac:dyDescent="0.25">
      <c r="A206" s="92">
        <v>43282</v>
      </c>
      <c r="B206" s="100">
        <v>43312</v>
      </c>
      <c r="C206" s="101">
        <v>0.20030000000000001</v>
      </c>
      <c r="D206" s="142">
        <f>+C206*1.5</f>
        <v>0.30044999999999999</v>
      </c>
      <c r="E206" s="110"/>
      <c r="F206" s="110"/>
      <c r="G206" s="110"/>
      <c r="H206" s="111"/>
    </row>
    <row r="207" spans="1:8" s="22" customFormat="1" ht="15.75" customHeight="1" x14ac:dyDescent="0.25">
      <c r="A207" s="95">
        <v>43282</v>
      </c>
      <c r="B207" s="99">
        <v>43373</v>
      </c>
      <c r="C207" s="80"/>
      <c r="D207" s="141"/>
      <c r="E207" s="108">
        <v>0.36809999999999998</v>
      </c>
      <c r="F207" s="108">
        <f>+E207*1.5</f>
        <v>0.55214999999999992</v>
      </c>
      <c r="G207" s="108"/>
      <c r="H207" s="109"/>
    </row>
    <row r="208" spans="1:8" s="22" customFormat="1" ht="15.75" customHeight="1" x14ac:dyDescent="0.25">
      <c r="A208" s="95">
        <v>43313</v>
      </c>
      <c r="B208" s="99">
        <v>43343</v>
      </c>
      <c r="C208" s="80">
        <v>0.19939999999999999</v>
      </c>
      <c r="D208" s="141">
        <v>0.29909999999999998</v>
      </c>
      <c r="E208" s="108"/>
      <c r="F208" s="108"/>
      <c r="G208" s="108"/>
      <c r="H208" s="109"/>
    </row>
    <row r="209" spans="1:8" s="22" customFormat="1" ht="15.75" customHeight="1" x14ac:dyDescent="0.25">
      <c r="A209" s="95">
        <v>43344</v>
      </c>
      <c r="B209" s="99">
        <v>43373</v>
      </c>
      <c r="C209" s="80">
        <v>0.1981</v>
      </c>
      <c r="D209" s="141">
        <v>0.29715000000000003</v>
      </c>
      <c r="E209" s="108"/>
      <c r="F209" s="108"/>
      <c r="G209" s="108"/>
      <c r="H209" s="109"/>
    </row>
    <row r="210" spans="1:8" s="22" customFormat="1" ht="15.75" customHeight="1" x14ac:dyDescent="0.25">
      <c r="A210" s="89">
        <v>43374</v>
      </c>
      <c r="B210" s="105">
        <v>43404</v>
      </c>
      <c r="C210" s="83">
        <v>0.1963</v>
      </c>
      <c r="D210" s="143">
        <f>ROUND(C210*1.5,4)</f>
        <v>0.29449999999999998</v>
      </c>
      <c r="E210" s="72"/>
      <c r="F210" s="72"/>
      <c r="G210" s="72"/>
      <c r="H210" s="73"/>
    </row>
    <row r="211" spans="1:8" s="22" customFormat="1" ht="15.75" customHeight="1" x14ac:dyDescent="0.25">
      <c r="A211" s="95">
        <v>43374</v>
      </c>
      <c r="B211" s="99">
        <v>43465</v>
      </c>
      <c r="C211" s="80"/>
      <c r="D211" s="141"/>
      <c r="E211" s="108">
        <v>0.36720000000000003</v>
      </c>
      <c r="F211" s="9">
        <f>ROUND(E211*1.5,4)</f>
        <v>0.55079999999999996</v>
      </c>
      <c r="G211" s="108"/>
      <c r="H211" s="109"/>
    </row>
    <row r="212" spans="1:8" s="22" customFormat="1" ht="15.75" customHeight="1" x14ac:dyDescent="0.25">
      <c r="A212" s="102">
        <v>43374</v>
      </c>
      <c r="B212" s="103">
        <v>43738</v>
      </c>
      <c r="C212" s="104"/>
      <c r="D212" s="140"/>
      <c r="E212" s="113"/>
      <c r="F212" s="113"/>
      <c r="G212" s="113">
        <v>0.34250000000000003</v>
      </c>
      <c r="H212" s="114">
        <f>ROUND(G212*1.5,4)</f>
        <v>0.51380000000000003</v>
      </c>
    </row>
    <row r="213" spans="1:8" s="22" customFormat="1" ht="15.75" customHeight="1" x14ac:dyDescent="0.25">
      <c r="A213" s="95">
        <v>43405</v>
      </c>
      <c r="B213" s="99">
        <v>43434</v>
      </c>
      <c r="C213" s="80">
        <v>0.19489999999999999</v>
      </c>
      <c r="D213" s="141">
        <f>ROUND(C213*1.5,4)</f>
        <v>0.29239999999999999</v>
      </c>
      <c r="E213" s="108"/>
      <c r="F213" s="108"/>
      <c r="G213" s="108"/>
      <c r="H213" s="114"/>
    </row>
    <row r="214" spans="1:8" s="22" customFormat="1" ht="15.75" customHeight="1" x14ac:dyDescent="0.25">
      <c r="A214" s="95">
        <v>43435</v>
      </c>
      <c r="B214" s="99">
        <v>43465</v>
      </c>
      <c r="C214" s="80">
        <v>0.19400000000000001</v>
      </c>
      <c r="D214" s="141">
        <f>ROUND(C214*1.5,4)</f>
        <v>0.29099999999999998</v>
      </c>
      <c r="E214" s="108"/>
      <c r="F214" s="108"/>
      <c r="G214" s="108"/>
      <c r="H214" s="114"/>
    </row>
    <row r="215" spans="1:8" s="22" customFormat="1" ht="15.75" customHeight="1" x14ac:dyDescent="0.25">
      <c r="A215" s="95">
        <v>43466</v>
      </c>
      <c r="B215" s="99">
        <v>43496</v>
      </c>
      <c r="C215" s="80">
        <v>0.19159999999999999</v>
      </c>
      <c r="D215" s="141">
        <f>ROUND(C215*1.5,4)</f>
        <v>0.28739999999999999</v>
      </c>
      <c r="E215" s="108"/>
      <c r="F215" s="108"/>
      <c r="G215" s="108"/>
      <c r="H215" s="114"/>
    </row>
    <row r="216" spans="1:8" s="22" customFormat="1" ht="15.75" customHeight="1" x14ac:dyDescent="0.25">
      <c r="A216" s="95">
        <v>43466</v>
      </c>
      <c r="B216" s="99">
        <v>43555</v>
      </c>
      <c r="C216" s="80"/>
      <c r="D216" s="141"/>
      <c r="E216" s="115">
        <v>0.36649999999999999</v>
      </c>
      <c r="F216" s="115">
        <f>ROUND(E216*1.5,4)</f>
        <v>0.54979999999999996</v>
      </c>
      <c r="G216" s="108"/>
      <c r="H216" s="114"/>
    </row>
    <row r="217" spans="1:8" s="22" customFormat="1" ht="15.75" customHeight="1" x14ac:dyDescent="0.25">
      <c r="A217" s="95">
        <v>43497</v>
      </c>
      <c r="B217" s="99">
        <v>43524</v>
      </c>
      <c r="C217" s="80">
        <v>0.19700000000000001</v>
      </c>
      <c r="D217" s="141">
        <f>ROUND(C217*1.5,4)</f>
        <v>0.29549999999999998</v>
      </c>
      <c r="E217" s="115"/>
      <c r="F217" s="115"/>
      <c r="G217" s="108"/>
      <c r="H217" s="114"/>
    </row>
    <row r="218" spans="1:8" s="22" customFormat="1" ht="15.75" customHeight="1" x14ac:dyDescent="0.25">
      <c r="A218" s="95">
        <v>43525</v>
      </c>
      <c r="B218" s="99">
        <v>43555</v>
      </c>
      <c r="C218" s="80">
        <v>0.19370000000000001</v>
      </c>
      <c r="D218" s="141">
        <f>ROUND(C218*1.5,4)</f>
        <v>0.29060000000000002</v>
      </c>
      <c r="E218" s="115"/>
      <c r="F218" s="115"/>
      <c r="G218" s="108"/>
      <c r="H218" s="114"/>
    </row>
    <row r="219" spans="1:8" s="22" customFormat="1" ht="15.75" customHeight="1" x14ac:dyDescent="0.25">
      <c r="A219" s="95">
        <v>43556</v>
      </c>
      <c r="B219" s="99">
        <v>43585</v>
      </c>
      <c r="C219" s="80">
        <v>0.19320000000000001</v>
      </c>
      <c r="D219" s="141">
        <f>ROUND(C219*1.5,4)</f>
        <v>0.2898</v>
      </c>
      <c r="E219" s="115"/>
      <c r="F219" s="115"/>
      <c r="G219" s="108"/>
      <c r="H219" s="114"/>
    </row>
    <row r="220" spans="1:8" s="22" customFormat="1" ht="15.75" customHeight="1" x14ac:dyDescent="0.25">
      <c r="A220" s="95">
        <v>43556</v>
      </c>
      <c r="B220" s="99">
        <v>43646</v>
      </c>
      <c r="C220" s="80"/>
      <c r="D220" s="141"/>
      <c r="E220" s="115">
        <v>0.36890000000000001</v>
      </c>
      <c r="F220" s="115">
        <f>ROUND(E220*1.5,4)</f>
        <v>0.5534</v>
      </c>
      <c r="G220" s="115"/>
      <c r="H220" s="114"/>
    </row>
    <row r="221" spans="1:8" s="22" customFormat="1" ht="15.75" customHeight="1" x14ac:dyDescent="0.25">
      <c r="A221" s="95">
        <v>43586</v>
      </c>
      <c r="B221" s="99">
        <v>43616</v>
      </c>
      <c r="C221" s="80">
        <v>0.19339999999999999</v>
      </c>
      <c r="D221" s="141">
        <f>ROUND(C221*1.5,4)</f>
        <v>0.29010000000000002</v>
      </c>
      <c r="E221" s="115"/>
      <c r="F221" s="115"/>
      <c r="G221" s="108"/>
      <c r="H221" s="114"/>
    </row>
    <row r="222" spans="1:8" s="22" customFormat="1" ht="15.75" customHeight="1" x14ac:dyDescent="0.25">
      <c r="A222" s="89">
        <v>43617</v>
      </c>
      <c r="B222" s="105">
        <v>43646</v>
      </c>
      <c r="C222" s="83">
        <v>0.193</v>
      </c>
      <c r="D222" s="143">
        <f>ROUND(C222*1.5,4)</f>
        <v>0.28949999999999998</v>
      </c>
      <c r="E222" s="153"/>
      <c r="F222" s="153"/>
      <c r="G222" s="72"/>
      <c r="H222" s="154"/>
    </row>
    <row r="223" spans="1:8" s="22" customFormat="1" ht="15.75" customHeight="1" x14ac:dyDescent="0.25">
      <c r="A223" s="92">
        <v>43647</v>
      </c>
      <c r="B223" s="100">
        <v>43677</v>
      </c>
      <c r="C223" s="101">
        <v>0.1928</v>
      </c>
      <c r="D223" s="142">
        <f>ROUND(C223*1.5,4)</f>
        <v>0.28920000000000001</v>
      </c>
      <c r="E223" s="155"/>
      <c r="F223" s="155"/>
      <c r="G223" s="106"/>
      <c r="H223" s="156"/>
    </row>
    <row r="224" spans="1:8" s="22" customFormat="1" ht="15.75" customHeight="1" x14ac:dyDescent="0.25">
      <c r="A224" s="92">
        <v>43647</v>
      </c>
      <c r="B224" s="100">
        <v>43738</v>
      </c>
      <c r="C224" s="101" t="s">
        <v>3</v>
      </c>
      <c r="D224" s="142" t="s">
        <v>3</v>
      </c>
      <c r="E224" s="153">
        <v>0.36759999999999998</v>
      </c>
      <c r="F224" s="153">
        <v>0.5514</v>
      </c>
      <c r="G224" s="72"/>
      <c r="H224" s="154"/>
    </row>
    <row r="225" spans="1:8" s="22" customFormat="1" ht="15.75" customHeight="1" x14ac:dyDescent="0.25">
      <c r="A225" s="92">
        <v>43678</v>
      </c>
      <c r="B225" s="100">
        <v>43708</v>
      </c>
      <c r="C225" s="101">
        <v>0.19320000000000001</v>
      </c>
      <c r="D225" s="141">
        <f>ROUND(C225*1.5,4)</f>
        <v>0.2898</v>
      </c>
      <c r="E225" s="155"/>
      <c r="F225" s="155"/>
      <c r="G225" s="106"/>
      <c r="H225" s="156"/>
    </row>
    <row r="226" spans="1:8" s="22" customFormat="1" ht="15.75" customHeight="1" x14ac:dyDescent="0.25">
      <c r="A226" s="95">
        <v>43709</v>
      </c>
      <c r="B226" s="99">
        <v>43738</v>
      </c>
      <c r="C226" s="101">
        <v>0.19320000000000001</v>
      </c>
      <c r="D226" s="141">
        <f>ROUND(C226*1.5,4)</f>
        <v>0.2898</v>
      </c>
      <c r="E226" s="155"/>
      <c r="F226" s="155"/>
      <c r="G226" s="106"/>
      <c r="H226" s="156"/>
    </row>
    <row r="227" spans="1:8" s="22" customFormat="1" ht="15.75" customHeight="1" x14ac:dyDescent="0.25">
      <c r="A227" s="89">
        <v>43739</v>
      </c>
      <c r="B227" s="105">
        <v>43769</v>
      </c>
      <c r="C227" s="80">
        <v>0.191</v>
      </c>
      <c r="D227" s="157">
        <f>ROUND(C227*1.5,4)</f>
        <v>0.28649999999999998</v>
      </c>
      <c r="E227" s="155"/>
      <c r="F227" s="155"/>
      <c r="G227" s="106"/>
      <c r="H227" s="156"/>
    </row>
    <row r="228" spans="1:8" s="22" customFormat="1" ht="15.75" customHeight="1" x14ac:dyDescent="0.25">
      <c r="A228" s="95">
        <v>43739</v>
      </c>
      <c r="B228" s="99">
        <v>43830</v>
      </c>
      <c r="C228" s="158"/>
      <c r="D228" s="159"/>
      <c r="E228" s="101">
        <v>0.36559999999999998</v>
      </c>
      <c r="F228" s="112">
        <f>ROUND(E228*1.5,4)</f>
        <v>0.5484</v>
      </c>
      <c r="G228" s="106"/>
      <c r="H228" s="156"/>
    </row>
    <row r="229" spans="1:8" s="22" customFormat="1" ht="15.75" customHeight="1" x14ac:dyDescent="0.25">
      <c r="A229" s="95">
        <v>43739</v>
      </c>
      <c r="B229" s="99">
        <v>44104</v>
      </c>
      <c r="C229" s="80"/>
      <c r="D229" s="141"/>
      <c r="E229" s="115"/>
      <c r="F229" s="115"/>
      <c r="G229" s="80">
        <v>0.34179999999999999</v>
      </c>
      <c r="H229" s="160">
        <f>ROUND(G229*1.5,4)</f>
        <v>0.51270000000000004</v>
      </c>
    </row>
    <row r="230" spans="1:8" s="22" customFormat="1" ht="15.75" customHeight="1" x14ac:dyDescent="0.25">
      <c r="A230" s="102">
        <v>43770</v>
      </c>
      <c r="B230" s="103">
        <v>43799</v>
      </c>
      <c r="C230" s="104">
        <v>0.1903</v>
      </c>
      <c r="D230" s="141">
        <f>ROUND(C230*1.5,4)</f>
        <v>0.28549999999999998</v>
      </c>
      <c r="E230" s="161"/>
      <c r="F230" s="161"/>
      <c r="G230" s="104"/>
      <c r="H230" s="162"/>
    </row>
    <row r="231" spans="1:8" s="22" customFormat="1" ht="15.75" customHeight="1" x14ac:dyDescent="0.25">
      <c r="A231" s="95">
        <v>43800</v>
      </c>
      <c r="B231" s="99">
        <v>43830</v>
      </c>
      <c r="C231" s="80">
        <v>0.18909999999999999</v>
      </c>
      <c r="D231" s="141">
        <f>ROUND(C231*1.5,4)</f>
        <v>0.28370000000000001</v>
      </c>
      <c r="E231" s="115"/>
      <c r="F231" s="115"/>
      <c r="G231" s="80"/>
      <c r="H231" s="160"/>
    </row>
    <row r="232" spans="1:8" s="22" customFormat="1" ht="15.75" customHeight="1" x14ac:dyDescent="0.25">
      <c r="A232" s="95">
        <v>43831</v>
      </c>
      <c r="B232" s="99">
        <v>43861</v>
      </c>
      <c r="C232" s="80">
        <v>0.18770000000000001</v>
      </c>
      <c r="D232" s="141">
        <f>ROUND(C232*1.5,4)</f>
        <v>0.28160000000000002</v>
      </c>
      <c r="E232" s="115"/>
      <c r="F232" s="115"/>
      <c r="G232" s="80"/>
      <c r="H232" s="160"/>
    </row>
    <row r="233" spans="1:8" s="22" customFormat="1" ht="15.75" customHeight="1" x14ac:dyDescent="0.25">
      <c r="A233" s="95">
        <v>43831</v>
      </c>
      <c r="B233" s="99">
        <v>43921</v>
      </c>
      <c r="C233" s="80"/>
      <c r="D233" s="141"/>
      <c r="E233" s="115">
        <v>0.36530000000000001</v>
      </c>
      <c r="F233" s="115">
        <f>ROUND(E233*1.5,4)</f>
        <v>0.54800000000000004</v>
      </c>
      <c r="G233" s="163"/>
      <c r="H233" s="164"/>
    </row>
    <row r="234" spans="1:8" s="22" customFormat="1" ht="15.75" customHeight="1" x14ac:dyDescent="0.25">
      <c r="A234" s="95">
        <v>43862</v>
      </c>
      <c r="B234" s="99">
        <v>43890</v>
      </c>
      <c r="C234" s="80">
        <v>0.19059999999999999</v>
      </c>
      <c r="D234" s="141">
        <v>0.28589999999999999</v>
      </c>
      <c r="E234" s="115"/>
      <c r="F234" s="115"/>
      <c r="G234" s="163"/>
      <c r="H234" s="164"/>
    </row>
    <row r="235" spans="1:8" s="22" customFormat="1" ht="15.75" customHeight="1" x14ac:dyDescent="0.25">
      <c r="A235" s="95">
        <v>43891</v>
      </c>
      <c r="B235" s="99">
        <v>43921</v>
      </c>
      <c r="C235" s="80">
        <v>0.1895</v>
      </c>
      <c r="D235" s="141">
        <f>ROUND(C235*1.5,4)</f>
        <v>0.2843</v>
      </c>
      <c r="E235" s="115"/>
      <c r="F235" s="115"/>
      <c r="G235" s="80"/>
      <c r="H235" s="160"/>
    </row>
    <row r="236" spans="1:8" s="22" customFormat="1" ht="15.75" customHeight="1" x14ac:dyDescent="0.25">
      <c r="A236" s="171">
        <v>43922</v>
      </c>
      <c r="B236" s="74">
        <v>43951</v>
      </c>
      <c r="C236" s="101">
        <v>0.18690000000000001</v>
      </c>
      <c r="D236" s="172">
        <f>ROUND(C236*1.5,4)</f>
        <v>0.28039999999999998</v>
      </c>
      <c r="E236" s="173"/>
      <c r="F236" s="173"/>
      <c r="G236" s="74"/>
      <c r="H236" s="174"/>
    </row>
    <row r="237" spans="1:8" s="22" customFormat="1" ht="15.75" customHeight="1" x14ac:dyDescent="0.25">
      <c r="A237" s="78">
        <v>43922</v>
      </c>
      <c r="B237" s="79">
        <v>44012</v>
      </c>
      <c r="C237" s="80"/>
      <c r="D237" s="175"/>
      <c r="E237" s="75">
        <v>0.3705</v>
      </c>
      <c r="F237" s="115">
        <f>ROUND(E237*1.5,4)</f>
        <v>0.55579999999999996</v>
      </c>
      <c r="G237" s="79"/>
      <c r="H237" s="176"/>
    </row>
    <row r="238" spans="1:8" s="22" customFormat="1" ht="15.75" customHeight="1" x14ac:dyDescent="0.25">
      <c r="A238" s="78">
        <v>43952</v>
      </c>
      <c r="B238" s="79">
        <v>43982</v>
      </c>
      <c r="C238" s="80">
        <v>0.18190000000000001</v>
      </c>
      <c r="D238" s="172">
        <f>ROUND(C238*1.5,4)</f>
        <v>0.27289999999999998</v>
      </c>
      <c r="E238" s="75"/>
      <c r="F238" s="75"/>
      <c r="G238" s="79"/>
      <c r="H238" s="176"/>
    </row>
    <row r="239" spans="1:8" s="22" customFormat="1" ht="15.75" customHeight="1" x14ac:dyDescent="0.25">
      <c r="A239" s="78">
        <v>43983</v>
      </c>
      <c r="B239" s="79">
        <v>44012</v>
      </c>
      <c r="C239" s="80">
        <v>0.1812</v>
      </c>
      <c r="D239" s="172">
        <f>ROUND(C239*1.5,4)</f>
        <v>0.27179999999999999</v>
      </c>
      <c r="E239" s="75"/>
      <c r="F239" s="75"/>
      <c r="G239" s="79"/>
      <c r="H239" s="176"/>
    </row>
    <row r="240" spans="1:8" s="22" customFormat="1" ht="15.75" customHeight="1" x14ac:dyDescent="0.25">
      <c r="A240" s="78">
        <v>44013</v>
      </c>
      <c r="B240" s="79">
        <v>44043</v>
      </c>
      <c r="C240" s="80">
        <v>0.1812</v>
      </c>
      <c r="D240" s="172">
        <f>ROUND(C240*1.5,4)</f>
        <v>0.27179999999999999</v>
      </c>
      <c r="E240" s="75"/>
      <c r="F240" s="75"/>
      <c r="G240" s="79"/>
      <c r="H240" s="176"/>
    </row>
    <row r="241" spans="1:110" s="22" customFormat="1" ht="15.75" customHeight="1" x14ac:dyDescent="0.25">
      <c r="A241" s="102">
        <v>44013</v>
      </c>
      <c r="B241" s="103">
        <v>44104</v>
      </c>
      <c r="C241" s="104"/>
      <c r="D241" s="141"/>
      <c r="E241" s="161">
        <v>0.34160000000000001</v>
      </c>
      <c r="F241" s="177">
        <f>ROUND(E241*1.5,4)</f>
        <v>0.51239999999999997</v>
      </c>
      <c r="G241" s="104"/>
      <c r="H241" s="162"/>
    </row>
    <row r="242" spans="1:110" s="22" customFormat="1" ht="15.75" customHeight="1" x14ac:dyDescent="0.25">
      <c r="A242" s="95">
        <v>44044</v>
      </c>
      <c r="B242" s="99">
        <v>44074</v>
      </c>
      <c r="C242" s="80">
        <v>0.18290000000000001</v>
      </c>
      <c r="D242" s="172">
        <f>ROUND(C242*1.5,4)</f>
        <v>0.27439999999999998</v>
      </c>
      <c r="E242" s="115"/>
      <c r="F242" s="177"/>
      <c r="G242" s="80"/>
      <c r="H242" s="160"/>
    </row>
    <row r="243" spans="1:110" s="22" customFormat="1" ht="15.75" customHeight="1" x14ac:dyDescent="0.25">
      <c r="A243" s="95">
        <v>44075</v>
      </c>
      <c r="B243" s="99">
        <v>44104</v>
      </c>
      <c r="C243" s="80">
        <v>0.1835</v>
      </c>
      <c r="D243" s="172">
        <f>ROUND(C243*1.5,4)</f>
        <v>0.27529999999999999</v>
      </c>
      <c r="E243" s="115"/>
      <c r="F243" s="177"/>
      <c r="G243" s="80"/>
      <c r="H243" s="160"/>
    </row>
    <row r="244" spans="1:110" s="22" customFormat="1" ht="15.75" customHeight="1" x14ac:dyDescent="0.25">
      <c r="A244" s="95">
        <v>44105</v>
      </c>
      <c r="B244" s="99">
        <v>44135</v>
      </c>
      <c r="C244" s="80">
        <v>0.18090000000000001</v>
      </c>
      <c r="D244" s="172">
        <f>ROUND(C244*1.5,4)</f>
        <v>0.27139999999999997</v>
      </c>
      <c r="E244" s="115"/>
      <c r="F244" s="177"/>
      <c r="G244" s="80"/>
      <c r="H244" s="160"/>
    </row>
    <row r="245" spans="1:110" s="22" customFormat="1" ht="15.75" customHeight="1" x14ac:dyDescent="0.25">
      <c r="A245" s="95">
        <v>44105</v>
      </c>
      <c r="B245" s="99">
        <v>44196</v>
      </c>
      <c r="C245" s="80"/>
      <c r="D245" s="141"/>
      <c r="E245" s="115">
        <v>0.37719999999999998</v>
      </c>
      <c r="F245" s="177">
        <f>ROUND(E245*1.5,4)</f>
        <v>0.56579999999999997</v>
      </c>
      <c r="G245" s="80"/>
      <c r="H245" s="160"/>
    </row>
    <row r="246" spans="1:110" s="22" customFormat="1" ht="15.75" customHeight="1" x14ac:dyDescent="0.25">
      <c r="A246" s="95">
        <v>44105</v>
      </c>
      <c r="B246" s="99">
        <v>44469</v>
      </c>
      <c r="C246" s="80"/>
      <c r="D246" s="141"/>
      <c r="E246" s="115"/>
      <c r="F246" s="177"/>
      <c r="G246" s="80">
        <v>0.32419999999999999</v>
      </c>
      <c r="H246" s="160">
        <v>0.48630000000000001</v>
      </c>
    </row>
    <row r="247" spans="1:110" s="22" customFormat="1" ht="15.75" customHeight="1" x14ac:dyDescent="0.25">
      <c r="A247" s="95">
        <v>44136</v>
      </c>
      <c r="B247" s="99">
        <v>44165</v>
      </c>
      <c r="C247" s="80">
        <v>0.1784</v>
      </c>
      <c r="D247" s="141">
        <v>0.2676</v>
      </c>
      <c r="E247" s="115"/>
      <c r="F247" s="177"/>
      <c r="G247" s="80"/>
      <c r="H247" s="160"/>
    </row>
    <row r="248" spans="1:110" s="22" customFormat="1" ht="15.75" customHeight="1" x14ac:dyDescent="0.25">
      <c r="A248" s="95">
        <v>44166</v>
      </c>
      <c r="B248" s="99">
        <v>44196</v>
      </c>
      <c r="C248" s="80">
        <v>0.17460000000000001</v>
      </c>
      <c r="D248" s="141">
        <v>0.26190000000000002</v>
      </c>
      <c r="E248" s="115"/>
      <c r="F248" s="177"/>
      <c r="G248" s="80"/>
      <c r="H248" s="160"/>
    </row>
    <row r="249" spans="1:110" s="22" customFormat="1" ht="15.75" customHeight="1" x14ac:dyDescent="0.25">
      <c r="A249" s="95">
        <v>44197</v>
      </c>
      <c r="B249" s="99">
        <v>44227</v>
      </c>
      <c r="C249" s="80">
        <v>0.17319999999999999</v>
      </c>
      <c r="D249" s="141">
        <f>+C249*1.5</f>
        <v>0.25979999999999998</v>
      </c>
      <c r="E249" s="115"/>
      <c r="F249" s="177"/>
      <c r="G249" s="80"/>
      <c r="H249" s="160"/>
    </row>
    <row r="250" spans="1:110" s="22" customFormat="1" ht="15.75" customHeight="1" x14ac:dyDescent="0.25">
      <c r="A250" s="95">
        <v>44197</v>
      </c>
      <c r="B250" s="99">
        <v>44286</v>
      </c>
      <c r="C250" s="80"/>
      <c r="D250" s="141"/>
      <c r="E250" s="115">
        <v>0.37719999999999998</v>
      </c>
      <c r="F250" s="177">
        <v>0.56579999999999997</v>
      </c>
      <c r="G250" s="80"/>
      <c r="H250" s="160"/>
    </row>
    <row r="251" spans="1:110" s="22" customFormat="1" ht="15.75" customHeight="1" thickBot="1" x14ac:dyDescent="0.3">
      <c r="A251" s="116">
        <v>44228</v>
      </c>
      <c r="B251" s="117">
        <v>44255</v>
      </c>
      <c r="C251" s="118">
        <v>0.1754</v>
      </c>
      <c r="D251" s="165">
        <f>+C251*1.5</f>
        <v>0.2631</v>
      </c>
      <c r="E251" s="166"/>
      <c r="F251" s="178"/>
      <c r="G251" s="118"/>
      <c r="H251" s="167"/>
    </row>
    <row r="252" spans="1:110" s="22" customFormat="1" ht="15.75" customHeight="1" thickTop="1" x14ac:dyDescent="0.25">
      <c r="A252" s="53"/>
      <c r="B252" s="53"/>
      <c r="C252" s="54"/>
      <c r="D252" s="144"/>
      <c r="E252" s="53"/>
    </row>
    <row r="253" spans="1:110" s="22" customFormat="1" ht="16.5" customHeight="1" x14ac:dyDescent="0.25">
      <c r="A253" s="119" t="s">
        <v>34</v>
      </c>
      <c r="B253" s="119"/>
      <c r="C253" s="119"/>
      <c r="D253" s="145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Q253" s="119"/>
      <c r="AR253" s="119"/>
      <c r="AS253" s="119"/>
      <c r="AT253" s="119"/>
      <c r="AU253" s="119"/>
      <c r="AV253" s="119"/>
      <c r="AW253" s="119"/>
      <c r="AX253" s="119"/>
      <c r="AY253" s="119"/>
      <c r="AZ253" s="119"/>
      <c r="BA253" s="119"/>
      <c r="BB253" s="119"/>
      <c r="BC253" s="119"/>
      <c r="BD253" s="119"/>
      <c r="BE253" s="119"/>
      <c r="BF253" s="119"/>
      <c r="BG253" s="119"/>
      <c r="BH253" s="119"/>
      <c r="BI253" s="119"/>
      <c r="BJ253" s="119"/>
      <c r="BK253" s="119"/>
      <c r="BL253" s="119"/>
      <c r="BM253" s="119"/>
      <c r="BN253" s="119"/>
      <c r="BO253" s="119"/>
      <c r="BP253" s="119"/>
      <c r="BQ253" s="119"/>
      <c r="BR253" s="119"/>
      <c r="BS253" s="119"/>
      <c r="BT253" s="119"/>
      <c r="BU253" s="119"/>
      <c r="BV253" s="119"/>
      <c r="BW253" s="119"/>
      <c r="BX253" s="119"/>
      <c r="BY253" s="119"/>
      <c r="BZ253" s="119"/>
      <c r="CA253" s="119"/>
      <c r="CB253" s="119"/>
      <c r="CC253" s="119"/>
      <c r="CD253" s="119"/>
      <c r="CE253" s="119"/>
      <c r="CF253" s="119"/>
      <c r="CG253" s="119"/>
      <c r="CH253" s="119"/>
      <c r="CI253" s="119"/>
      <c r="CJ253" s="119"/>
      <c r="CK253" s="119"/>
      <c r="CL253" s="119"/>
      <c r="CM253" s="119"/>
      <c r="CN253" s="119"/>
      <c r="CO253" s="119"/>
      <c r="CP253" s="119"/>
      <c r="CQ253" s="119"/>
      <c r="CR253" s="119"/>
      <c r="CS253" s="119"/>
      <c r="CT253" s="119"/>
      <c r="CU253" s="119"/>
      <c r="CV253" s="119"/>
      <c r="CW253" s="119"/>
      <c r="CX253" s="119"/>
      <c r="CY253" s="119"/>
      <c r="CZ253" s="119"/>
      <c r="DA253" s="119"/>
      <c r="DB253" s="119"/>
      <c r="DC253" s="119"/>
      <c r="DD253" s="119"/>
      <c r="DE253" s="119"/>
      <c r="DF253" s="119"/>
    </row>
    <row r="254" spans="1:110" s="22" customFormat="1" ht="16.5" customHeight="1" x14ac:dyDescent="0.25">
      <c r="A254" s="36" t="s">
        <v>35</v>
      </c>
      <c r="B254" s="53"/>
      <c r="C254" s="53"/>
      <c r="D254" s="144"/>
      <c r="E254" s="53"/>
      <c r="F254" s="53"/>
    </row>
    <row r="255" spans="1:110" ht="15.75" customHeight="1" x14ac:dyDescent="0.25">
      <c r="A255" s="36" t="s">
        <v>36</v>
      </c>
      <c r="B255" s="53"/>
      <c r="C255" s="53"/>
      <c r="D255" s="144"/>
      <c r="E255" s="53"/>
      <c r="F255" s="53"/>
    </row>
    <row r="256" spans="1:110" ht="16.5" customHeight="1" x14ac:dyDescent="0.25">
      <c r="A256" s="53"/>
      <c r="B256" s="53"/>
      <c r="C256" s="53"/>
      <c r="D256" s="144"/>
      <c r="E256" s="53"/>
      <c r="F256" s="53"/>
    </row>
    <row r="257" spans="1:37" ht="15" customHeight="1" x14ac:dyDescent="0.25">
      <c r="A257" s="120"/>
      <c r="B257" s="53"/>
      <c r="C257" s="54"/>
      <c r="D257" s="144"/>
      <c r="E257" s="53"/>
    </row>
    <row r="258" spans="1:37" ht="17.25" customHeight="1" x14ac:dyDescent="0.25">
      <c r="A258" s="120"/>
      <c r="B258" s="53"/>
      <c r="C258" s="54"/>
      <c r="D258" s="144"/>
      <c r="E258" s="53"/>
    </row>
    <row r="259" spans="1:37" ht="15" customHeight="1" x14ac:dyDescent="0.25">
      <c r="A259" s="120"/>
      <c r="B259" s="53"/>
      <c r="C259" s="54"/>
      <c r="D259" s="144"/>
      <c r="E259" s="53"/>
    </row>
    <row r="260" spans="1:37" ht="15" customHeight="1" x14ac:dyDescent="0.25">
      <c r="A260" s="120"/>
      <c r="B260" s="53"/>
      <c r="C260" s="54"/>
      <c r="D260" s="144"/>
      <c r="E260" s="53"/>
    </row>
    <row r="261" spans="1:37" ht="15" customHeight="1" x14ac:dyDescent="0.25">
      <c r="A261" s="120"/>
      <c r="B261" s="53"/>
      <c r="C261" s="54"/>
      <c r="D261" s="144"/>
      <c r="E261" s="53"/>
    </row>
    <row r="262" spans="1:37" ht="15" customHeight="1" x14ac:dyDescent="0.25">
      <c r="A262" s="53"/>
      <c r="B262" s="53"/>
      <c r="C262" s="54"/>
      <c r="D262" s="144"/>
      <c r="E262" s="53"/>
    </row>
    <row r="263" spans="1:37" ht="15" customHeight="1" x14ac:dyDescent="0.25">
      <c r="A263" s="53"/>
      <c r="B263" s="53"/>
      <c r="C263" s="54"/>
      <c r="D263" s="144"/>
      <c r="E263" s="53"/>
    </row>
    <row r="264" spans="1:37" ht="15" customHeight="1" x14ac:dyDescent="0.25">
      <c r="A264" s="53"/>
      <c r="B264" s="53"/>
      <c r="C264" s="54"/>
      <c r="D264" s="144"/>
      <c r="E264" s="53"/>
    </row>
    <row r="265" spans="1:37" ht="15" customHeight="1" x14ac:dyDescent="0.25">
      <c r="A265" s="53"/>
      <c r="B265" s="53"/>
      <c r="C265" s="54"/>
      <c r="D265" s="144"/>
      <c r="E265" s="53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s="121" customFormat="1" ht="15" customHeight="1" x14ac:dyDescent="0.25">
      <c r="A266" s="3"/>
      <c r="B266" s="3"/>
      <c r="C266" s="4"/>
      <c r="D266" s="124"/>
      <c r="E266" s="3"/>
      <c r="F266" s="3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ht="15" customHeight="1" x14ac:dyDescent="0.25"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ht="15" customHeight="1" x14ac:dyDescent="0.25"/>
    <row r="269" spans="1:37" ht="15" customHeight="1" x14ac:dyDescent="0.25">
      <c r="A269" s="6"/>
      <c r="B269" s="6"/>
      <c r="C269" s="122"/>
      <c r="D269" s="136"/>
    </row>
    <row r="270" spans="1:37" ht="15" customHeight="1" x14ac:dyDescent="0.25">
      <c r="A270" s="6"/>
      <c r="B270" s="6"/>
      <c r="C270" s="122"/>
      <c r="D270" s="136"/>
    </row>
  </sheetData>
  <mergeCells count="17">
    <mergeCell ref="C137:H137"/>
    <mergeCell ref="C138:D138"/>
    <mergeCell ref="E138:F138"/>
    <mergeCell ref="G138:H138"/>
    <mergeCell ref="C123:D123"/>
    <mergeCell ref="E123:F123"/>
    <mergeCell ref="G123:H123"/>
    <mergeCell ref="A128:B128"/>
    <mergeCell ref="C128:F128"/>
    <mergeCell ref="C129:D129"/>
    <mergeCell ref="E129:F129"/>
    <mergeCell ref="A2:A3"/>
    <mergeCell ref="B2:B3"/>
    <mergeCell ref="C2:D2"/>
    <mergeCell ref="A119:F120"/>
    <mergeCell ref="A122:B122"/>
    <mergeCell ref="C122:H1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07"/>
  <sheetViews>
    <sheetView topLeftCell="A704" workbookViewId="0">
      <selection activeCell="B715" sqref="B715"/>
    </sheetView>
  </sheetViews>
  <sheetFormatPr baseColWidth="10" defaultColWidth="9.140625" defaultRowHeight="15" x14ac:dyDescent="0.25"/>
  <cols>
    <col min="1" max="1" width="11" style="331" customWidth="1"/>
    <col min="2" max="2" width="32" customWidth="1"/>
  </cols>
  <sheetData>
    <row r="1" spans="1:2" x14ac:dyDescent="0.25">
      <c r="A1" s="331" t="s">
        <v>70</v>
      </c>
      <c r="B1" t="s">
        <v>904</v>
      </c>
    </row>
    <row r="2" spans="1:2" x14ac:dyDescent="0.25">
      <c r="A2" s="331" t="s">
        <v>905</v>
      </c>
      <c r="B2" t="s">
        <v>906</v>
      </c>
    </row>
    <row r="3" spans="1:2" x14ac:dyDescent="0.25">
      <c r="A3" s="331" t="s">
        <v>907</v>
      </c>
      <c r="B3">
        <v>2.6315244667419999E-2</v>
      </c>
    </row>
    <row r="4" spans="1:2" x14ac:dyDescent="0.25">
      <c r="A4" s="331" t="s">
        <v>908</v>
      </c>
      <c r="B4">
        <v>2.6115617072001E-2</v>
      </c>
    </row>
    <row r="5" spans="1:2" x14ac:dyDescent="0.25">
      <c r="A5" s="331" t="s">
        <v>909</v>
      </c>
      <c r="B5">
        <v>2.5758939794872E-2</v>
      </c>
    </row>
    <row r="6" spans="1:2" x14ac:dyDescent="0.25">
      <c r="A6" s="331" t="s">
        <v>910</v>
      </c>
      <c r="B6">
        <v>2.5845491619459E-2</v>
      </c>
    </row>
    <row r="7" spans="1:2" x14ac:dyDescent="0.25">
      <c r="A7" s="331" t="s">
        <v>911</v>
      </c>
      <c r="B7">
        <v>2.5914593479411999E-2</v>
      </c>
    </row>
    <row r="8" spans="1:2" x14ac:dyDescent="0.25">
      <c r="A8" s="331" t="s">
        <v>912</v>
      </c>
      <c r="B8">
        <v>2.6053495197902E-2</v>
      </c>
    </row>
    <row r="9" spans="1:2" x14ac:dyDescent="0.25">
      <c r="A9" s="331" t="s">
        <v>913</v>
      </c>
      <c r="B9">
        <v>2.6010219285608999E-2</v>
      </c>
    </row>
    <row r="10" spans="1:2" x14ac:dyDescent="0.25">
      <c r="A10" s="331" t="s">
        <v>914</v>
      </c>
      <c r="B10">
        <v>2.5992769320974E-2</v>
      </c>
    </row>
    <row r="11" spans="1:2" x14ac:dyDescent="0.25">
      <c r="A11" s="331" t="s">
        <v>915</v>
      </c>
      <c r="B11">
        <v>2.6096771110195999E-2</v>
      </c>
    </row>
    <row r="12" spans="1:2" x14ac:dyDescent="0.25">
      <c r="A12" s="331" t="s">
        <v>916</v>
      </c>
      <c r="B12">
        <v>2.6279646739565999E-2</v>
      </c>
    </row>
    <row r="13" spans="1:2" x14ac:dyDescent="0.25">
      <c r="A13" s="331" t="s">
        <v>917</v>
      </c>
      <c r="B13">
        <v>2.6166570968733999E-2</v>
      </c>
    </row>
    <row r="14" spans="1:2" x14ac:dyDescent="0.25">
      <c r="A14" s="331" t="s">
        <v>918</v>
      </c>
      <c r="B14">
        <v>2.6148423005513999E-2</v>
      </c>
    </row>
    <row r="15" spans="1:2" x14ac:dyDescent="0.25">
      <c r="A15" s="331" t="s">
        <v>919</v>
      </c>
      <c r="B15">
        <v>2.6087697128585999E-2</v>
      </c>
    </row>
    <row r="16" spans="1:2" x14ac:dyDescent="0.25">
      <c r="A16" s="331" t="s">
        <v>920</v>
      </c>
      <c r="B16">
        <v>2.6113523076244999E-2</v>
      </c>
    </row>
    <row r="17" spans="1:2" x14ac:dyDescent="0.25">
      <c r="A17" s="331" t="s">
        <v>921</v>
      </c>
      <c r="B17">
        <v>2.5974621357754E-2</v>
      </c>
    </row>
    <row r="18" spans="1:2" x14ac:dyDescent="0.25">
      <c r="A18" s="331" t="s">
        <v>922</v>
      </c>
      <c r="B18">
        <v>2.6043723217707E-2</v>
      </c>
    </row>
    <row r="19" spans="1:2" x14ac:dyDescent="0.25">
      <c r="A19" s="331" t="s">
        <v>923</v>
      </c>
      <c r="B19">
        <v>2.6287324724004999E-2</v>
      </c>
    </row>
    <row r="20" spans="1:2" x14ac:dyDescent="0.25">
      <c r="A20" s="331" t="s">
        <v>924</v>
      </c>
      <c r="B20">
        <v>2.6582578125620999E-2</v>
      </c>
    </row>
    <row r="21" spans="1:2" x14ac:dyDescent="0.25">
      <c r="A21" s="331" t="s">
        <v>925</v>
      </c>
      <c r="B21">
        <v>2.6556752177961999E-2</v>
      </c>
    </row>
    <row r="22" spans="1:2" x14ac:dyDescent="0.25">
      <c r="A22" s="331" t="s">
        <v>926</v>
      </c>
      <c r="B22">
        <v>2.6661451965768999E-2</v>
      </c>
    </row>
    <row r="23" spans="1:2" x14ac:dyDescent="0.25">
      <c r="A23" s="331" t="s">
        <v>927</v>
      </c>
      <c r="B23">
        <v>2.6905053472065999E-2</v>
      </c>
    </row>
    <row r="24" spans="1:2" x14ac:dyDescent="0.25">
      <c r="A24" s="331" t="s">
        <v>928</v>
      </c>
      <c r="B24">
        <v>2.7078855119825999E-2</v>
      </c>
    </row>
    <row r="25" spans="1:2" x14ac:dyDescent="0.25">
      <c r="A25" s="331" t="s">
        <v>929</v>
      </c>
      <c r="B25">
        <v>2.7278482715244998E-2</v>
      </c>
    </row>
    <row r="26" spans="1:2" x14ac:dyDescent="0.25">
      <c r="A26" s="331" t="s">
        <v>930</v>
      </c>
      <c r="B26">
        <v>2.7530460204566998E-2</v>
      </c>
    </row>
    <row r="27" spans="1:2" x14ac:dyDescent="0.25">
      <c r="A27" s="331" t="s">
        <v>931</v>
      </c>
      <c r="B27">
        <v>2.7747537764619998E-2</v>
      </c>
    </row>
    <row r="28" spans="1:2" x14ac:dyDescent="0.25">
      <c r="A28" s="331" t="s">
        <v>932</v>
      </c>
      <c r="B28">
        <v>2.7617012029153998E-2</v>
      </c>
    </row>
    <row r="29" spans="1:2" x14ac:dyDescent="0.25">
      <c r="A29" s="331" t="s">
        <v>933</v>
      </c>
      <c r="B29">
        <v>2.7860613535452002E-2</v>
      </c>
    </row>
    <row r="30" spans="1:2" x14ac:dyDescent="0.25">
      <c r="A30" s="331" t="s">
        <v>934</v>
      </c>
      <c r="B30">
        <v>2.8208216830971002E-2</v>
      </c>
    </row>
    <row r="31" spans="1:2" x14ac:dyDescent="0.25">
      <c r="A31" s="331" t="s">
        <v>935</v>
      </c>
      <c r="B31">
        <v>2.8608170020394001E-2</v>
      </c>
    </row>
    <row r="32" spans="1:2" x14ac:dyDescent="0.25">
      <c r="A32" s="331" t="s">
        <v>936</v>
      </c>
      <c r="B32">
        <v>2.8686345861957001E-2</v>
      </c>
    </row>
    <row r="33" spans="1:2" x14ac:dyDescent="0.25">
      <c r="A33" s="331" t="s">
        <v>937</v>
      </c>
      <c r="B33">
        <v>2.9025573174451001E-2</v>
      </c>
    </row>
    <row r="34" spans="1:2" x14ac:dyDescent="0.25">
      <c r="A34" s="331" t="s">
        <v>938</v>
      </c>
      <c r="B34">
        <v>2.9407378400654001E-2</v>
      </c>
    </row>
    <row r="35" spans="1:2" x14ac:dyDescent="0.25">
      <c r="A35" s="331" t="s">
        <v>939</v>
      </c>
      <c r="B35">
        <v>2.9920407360909E-2</v>
      </c>
    </row>
    <row r="36" spans="1:2" x14ac:dyDescent="0.25">
      <c r="A36" s="331" t="s">
        <v>940</v>
      </c>
      <c r="B36">
        <v>3.0589788004288E-2</v>
      </c>
    </row>
    <row r="37" spans="1:2" x14ac:dyDescent="0.25">
      <c r="A37" s="331" t="s">
        <v>941</v>
      </c>
      <c r="B37">
        <v>3.0981365210686999E-2</v>
      </c>
    </row>
    <row r="38" spans="1:2" x14ac:dyDescent="0.25">
      <c r="A38" s="331" t="s">
        <v>942</v>
      </c>
      <c r="B38">
        <v>3.2251024637492999E-2</v>
      </c>
    </row>
    <row r="39" spans="1:2" x14ac:dyDescent="0.25">
      <c r="A39" s="331" t="s">
        <v>943</v>
      </c>
      <c r="B39">
        <v>3.3128408859315998E-2</v>
      </c>
    </row>
    <row r="40" spans="1:2" x14ac:dyDescent="0.25">
      <c r="A40" s="331" t="s">
        <v>944</v>
      </c>
      <c r="B40">
        <v>3.3536738031763998E-2</v>
      </c>
    </row>
    <row r="41" spans="1:2" x14ac:dyDescent="0.25">
      <c r="A41" s="331" t="s">
        <v>945</v>
      </c>
      <c r="B41">
        <v>3.3691693717717998E-2</v>
      </c>
    </row>
    <row r="42" spans="1:2" x14ac:dyDescent="0.25">
      <c r="A42" s="331" t="s">
        <v>946</v>
      </c>
      <c r="B42">
        <v>3.4178896730313997E-2</v>
      </c>
    </row>
    <row r="43" spans="1:2" x14ac:dyDescent="0.25">
      <c r="A43" s="331" t="s">
        <v>947</v>
      </c>
      <c r="B43">
        <v>3.4282898519534998E-2</v>
      </c>
    </row>
    <row r="44" spans="1:2" x14ac:dyDescent="0.25">
      <c r="A44" s="331" t="s">
        <v>948</v>
      </c>
      <c r="B44">
        <v>3.4621427833444997E-2</v>
      </c>
    </row>
    <row r="45" spans="1:2" x14ac:dyDescent="0.25">
      <c r="A45" s="331" t="s">
        <v>949</v>
      </c>
      <c r="B45">
        <v>3.4673777727347997E-2</v>
      </c>
    </row>
    <row r="46" spans="1:2" x14ac:dyDescent="0.25">
      <c r="A46" s="331" t="s">
        <v>950</v>
      </c>
      <c r="B46">
        <v>3.4717053639641997E-2</v>
      </c>
    </row>
    <row r="47" spans="1:2" x14ac:dyDescent="0.25">
      <c r="A47" s="331" t="s">
        <v>951</v>
      </c>
      <c r="B47">
        <v>3.5264982529164997E-2</v>
      </c>
    </row>
    <row r="48" spans="1:2" x14ac:dyDescent="0.25">
      <c r="A48" s="331" t="s">
        <v>952</v>
      </c>
      <c r="B48">
        <v>3.5864563314007003E-2</v>
      </c>
    </row>
    <row r="49" spans="1:2" x14ac:dyDescent="0.25">
      <c r="A49" s="331" t="s">
        <v>953</v>
      </c>
      <c r="B49">
        <v>3.6577219869680003E-2</v>
      </c>
    </row>
    <row r="50" spans="1:2" x14ac:dyDescent="0.25">
      <c r="A50" s="331" t="s">
        <v>954</v>
      </c>
      <c r="B50">
        <v>3.6733571552805003E-2</v>
      </c>
    </row>
    <row r="51" spans="1:2" x14ac:dyDescent="0.25">
      <c r="A51" s="331" t="s">
        <v>955</v>
      </c>
      <c r="B51">
        <v>3.6767773483489002E-2</v>
      </c>
    </row>
    <row r="52" spans="1:2" x14ac:dyDescent="0.25">
      <c r="A52" s="331" t="s">
        <v>956</v>
      </c>
      <c r="B52">
        <v>3.7046274919056002E-2</v>
      </c>
    </row>
    <row r="53" spans="1:2" x14ac:dyDescent="0.25">
      <c r="A53" s="331" t="s">
        <v>957</v>
      </c>
      <c r="B53">
        <v>3.7107000795984002E-2</v>
      </c>
    </row>
    <row r="54" spans="1:2" x14ac:dyDescent="0.25">
      <c r="A54" s="331" t="s">
        <v>958</v>
      </c>
      <c r="B54">
        <v>3.7227754551254003E-2</v>
      </c>
    </row>
    <row r="55" spans="1:2" x14ac:dyDescent="0.25">
      <c r="A55" s="331" t="s">
        <v>959</v>
      </c>
      <c r="B55">
        <v>3.7210304586620002E-2</v>
      </c>
    </row>
    <row r="56" spans="1:2" x14ac:dyDescent="0.25">
      <c r="A56" s="331" t="s">
        <v>960</v>
      </c>
      <c r="B56">
        <v>3.7384106234380002E-2</v>
      </c>
    </row>
    <row r="57" spans="1:2" x14ac:dyDescent="0.25">
      <c r="A57" s="331" t="s">
        <v>961</v>
      </c>
      <c r="B57">
        <v>3.7957861071562002E-2</v>
      </c>
    </row>
    <row r="58" spans="1:2" x14ac:dyDescent="0.25">
      <c r="A58" s="331" t="s">
        <v>962</v>
      </c>
      <c r="B58">
        <v>3.8305464367082001E-2</v>
      </c>
    </row>
    <row r="59" spans="1:2" x14ac:dyDescent="0.25">
      <c r="A59" s="331" t="s">
        <v>963</v>
      </c>
      <c r="B59">
        <v>3.8470890031817001E-2</v>
      </c>
    </row>
    <row r="60" spans="1:2" x14ac:dyDescent="0.25">
      <c r="A60" s="331" t="s">
        <v>964</v>
      </c>
      <c r="B60">
        <v>3.9079544798268001E-2</v>
      </c>
    </row>
    <row r="61" spans="1:2" x14ac:dyDescent="0.25">
      <c r="A61" s="331" t="s">
        <v>965</v>
      </c>
      <c r="B61">
        <v>3.9365724218274001E-2</v>
      </c>
    </row>
    <row r="62" spans="1:2" x14ac:dyDescent="0.25">
      <c r="A62" s="331" t="s">
        <v>966</v>
      </c>
      <c r="B62">
        <v>3.9626775689206001E-2</v>
      </c>
    </row>
    <row r="63" spans="1:2" x14ac:dyDescent="0.25">
      <c r="A63" s="331" t="s">
        <v>967</v>
      </c>
      <c r="B63">
        <v>3.9860605215309E-2</v>
      </c>
    </row>
    <row r="64" spans="1:2" x14ac:dyDescent="0.25">
      <c r="A64" s="331" t="s">
        <v>968</v>
      </c>
      <c r="B64">
        <v>3.9929707075261001E-2</v>
      </c>
    </row>
    <row r="65" spans="1:2" x14ac:dyDescent="0.25">
      <c r="A65" s="331" t="s">
        <v>969</v>
      </c>
      <c r="B65">
        <v>3.9790107358185001E-2</v>
      </c>
    </row>
    <row r="66" spans="1:2" x14ac:dyDescent="0.25">
      <c r="A66" s="331" t="s">
        <v>970</v>
      </c>
      <c r="B66">
        <v>3.9885035165797E-2</v>
      </c>
    </row>
    <row r="67" spans="1:2" x14ac:dyDescent="0.25">
      <c r="A67" s="331" t="s">
        <v>971</v>
      </c>
      <c r="B67">
        <v>3.9972284988969001E-2</v>
      </c>
    </row>
    <row r="68" spans="1:2" x14ac:dyDescent="0.25">
      <c r="A68" s="331" t="s">
        <v>972</v>
      </c>
      <c r="B68">
        <v>4.0302438319854E-2</v>
      </c>
    </row>
    <row r="69" spans="1:2" x14ac:dyDescent="0.25">
      <c r="A69" s="331" t="s">
        <v>973</v>
      </c>
      <c r="B69">
        <v>4.043296405532E-2</v>
      </c>
    </row>
    <row r="70" spans="1:2" x14ac:dyDescent="0.25">
      <c r="A70" s="331" t="s">
        <v>974</v>
      </c>
      <c r="B70">
        <v>4.0310814302879E-2</v>
      </c>
    </row>
    <row r="71" spans="1:2" x14ac:dyDescent="0.25">
      <c r="A71" s="331" t="s">
        <v>975</v>
      </c>
      <c r="B71">
        <v>4.0832917244743E-2</v>
      </c>
    </row>
    <row r="72" spans="1:2" x14ac:dyDescent="0.25">
      <c r="A72" s="331" t="s">
        <v>976</v>
      </c>
      <c r="B72">
        <v>4.1224494451141999E-2</v>
      </c>
    </row>
    <row r="73" spans="1:2" x14ac:dyDescent="0.25">
      <c r="A73" s="331" t="s">
        <v>977</v>
      </c>
      <c r="B73">
        <v>4.1537197817391999E-2</v>
      </c>
    </row>
    <row r="74" spans="1:2" x14ac:dyDescent="0.25">
      <c r="A74" s="331" t="s">
        <v>978</v>
      </c>
      <c r="B74">
        <v>4.1580473729685999E-2</v>
      </c>
    </row>
    <row r="75" spans="1:2" x14ac:dyDescent="0.25">
      <c r="A75" s="331" t="s">
        <v>979</v>
      </c>
      <c r="B75">
        <v>4.1771027343493999E-2</v>
      </c>
    </row>
    <row r="76" spans="1:2" x14ac:dyDescent="0.25">
      <c r="A76" s="331" t="s">
        <v>980</v>
      </c>
      <c r="B76">
        <v>4.1909929061984999E-2</v>
      </c>
    </row>
    <row r="77" spans="1:2" x14ac:dyDescent="0.25">
      <c r="A77" s="331" t="s">
        <v>981</v>
      </c>
      <c r="B77">
        <v>4.2005554868181999E-2</v>
      </c>
    </row>
    <row r="78" spans="1:2" x14ac:dyDescent="0.25">
      <c r="A78" s="331" t="s">
        <v>982</v>
      </c>
      <c r="B78">
        <v>4.2327332216041999E-2</v>
      </c>
    </row>
    <row r="79" spans="1:2" x14ac:dyDescent="0.25">
      <c r="A79" s="331" t="s">
        <v>983</v>
      </c>
      <c r="B79">
        <v>4.2822911211661999E-2</v>
      </c>
    </row>
    <row r="80" spans="1:2" x14ac:dyDescent="0.25">
      <c r="A80" s="331" t="s">
        <v>984</v>
      </c>
      <c r="B80">
        <v>4.3266140313378998E-2</v>
      </c>
    </row>
    <row r="81" spans="1:2" x14ac:dyDescent="0.25">
      <c r="A81" s="331" t="s">
        <v>985</v>
      </c>
      <c r="B81">
        <v>4.3500667838066998E-2</v>
      </c>
    </row>
    <row r="82" spans="1:2" x14ac:dyDescent="0.25">
      <c r="A82" s="331" t="s">
        <v>986</v>
      </c>
      <c r="B82">
        <v>4.3682845468850998E-2</v>
      </c>
    </row>
    <row r="83" spans="1:2" x14ac:dyDescent="0.25">
      <c r="A83" s="331" t="s">
        <v>987</v>
      </c>
      <c r="B83">
        <v>4.4387126041498998E-2</v>
      </c>
    </row>
    <row r="84" spans="1:2" x14ac:dyDescent="0.25">
      <c r="A84" s="331" t="s">
        <v>988</v>
      </c>
      <c r="B84">
        <v>4.5292430206738003E-2</v>
      </c>
    </row>
    <row r="85" spans="1:2" x14ac:dyDescent="0.25">
      <c r="A85" s="331" t="s">
        <v>989</v>
      </c>
      <c r="B85">
        <v>4.5788009202358003E-2</v>
      </c>
    </row>
    <row r="86" spans="1:2" x14ac:dyDescent="0.25">
      <c r="A86" s="331" t="s">
        <v>990</v>
      </c>
      <c r="B86">
        <v>4.5848735079286003E-2</v>
      </c>
    </row>
    <row r="87" spans="1:2" x14ac:dyDescent="0.25">
      <c r="A87" s="331" t="s">
        <v>991</v>
      </c>
      <c r="B87">
        <v>4.5961112851532003E-2</v>
      </c>
    </row>
    <row r="88" spans="1:2" x14ac:dyDescent="0.25">
      <c r="A88" s="331" t="s">
        <v>992</v>
      </c>
      <c r="B88">
        <v>4.5429237929471997E-2</v>
      </c>
    </row>
    <row r="89" spans="1:2" x14ac:dyDescent="0.25">
      <c r="A89" s="331" t="s">
        <v>993</v>
      </c>
      <c r="B89">
        <v>4.5141662512294997E-2</v>
      </c>
    </row>
    <row r="90" spans="1:2" x14ac:dyDescent="0.25">
      <c r="A90" s="331" t="s">
        <v>994</v>
      </c>
      <c r="B90">
        <v>4.5211462370834003E-2</v>
      </c>
    </row>
    <row r="91" spans="1:2" x14ac:dyDescent="0.25">
      <c r="A91" s="331" t="s">
        <v>995</v>
      </c>
      <c r="B91">
        <v>4.5445989895520997E-2</v>
      </c>
    </row>
    <row r="92" spans="1:2" x14ac:dyDescent="0.25">
      <c r="A92" s="331" t="s">
        <v>996</v>
      </c>
      <c r="B92">
        <v>4.5749619280162003E-2</v>
      </c>
    </row>
    <row r="93" spans="1:2" x14ac:dyDescent="0.25">
      <c r="A93" s="331" t="s">
        <v>997</v>
      </c>
      <c r="B93">
        <v>4.5949944874166003E-2</v>
      </c>
    </row>
    <row r="94" spans="1:2" x14ac:dyDescent="0.25">
      <c r="A94" s="331" t="s">
        <v>998</v>
      </c>
      <c r="B94">
        <v>4.5992522787874003E-2</v>
      </c>
    </row>
    <row r="95" spans="1:2" x14ac:dyDescent="0.25">
      <c r="A95" s="331" t="s">
        <v>999</v>
      </c>
      <c r="B95">
        <v>4.6400851960321003E-2</v>
      </c>
    </row>
    <row r="96" spans="1:2" x14ac:dyDescent="0.25">
      <c r="A96" s="331" t="s">
        <v>1000</v>
      </c>
      <c r="B96">
        <v>4.6949478848430003E-2</v>
      </c>
    </row>
    <row r="97" spans="1:2" x14ac:dyDescent="0.25">
      <c r="A97" s="331" t="s">
        <v>1001</v>
      </c>
      <c r="B97">
        <v>4.6992056762138003E-2</v>
      </c>
    </row>
    <row r="98" spans="1:2" x14ac:dyDescent="0.25">
      <c r="A98" s="331" t="s">
        <v>1002</v>
      </c>
      <c r="B98">
        <v>4.7026258692822002E-2</v>
      </c>
    </row>
    <row r="99" spans="1:2" x14ac:dyDescent="0.25">
      <c r="A99" s="331" t="s">
        <v>1003</v>
      </c>
      <c r="B99">
        <v>4.7477863777563002E-2</v>
      </c>
    </row>
    <row r="100" spans="1:2" x14ac:dyDescent="0.25">
      <c r="A100" s="331" t="s">
        <v>1004</v>
      </c>
      <c r="B100">
        <v>4.7495313742198002E-2</v>
      </c>
    </row>
    <row r="101" spans="1:2" x14ac:dyDescent="0.25">
      <c r="A101" s="331" t="s">
        <v>1005</v>
      </c>
      <c r="B101">
        <v>4.7782191160789002E-2</v>
      </c>
    </row>
    <row r="102" spans="1:2" x14ac:dyDescent="0.25">
      <c r="A102" s="331" t="s">
        <v>1006</v>
      </c>
      <c r="B102">
        <v>4.7929468862304002E-2</v>
      </c>
    </row>
    <row r="103" spans="1:2" x14ac:dyDescent="0.25">
      <c r="A103" s="331" t="s">
        <v>1007</v>
      </c>
      <c r="B103">
        <v>4.8242172228554002E-2</v>
      </c>
    </row>
    <row r="104" spans="1:2" x14ac:dyDescent="0.25">
      <c r="A104" s="331" t="s">
        <v>1008</v>
      </c>
      <c r="B104">
        <v>4.8633051436367002E-2</v>
      </c>
    </row>
    <row r="105" spans="1:2" x14ac:dyDescent="0.25">
      <c r="A105" s="331" t="s">
        <v>1009</v>
      </c>
      <c r="B105">
        <v>5.0449941754112E-2</v>
      </c>
    </row>
    <row r="106" spans="1:2" x14ac:dyDescent="0.25">
      <c r="A106" s="331" t="s">
        <v>1010</v>
      </c>
      <c r="B106">
        <v>5.3509269553833998E-2</v>
      </c>
    </row>
    <row r="107" spans="1:2" x14ac:dyDescent="0.25">
      <c r="A107" s="331" t="s">
        <v>1011</v>
      </c>
      <c r="B107">
        <v>5.6281021936379003E-2</v>
      </c>
    </row>
    <row r="108" spans="1:2" x14ac:dyDescent="0.25">
      <c r="A108" s="331" t="s">
        <v>1012</v>
      </c>
      <c r="B108">
        <v>5.8723318986624001E-2</v>
      </c>
    </row>
    <row r="109" spans="1:2" x14ac:dyDescent="0.25">
      <c r="A109" s="331" t="s">
        <v>1013</v>
      </c>
      <c r="B109">
        <v>5.9453425506932001E-2</v>
      </c>
    </row>
    <row r="110" spans="1:2" x14ac:dyDescent="0.25">
      <c r="A110" s="331" t="s">
        <v>1014</v>
      </c>
      <c r="B110">
        <v>6.0774736829056E-2</v>
      </c>
    </row>
    <row r="111" spans="1:2" x14ac:dyDescent="0.25">
      <c r="A111" s="331" t="s">
        <v>1015</v>
      </c>
      <c r="B111">
        <v>6.1243791878432E-2</v>
      </c>
    </row>
    <row r="112" spans="1:2" x14ac:dyDescent="0.25">
      <c r="A112" s="331" t="s">
        <v>1016</v>
      </c>
      <c r="B112">
        <v>6.1400143561557E-2</v>
      </c>
    </row>
    <row r="113" spans="1:2" x14ac:dyDescent="0.25">
      <c r="A113" s="331" t="s">
        <v>1017</v>
      </c>
      <c r="B113">
        <v>6.2033926277081999E-2</v>
      </c>
    </row>
    <row r="114" spans="1:2" x14ac:dyDescent="0.25">
      <c r="A114" s="331" t="s">
        <v>1018</v>
      </c>
      <c r="B114">
        <v>6.3052306213151998E-2</v>
      </c>
    </row>
    <row r="115" spans="1:2" x14ac:dyDescent="0.25">
      <c r="A115" s="331" t="s">
        <v>1019</v>
      </c>
      <c r="B115">
        <v>6.4375013532447997E-2</v>
      </c>
    </row>
    <row r="116" spans="1:2" x14ac:dyDescent="0.25">
      <c r="A116" s="331" t="s">
        <v>1020</v>
      </c>
      <c r="B116">
        <v>6.4974594317288997E-2</v>
      </c>
    </row>
    <row r="117" spans="1:2" x14ac:dyDescent="0.25">
      <c r="A117" s="331" t="s">
        <v>1021</v>
      </c>
      <c r="B117">
        <v>6.5921778397649997E-2</v>
      </c>
    </row>
    <row r="118" spans="1:2" x14ac:dyDescent="0.25">
      <c r="A118" s="331" t="s">
        <v>1022</v>
      </c>
      <c r="B118">
        <v>6.6285435660632996E-2</v>
      </c>
    </row>
    <row r="119" spans="1:2" x14ac:dyDescent="0.25">
      <c r="A119" s="331" t="s">
        <v>1023</v>
      </c>
      <c r="B119">
        <v>6.7823824542810995E-2</v>
      </c>
    </row>
    <row r="120" spans="1:2" x14ac:dyDescent="0.25">
      <c r="A120" s="331" t="s">
        <v>1024</v>
      </c>
      <c r="B120">
        <v>6.9397811352843994E-2</v>
      </c>
    </row>
    <row r="121" spans="1:2" x14ac:dyDescent="0.25">
      <c r="A121" s="331" t="s">
        <v>1025</v>
      </c>
      <c r="B121">
        <v>7.1599298891133006E-2</v>
      </c>
    </row>
    <row r="122" spans="1:2" x14ac:dyDescent="0.25">
      <c r="A122" s="331" t="s">
        <v>1026</v>
      </c>
      <c r="B122">
        <v>7.2677706705545006E-2</v>
      </c>
    </row>
    <row r="123" spans="1:2" x14ac:dyDescent="0.25">
      <c r="A123" s="331" t="s">
        <v>1027</v>
      </c>
      <c r="B123">
        <v>7.2066957943338006E-2</v>
      </c>
    </row>
    <row r="124" spans="1:2" x14ac:dyDescent="0.25">
      <c r="A124" s="331" t="s">
        <v>1028</v>
      </c>
      <c r="B124">
        <v>7.0996228113365006E-2</v>
      </c>
    </row>
    <row r="125" spans="1:2" x14ac:dyDescent="0.25">
      <c r="A125" s="331" t="s">
        <v>1029</v>
      </c>
      <c r="B125">
        <v>7.0534851048427993E-2</v>
      </c>
    </row>
    <row r="126" spans="1:2" x14ac:dyDescent="0.25">
      <c r="A126" s="331" t="s">
        <v>1030</v>
      </c>
      <c r="B126">
        <v>6.9994600143343993E-2</v>
      </c>
    </row>
    <row r="127" spans="1:2" x14ac:dyDescent="0.25">
      <c r="A127" s="331" t="s">
        <v>1031</v>
      </c>
      <c r="B127">
        <v>7.0569052979112007E-2</v>
      </c>
    </row>
    <row r="128" spans="1:2" x14ac:dyDescent="0.25">
      <c r="A128" s="331" t="s">
        <v>1032</v>
      </c>
      <c r="B128">
        <v>7.0689806734383007E-2</v>
      </c>
    </row>
    <row r="129" spans="1:2" x14ac:dyDescent="0.25">
      <c r="A129" s="331" t="s">
        <v>1033</v>
      </c>
      <c r="B129">
        <v>7.1690038707232007E-2</v>
      </c>
    </row>
    <row r="130" spans="1:2" x14ac:dyDescent="0.25">
      <c r="A130" s="331" t="s">
        <v>1034</v>
      </c>
      <c r="B130">
        <v>7.0993436119023007E-2</v>
      </c>
    </row>
    <row r="131" spans="1:2" x14ac:dyDescent="0.25">
      <c r="A131" s="331" t="s">
        <v>1035</v>
      </c>
      <c r="B131">
        <v>7.2000648077727006E-2</v>
      </c>
    </row>
    <row r="132" spans="1:2" x14ac:dyDescent="0.25">
      <c r="A132" s="331" t="s">
        <v>1036</v>
      </c>
      <c r="B132">
        <v>7.3260535524338005E-2</v>
      </c>
    </row>
    <row r="133" spans="1:2" x14ac:dyDescent="0.25">
      <c r="A133" s="331" t="s">
        <v>1037</v>
      </c>
      <c r="B133">
        <v>7.4173517674015005E-2</v>
      </c>
    </row>
    <row r="134" spans="1:2" x14ac:dyDescent="0.25">
      <c r="A134" s="331" t="s">
        <v>1038</v>
      </c>
      <c r="B134">
        <v>7.5303577383746004E-2</v>
      </c>
    </row>
    <row r="135" spans="1:2" x14ac:dyDescent="0.25">
      <c r="A135" s="331" t="s">
        <v>1039</v>
      </c>
      <c r="B135">
        <v>7.5362907263503004E-2</v>
      </c>
    </row>
    <row r="136" spans="1:2" x14ac:dyDescent="0.25">
      <c r="A136" s="331" t="s">
        <v>1040</v>
      </c>
      <c r="B136">
        <v>7.5518560948043004E-2</v>
      </c>
    </row>
    <row r="137" spans="1:2" x14ac:dyDescent="0.25">
      <c r="A137" s="331" t="s">
        <v>1041</v>
      </c>
      <c r="B137">
        <v>7.6212371541911003E-2</v>
      </c>
    </row>
    <row r="138" spans="1:2" x14ac:dyDescent="0.25">
      <c r="A138" s="331" t="s">
        <v>1042</v>
      </c>
      <c r="B138">
        <v>7.7854762213311002E-2</v>
      </c>
    </row>
    <row r="139" spans="1:2" x14ac:dyDescent="0.25">
      <c r="A139" s="331" t="s">
        <v>1043</v>
      </c>
      <c r="B139">
        <v>7.8941546010748001E-2</v>
      </c>
    </row>
    <row r="140" spans="1:2" x14ac:dyDescent="0.25">
      <c r="A140" s="331" t="s">
        <v>1044</v>
      </c>
      <c r="B140">
        <v>8.0898036045568E-2</v>
      </c>
    </row>
    <row r="141" spans="1:2" x14ac:dyDescent="0.25">
      <c r="A141" s="331" t="s">
        <v>1045</v>
      </c>
      <c r="B141">
        <v>8.1940147933540999E-2</v>
      </c>
    </row>
    <row r="142" spans="1:2" x14ac:dyDescent="0.25">
      <c r="A142" s="331" t="s">
        <v>1046</v>
      </c>
      <c r="B142">
        <v>8.2991333803123998E-2</v>
      </c>
    </row>
    <row r="143" spans="1:2" x14ac:dyDescent="0.25">
      <c r="A143" s="331" t="s">
        <v>1047</v>
      </c>
      <c r="B143">
        <v>8.5024603682335997E-2</v>
      </c>
    </row>
    <row r="144" spans="1:2" x14ac:dyDescent="0.25">
      <c r="A144" s="331" t="s">
        <v>1048</v>
      </c>
      <c r="B144">
        <v>8.7554848554339995E-2</v>
      </c>
    </row>
    <row r="145" spans="1:2" x14ac:dyDescent="0.25">
      <c r="A145" s="331" t="s">
        <v>1049</v>
      </c>
      <c r="B145">
        <v>8.8580208476262995E-2</v>
      </c>
    </row>
    <row r="146" spans="1:2" x14ac:dyDescent="0.25">
      <c r="A146" s="331" t="s">
        <v>1050</v>
      </c>
      <c r="B146">
        <v>8.8527858582359994E-2</v>
      </c>
    </row>
    <row r="147" spans="1:2" x14ac:dyDescent="0.25">
      <c r="A147" s="331" t="s">
        <v>1051</v>
      </c>
      <c r="B147">
        <v>8.8612316411190994E-2</v>
      </c>
    </row>
    <row r="148" spans="1:2" x14ac:dyDescent="0.25">
      <c r="A148" s="331" t="s">
        <v>1052</v>
      </c>
      <c r="B148">
        <v>8.8384768872356995E-2</v>
      </c>
    </row>
    <row r="149" spans="1:2" x14ac:dyDescent="0.25">
      <c r="A149" s="331" t="s">
        <v>1053</v>
      </c>
      <c r="B149">
        <v>8.9348704918766994E-2</v>
      </c>
    </row>
    <row r="150" spans="1:2" x14ac:dyDescent="0.25">
      <c r="A150" s="331" t="s">
        <v>1054</v>
      </c>
      <c r="B150">
        <v>9.0313338963761994E-2</v>
      </c>
    </row>
    <row r="151" spans="1:2" x14ac:dyDescent="0.25">
      <c r="A151" s="331" t="s">
        <v>1055</v>
      </c>
      <c r="B151">
        <v>9.0548564487034994E-2</v>
      </c>
    </row>
    <row r="152" spans="1:2" x14ac:dyDescent="0.25">
      <c r="A152" s="331" t="s">
        <v>1056</v>
      </c>
      <c r="B152">
        <v>9.1305194953588006E-2</v>
      </c>
    </row>
    <row r="153" spans="1:2" x14ac:dyDescent="0.25">
      <c r="A153" s="331" t="s">
        <v>1057</v>
      </c>
      <c r="B153">
        <v>9.1781927987402007E-2</v>
      </c>
    </row>
    <row r="154" spans="1:2" x14ac:dyDescent="0.25">
      <c r="A154" s="331" t="s">
        <v>1058</v>
      </c>
      <c r="B154">
        <v>9.2198633142874006E-2</v>
      </c>
    </row>
    <row r="155" spans="1:2" x14ac:dyDescent="0.25">
      <c r="A155" s="331" t="s">
        <v>1059</v>
      </c>
      <c r="B155">
        <v>9.3207241098749005E-2</v>
      </c>
    </row>
    <row r="156" spans="1:2" x14ac:dyDescent="0.25">
      <c r="A156" s="331" t="s">
        <v>1060</v>
      </c>
      <c r="B156">
        <v>9.3572294358903005E-2</v>
      </c>
    </row>
    <row r="157" spans="1:2" x14ac:dyDescent="0.25">
      <c r="A157" s="331" t="s">
        <v>1061</v>
      </c>
      <c r="B157">
        <v>9.4162801162134005E-2</v>
      </c>
    </row>
    <row r="158" spans="1:2" x14ac:dyDescent="0.25">
      <c r="A158" s="331" t="s">
        <v>1062</v>
      </c>
      <c r="B158">
        <v>9.5823339796754003E-2</v>
      </c>
    </row>
    <row r="159" spans="1:2" x14ac:dyDescent="0.25">
      <c r="A159" s="331" t="s">
        <v>1063</v>
      </c>
      <c r="B159">
        <v>9.5969221501098004E-2</v>
      </c>
    </row>
    <row r="160" spans="1:2" x14ac:dyDescent="0.25">
      <c r="A160" s="331" t="s">
        <v>1064</v>
      </c>
      <c r="B160">
        <v>9.5812171819388003E-2</v>
      </c>
    </row>
    <row r="161" spans="1:2" x14ac:dyDescent="0.25">
      <c r="A161" s="331" t="s">
        <v>1065</v>
      </c>
      <c r="B161">
        <v>9.6141627151687004E-2</v>
      </c>
    </row>
    <row r="162" spans="1:2" x14ac:dyDescent="0.25">
      <c r="A162" s="331" t="s">
        <v>1066</v>
      </c>
      <c r="B162">
        <v>9.6888485638044003E-2</v>
      </c>
    </row>
    <row r="163" spans="1:2" x14ac:dyDescent="0.25">
      <c r="A163" s="331" t="s">
        <v>1067</v>
      </c>
      <c r="B163">
        <v>9.7428038544543002E-2</v>
      </c>
    </row>
    <row r="164" spans="1:2" x14ac:dyDescent="0.25">
      <c r="A164" s="331" t="s">
        <v>1068</v>
      </c>
      <c r="B164">
        <v>9.7853817681625002E-2</v>
      </c>
    </row>
    <row r="165" spans="1:2" x14ac:dyDescent="0.25">
      <c r="A165" s="331" t="s">
        <v>1069</v>
      </c>
      <c r="B165">
        <v>9.8827525708230002E-2</v>
      </c>
    </row>
    <row r="166" spans="1:2" x14ac:dyDescent="0.25">
      <c r="A166" s="331" t="s">
        <v>1070</v>
      </c>
      <c r="B166">
        <v>9.8818451726620002E-2</v>
      </c>
    </row>
    <row r="167" spans="1:2" x14ac:dyDescent="0.25">
      <c r="A167" s="331" t="s">
        <v>1071</v>
      </c>
      <c r="B167">
        <v>9.9860563614593001E-2</v>
      </c>
    </row>
    <row r="168" spans="1:2" x14ac:dyDescent="0.25">
      <c r="A168" s="331" t="s">
        <v>1072</v>
      </c>
      <c r="B168">
        <v>0.101502954285993</v>
      </c>
    </row>
    <row r="169" spans="1:2" x14ac:dyDescent="0.25">
      <c r="A169" s="331" t="s">
        <v>1073</v>
      </c>
      <c r="B169">
        <v>0.102180710912397</v>
      </c>
    </row>
    <row r="170" spans="1:2" x14ac:dyDescent="0.25">
      <c r="A170" s="331" t="s">
        <v>1074</v>
      </c>
      <c r="B170">
        <v>0.102572288118795</v>
      </c>
    </row>
    <row r="171" spans="1:2" x14ac:dyDescent="0.25">
      <c r="A171" s="331" t="s">
        <v>1075</v>
      </c>
      <c r="B171">
        <v>0.10338894646369</v>
      </c>
    </row>
    <row r="172" spans="1:2" x14ac:dyDescent="0.25">
      <c r="A172" s="331" t="s">
        <v>1076</v>
      </c>
      <c r="B172">
        <v>0.103144646958807</v>
      </c>
    </row>
    <row r="173" spans="1:2" x14ac:dyDescent="0.25">
      <c r="A173" s="331" t="s">
        <v>1077</v>
      </c>
      <c r="B173">
        <v>0.103283548677298</v>
      </c>
    </row>
    <row r="174" spans="1:2" x14ac:dyDescent="0.25">
      <c r="A174" s="331" t="s">
        <v>1078</v>
      </c>
      <c r="B174">
        <v>0.103640225954427</v>
      </c>
    </row>
    <row r="175" spans="1:2" x14ac:dyDescent="0.25">
      <c r="A175" s="331" t="s">
        <v>1079</v>
      </c>
      <c r="B175">
        <v>0.104361258493125</v>
      </c>
    </row>
    <row r="176" spans="1:2" x14ac:dyDescent="0.25">
      <c r="A176" s="331" t="s">
        <v>1080</v>
      </c>
      <c r="B176">
        <v>0.104221658776049</v>
      </c>
    </row>
    <row r="177" spans="1:2" x14ac:dyDescent="0.25">
      <c r="A177" s="331" t="s">
        <v>1081</v>
      </c>
      <c r="B177">
        <v>0.105455022276416</v>
      </c>
    </row>
    <row r="178" spans="1:2" x14ac:dyDescent="0.25">
      <c r="A178" s="331" t="s">
        <v>1082</v>
      </c>
      <c r="B178">
        <v>0.105149996894604</v>
      </c>
    </row>
    <row r="179" spans="1:2" x14ac:dyDescent="0.25">
      <c r="A179" s="331" t="s">
        <v>1083</v>
      </c>
      <c r="B179">
        <v>0.106019005133403</v>
      </c>
    </row>
    <row r="180" spans="1:2" x14ac:dyDescent="0.25">
      <c r="A180" s="331" t="s">
        <v>1084</v>
      </c>
      <c r="B180">
        <v>0.107775867572805</v>
      </c>
    </row>
    <row r="181" spans="1:2" x14ac:dyDescent="0.25">
      <c r="A181" s="331" t="s">
        <v>1085</v>
      </c>
      <c r="B181">
        <v>0.1087405016178</v>
      </c>
    </row>
    <row r="182" spans="1:2" x14ac:dyDescent="0.25">
      <c r="A182" s="331" t="s">
        <v>1086</v>
      </c>
      <c r="B182">
        <v>0.10932263243800699</v>
      </c>
    </row>
    <row r="183" spans="1:2" x14ac:dyDescent="0.25">
      <c r="A183" s="331" t="s">
        <v>1087</v>
      </c>
      <c r="B183">
        <v>0.10975608955952899</v>
      </c>
    </row>
    <row r="184" spans="1:2" x14ac:dyDescent="0.25">
      <c r="A184" s="331" t="s">
        <v>1088</v>
      </c>
      <c r="B184">
        <v>0.11016441873197599</v>
      </c>
    </row>
    <row r="185" spans="1:2" x14ac:dyDescent="0.25">
      <c r="A185" s="331" t="s">
        <v>1089</v>
      </c>
      <c r="B185">
        <v>0.11087707528764899</v>
      </c>
    </row>
    <row r="186" spans="1:2" x14ac:dyDescent="0.25">
      <c r="A186" s="331" t="s">
        <v>1090</v>
      </c>
      <c r="B186">
        <v>0.11231216037919101</v>
      </c>
    </row>
    <row r="187" spans="1:2" x14ac:dyDescent="0.25">
      <c r="A187" s="331" t="s">
        <v>1091</v>
      </c>
      <c r="B187">
        <v>0.11259764180061101</v>
      </c>
    </row>
    <row r="188" spans="1:2" x14ac:dyDescent="0.25">
      <c r="A188" s="331" t="s">
        <v>1092</v>
      </c>
      <c r="B188">
        <v>0.11321397455150201</v>
      </c>
    </row>
    <row r="189" spans="1:2" x14ac:dyDescent="0.25">
      <c r="A189" s="331" t="s">
        <v>1093</v>
      </c>
      <c r="B189">
        <v>0.11321188055574601</v>
      </c>
    </row>
    <row r="190" spans="1:2" x14ac:dyDescent="0.25">
      <c r="A190" s="331" t="s">
        <v>1094</v>
      </c>
      <c r="B190">
        <v>0.11323770650340501</v>
      </c>
    </row>
    <row r="191" spans="1:2" x14ac:dyDescent="0.25">
      <c r="A191" s="331" t="s">
        <v>1095</v>
      </c>
      <c r="B191">
        <v>0.11420094455123</v>
      </c>
    </row>
    <row r="192" spans="1:2" x14ac:dyDescent="0.25">
      <c r="A192" s="331" t="s">
        <v>1096</v>
      </c>
      <c r="B192">
        <v>0.115784703341458</v>
      </c>
    </row>
    <row r="193" spans="1:2" x14ac:dyDescent="0.25">
      <c r="A193" s="331" t="s">
        <v>1097</v>
      </c>
      <c r="B193">
        <v>0.116366136163079</v>
      </c>
    </row>
    <row r="194" spans="1:2" x14ac:dyDescent="0.25">
      <c r="A194" s="331" t="s">
        <v>1098</v>
      </c>
      <c r="B194">
        <v>0.117592519677592</v>
      </c>
    </row>
    <row r="195" spans="1:2" x14ac:dyDescent="0.25">
      <c r="A195" s="331" t="s">
        <v>1099</v>
      </c>
      <c r="B195">
        <v>0.117922673008477</v>
      </c>
    </row>
    <row r="196" spans="1:2" x14ac:dyDescent="0.25">
      <c r="A196" s="331" t="s">
        <v>1100</v>
      </c>
      <c r="B196">
        <v>0.117242822386317</v>
      </c>
    </row>
    <row r="197" spans="1:2" x14ac:dyDescent="0.25">
      <c r="A197" s="331" t="s">
        <v>1101</v>
      </c>
      <c r="B197">
        <v>0.118094380660481</v>
      </c>
    </row>
    <row r="198" spans="1:2" x14ac:dyDescent="0.25">
      <c r="A198" s="331" t="s">
        <v>1102</v>
      </c>
      <c r="B198">
        <v>0.118171858503458</v>
      </c>
    </row>
    <row r="199" spans="1:2" x14ac:dyDescent="0.25">
      <c r="A199" s="331" t="s">
        <v>1103</v>
      </c>
      <c r="B199">
        <v>0.119492471826997</v>
      </c>
    </row>
    <row r="200" spans="1:2" x14ac:dyDescent="0.25">
      <c r="A200" s="331" t="s">
        <v>1104</v>
      </c>
      <c r="B200">
        <v>0.120665109450436</v>
      </c>
    </row>
    <row r="201" spans="1:2" x14ac:dyDescent="0.25">
      <c r="A201" s="331" t="s">
        <v>1105</v>
      </c>
      <c r="B201">
        <v>0.122569249591353</v>
      </c>
    </row>
    <row r="202" spans="1:2" x14ac:dyDescent="0.25">
      <c r="A202" s="331" t="s">
        <v>1106</v>
      </c>
      <c r="B202">
        <v>0.123602985496301</v>
      </c>
    </row>
    <row r="203" spans="1:2" x14ac:dyDescent="0.25">
      <c r="A203" s="331" t="s">
        <v>1107</v>
      </c>
      <c r="B203">
        <v>0.124826577016473</v>
      </c>
    </row>
    <row r="204" spans="1:2" x14ac:dyDescent="0.25">
      <c r="A204" s="331" t="s">
        <v>1108</v>
      </c>
      <c r="B204">
        <v>0.12710624039632501</v>
      </c>
    </row>
    <row r="205" spans="1:2" x14ac:dyDescent="0.25">
      <c r="A205" s="331" t="s">
        <v>1109</v>
      </c>
      <c r="B205">
        <v>0.12862787731245401</v>
      </c>
    </row>
    <row r="206" spans="1:2" x14ac:dyDescent="0.25">
      <c r="A206" s="331" t="s">
        <v>1110</v>
      </c>
      <c r="B206">
        <v>0.12934890985115099</v>
      </c>
    </row>
    <row r="207" spans="1:2" x14ac:dyDescent="0.25">
      <c r="A207" s="331" t="s">
        <v>1111</v>
      </c>
      <c r="B207">
        <v>0.13112112825943201</v>
      </c>
    </row>
    <row r="208" spans="1:2" x14ac:dyDescent="0.25">
      <c r="A208" s="331" t="s">
        <v>1112</v>
      </c>
      <c r="B208">
        <v>0.13252061542311899</v>
      </c>
    </row>
    <row r="209" spans="1:2" x14ac:dyDescent="0.25">
      <c r="A209" s="331" t="s">
        <v>1113</v>
      </c>
      <c r="B209">
        <v>0.13360739922055601</v>
      </c>
    </row>
    <row r="210" spans="1:2" x14ac:dyDescent="0.25">
      <c r="A210" s="331" t="s">
        <v>1114</v>
      </c>
      <c r="B210">
        <v>0.13548571341381399</v>
      </c>
    </row>
    <row r="211" spans="1:2" x14ac:dyDescent="0.25">
      <c r="A211" s="331" t="s">
        <v>1115</v>
      </c>
      <c r="B211">
        <v>0.13693685247282</v>
      </c>
    </row>
    <row r="212" spans="1:2" x14ac:dyDescent="0.25">
      <c r="A212" s="331" t="s">
        <v>1116</v>
      </c>
      <c r="B212">
        <v>0.13759715913459</v>
      </c>
    </row>
    <row r="213" spans="1:2" x14ac:dyDescent="0.25">
      <c r="A213" s="331" t="s">
        <v>1117</v>
      </c>
      <c r="B213">
        <v>0.139116004056377</v>
      </c>
    </row>
    <row r="214" spans="1:2" x14ac:dyDescent="0.25">
      <c r="A214" s="331" t="s">
        <v>1118</v>
      </c>
      <c r="B214">
        <v>0.140714420816898</v>
      </c>
    </row>
    <row r="215" spans="1:2" x14ac:dyDescent="0.25">
      <c r="A215" s="331" t="s">
        <v>1119</v>
      </c>
      <c r="B215">
        <v>0.14209506201878</v>
      </c>
    </row>
    <row r="216" spans="1:2" x14ac:dyDescent="0.25">
      <c r="A216" s="331" t="s">
        <v>1120</v>
      </c>
      <c r="B216">
        <v>0.144215581721165</v>
      </c>
    </row>
    <row r="217" spans="1:2" x14ac:dyDescent="0.25">
      <c r="A217" s="331" t="s">
        <v>1121</v>
      </c>
      <c r="B217">
        <v>0.145372863375725</v>
      </c>
    </row>
    <row r="218" spans="1:2" x14ac:dyDescent="0.25">
      <c r="A218" s="331" t="s">
        <v>1122</v>
      </c>
      <c r="B218">
        <v>0.14690217827629401</v>
      </c>
    </row>
    <row r="219" spans="1:2" x14ac:dyDescent="0.25">
      <c r="A219" s="331" t="s">
        <v>1123</v>
      </c>
      <c r="B219">
        <v>0.148614368806231</v>
      </c>
    </row>
    <row r="220" spans="1:2" x14ac:dyDescent="0.25">
      <c r="A220" s="331" t="s">
        <v>1124</v>
      </c>
      <c r="B220">
        <v>0.14962088276634999</v>
      </c>
    </row>
    <row r="221" spans="1:2" x14ac:dyDescent="0.25">
      <c r="A221" s="331" t="s">
        <v>1125</v>
      </c>
      <c r="B221">
        <v>0.15178398038244301</v>
      </c>
    </row>
    <row r="222" spans="1:2" x14ac:dyDescent="0.25">
      <c r="A222" s="331" t="s">
        <v>1126</v>
      </c>
      <c r="B222">
        <v>0.154775602319383</v>
      </c>
    </row>
    <row r="223" spans="1:2" x14ac:dyDescent="0.25">
      <c r="A223" s="331" t="s">
        <v>1127</v>
      </c>
      <c r="B223">
        <v>0.15653106876161399</v>
      </c>
    </row>
    <row r="224" spans="1:2" x14ac:dyDescent="0.25">
      <c r="A224" s="331" t="s">
        <v>1128</v>
      </c>
      <c r="B224">
        <v>0.156850054115133</v>
      </c>
    </row>
    <row r="225" spans="1:2" x14ac:dyDescent="0.25">
      <c r="A225" s="331" t="s">
        <v>1129</v>
      </c>
      <c r="B225">
        <v>0.158525250720045</v>
      </c>
    </row>
    <row r="226" spans="1:2" x14ac:dyDescent="0.25">
      <c r="A226" s="331" t="s">
        <v>1130</v>
      </c>
      <c r="B226">
        <v>0.16173115822269599</v>
      </c>
    </row>
    <row r="227" spans="1:2" x14ac:dyDescent="0.25">
      <c r="A227" s="331" t="s">
        <v>1131</v>
      </c>
      <c r="B227">
        <v>0.167321428893007</v>
      </c>
    </row>
    <row r="228" spans="1:2" x14ac:dyDescent="0.25">
      <c r="A228" s="331" t="s">
        <v>1132</v>
      </c>
      <c r="B228">
        <v>0.17319020099888399</v>
      </c>
    </row>
    <row r="229" spans="1:2" x14ac:dyDescent="0.25">
      <c r="A229" s="331" t="s">
        <v>1133</v>
      </c>
      <c r="B229">
        <v>0.178375632489673</v>
      </c>
    </row>
    <row r="230" spans="1:2" x14ac:dyDescent="0.25">
      <c r="A230" s="331" t="s">
        <v>1134</v>
      </c>
      <c r="B230">
        <v>0.18182095350711</v>
      </c>
    </row>
    <row r="231" spans="1:2" x14ac:dyDescent="0.25">
      <c r="A231" s="331" t="s">
        <v>1135</v>
      </c>
      <c r="B231">
        <v>0.185439378173721</v>
      </c>
    </row>
    <row r="232" spans="1:2" x14ac:dyDescent="0.25">
      <c r="A232" s="331" t="s">
        <v>1136</v>
      </c>
      <c r="B232">
        <v>0.18468484170292501</v>
      </c>
    </row>
    <row r="233" spans="1:2" x14ac:dyDescent="0.25">
      <c r="A233" s="331" t="s">
        <v>1137</v>
      </c>
      <c r="B233">
        <v>0.18723951652541701</v>
      </c>
    </row>
    <row r="234" spans="1:2" x14ac:dyDescent="0.25">
      <c r="A234" s="331" t="s">
        <v>1138</v>
      </c>
      <c r="B234">
        <v>0.188271856433194</v>
      </c>
    </row>
    <row r="235" spans="1:2" x14ac:dyDescent="0.25">
      <c r="A235" s="331" t="s">
        <v>1139</v>
      </c>
      <c r="B235">
        <v>0.19235724215342501</v>
      </c>
    </row>
    <row r="236" spans="1:2" x14ac:dyDescent="0.25">
      <c r="A236" s="331" t="s">
        <v>1140</v>
      </c>
      <c r="B236">
        <v>0.19462503955732499</v>
      </c>
    </row>
    <row r="237" spans="1:2" x14ac:dyDescent="0.25">
      <c r="A237" s="331" t="s">
        <v>1141</v>
      </c>
      <c r="B237">
        <v>0.200180410298366</v>
      </c>
    </row>
    <row r="238" spans="1:2" x14ac:dyDescent="0.25">
      <c r="A238" s="331" t="s">
        <v>1142</v>
      </c>
      <c r="B238">
        <v>0.205256256011251</v>
      </c>
    </row>
    <row r="239" spans="1:2" x14ac:dyDescent="0.25">
      <c r="A239" s="331" t="s">
        <v>1143</v>
      </c>
      <c r="B239">
        <v>0.21200171434036599</v>
      </c>
    </row>
    <row r="240" spans="1:2" x14ac:dyDescent="0.25">
      <c r="A240" s="331" t="s">
        <v>1144</v>
      </c>
      <c r="B240">
        <v>0.217758108673997</v>
      </c>
    </row>
    <row r="241" spans="1:2" x14ac:dyDescent="0.25">
      <c r="A241" s="331" t="s">
        <v>1145</v>
      </c>
      <c r="B241">
        <v>0.220339307442733</v>
      </c>
    </row>
    <row r="242" spans="1:2" x14ac:dyDescent="0.25">
      <c r="A242" s="331" t="s">
        <v>1146</v>
      </c>
      <c r="B242">
        <v>0.222638514782975</v>
      </c>
    </row>
    <row r="243" spans="1:2" x14ac:dyDescent="0.25">
      <c r="A243" s="331" t="s">
        <v>1147</v>
      </c>
      <c r="B243">
        <v>0.22475414849526201</v>
      </c>
    </row>
    <row r="244" spans="1:2" x14ac:dyDescent="0.25">
      <c r="A244" s="331" t="s">
        <v>1148</v>
      </c>
      <c r="B244">
        <v>0.22542981112591101</v>
      </c>
    </row>
    <row r="245" spans="1:2" x14ac:dyDescent="0.25">
      <c r="A245" s="331" t="s">
        <v>1149</v>
      </c>
      <c r="B245">
        <v>0.228916314059885</v>
      </c>
    </row>
    <row r="246" spans="1:2" x14ac:dyDescent="0.25">
      <c r="A246" s="331" t="s">
        <v>1150</v>
      </c>
      <c r="B246">
        <v>0.238538224559351</v>
      </c>
    </row>
    <row r="247" spans="1:2" x14ac:dyDescent="0.25">
      <c r="A247" s="331" t="s">
        <v>1151</v>
      </c>
      <c r="B247">
        <v>0.24125972104374899</v>
      </c>
    </row>
    <row r="248" spans="1:2" x14ac:dyDescent="0.25">
      <c r="A248" s="331" t="s">
        <v>1152</v>
      </c>
      <c r="B248">
        <v>0.245909089620966</v>
      </c>
    </row>
    <row r="249" spans="1:2" x14ac:dyDescent="0.25">
      <c r="A249" s="331" t="s">
        <v>1153</v>
      </c>
      <c r="B249">
        <v>0.25295468734179399</v>
      </c>
    </row>
    <row r="250" spans="1:2" x14ac:dyDescent="0.25">
      <c r="A250" s="331" t="s">
        <v>1154</v>
      </c>
      <c r="B250">
        <v>0.25716850480173498</v>
      </c>
    </row>
    <row r="251" spans="1:2" x14ac:dyDescent="0.25">
      <c r="A251" s="331" t="s">
        <v>1155</v>
      </c>
      <c r="B251">
        <v>0.26422596849851399</v>
      </c>
    </row>
    <row r="252" spans="1:2" x14ac:dyDescent="0.25">
      <c r="A252" s="331" t="s">
        <v>1156</v>
      </c>
      <c r="B252">
        <v>0.27086044505255302</v>
      </c>
    </row>
    <row r="253" spans="1:2" x14ac:dyDescent="0.25">
      <c r="A253" s="331" t="s">
        <v>1157</v>
      </c>
      <c r="B253">
        <v>0.27581623500875302</v>
      </c>
    </row>
    <row r="254" spans="1:2" x14ac:dyDescent="0.25">
      <c r="A254" s="331" t="s">
        <v>1158</v>
      </c>
      <c r="B254">
        <v>0.27784810889079498</v>
      </c>
    </row>
    <row r="255" spans="1:2" x14ac:dyDescent="0.25">
      <c r="A255" s="331" t="s">
        <v>1159</v>
      </c>
      <c r="B255">
        <v>0.27950445953390202</v>
      </c>
    </row>
    <row r="256" spans="1:2" x14ac:dyDescent="0.25">
      <c r="A256" s="331" t="s">
        <v>1160</v>
      </c>
      <c r="B256">
        <v>0.279507949526829</v>
      </c>
    </row>
    <row r="257" spans="1:2" x14ac:dyDescent="0.25">
      <c r="A257" s="331" t="s">
        <v>1161</v>
      </c>
      <c r="B257">
        <v>0.28328691386807803</v>
      </c>
    </row>
    <row r="258" spans="1:2" x14ac:dyDescent="0.25">
      <c r="A258" s="331" t="s">
        <v>1162</v>
      </c>
      <c r="B258">
        <v>0.28604191428457298</v>
      </c>
    </row>
    <row r="259" spans="1:2" x14ac:dyDescent="0.25">
      <c r="A259" s="331" t="s">
        <v>1163</v>
      </c>
      <c r="B259">
        <v>0.28770943290504702</v>
      </c>
    </row>
    <row r="260" spans="1:2" x14ac:dyDescent="0.25">
      <c r="A260" s="331" t="s">
        <v>1164</v>
      </c>
      <c r="B260">
        <v>0.28961147905020801</v>
      </c>
    </row>
    <row r="261" spans="1:2" x14ac:dyDescent="0.25">
      <c r="A261" s="331" t="s">
        <v>1165</v>
      </c>
      <c r="B261">
        <v>0.29624176761273502</v>
      </c>
    </row>
    <row r="262" spans="1:2" x14ac:dyDescent="0.25">
      <c r="A262" s="331" t="s">
        <v>1166</v>
      </c>
      <c r="B262">
        <v>0.303088435736729</v>
      </c>
    </row>
    <row r="263" spans="1:2" x14ac:dyDescent="0.25">
      <c r="A263" s="331" t="s">
        <v>1167</v>
      </c>
      <c r="B263">
        <v>0.30947233079861702</v>
      </c>
    </row>
    <row r="264" spans="1:2" x14ac:dyDescent="0.25">
      <c r="A264" s="331" t="s">
        <v>1168</v>
      </c>
      <c r="B264">
        <v>0.31513868331473299</v>
      </c>
    </row>
    <row r="265" spans="1:2" x14ac:dyDescent="0.25">
      <c r="A265" s="331" t="s">
        <v>1169</v>
      </c>
      <c r="B265">
        <v>0.31908656331364399</v>
      </c>
    </row>
    <row r="266" spans="1:2" x14ac:dyDescent="0.25">
      <c r="A266" s="331" t="s">
        <v>1170</v>
      </c>
      <c r="B266">
        <v>0.32711075505117498</v>
      </c>
    </row>
    <row r="267" spans="1:2" x14ac:dyDescent="0.25">
      <c r="A267" s="331" t="s">
        <v>1171</v>
      </c>
      <c r="B267">
        <v>0.33563331777866801</v>
      </c>
    </row>
    <row r="268" spans="1:2" x14ac:dyDescent="0.25">
      <c r="A268" s="331" t="s">
        <v>1172</v>
      </c>
      <c r="B268">
        <v>0.34048999193574297</v>
      </c>
    </row>
    <row r="269" spans="1:2" x14ac:dyDescent="0.25">
      <c r="A269" s="331" t="s">
        <v>1173</v>
      </c>
      <c r="B269">
        <v>0.34636225403454701</v>
      </c>
    </row>
    <row r="270" spans="1:2" x14ac:dyDescent="0.25">
      <c r="A270" s="331" t="s">
        <v>1174</v>
      </c>
      <c r="B270">
        <v>0.35195252470485699</v>
      </c>
    </row>
    <row r="271" spans="1:2" x14ac:dyDescent="0.25">
      <c r="A271" s="331" t="s">
        <v>1175</v>
      </c>
      <c r="B271">
        <v>0.36052534333049702</v>
      </c>
    </row>
    <row r="272" spans="1:2" x14ac:dyDescent="0.25">
      <c r="A272" s="331" t="s">
        <v>1176</v>
      </c>
      <c r="B272">
        <v>0.36422403783442697</v>
      </c>
    </row>
    <row r="273" spans="1:2" x14ac:dyDescent="0.25">
      <c r="A273" s="331" t="s">
        <v>1177</v>
      </c>
      <c r="B273">
        <v>0.37243668919001099</v>
      </c>
    </row>
    <row r="274" spans="1:2" x14ac:dyDescent="0.25">
      <c r="A274" s="331" t="s">
        <v>1178</v>
      </c>
      <c r="B274">
        <v>0.38654044860620401</v>
      </c>
    </row>
    <row r="275" spans="1:2" x14ac:dyDescent="0.25">
      <c r="A275" s="331" t="s">
        <v>1179</v>
      </c>
      <c r="B275">
        <v>0.40204578918183997</v>
      </c>
    </row>
    <row r="276" spans="1:2" x14ac:dyDescent="0.25">
      <c r="A276" s="331" t="s">
        <v>1180</v>
      </c>
      <c r="B276">
        <v>0.43058695133803798</v>
      </c>
    </row>
    <row r="277" spans="1:2" x14ac:dyDescent="0.25">
      <c r="A277" s="331" t="s">
        <v>1181</v>
      </c>
      <c r="B277">
        <v>0.449431517146133</v>
      </c>
    </row>
    <row r="278" spans="1:2" x14ac:dyDescent="0.25">
      <c r="A278" s="331" t="s">
        <v>1182</v>
      </c>
      <c r="B278">
        <v>0.46333913895983397</v>
      </c>
    </row>
    <row r="279" spans="1:2" x14ac:dyDescent="0.25">
      <c r="A279" s="331" t="s">
        <v>1183</v>
      </c>
      <c r="B279">
        <v>0.46802480346349101</v>
      </c>
    </row>
    <row r="280" spans="1:2" x14ac:dyDescent="0.25">
      <c r="A280" s="331" t="s">
        <v>1184</v>
      </c>
      <c r="B280">
        <v>0.46650805253746003</v>
      </c>
    </row>
    <row r="281" spans="1:2" x14ac:dyDescent="0.25">
      <c r="A281" s="331" t="s">
        <v>1185</v>
      </c>
      <c r="B281">
        <v>0.46713834526005799</v>
      </c>
    </row>
    <row r="282" spans="1:2" x14ac:dyDescent="0.25">
      <c r="A282" s="331" t="s">
        <v>1186</v>
      </c>
      <c r="B282">
        <v>0.46599921156871799</v>
      </c>
    </row>
    <row r="283" spans="1:2" x14ac:dyDescent="0.25">
      <c r="A283" s="331" t="s">
        <v>1187</v>
      </c>
      <c r="B283">
        <v>0.46667347820219501</v>
      </c>
    </row>
    <row r="284" spans="1:2" x14ac:dyDescent="0.25">
      <c r="A284" s="331" t="s">
        <v>1188</v>
      </c>
      <c r="B284">
        <v>0.468798883894678</v>
      </c>
    </row>
    <row r="285" spans="1:2" x14ac:dyDescent="0.25">
      <c r="A285" s="331" t="s">
        <v>1189</v>
      </c>
      <c r="B285">
        <v>0.47379725176458598</v>
      </c>
    </row>
    <row r="286" spans="1:2" x14ac:dyDescent="0.25">
      <c r="A286" s="331" t="s">
        <v>1190</v>
      </c>
      <c r="B286">
        <v>0.48070953175560599</v>
      </c>
    </row>
    <row r="287" spans="1:2" x14ac:dyDescent="0.25">
      <c r="A287" s="331" t="s">
        <v>1191</v>
      </c>
      <c r="B287">
        <v>0.49610877654626501</v>
      </c>
    </row>
    <row r="288" spans="1:2" x14ac:dyDescent="0.25">
      <c r="A288" s="331" t="s">
        <v>1192</v>
      </c>
      <c r="B288">
        <v>0.50413366628238099</v>
      </c>
    </row>
    <row r="289" spans="1:2" x14ac:dyDescent="0.25">
      <c r="A289" s="331" t="s">
        <v>1193</v>
      </c>
      <c r="B289">
        <v>0.51572044279969298</v>
      </c>
    </row>
    <row r="290" spans="1:2" x14ac:dyDescent="0.25">
      <c r="A290" s="331" t="s">
        <v>1194</v>
      </c>
      <c r="B290">
        <v>0.52881838625435296</v>
      </c>
    </row>
    <row r="291" spans="1:2" x14ac:dyDescent="0.25">
      <c r="A291" s="331" t="s">
        <v>1195</v>
      </c>
      <c r="B291">
        <v>0.52741680509490896</v>
      </c>
    </row>
    <row r="292" spans="1:2" x14ac:dyDescent="0.25">
      <c r="A292" s="331" t="s">
        <v>1196</v>
      </c>
      <c r="B292">
        <v>0.52813713963502196</v>
      </c>
    </row>
    <row r="293" spans="1:2" x14ac:dyDescent="0.25">
      <c r="A293" s="331" t="s">
        <v>1197</v>
      </c>
      <c r="B293">
        <v>0.53033932517189697</v>
      </c>
    </row>
    <row r="294" spans="1:2" x14ac:dyDescent="0.25">
      <c r="A294" s="331" t="s">
        <v>1198</v>
      </c>
      <c r="B294">
        <v>0.54130907093973202</v>
      </c>
    </row>
    <row r="295" spans="1:2" x14ac:dyDescent="0.25">
      <c r="A295" s="331" t="s">
        <v>1199</v>
      </c>
      <c r="B295">
        <v>0.54889561756423</v>
      </c>
    </row>
    <row r="296" spans="1:2" x14ac:dyDescent="0.25">
      <c r="A296" s="331" t="s">
        <v>1200</v>
      </c>
      <c r="B296">
        <v>0.55516643685528599</v>
      </c>
    </row>
    <row r="297" spans="1:2" x14ac:dyDescent="0.25">
      <c r="A297" s="331" t="s">
        <v>1201</v>
      </c>
      <c r="B297">
        <v>0.57348610772717501</v>
      </c>
    </row>
    <row r="298" spans="1:2" x14ac:dyDescent="0.25">
      <c r="A298" s="331" t="s">
        <v>1202</v>
      </c>
      <c r="B298">
        <v>0.58403496034802704</v>
      </c>
    </row>
    <row r="299" spans="1:2" x14ac:dyDescent="0.25">
      <c r="A299" s="331" t="s">
        <v>1203</v>
      </c>
      <c r="B299">
        <v>0.60790720996661596</v>
      </c>
    </row>
    <row r="300" spans="1:2" x14ac:dyDescent="0.25">
      <c r="A300" s="331" t="s">
        <v>1204</v>
      </c>
      <c r="B300">
        <v>0.61901027346425896</v>
      </c>
    </row>
    <row r="301" spans="1:2" x14ac:dyDescent="0.25">
      <c r="A301" s="331" t="s">
        <v>1205</v>
      </c>
      <c r="B301">
        <v>0.632334368460582</v>
      </c>
    </row>
    <row r="302" spans="1:2" x14ac:dyDescent="0.25">
      <c r="A302" s="331" t="s">
        <v>1206</v>
      </c>
      <c r="B302">
        <v>0.64288252308284799</v>
      </c>
    </row>
    <row r="303" spans="1:2" x14ac:dyDescent="0.25">
      <c r="A303" s="331" t="s">
        <v>1207</v>
      </c>
      <c r="B303">
        <v>0.65120964620643396</v>
      </c>
    </row>
    <row r="304" spans="1:2" x14ac:dyDescent="0.25">
      <c r="A304" s="331" t="s">
        <v>1208</v>
      </c>
      <c r="B304">
        <v>0.66286831657804002</v>
      </c>
    </row>
    <row r="305" spans="1:2" x14ac:dyDescent="0.25">
      <c r="A305" s="331" t="s">
        <v>1209</v>
      </c>
      <c r="B305">
        <v>0.67730222932511797</v>
      </c>
    </row>
    <row r="306" spans="1:2" x14ac:dyDescent="0.25">
      <c r="A306" s="331" t="s">
        <v>1210</v>
      </c>
      <c r="B306">
        <v>0.68674056619662904</v>
      </c>
    </row>
    <row r="307" spans="1:2" x14ac:dyDescent="0.25">
      <c r="A307" s="331" t="s">
        <v>1211</v>
      </c>
      <c r="B307">
        <v>0.70339551044238702</v>
      </c>
    </row>
    <row r="308" spans="1:2" x14ac:dyDescent="0.25">
      <c r="A308" s="331" t="s">
        <v>1212</v>
      </c>
      <c r="B308">
        <v>0.71505348281540704</v>
      </c>
    </row>
    <row r="309" spans="1:2" x14ac:dyDescent="0.25">
      <c r="A309" s="331" t="s">
        <v>1213</v>
      </c>
      <c r="B309">
        <v>0.73170912505975005</v>
      </c>
    </row>
    <row r="310" spans="1:2" x14ac:dyDescent="0.25">
      <c r="A310" s="331" t="s">
        <v>1214</v>
      </c>
      <c r="B310">
        <v>0.73948133930795901</v>
      </c>
    </row>
    <row r="311" spans="1:2" x14ac:dyDescent="0.25">
      <c r="A311" s="331" t="s">
        <v>1215</v>
      </c>
      <c r="B311">
        <v>0.75502576780437702</v>
      </c>
    </row>
    <row r="312" spans="1:2" x14ac:dyDescent="0.25">
      <c r="A312" s="331" t="s">
        <v>1216</v>
      </c>
      <c r="B312">
        <v>0.783894989295703</v>
      </c>
    </row>
    <row r="313" spans="1:2" x14ac:dyDescent="0.25">
      <c r="A313" s="331" t="s">
        <v>1217</v>
      </c>
      <c r="B313">
        <v>0.81109739016514104</v>
      </c>
    </row>
    <row r="314" spans="1:2" x14ac:dyDescent="0.25">
      <c r="A314" s="331" t="s">
        <v>1218</v>
      </c>
      <c r="B314">
        <v>0.82109063591203002</v>
      </c>
    </row>
    <row r="315" spans="1:2" x14ac:dyDescent="0.25">
      <c r="A315" s="331" t="s">
        <v>1219</v>
      </c>
      <c r="B315">
        <v>0.82941845703420103</v>
      </c>
    </row>
    <row r="316" spans="1:2" x14ac:dyDescent="0.25">
      <c r="A316" s="331" t="s">
        <v>1220</v>
      </c>
      <c r="B316">
        <v>0.83608015553307002</v>
      </c>
    </row>
    <row r="317" spans="1:2" x14ac:dyDescent="0.25">
      <c r="A317" s="331" t="s">
        <v>1221</v>
      </c>
      <c r="B317">
        <v>0.84995915940477096</v>
      </c>
    </row>
    <row r="318" spans="1:2" x14ac:dyDescent="0.25">
      <c r="A318" s="331" t="s">
        <v>1222</v>
      </c>
      <c r="B318">
        <v>0.86883513514920796</v>
      </c>
    </row>
    <row r="319" spans="1:2" x14ac:dyDescent="0.25">
      <c r="A319" s="331" t="s">
        <v>1223</v>
      </c>
      <c r="B319">
        <v>0.88771041289506003</v>
      </c>
    </row>
    <row r="320" spans="1:2" x14ac:dyDescent="0.25">
      <c r="A320" s="331" t="s">
        <v>1224</v>
      </c>
      <c r="B320">
        <v>0.89992399214204299</v>
      </c>
    </row>
    <row r="321" spans="1:2" x14ac:dyDescent="0.25">
      <c r="A321" s="331" t="s">
        <v>1225</v>
      </c>
      <c r="B321">
        <v>0.91952169842376397</v>
      </c>
    </row>
    <row r="322" spans="1:2" x14ac:dyDescent="0.25">
      <c r="A322" s="331" t="s">
        <v>1226</v>
      </c>
      <c r="B322">
        <v>0.94650213574305098</v>
      </c>
    </row>
    <row r="323" spans="1:2" x14ac:dyDescent="0.25">
      <c r="A323" s="331" t="s">
        <v>1227</v>
      </c>
      <c r="B323">
        <v>0.97259541686032003</v>
      </c>
    </row>
    <row r="324" spans="1:2" x14ac:dyDescent="0.25">
      <c r="A324" s="331" t="s">
        <v>1228</v>
      </c>
      <c r="B324">
        <v>0.99591275760353204</v>
      </c>
    </row>
    <row r="325" spans="1:2" x14ac:dyDescent="0.25">
      <c r="A325" s="331" t="s">
        <v>1229</v>
      </c>
      <c r="B325">
        <v>1.02211632249729</v>
      </c>
    </row>
    <row r="326" spans="1:2" x14ac:dyDescent="0.25">
      <c r="A326" s="331" t="s">
        <v>1230</v>
      </c>
      <c r="B326">
        <v>1.0499301701275201</v>
      </c>
    </row>
    <row r="327" spans="1:2" x14ac:dyDescent="0.25">
      <c r="A327" s="331" t="s">
        <v>1231</v>
      </c>
      <c r="B327">
        <v>1.06936105474734</v>
      </c>
    </row>
    <row r="328" spans="1:2" x14ac:dyDescent="0.25">
      <c r="A328" s="331" t="s">
        <v>1232</v>
      </c>
      <c r="B328">
        <v>1.08290711329381</v>
      </c>
    </row>
    <row r="329" spans="1:2" x14ac:dyDescent="0.25">
      <c r="A329" s="331" t="s">
        <v>1233</v>
      </c>
      <c r="B329">
        <v>1.0907344694302601</v>
      </c>
    </row>
    <row r="330" spans="1:2" x14ac:dyDescent="0.25">
      <c r="A330" s="331" t="s">
        <v>1234</v>
      </c>
      <c r="B330">
        <v>1.10428052797674</v>
      </c>
    </row>
    <row r="331" spans="1:2" x14ac:dyDescent="0.25">
      <c r="A331" s="331" t="s">
        <v>1235</v>
      </c>
      <c r="B331">
        <v>1.12165720275978</v>
      </c>
    </row>
    <row r="332" spans="1:2" x14ac:dyDescent="0.25">
      <c r="A332" s="331" t="s">
        <v>1236</v>
      </c>
      <c r="B332">
        <v>1.1380350415671401</v>
      </c>
    </row>
    <row r="333" spans="1:2" x14ac:dyDescent="0.25">
      <c r="A333" s="331" t="s">
        <v>1237</v>
      </c>
      <c r="B333">
        <v>1.1589093872615199</v>
      </c>
    </row>
    <row r="334" spans="1:2" x14ac:dyDescent="0.25">
      <c r="A334" s="331" t="s">
        <v>1238</v>
      </c>
      <c r="B334">
        <v>1.18411341818102</v>
      </c>
    </row>
    <row r="335" spans="1:2" x14ac:dyDescent="0.25">
      <c r="A335" s="331" t="s">
        <v>1239</v>
      </c>
      <c r="B335">
        <v>1.2113723569358701</v>
      </c>
    </row>
    <row r="336" spans="1:2" x14ac:dyDescent="0.25">
      <c r="A336" s="331" t="s">
        <v>1240</v>
      </c>
      <c r="B336">
        <v>1.2426280355906101</v>
      </c>
    </row>
    <row r="337" spans="1:2" x14ac:dyDescent="0.25">
      <c r="A337" s="331" t="s">
        <v>1241</v>
      </c>
      <c r="B337">
        <v>1.275438157095</v>
      </c>
    </row>
    <row r="338" spans="1:2" x14ac:dyDescent="0.25">
      <c r="A338" s="331" t="s">
        <v>1242</v>
      </c>
      <c r="B338">
        <v>1.3039185933742601</v>
      </c>
    </row>
    <row r="339" spans="1:2" x14ac:dyDescent="0.25">
      <c r="A339" s="331" t="s">
        <v>1243</v>
      </c>
      <c r="B339">
        <v>1.3210733046071499</v>
      </c>
    </row>
    <row r="340" spans="1:2" x14ac:dyDescent="0.25">
      <c r="A340" s="331" t="s">
        <v>1244</v>
      </c>
      <c r="B340">
        <v>1.3369513764273799</v>
      </c>
    </row>
    <row r="341" spans="1:2" x14ac:dyDescent="0.25">
      <c r="A341" s="331" t="s">
        <v>1245</v>
      </c>
      <c r="B341">
        <v>1.3582138093352401</v>
      </c>
    </row>
    <row r="342" spans="1:2" x14ac:dyDescent="0.25">
      <c r="A342" s="331" t="s">
        <v>1246</v>
      </c>
      <c r="B342">
        <v>1.38325171659141</v>
      </c>
    </row>
    <row r="343" spans="1:2" x14ac:dyDescent="0.25">
      <c r="A343" s="331" t="s">
        <v>1247</v>
      </c>
      <c r="B343">
        <v>1.3996846972870201</v>
      </c>
    </row>
    <row r="344" spans="1:2" x14ac:dyDescent="0.25">
      <c r="A344" s="331" t="s">
        <v>1248</v>
      </c>
      <c r="B344">
        <v>1.4115094913219399</v>
      </c>
    </row>
    <row r="345" spans="1:2" x14ac:dyDescent="0.25">
      <c r="A345" s="331" t="s">
        <v>1249</v>
      </c>
      <c r="B345">
        <v>1.4263328872796599</v>
      </c>
    </row>
    <row r="346" spans="1:2" x14ac:dyDescent="0.25">
      <c r="A346" s="331" t="s">
        <v>1250</v>
      </c>
      <c r="B346">
        <v>1.44320979507557</v>
      </c>
    </row>
    <row r="347" spans="1:2" x14ac:dyDescent="0.25">
      <c r="A347" s="331" t="s">
        <v>1251</v>
      </c>
      <c r="B347">
        <v>1.4760199165799499</v>
      </c>
    </row>
    <row r="348" spans="1:2" x14ac:dyDescent="0.25">
      <c r="A348" s="331" t="s">
        <v>1252</v>
      </c>
      <c r="B348">
        <v>1.5212104389932299</v>
      </c>
    </row>
    <row r="349" spans="1:2" x14ac:dyDescent="0.25">
      <c r="A349" s="331" t="s">
        <v>1253</v>
      </c>
      <c r="B349">
        <v>1.5595724412457199</v>
      </c>
    </row>
    <row r="350" spans="1:2" x14ac:dyDescent="0.25">
      <c r="A350" s="331" t="s">
        <v>1254</v>
      </c>
      <c r="B350">
        <v>1.5707313446302</v>
      </c>
    </row>
    <row r="351" spans="1:2" x14ac:dyDescent="0.25">
      <c r="A351" s="331" t="s">
        <v>1255</v>
      </c>
      <c r="B351">
        <v>1.58294492387718</v>
      </c>
    </row>
    <row r="352" spans="1:2" x14ac:dyDescent="0.25">
      <c r="A352" s="331" t="s">
        <v>1256</v>
      </c>
      <c r="B352">
        <v>1.5818344081278399</v>
      </c>
    </row>
    <row r="353" spans="1:2" x14ac:dyDescent="0.25">
      <c r="A353" s="331" t="s">
        <v>1257</v>
      </c>
      <c r="B353">
        <v>1.5948813976857701</v>
      </c>
    </row>
    <row r="354" spans="1:2" x14ac:dyDescent="0.25">
      <c r="A354" s="331" t="s">
        <v>1258</v>
      </c>
      <c r="B354">
        <v>1.6211959443546</v>
      </c>
    </row>
    <row r="355" spans="1:2" x14ac:dyDescent="0.25">
      <c r="A355" s="331" t="s">
        <v>1259</v>
      </c>
      <c r="B355">
        <v>1.6382396738124201</v>
      </c>
    </row>
    <row r="356" spans="1:2" x14ac:dyDescent="0.25">
      <c r="A356" s="331" t="s">
        <v>1260</v>
      </c>
      <c r="B356">
        <v>1.6463448333858499</v>
      </c>
    </row>
    <row r="357" spans="1:2" x14ac:dyDescent="0.25">
      <c r="A357" s="331" t="s">
        <v>1261</v>
      </c>
      <c r="B357">
        <v>1.66916240714193</v>
      </c>
    </row>
    <row r="358" spans="1:2" x14ac:dyDescent="0.25">
      <c r="A358" s="331" t="s">
        <v>1262</v>
      </c>
      <c r="B358">
        <v>1.69148021391088</v>
      </c>
    </row>
    <row r="359" spans="1:2" x14ac:dyDescent="0.25">
      <c r="A359" s="331" t="s">
        <v>1263</v>
      </c>
      <c r="B359">
        <v>1.7215695369294499</v>
      </c>
    </row>
    <row r="360" spans="1:2" x14ac:dyDescent="0.25">
      <c r="A360" s="331" t="s">
        <v>1264</v>
      </c>
      <c r="B360">
        <v>1.75576797762015</v>
      </c>
    </row>
    <row r="361" spans="1:2" x14ac:dyDescent="0.25">
      <c r="A361" s="331" t="s">
        <v>1265</v>
      </c>
      <c r="B361">
        <v>1.7804177976628599</v>
      </c>
    </row>
    <row r="362" spans="1:2" x14ac:dyDescent="0.25">
      <c r="A362" s="331" t="s">
        <v>1266</v>
      </c>
      <c r="B362">
        <v>1.8090085177186199</v>
      </c>
    </row>
    <row r="363" spans="1:2" x14ac:dyDescent="0.25">
      <c r="A363" s="331" t="s">
        <v>1267</v>
      </c>
      <c r="B363">
        <v>1.83104852105058</v>
      </c>
    </row>
    <row r="364" spans="1:2" x14ac:dyDescent="0.25">
      <c r="A364" s="331" t="s">
        <v>1268</v>
      </c>
      <c r="B364">
        <v>1.8379328810981901</v>
      </c>
    </row>
    <row r="365" spans="1:2" x14ac:dyDescent="0.25">
      <c r="A365" s="331" t="s">
        <v>1269</v>
      </c>
      <c r="B365">
        <v>1.8581957800317701</v>
      </c>
    </row>
    <row r="366" spans="1:2" x14ac:dyDescent="0.25">
      <c r="A366" s="331" t="s">
        <v>1270</v>
      </c>
      <c r="B366">
        <v>1.86874463265263</v>
      </c>
    </row>
    <row r="367" spans="1:2" x14ac:dyDescent="0.25">
      <c r="A367" s="331" t="s">
        <v>1271</v>
      </c>
      <c r="B367">
        <v>1.9068288314681401</v>
      </c>
    </row>
    <row r="368" spans="1:2" x14ac:dyDescent="0.25">
      <c r="A368" s="331" t="s">
        <v>1272</v>
      </c>
      <c r="B368">
        <v>1.94735602533249</v>
      </c>
    </row>
    <row r="369" spans="1:2" x14ac:dyDescent="0.25">
      <c r="A369" s="331" t="s">
        <v>1273</v>
      </c>
      <c r="B369">
        <v>1.9908811231210399</v>
      </c>
    </row>
    <row r="370" spans="1:2" x14ac:dyDescent="0.25">
      <c r="A370" s="331" t="s">
        <v>1274</v>
      </c>
      <c r="B370">
        <v>2.0506723799433</v>
      </c>
    </row>
    <row r="371" spans="1:2" x14ac:dyDescent="0.25">
      <c r="A371" s="331" t="s">
        <v>1275</v>
      </c>
      <c r="B371">
        <v>2.1143500928889498</v>
      </c>
    </row>
    <row r="372" spans="1:2" x14ac:dyDescent="0.25">
      <c r="A372" s="331" t="s">
        <v>1276</v>
      </c>
      <c r="B372">
        <v>2.1738635462742302</v>
      </c>
    </row>
    <row r="373" spans="1:2" x14ac:dyDescent="0.25">
      <c r="A373" s="331" t="s">
        <v>1277</v>
      </c>
      <c r="B373">
        <v>2.2720168053489802</v>
      </c>
    </row>
    <row r="374" spans="1:2" x14ac:dyDescent="0.25">
      <c r="A374" s="331" t="s">
        <v>1278</v>
      </c>
      <c r="B374">
        <v>2.3139323183996501</v>
      </c>
    </row>
    <row r="375" spans="1:2" x14ac:dyDescent="0.25">
      <c r="A375" s="331" t="s">
        <v>1279</v>
      </c>
      <c r="B375">
        <v>2.3004414017414199</v>
      </c>
    </row>
    <row r="376" spans="1:2" x14ac:dyDescent="0.25">
      <c r="A376" s="331" t="s">
        <v>1280</v>
      </c>
      <c r="B376">
        <v>2.2912808683068899</v>
      </c>
    </row>
    <row r="377" spans="1:2" x14ac:dyDescent="0.25">
      <c r="A377" s="331" t="s">
        <v>1281</v>
      </c>
      <c r="B377">
        <v>2.3116003051258902</v>
      </c>
    </row>
    <row r="378" spans="1:2" x14ac:dyDescent="0.25">
      <c r="A378" s="331" t="s">
        <v>1282</v>
      </c>
      <c r="B378">
        <v>2.3316419385079099</v>
      </c>
    </row>
    <row r="379" spans="1:2" x14ac:dyDescent="0.25">
      <c r="A379" s="331" t="s">
        <v>1283</v>
      </c>
      <c r="B379">
        <v>2.3547924575892201</v>
      </c>
    </row>
    <row r="380" spans="1:2" x14ac:dyDescent="0.25">
      <c r="A380" s="331" t="s">
        <v>1284</v>
      </c>
      <c r="B380">
        <v>2.3845488352825601</v>
      </c>
    </row>
    <row r="381" spans="1:2" x14ac:dyDescent="0.25">
      <c r="A381" s="331" t="s">
        <v>1285</v>
      </c>
      <c r="B381">
        <v>2.4596632550496702</v>
      </c>
    </row>
    <row r="382" spans="1:2" x14ac:dyDescent="0.25">
      <c r="A382" s="331" t="s">
        <v>1286</v>
      </c>
      <c r="B382">
        <v>2.5371641319801901</v>
      </c>
    </row>
    <row r="383" spans="1:2" x14ac:dyDescent="0.25">
      <c r="A383" s="331" t="s">
        <v>1287</v>
      </c>
      <c r="B383">
        <v>2.5932364523395401</v>
      </c>
    </row>
    <row r="384" spans="1:2" x14ac:dyDescent="0.25">
      <c r="A384" s="331" t="s">
        <v>1288</v>
      </c>
      <c r="B384">
        <v>2.66390880910929</v>
      </c>
    </row>
    <row r="385" spans="1:2" x14ac:dyDescent="0.25">
      <c r="A385" s="331" t="s">
        <v>1289</v>
      </c>
      <c r="B385">
        <v>2.64469988803963</v>
      </c>
    </row>
    <row r="386" spans="1:2" x14ac:dyDescent="0.25">
      <c r="A386" s="331" t="s">
        <v>1290</v>
      </c>
      <c r="B386">
        <v>2.6253799851948898</v>
      </c>
    </row>
    <row r="387" spans="1:2" x14ac:dyDescent="0.25">
      <c r="A387" s="331" t="s">
        <v>1291</v>
      </c>
      <c r="B387">
        <v>2.62499189798142</v>
      </c>
    </row>
    <row r="388" spans="1:2" x14ac:dyDescent="0.25">
      <c r="A388" s="331" t="s">
        <v>1292</v>
      </c>
      <c r="B388">
        <v>2.6617436174974398</v>
      </c>
    </row>
    <row r="389" spans="1:2" x14ac:dyDescent="0.25">
      <c r="A389" s="331" t="s">
        <v>1293</v>
      </c>
      <c r="B389">
        <v>2.6997168345378801</v>
      </c>
    </row>
    <row r="390" spans="1:2" x14ac:dyDescent="0.25">
      <c r="A390" s="331" t="s">
        <v>1294</v>
      </c>
      <c r="B390">
        <v>2.7552893879100999</v>
      </c>
    </row>
    <row r="391" spans="1:2" x14ac:dyDescent="0.25">
      <c r="A391" s="331" t="s">
        <v>1295</v>
      </c>
      <c r="B391">
        <v>2.8149689649587</v>
      </c>
    </row>
    <row r="392" spans="1:2" x14ac:dyDescent="0.25">
      <c r="A392" s="331" t="s">
        <v>1296</v>
      </c>
      <c r="B392">
        <v>2.8840317369905599</v>
      </c>
    </row>
    <row r="393" spans="1:2" x14ac:dyDescent="0.25">
      <c r="A393" s="331" t="s">
        <v>1297</v>
      </c>
      <c r="B393">
        <v>2.9782992379405</v>
      </c>
    </row>
    <row r="394" spans="1:2" x14ac:dyDescent="0.25">
      <c r="A394" s="331" t="s">
        <v>1298</v>
      </c>
      <c r="B394">
        <v>3.03881222530004</v>
      </c>
    </row>
    <row r="395" spans="1:2" x14ac:dyDescent="0.25">
      <c r="A395" s="331" t="s">
        <v>1299</v>
      </c>
      <c r="B395">
        <v>3.12114325244139</v>
      </c>
    </row>
    <row r="396" spans="1:2" x14ac:dyDescent="0.25">
      <c r="A396" s="331" t="s">
        <v>1300</v>
      </c>
      <c r="B396">
        <v>3.1914833618845</v>
      </c>
    </row>
    <row r="397" spans="1:2" x14ac:dyDescent="0.25">
      <c r="A397" s="331" t="s">
        <v>1301</v>
      </c>
      <c r="B397">
        <v>3.2457778798468802</v>
      </c>
    </row>
    <row r="398" spans="1:2" x14ac:dyDescent="0.25">
      <c r="A398" s="331" t="s">
        <v>1302</v>
      </c>
      <c r="B398">
        <v>3.2768122929500598</v>
      </c>
    </row>
    <row r="399" spans="1:2" x14ac:dyDescent="0.25">
      <c r="A399" s="331" t="s">
        <v>1303</v>
      </c>
      <c r="B399">
        <v>3.3246670759637298</v>
      </c>
    </row>
    <row r="400" spans="1:2" x14ac:dyDescent="0.25">
      <c r="A400" s="331" t="s">
        <v>1304</v>
      </c>
      <c r="B400">
        <v>3.33438321627222</v>
      </c>
    </row>
    <row r="401" spans="1:2" x14ac:dyDescent="0.25">
      <c r="A401" s="331" t="s">
        <v>1305</v>
      </c>
      <c r="B401">
        <v>3.3749655520248099</v>
      </c>
    </row>
    <row r="402" spans="1:2" x14ac:dyDescent="0.25">
      <c r="A402" s="331" t="s">
        <v>1306</v>
      </c>
      <c r="B402">
        <v>3.4385322831953902</v>
      </c>
    </row>
    <row r="403" spans="1:2" x14ac:dyDescent="0.25">
      <c r="A403" s="331" t="s">
        <v>1307</v>
      </c>
      <c r="B403">
        <v>3.51109202814001</v>
      </c>
    </row>
    <row r="404" spans="1:2" x14ac:dyDescent="0.25">
      <c r="A404" s="331" t="s">
        <v>1308</v>
      </c>
      <c r="B404">
        <v>3.5768239509224302</v>
      </c>
    </row>
    <row r="405" spans="1:2" x14ac:dyDescent="0.25">
      <c r="A405" s="331" t="s">
        <v>1309</v>
      </c>
      <c r="B405">
        <v>3.6843038670950299</v>
      </c>
    </row>
    <row r="406" spans="1:2" x14ac:dyDescent="0.25">
      <c r="A406" s="331" t="s">
        <v>1310</v>
      </c>
      <c r="B406">
        <v>3.8328665840059499</v>
      </c>
    </row>
    <row r="407" spans="1:2" x14ac:dyDescent="0.25">
      <c r="A407" s="331" t="s">
        <v>1311</v>
      </c>
      <c r="B407">
        <v>3.9437883312030602</v>
      </c>
    </row>
    <row r="408" spans="1:2" x14ac:dyDescent="0.25">
      <c r="A408" s="331" t="s">
        <v>1312</v>
      </c>
      <c r="B408">
        <v>4.0980690525254104</v>
      </c>
    </row>
    <row r="409" spans="1:2" x14ac:dyDescent="0.25">
      <c r="A409" s="331" t="s">
        <v>1313</v>
      </c>
      <c r="B409">
        <v>4.1688530890688202</v>
      </c>
    </row>
    <row r="410" spans="1:2" x14ac:dyDescent="0.25">
      <c r="A410" s="331" t="s">
        <v>1314</v>
      </c>
      <c r="B410">
        <v>4.2687827545433601</v>
      </c>
    </row>
    <row r="411" spans="1:2" x14ac:dyDescent="0.25">
      <c r="A411" s="331" t="s">
        <v>1315</v>
      </c>
      <c r="B411">
        <v>4.3306282212023897</v>
      </c>
    </row>
    <row r="412" spans="1:2" x14ac:dyDescent="0.25">
      <c r="A412" s="331" t="s">
        <v>1316</v>
      </c>
      <c r="B412">
        <v>4.3229669887292603</v>
      </c>
    </row>
    <row r="413" spans="1:2" x14ac:dyDescent="0.25">
      <c r="A413" s="331" t="s">
        <v>1317</v>
      </c>
      <c r="B413">
        <v>4.3535567767335497</v>
      </c>
    </row>
    <row r="414" spans="1:2" x14ac:dyDescent="0.25">
      <c r="A414" s="331" t="s">
        <v>1318</v>
      </c>
      <c r="B414">
        <v>4.4216758546779804</v>
      </c>
    </row>
    <row r="415" spans="1:2" x14ac:dyDescent="0.25">
      <c r="A415" s="331" t="s">
        <v>1319</v>
      </c>
      <c r="B415">
        <v>4.4829657144630399</v>
      </c>
    </row>
    <row r="416" spans="1:2" x14ac:dyDescent="0.25">
      <c r="A416" s="331" t="s">
        <v>1320</v>
      </c>
      <c r="B416">
        <v>4.5827843981625103</v>
      </c>
    </row>
    <row r="417" spans="1:2" x14ac:dyDescent="0.25">
      <c r="A417" s="331" t="s">
        <v>1321</v>
      </c>
      <c r="B417">
        <v>4.7126191150290904</v>
      </c>
    </row>
    <row r="418" spans="1:2" x14ac:dyDescent="0.25">
      <c r="A418" s="331" t="s">
        <v>1322</v>
      </c>
      <c r="B418">
        <v>4.8692779175318304</v>
      </c>
    </row>
    <row r="419" spans="1:2" x14ac:dyDescent="0.25">
      <c r="A419" s="331" t="s">
        <v>1323</v>
      </c>
      <c r="B419">
        <v>4.9901943064729997</v>
      </c>
    </row>
    <row r="420" spans="1:2" x14ac:dyDescent="0.25">
      <c r="A420" s="331" t="s">
        <v>1324</v>
      </c>
      <c r="B420">
        <v>5.11660115228677</v>
      </c>
    </row>
    <row r="421" spans="1:2" x14ac:dyDescent="0.25">
      <c r="A421" s="331" t="s">
        <v>1325</v>
      </c>
      <c r="B421">
        <v>5.2062451106071599</v>
      </c>
    </row>
    <row r="422" spans="1:2" x14ac:dyDescent="0.25">
      <c r="A422" s="331" t="s">
        <v>1326</v>
      </c>
      <c r="B422">
        <v>5.2779428272988298</v>
      </c>
    </row>
    <row r="423" spans="1:2" x14ac:dyDescent="0.25">
      <c r="A423" s="331" t="s">
        <v>1327</v>
      </c>
      <c r="B423">
        <v>5.3597315095393396</v>
      </c>
    </row>
    <row r="424" spans="1:2" x14ac:dyDescent="0.25">
      <c r="A424" s="331" t="s">
        <v>1328</v>
      </c>
      <c r="B424">
        <v>5.4337389035500401</v>
      </c>
    </row>
    <row r="425" spans="1:2" x14ac:dyDescent="0.25">
      <c r="A425" s="331" t="s">
        <v>1329</v>
      </c>
      <c r="B425">
        <v>5.5095108379845703</v>
      </c>
    </row>
    <row r="426" spans="1:2" x14ac:dyDescent="0.25">
      <c r="A426" s="331" t="s">
        <v>1330</v>
      </c>
      <c r="B426">
        <v>5.5979493527480004</v>
      </c>
    </row>
    <row r="427" spans="1:2" x14ac:dyDescent="0.25">
      <c r="A427" s="331" t="s">
        <v>1331</v>
      </c>
      <c r="B427">
        <v>5.6976842766172302</v>
      </c>
    </row>
    <row r="428" spans="1:2" x14ac:dyDescent="0.25">
      <c r="A428" s="331" t="s">
        <v>1332</v>
      </c>
      <c r="B428">
        <v>5.7799413159085304</v>
      </c>
    </row>
    <row r="429" spans="1:2" x14ac:dyDescent="0.25">
      <c r="A429" s="331" t="s">
        <v>1333</v>
      </c>
      <c r="B429">
        <v>5.9708188010609504</v>
      </c>
    </row>
    <row r="430" spans="1:2" x14ac:dyDescent="0.25">
      <c r="A430" s="331" t="s">
        <v>1334</v>
      </c>
      <c r="B430">
        <v>6.18991218102878</v>
      </c>
    </row>
    <row r="431" spans="1:2" x14ac:dyDescent="0.25">
      <c r="A431" s="331" t="s">
        <v>1335</v>
      </c>
      <c r="B431">
        <v>6.3693878592890103</v>
      </c>
    </row>
    <row r="432" spans="1:2" x14ac:dyDescent="0.25">
      <c r="A432" s="331" t="s">
        <v>1336</v>
      </c>
      <c r="B432">
        <v>6.5485836401165098</v>
      </c>
    </row>
    <row r="433" spans="1:2" x14ac:dyDescent="0.25">
      <c r="A433" s="331" t="s">
        <v>1337</v>
      </c>
      <c r="B433">
        <v>6.6765672647346497</v>
      </c>
    </row>
    <row r="434" spans="1:2" x14ac:dyDescent="0.25">
      <c r="A434" s="331" t="s">
        <v>1338</v>
      </c>
      <c r="B434">
        <v>6.8071265041328504</v>
      </c>
    </row>
    <row r="435" spans="1:2" x14ac:dyDescent="0.25">
      <c r="A435" s="331" t="s">
        <v>1339</v>
      </c>
      <c r="B435">
        <v>6.8994647369928002</v>
      </c>
    </row>
    <row r="436" spans="1:2" x14ac:dyDescent="0.25">
      <c r="A436" s="331" t="s">
        <v>1340</v>
      </c>
      <c r="B436">
        <v>7.00894302311535</v>
      </c>
    </row>
    <row r="437" spans="1:2" x14ac:dyDescent="0.25">
      <c r="A437" s="331" t="s">
        <v>1341</v>
      </c>
      <c r="B437">
        <v>7.1757060531400496</v>
      </c>
    </row>
    <row r="438" spans="1:2" x14ac:dyDescent="0.25">
      <c r="A438" s="331" t="s">
        <v>1342</v>
      </c>
      <c r="B438">
        <v>7.3139502569632899</v>
      </c>
    </row>
    <row r="439" spans="1:2" x14ac:dyDescent="0.25">
      <c r="A439" s="331" t="s">
        <v>1343</v>
      </c>
      <c r="B439">
        <v>7.4625653237681098</v>
      </c>
    </row>
    <row r="440" spans="1:2" x14ac:dyDescent="0.25">
      <c r="A440" s="331" t="s">
        <v>1344</v>
      </c>
      <c r="B440">
        <v>7.6507757563257899</v>
      </c>
    </row>
    <row r="441" spans="1:2" x14ac:dyDescent="0.25">
      <c r="A441" s="331" t="s">
        <v>1345</v>
      </c>
      <c r="B441">
        <v>7.8805883005692996</v>
      </c>
    </row>
    <row r="442" spans="1:2" x14ac:dyDescent="0.25">
      <c r="A442" s="331" t="s">
        <v>1346</v>
      </c>
      <c r="B442">
        <v>8.1495292495120601</v>
      </c>
    </row>
    <row r="443" spans="1:2" x14ac:dyDescent="0.25">
      <c r="A443" s="331" t="s">
        <v>1347</v>
      </c>
      <c r="B443">
        <v>8.3556810377083508</v>
      </c>
    </row>
    <row r="444" spans="1:2" x14ac:dyDescent="0.25">
      <c r="A444" s="331" t="s">
        <v>1348</v>
      </c>
      <c r="B444">
        <v>8.5896648214981006</v>
      </c>
    </row>
    <row r="445" spans="1:2" x14ac:dyDescent="0.25">
      <c r="A445" s="331" t="s">
        <v>1349</v>
      </c>
      <c r="B445">
        <v>8.7790255557244805</v>
      </c>
    </row>
    <row r="446" spans="1:2" x14ac:dyDescent="0.25">
      <c r="A446" s="331" t="s">
        <v>1350</v>
      </c>
      <c r="B446">
        <v>8.9179565901557307</v>
      </c>
    </row>
    <row r="447" spans="1:2" x14ac:dyDescent="0.25">
      <c r="A447" s="331" t="s">
        <v>1351</v>
      </c>
      <c r="B447">
        <v>9.0800360496725308</v>
      </c>
    </row>
    <row r="448" spans="1:2" x14ac:dyDescent="0.25">
      <c r="A448" s="331" t="s">
        <v>1352</v>
      </c>
      <c r="B448">
        <v>9.1957516511540405</v>
      </c>
    </row>
    <row r="449" spans="1:2" x14ac:dyDescent="0.25">
      <c r="A449" s="331" t="s">
        <v>1353</v>
      </c>
      <c r="B449">
        <v>9.3294176822557695</v>
      </c>
    </row>
    <row r="450" spans="1:2" x14ac:dyDescent="0.25">
      <c r="A450" s="331" t="s">
        <v>1354</v>
      </c>
      <c r="B450">
        <v>9.4533452370942701</v>
      </c>
    </row>
    <row r="451" spans="1:2" x14ac:dyDescent="0.25">
      <c r="A451" s="331" t="s">
        <v>1355</v>
      </c>
      <c r="B451">
        <v>9.5687488332081099</v>
      </c>
    </row>
    <row r="452" spans="1:2" x14ac:dyDescent="0.25">
      <c r="A452" s="331" t="s">
        <v>1356</v>
      </c>
      <c r="B452">
        <v>9.7030018811201408</v>
      </c>
    </row>
    <row r="453" spans="1:2" x14ac:dyDescent="0.25">
      <c r="A453" s="331" t="s">
        <v>1357</v>
      </c>
      <c r="B453">
        <v>10.042521655022201</v>
      </c>
    </row>
    <row r="454" spans="1:2" x14ac:dyDescent="0.25">
      <c r="A454" s="331" t="s">
        <v>1358</v>
      </c>
      <c r="B454">
        <v>10.3784767501487</v>
      </c>
    </row>
    <row r="455" spans="1:2" x14ac:dyDescent="0.25">
      <c r="A455" s="331" t="s">
        <v>1359</v>
      </c>
      <c r="B455">
        <v>10.6188437310018</v>
      </c>
    </row>
    <row r="456" spans="1:2" x14ac:dyDescent="0.25">
      <c r="A456" s="331" t="s">
        <v>1360</v>
      </c>
      <c r="B456">
        <v>10.9219265827498</v>
      </c>
    </row>
    <row r="457" spans="1:2" x14ac:dyDescent="0.25">
      <c r="A457" s="331" t="s">
        <v>1361</v>
      </c>
      <c r="B457">
        <v>11.176371497071401</v>
      </c>
    </row>
    <row r="458" spans="1:2" x14ac:dyDescent="0.25">
      <c r="A458" s="331" t="s">
        <v>1362</v>
      </c>
      <c r="B458">
        <v>11.4272245106726</v>
      </c>
    </row>
    <row r="459" spans="1:2" x14ac:dyDescent="0.25">
      <c r="A459" s="331" t="s">
        <v>1363</v>
      </c>
      <c r="B459">
        <v>11.6557220255813</v>
      </c>
    </row>
    <row r="460" spans="1:2" x14ac:dyDescent="0.25">
      <c r="A460" s="331" t="s">
        <v>1364</v>
      </c>
      <c r="B460">
        <v>11.7435323416179</v>
      </c>
    </row>
    <row r="461" spans="1:2" x14ac:dyDescent="0.25">
      <c r="A461" s="331" t="s">
        <v>1365</v>
      </c>
      <c r="B461">
        <v>11.841012730056301</v>
      </c>
    </row>
    <row r="462" spans="1:2" x14ac:dyDescent="0.25">
      <c r="A462" s="331" t="s">
        <v>1366</v>
      </c>
      <c r="B462">
        <v>11.9416648240667</v>
      </c>
    </row>
    <row r="463" spans="1:2" x14ac:dyDescent="0.25">
      <c r="A463" s="331" t="s">
        <v>1367</v>
      </c>
      <c r="B463">
        <v>12.0286368438023</v>
      </c>
    </row>
    <row r="464" spans="1:2" x14ac:dyDescent="0.25">
      <c r="A464" s="331" t="s">
        <v>1368</v>
      </c>
      <c r="B464">
        <v>12.141734950588599</v>
      </c>
    </row>
    <row r="465" spans="1:2" x14ac:dyDescent="0.25">
      <c r="A465" s="331" t="s">
        <v>1369</v>
      </c>
      <c r="B465">
        <v>12.535185585190099</v>
      </c>
    </row>
    <row r="466" spans="1:2" x14ac:dyDescent="0.25">
      <c r="A466" s="331" t="s">
        <v>1370</v>
      </c>
      <c r="B466">
        <v>12.943539187588</v>
      </c>
    </row>
    <row r="467" spans="1:2" x14ac:dyDescent="0.25">
      <c r="A467" s="331" t="s">
        <v>1371</v>
      </c>
      <c r="B467">
        <v>13.1867198007387</v>
      </c>
    </row>
    <row r="468" spans="1:2" x14ac:dyDescent="0.25">
      <c r="A468" s="331" t="s">
        <v>1372</v>
      </c>
      <c r="B468">
        <v>13.442925067492601</v>
      </c>
    </row>
    <row r="469" spans="1:2" x14ac:dyDescent="0.25">
      <c r="A469" s="331" t="s">
        <v>1373</v>
      </c>
      <c r="B469">
        <v>13.659109189356601</v>
      </c>
    </row>
    <row r="470" spans="1:2" x14ac:dyDescent="0.25">
      <c r="A470" s="331" t="s">
        <v>1374</v>
      </c>
      <c r="B470">
        <v>13.8706872185556</v>
      </c>
    </row>
    <row r="471" spans="1:2" x14ac:dyDescent="0.25">
      <c r="A471" s="331" t="s">
        <v>1375</v>
      </c>
      <c r="B471">
        <v>14.041533540304799</v>
      </c>
    </row>
    <row r="472" spans="1:2" x14ac:dyDescent="0.25">
      <c r="A472" s="331" t="s">
        <v>1376</v>
      </c>
      <c r="B472">
        <v>14.218328205998599</v>
      </c>
    </row>
    <row r="473" spans="1:2" x14ac:dyDescent="0.25">
      <c r="A473" s="331" t="s">
        <v>1377</v>
      </c>
      <c r="B473">
        <v>14.3785879832033</v>
      </c>
    </row>
    <row r="474" spans="1:2" x14ac:dyDescent="0.25">
      <c r="A474" s="331" t="s">
        <v>1378</v>
      </c>
      <c r="B474">
        <v>14.532294251689899</v>
      </c>
    </row>
    <row r="475" spans="1:2" x14ac:dyDescent="0.25">
      <c r="A475" s="331" t="s">
        <v>1379</v>
      </c>
      <c r="B475">
        <v>14.7197948196862</v>
      </c>
    </row>
    <row r="476" spans="1:2" x14ac:dyDescent="0.25">
      <c r="A476" s="331" t="s">
        <v>1380</v>
      </c>
      <c r="B476">
        <v>14.8867316513587</v>
      </c>
    </row>
    <row r="477" spans="1:2" x14ac:dyDescent="0.25">
      <c r="A477" s="331" t="s">
        <v>1381</v>
      </c>
      <c r="B477">
        <v>15.356210385875499</v>
      </c>
    </row>
    <row r="478" spans="1:2" x14ac:dyDescent="0.25">
      <c r="A478" s="331" t="s">
        <v>1382</v>
      </c>
      <c r="B478">
        <v>15.922248150698101</v>
      </c>
    </row>
    <row r="479" spans="1:2" x14ac:dyDescent="0.25">
      <c r="A479" s="331" t="s">
        <v>1383</v>
      </c>
      <c r="B479">
        <v>16.2749028619799</v>
      </c>
    </row>
    <row r="480" spans="1:2" x14ac:dyDescent="0.25">
      <c r="A480" s="331" t="s">
        <v>1384</v>
      </c>
      <c r="B480">
        <v>16.661396544680802</v>
      </c>
    </row>
    <row r="481" spans="1:2" x14ac:dyDescent="0.25">
      <c r="A481" s="331" t="s">
        <v>1385</v>
      </c>
      <c r="B481">
        <v>16.919439641710099</v>
      </c>
    </row>
    <row r="482" spans="1:2" x14ac:dyDescent="0.25">
      <c r="A482" s="331" t="s">
        <v>1386</v>
      </c>
      <c r="B482">
        <v>17.072870898754001</v>
      </c>
    </row>
    <row r="483" spans="1:2" x14ac:dyDescent="0.25">
      <c r="A483" s="331" t="s">
        <v>1387</v>
      </c>
      <c r="B483">
        <v>17.228932912466199</v>
      </c>
    </row>
    <row r="484" spans="1:2" x14ac:dyDescent="0.25">
      <c r="A484" s="331" t="s">
        <v>1388</v>
      </c>
      <c r="B484">
        <v>17.397501664831299</v>
      </c>
    </row>
    <row r="485" spans="1:2" x14ac:dyDescent="0.25">
      <c r="A485" s="331" t="s">
        <v>1389</v>
      </c>
      <c r="B485">
        <v>17.587467563831201</v>
      </c>
    </row>
    <row r="486" spans="1:2" x14ac:dyDescent="0.25">
      <c r="A486" s="331" t="s">
        <v>1390</v>
      </c>
      <c r="B486">
        <v>17.783977199569101</v>
      </c>
    </row>
    <row r="487" spans="1:2" x14ac:dyDescent="0.25">
      <c r="A487" s="331" t="s">
        <v>1391</v>
      </c>
      <c r="B487">
        <v>17.982338625553901</v>
      </c>
    </row>
    <row r="488" spans="1:2" x14ac:dyDescent="0.25">
      <c r="A488" s="331" t="s">
        <v>1392</v>
      </c>
      <c r="B488">
        <v>18.250513870048501</v>
      </c>
    </row>
    <row r="489" spans="1:2" x14ac:dyDescent="0.25">
      <c r="A489" s="331" t="s">
        <v>1393</v>
      </c>
      <c r="B489">
        <v>18.5879989780742</v>
      </c>
    </row>
    <row r="490" spans="1:2" x14ac:dyDescent="0.25">
      <c r="A490" s="331" t="s">
        <v>1394</v>
      </c>
      <c r="B490">
        <v>19.243717695142202</v>
      </c>
    </row>
    <row r="491" spans="1:2" x14ac:dyDescent="0.25">
      <c r="A491" s="331" t="s">
        <v>1395</v>
      </c>
      <c r="B491">
        <v>19.7476775597768</v>
      </c>
    </row>
    <row r="492" spans="1:2" x14ac:dyDescent="0.25">
      <c r="A492" s="331" t="s">
        <v>1396</v>
      </c>
      <c r="B492">
        <v>20.189435280475301</v>
      </c>
    </row>
    <row r="493" spans="1:2" x14ac:dyDescent="0.25">
      <c r="A493" s="331" t="s">
        <v>1397</v>
      </c>
      <c r="B493">
        <v>20.524015318388599</v>
      </c>
    </row>
    <row r="494" spans="1:2" x14ac:dyDescent="0.25">
      <c r="A494" s="331" t="s">
        <v>1398</v>
      </c>
      <c r="B494">
        <v>20.772204769388001</v>
      </c>
    </row>
    <row r="495" spans="1:2" x14ac:dyDescent="0.25">
      <c r="A495" s="331" t="s">
        <v>1399</v>
      </c>
      <c r="B495">
        <v>20.934032251415498</v>
      </c>
    </row>
    <row r="496" spans="1:2" x14ac:dyDescent="0.25">
      <c r="A496" s="331" t="s">
        <v>1400</v>
      </c>
      <c r="B496">
        <v>21.067290651343399</v>
      </c>
    </row>
    <row r="497" spans="1:2" x14ac:dyDescent="0.25">
      <c r="A497" s="331" t="s">
        <v>1401</v>
      </c>
      <c r="B497">
        <v>21.244887317411798</v>
      </c>
    </row>
    <row r="498" spans="1:2" x14ac:dyDescent="0.25">
      <c r="A498" s="331" t="s">
        <v>1402</v>
      </c>
      <c r="B498">
        <v>21.433546563059799</v>
      </c>
    </row>
    <row r="499" spans="1:2" x14ac:dyDescent="0.25">
      <c r="A499" s="331" t="s">
        <v>1403</v>
      </c>
      <c r="B499">
        <v>21.603692094229299</v>
      </c>
    </row>
    <row r="500" spans="1:2" x14ac:dyDescent="0.25">
      <c r="A500" s="331" t="s">
        <v>1404</v>
      </c>
      <c r="B500">
        <v>21.803446027391999</v>
      </c>
    </row>
    <row r="501" spans="1:2" x14ac:dyDescent="0.25">
      <c r="A501" s="331" t="s">
        <v>1405</v>
      </c>
      <c r="B501">
        <v>22.351620612417499</v>
      </c>
    </row>
    <row r="502" spans="1:2" x14ac:dyDescent="0.25">
      <c r="A502" s="331" t="s">
        <v>1406</v>
      </c>
      <c r="B502">
        <v>23.2484440948433</v>
      </c>
    </row>
    <row r="503" spans="1:2" x14ac:dyDescent="0.25">
      <c r="A503" s="331" t="s">
        <v>1407</v>
      </c>
      <c r="B503">
        <v>23.738504015648701</v>
      </c>
    </row>
    <row r="504" spans="1:2" x14ac:dyDescent="0.25">
      <c r="A504" s="331" t="s">
        <v>1408</v>
      </c>
      <c r="B504">
        <v>24.2078222104909</v>
      </c>
    </row>
    <row r="505" spans="1:2" x14ac:dyDescent="0.25">
      <c r="A505" s="331" t="s">
        <v>1409</v>
      </c>
      <c r="B505">
        <v>24.583780302544099</v>
      </c>
    </row>
    <row r="506" spans="1:2" x14ac:dyDescent="0.25">
      <c r="A506" s="331" t="s">
        <v>1410</v>
      </c>
      <c r="B506">
        <v>24.8656125873603</v>
      </c>
    </row>
    <row r="507" spans="1:2" x14ac:dyDescent="0.25">
      <c r="A507" s="331" t="s">
        <v>1411</v>
      </c>
      <c r="B507">
        <v>25.241217492129302</v>
      </c>
    </row>
    <row r="508" spans="1:2" x14ac:dyDescent="0.25">
      <c r="A508" s="331" t="s">
        <v>1412</v>
      </c>
      <c r="B508">
        <v>25.519736377660699</v>
      </c>
    </row>
    <row r="509" spans="1:2" x14ac:dyDescent="0.25">
      <c r="A509" s="331" t="s">
        <v>1413</v>
      </c>
      <c r="B509">
        <v>25.823584235858299</v>
      </c>
    </row>
    <row r="510" spans="1:2" x14ac:dyDescent="0.25">
      <c r="A510" s="331" t="s">
        <v>1414</v>
      </c>
      <c r="B510">
        <v>26.121506086065999</v>
      </c>
    </row>
    <row r="511" spans="1:2" x14ac:dyDescent="0.25">
      <c r="A511" s="331" t="s">
        <v>1415</v>
      </c>
      <c r="B511">
        <v>26.3312874669063</v>
      </c>
    </row>
    <row r="512" spans="1:2" x14ac:dyDescent="0.25">
      <c r="A512" s="331" t="s">
        <v>1416</v>
      </c>
      <c r="B512">
        <v>26.521510229385601</v>
      </c>
    </row>
    <row r="513" spans="1:2" x14ac:dyDescent="0.25">
      <c r="A513" s="331" t="s">
        <v>1417</v>
      </c>
      <c r="B513">
        <v>26.960980608719801</v>
      </c>
    </row>
    <row r="514" spans="1:2" x14ac:dyDescent="0.25">
      <c r="A514" s="331" t="s">
        <v>1418</v>
      </c>
      <c r="B514">
        <v>27.801999802242999</v>
      </c>
    </row>
    <row r="515" spans="1:2" x14ac:dyDescent="0.25">
      <c r="A515" s="331" t="s">
        <v>1419</v>
      </c>
      <c r="B515">
        <v>28.234155854400999</v>
      </c>
    </row>
    <row r="516" spans="1:2" x14ac:dyDescent="0.25">
      <c r="A516" s="331" t="s">
        <v>1420</v>
      </c>
      <c r="B516">
        <v>28.6927555829661</v>
      </c>
    </row>
    <row r="517" spans="1:2" x14ac:dyDescent="0.25">
      <c r="A517" s="331" t="s">
        <v>1421</v>
      </c>
      <c r="B517">
        <v>29.158439997172799</v>
      </c>
    </row>
    <row r="518" spans="1:2" x14ac:dyDescent="0.25">
      <c r="A518" s="331" t="s">
        <v>1422</v>
      </c>
      <c r="B518">
        <v>29.509228958235799</v>
      </c>
    </row>
    <row r="519" spans="1:2" x14ac:dyDescent="0.25">
      <c r="A519" s="331" t="s">
        <v>1423</v>
      </c>
      <c r="B519">
        <v>29.755750890614799</v>
      </c>
    </row>
    <row r="520" spans="1:2" x14ac:dyDescent="0.25">
      <c r="A520" s="331" t="s">
        <v>1424</v>
      </c>
      <c r="B520">
        <v>30.097626409742499</v>
      </c>
    </row>
    <row r="521" spans="1:2" x14ac:dyDescent="0.25">
      <c r="A521" s="331" t="s">
        <v>1425</v>
      </c>
      <c r="B521">
        <v>30.476847645182399</v>
      </c>
    </row>
    <row r="522" spans="1:2" x14ac:dyDescent="0.25">
      <c r="A522" s="331" t="s">
        <v>1426</v>
      </c>
      <c r="B522">
        <v>30.771236226550901</v>
      </c>
    </row>
    <row r="523" spans="1:2" x14ac:dyDescent="0.25">
      <c r="A523" s="331" t="s">
        <v>1427</v>
      </c>
      <c r="B523">
        <v>31.0214240475003</v>
      </c>
    </row>
    <row r="524" spans="1:2" x14ac:dyDescent="0.25">
      <c r="A524" s="331" t="s">
        <v>1428</v>
      </c>
      <c r="B524">
        <v>31.211627964017801</v>
      </c>
    </row>
    <row r="525" spans="1:2" x14ac:dyDescent="0.25">
      <c r="A525" s="331" t="s">
        <v>1429</v>
      </c>
      <c r="B525">
        <v>31.771346747646898</v>
      </c>
    </row>
    <row r="526" spans="1:2" x14ac:dyDescent="0.25">
      <c r="A526" s="331" t="s">
        <v>1430</v>
      </c>
      <c r="B526">
        <v>32.8148832507324</v>
      </c>
    </row>
    <row r="527" spans="1:2" x14ac:dyDescent="0.25">
      <c r="A527" s="331" t="s">
        <v>1431</v>
      </c>
      <c r="B527">
        <v>33.668578098566101</v>
      </c>
    </row>
    <row r="528" spans="1:2" x14ac:dyDescent="0.25">
      <c r="A528" s="331" t="s">
        <v>1432</v>
      </c>
      <c r="B528">
        <v>34.646425256782798</v>
      </c>
    </row>
    <row r="529" spans="1:2" x14ac:dyDescent="0.25">
      <c r="A529" s="331" t="s">
        <v>1433</v>
      </c>
      <c r="B529">
        <v>35.187817389554198</v>
      </c>
    </row>
    <row r="530" spans="1:2" x14ac:dyDescent="0.25">
      <c r="A530" s="331" t="s">
        <v>1434</v>
      </c>
      <c r="B530">
        <v>35.617466928792098</v>
      </c>
    </row>
    <row r="531" spans="1:2" x14ac:dyDescent="0.25">
      <c r="A531" s="331" t="s">
        <v>1435</v>
      </c>
      <c r="B531">
        <v>35.787763227656001</v>
      </c>
    </row>
    <row r="532" spans="1:2" x14ac:dyDescent="0.25">
      <c r="A532" s="331" t="s">
        <v>1436</v>
      </c>
      <c r="B532">
        <v>35.799375830121001</v>
      </c>
    </row>
    <row r="533" spans="1:2" x14ac:dyDescent="0.25">
      <c r="A533" s="331" t="s">
        <v>1437</v>
      </c>
      <c r="B533">
        <v>35.9031989317048</v>
      </c>
    </row>
    <row r="534" spans="1:2" x14ac:dyDescent="0.25">
      <c r="A534" s="331" t="s">
        <v>1438</v>
      </c>
      <c r="B534">
        <v>36.031306102072499</v>
      </c>
    </row>
    <row r="535" spans="1:2" x14ac:dyDescent="0.25">
      <c r="A535" s="331" t="s">
        <v>1439</v>
      </c>
      <c r="B535">
        <v>36.095231604516002</v>
      </c>
    </row>
    <row r="536" spans="1:2" x14ac:dyDescent="0.25">
      <c r="A536" s="331" t="s">
        <v>1440</v>
      </c>
      <c r="B536">
        <v>36.424926350330203</v>
      </c>
    </row>
    <row r="537" spans="1:2" x14ac:dyDescent="0.25">
      <c r="A537" s="331" t="s">
        <v>1441</v>
      </c>
      <c r="B537">
        <v>37.229577723559402</v>
      </c>
    </row>
    <row r="538" spans="1:2" x14ac:dyDescent="0.25">
      <c r="A538" s="331" t="s">
        <v>1442</v>
      </c>
      <c r="B538">
        <v>37.861845084155803</v>
      </c>
    </row>
    <row r="539" spans="1:2" x14ac:dyDescent="0.25">
      <c r="A539" s="331" t="s">
        <v>1443</v>
      </c>
      <c r="B539">
        <v>38.2169714084283</v>
      </c>
    </row>
    <row r="540" spans="1:2" x14ac:dyDescent="0.25">
      <c r="A540" s="331" t="s">
        <v>1444</v>
      </c>
      <c r="B540">
        <v>38.516518199342897</v>
      </c>
    </row>
    <row r="541" spans="1:2" x14ac:dyDescent="0.25">
      <c r="A541" s="331" t="s">
        <v>1445</v>
      </c>
      <c r="B541">
        <v>38.700828215805402</v>
      </c>
    </row>
    <row r="542" spans="1:2" x14ac:dyDescent="0.25">
      <c r="A542" s="331" t="s">
        <v>1446</v>
      </c>
      <c r="B542">
        <v>38.808953780669498</v>
      </c>
    </row>
    <row r="543" spans="1:2" x14ac:dyDescent="0.25">
      <c r="A543" s="331" t="s">
        <v>1447</v>
      </c>
      <c r="B543">
        <v>38.930044669257001</v>
      </c>
    </row>
    <row r="544" spans="1:2" x14ac:dyDescent="0.25">
      <c r="A544" s="331" t="s">
        <v>1448</v>
      </c>
      <c r="B544">
        <v>39.122792790618298</v>
      </c>
    </row>
    <row r="545" spans="1:2" x14ac:dyDescent="0.25">
      <c r="A545" s="331" t="s">
        <v>1449</v>
      </c>
      <c r="B545">
        <v>39.252224762301097</v>
      </c>
    </row>
    <row r="546" spans="1:2" x14ac:dyDescent="0.25">
      <c r="A546" s="331" t="s">
        <v>1450</v>
      </c>
      <c r="B546">
        <v>39.389467338154297</v>
      </c>
    </row>
    <row r="547" spans="1:2" x14ac:dyDescent="0.25">
      <c r="A547" s="331" t="s">
        <v>1451</v>
      </c>
      <c r="B547">
        <v>39.578086797883003</v>
      </c>
    </row>
    <row r="548" spans="1:2" x14ac:dyDescent="0.25">
      <c r="A548" s="331" t="s">
        <v>1452</v>
      </c>
      <c r="B548">
        <v>39.787565247337199</v>
      </c>
    </row>
    <row r="549" spans="1:2" x14ac:dyDescent="0.25">
      <c r="A549" s="331" t="s">
        <v>1453</v>
      </c>
      <c r="B549">
        <v>40.3005446496921</v>
      </c>
    </row>
    <row r="550" spans="1:2" x14ac:dyDescent="0.25">
      <c r="A550" s="331" t="s">
        <v>1454</v>
      </c>
      <c r="B550">
        <v>41.2282838854616</v>
      </c>
    </row>
    <row r="551" spans="1:2" x14ac:dyDescent="0.25">
      <c r="A551" s="331" t="s">
        <v>1455</v>
      </c>
      <c r="B551">
        <v>41.933642865924597</v>
      </c>
    </row>
    <row r="552" spans="1:2" x14ac:dyDescent="0.25">
      <c r="A552" s="331" t="s">
        <v>1456</v>
      </c>
      <c r="B552">
        <v>42.351353139359603</v>
      </c>
    </row>
    <row r="553" spans="1:2" x14ac:dyDescent="0.25">
      <c r="A553" s="331" t="s">
        <v>1457</v>
      </c>
      <c r="B553">
        <v>42.572122413930899</v>
      </c>
    </row>
    <row r="554" spans="1:2" x14ac:dyDescent="0.25">
      <c r="A554" s="331" t="s">
        <v>1458</v>
      </c>
      <c r="B554">
        <v>42.563874164647501</v>
      </c>
    </row>
    <row r="555" spans="1:2" x14ac:dyDescent="0.25">
      <c r="A555" s="331" t="s">
        <v>1459</v>
      </c>
      <c r="B555">
        <v>42.547339276158397</v>
      </c>
    </row>
    <row r="556" spans="1:2" x14ac:dyDescent="0.25">
      <c r="A556" s="331" t="s">
        <v>1460</v>
      </c>
      <c r="B556">
        <v>42.681634901984097</v>
      </c>
    </row>
    <row r="557" spans="1:2" x14ac:dyDescent="0.25">
      <c r="A557" s="331" t="s">
        <v>1461</v>
      </c>
      <c r="B557">
        <v>42.8634460835111</v>
      </c>
    </row>
    <row r="558" spans="1:2" x14ac:dyDescent="0.25">
      <c r="A558" s="331" t="s">
        <v>1462</v>
      </c>
      <c r="B558">
        <v>42.9290411985708</v>
      </c>
    </row>
    <row r="559" spans="1:2" x14ac:dyDescent="0.25">
      <c r="A559" s="331" t="s">
        <v>1463</v>
      </c>
      <c r="B559">
        <v>43.070021556848701</v>
      </c>
    </row>
    <row r="560" spans="1:2" x14ac:dyDescent="0.25">
      <c r="A560" s="331" t="s">
        <v>1464</v>
      </c>
      <c r="B560">
        <v>43.268253155096701</v>
      </c>
    </row>
    <row r="561" spans="1:2" x14ac:dyDescent="0.25">
      <c r="A561" s="331" t="s">
        <v>1465</v>
      </c>
      <c r="B561">
        <v>43.722935017601998</v>
      </c>
    </row>
    <row r="562" spans="1:2" x14ac:dyDescent="0.25">
      <c r="A562" s="331" t="s">
        <v>1466</v>
      </c>
      <c r="B562">
        <v>44.550567296256297</v>
      </c>
    </row>
    <row r="563" spans="1:2" x14ac:dyDescent="0.25">
      <c r="A563" s="331" t="s">
        <v>1467</v>
      </c>
      <c r="B563">
        <v>45.210461440861998</v>
      </c>
    </row>
    <row r="564" spans="1:2" x14ac:dyDescent="0.25">
      <c r="A564" s="331" t="s">
        <v>1468</v>
      </c>
      <c r="B564">
        <v>45.729268433406197</v>
      </c>
    </row>
    <row r="565" spans="1:2" x14ac:dyDescent="0.25">
      <c r="A565" s="331" t="s">
        <v>1469</v>
      </c>
      <c r="B565">
        <v>45.920595429647598</v>
      </c>
    </row>
    <row r="566" spans="1:2" x14ac:dyDescent="0.25">
      <c r="A566" s="331" t="s">
        <v>1470</v>
      </c>
      <c r="B566">
        <v>45.9391014661418</v>
      </c>
    </row>
    <row r="567" spans="1:2" x14ac:dyDescent="0.25">
      <c r="A567" s="331" t="s">
        <v>1471</v>
      </c>
      <c r="B567">
        <v>45.989212180583401</v>
      </c>
    </row>
    <row r="568" spans="1:2" x14ac:dyDescent="0.25">
      <c r="A568" s="331" t="s">
        <v>1472</v>
      </c>
      <c r="B568">
        <v>46.109071799666303</v>
      </c>
    </row>
    <row r="569" spans="1:2" x14ac:dyDescent="0.25">
      <c r="A569" s="331" t="s">
        <v>1473</v>
      </c>
      <c r="B569">
        <v>46.280156836931702</v>
      </c>
    </row>
    <row r="570" spans="1:2" x14ac:dyDescent="0.25">
      <c r="A570" s="331" t="s">
        <v>1474</v>
      </c>
      <c r="B570">
        <v>46.365892003173997</v>
      </c>
    </row>
    <row r="571" spans="1:2" x14ac:dyDescent="0.25">
      <c r="A571" s="331" t="s">
        <v>1475</v>
      </c>
      <c r="B571">
        <v>46.420083217345699</v>
      </c>
    </row>
    <row r="572" spans="1:2" x14ac:dyDescent="0.25">
      <c r="A572" s="331" t="s">
        <v>1476</v>
      </c>
      <c r="B572">
        <v>46.576697347939003</v>
      </c>
    </row>
    <row r="573" spans="1:2" x14ac:dyDescent="0.25">
      <c r="A573" s="331" t="s">
        <v>1477</v>
      </c>
      <c r="B573">
        <v>46.947396020651396</v>
      </c>
    </row>
    <row r="574" spans="1:2" x14ac:dyDescent="0.25">
      <c r="A574" s="331" t="s">
        <v>1478</v>
      </c>
      <c r="B574">
        <v>47.537332559038802</v>
      </c>
    </row>
    <row r="575" spans="1:2" x14ac:dyDescent="0.25">
      <c r="A575" s="331" t="s">
        <v>1479</v>
      </c>
      <c r="B575">
        <v>47.874051962616299</v>
      </c>
    </row>
    <row r="576" spans="1:2" x14ac:dyDescent="0.25">
      <c r="A576" s="331" t="s">
        <v>1480</v>
      </c>
      <c r="B576">
        <v>48.312097028839197</v>
      </c>
    </row>
    <row r="577" spans="1:2" x14ac:dyDescent="0.25">
      <c r="A577" s="331" t="s">
        <v>1481</v>
      </c>
      <c r="B577">
        <v>48.601372072571202</v>
      </c>
    </row>
    <row r="578" spans="1:2" x14ac:dyDescent="0.25">
      <c r="A578" s="331" t="s">
        <v>1482</v>
      </c>
      <c r="B578">
        <v>48.8097881681785</v>
      </c>
    </row>
    <row r="579" spans="1:2" x14ac:dyDescent="0.25">
      <c r="A579" s="331" t="s">
        <v>1483</v>
      </c>
      <c r="B579">
        <v>48.8208137538332</v>
      </c>
    </row>
    <row r="580" spans="1:2" x14ac:dyDescent="0.25">
      <c r="A580" s="331" t="s">
        <v>1484</v>
      </c>
      <c r="B580">
        <v>48.866890036451302</v>
      </c>
    </row>
    <row r="581" spans="1:2" x14ac:dyDescent="0.25">
      <c r="A581" s="331" t="s">
        <v>1485</v>
      </c>
      <c r="B581">
        <v>49.0429182996983</v>
      </c>
    </row>
    <row r="582" spans="1:2" x14ac:dyDescent="0.25">
      <c r="A582" s="331" t="s">
        <v>1486</v>
      </c>
      <c r="B582">
        <v>49.317127043964902</v>
      </c>
    </row>
    <row r="583" spans="1:2" x14ac:dyDescent="0.25">
      <c r="A583" s="331" t="s">
        <v>1487</v>
      </c>
      <c r="B583">
        <v>49.700935526107997</v>
      </c>
    </row>
    <row r="584" spans="1:2" x14ac:dyDescent="0.25">
      <c r="A584" s="331" t="s">
        <v>1488</v>
      </c>
      <c r="B584">
        <v>49.833700441036001</v>
      </c>
    </row>
    <row r="585" spans="1:2" x14ac:dyDescent="0.25">
      <c r="A585" s="331" t="s">
        <v>1489</v>
      </c>
      <c r="B585">
        <v>50.418817299191304</v>
      </c>
    </row>
    <row r="586" spans="1:2" x14ac:dyDescent="0.25">
      <c r="A586" s="331" t="s">
        <v>1490</v>
      </c>
      <c r="B586">
        <v>50.978730824425803</v>
      </c>
    </row>
    <row r="587" spans="1:2" x14ac:dyDescent="0.25">
      <c r="A587" s="331" t="s">
        <v>1491</v>
      </c>
      <c r="B587">
        <v>51.512541994561403</v>
      </c>
    </row>
    <row r="588" spans="1:2" x14ac:dyDescent="0.25">
      <c r="A588" s="331" t="s">
        <v>1492</v>
      </c>
      <c r="B588">
        <v>52.1036965404803</v>
      </c>
    </row>
    <row r="589" spans="1:2" x14ac:dyDescent="0.25">
      <c r="A589" s="331" t="s">
        <v>1493</v>
      </c>
      <c r="B589">
        <v>52.358940663182103</v>
      </c>
    </row>
    <row r="590" spans="1:2" x14ac:dyDescent="0.25">
      <c r="A590" s="331" t="s">
        <v>1494</v>
      </c>
      <c r="B590">
        <v>52.330314345198502</v>
      </c>
    </row>
    <row r="591" spans="1:2" x14ac:dyDescent="0.25">
      <c r="A591" s="331" t="s">
        <v>1495</v>
      </c>
      <c r="B591">
        <v>52.255420492984399</v>
      </c>
    </row>
    <row r="592" spans="1:2" x14ac:dyDescent="0.25">
      <c r="A592" s="331" t="s">
        <v>1496</v>
      </c>
      <c r="B592">
        <v>52.416842437833701</v>
      </c>
    </row>
    <row r="593" spans="1:2" x14ac:dyDescent="0.25">
      <c r="A593" s="331" t="s">
        <v>1497</v>
      </c>
      <c r="B593">
        <v>52.532224395991399</v>
      </c>
    </row>
    <row r="594" spans="1:2" x14ac:dyDescent="0.25">
      <c r="A594" s="331" t="s">
        <v>1498</v>
      </c>
      <c r="B594">
        <v>52.563887705820001</v>
      </c>
    </row>
    <row r="595" spans="1:2" x14ac:dyDescent="0.25">
      <c r="A595" s="331" t="s">
        <v>1499</v>
      </c>
      <c r="B595">
        <v>52.746977620755402</v>
      </c>
    </row>
    <row r="596" spans="1:2" x14ac:dyDescent="0.25">
      <c r="A596" s="331" t="s">
        <v>1500</v>
      </c>
      <c r="B596">
        <v>53.068225187689301</v>
      </c>
    </row>
    <row r="597" spans="1:2" x14ac:dyDescent="0.25">
      <c r="A597" s="331" t="s">
        <v>1501</v>
      </c>
      <c r="B597">
        <v>53.538504526583601</v>
      </c>
    </row>
    <row r="598" spans="1:2" x14ac:dyDescent="0.25">
      <c r="A598" s="331" t="s">
        <v>1502</v>
      </c>
      <c r="B598">
        <v>54.180659735140502</v>
      </c>
    </row>
    <row r="599" spans="1:2" x14ac:dyDescent="0.25">
      <c r="A599" s="331" t="s">
        <v>1503</v>
      </c>
      <c r="B599">
        <v>54.7139522923271</v>
      </c>
    </row>
    <row r="600" spans="1:2" x14ac:dyDescent="0.25">
      <c r="A600" s="331" t="s">
        <v>1504</v>
      </c>
      <c r="B600">
        <v>54.963511914549599</v>
      </c>
    </row>
    <row r="601" spans="1:2" x14ac:dyDescent="0.25">
      <c r="A601" s="331" t="s">
        <v>1505</v>
      </c>
      <c r="B601">
        <v>55.172833314322098</v>
      </c>
    </row>
    <row r="602" spans="1:2" x14ac:dyDescent="0.25">
      <c r="A602" s="331" t="s">
        <v>1506</v>
      </c>
      <c r="B602">
        <v>55.505777941549901</v>
      </c>
    </row>
    <row r="603" spans="1:2" x14ac:dyDescent="0.25">
      <c r="A603" s="331" t="s">
        <v>1507</v>
      </c>
      <c r="B603">
        <v>55.4886218343199</v>
      </c>
    </row>
    <row r="604" spans="1:2" x14ac:dyDescent="0.25">
      <c r="A604" s="331" t="s">
        <v>1508</v>
      </c>
      <c r="B604">
        <v>55.505362632391602</v>
      </c>
    </row>
    <row r="605" spans="1:2" x14ac:dyDescent="0.25">
      <c r="A605" s="331" t="s">
        <v>1509</v>
      </c>
      <c r="B605">
        <v>55.669787367155301</v>
      </c>
    </row>
    <row r="606" spans="1:2" x14ac:dyDescent="0.25">
      <c r="A606" s="331" t="s">
        <v>1510</v>
      </c>
      <c r="B606">
        <v>55.664250842376099</v>
      </c>
    </row>
    <row r="607" spans="1:2" x14ac:dyDescent="0.25">
      <c r="A607" s="331" t="s">
        <v>1511</v>
      </c>
      <c r="B607">
        <v>55.818856133040597</v>
      </c>
    </row>
    <row r="608" spans="1:2" x14ac:dyDescent="0.25">
      <c r="A608" s="331" t="s">
        <v>1512</v>
      </c>
      <c r="B608">
        <v>55.9856631369762</v>
      </c>
    </row>
    <row r="609" spans="1:2" x14ac:dyDescent="0.25">
      <c r="A609" s="331" t="s">
        <v>1513</v>
      </c>
      <c r="B609">
        <v>56.445903162217</v>
      </c>
    </row>
    <row r="610" spans="1:2" x14ac:dyDescent="0.25">
      <c r="A610" s="331" t="s">
        <v>1514</v>
      </c>
      <c r="B610">
        <v>57.023042594540001</v>
      </c>
    </row>
    <row r="611" spans="1:2" x14ac:dyDescent="0.25">
      <c r="A611" s="331" t="s">
        <v>1515</v>
      </c>
      <c r="B611">
        <v>57.464121860613503</v>
      </c>
    </row>
    <row r="612" spans="1:2" x14ac:dyDescent="0.25">
      <c r="A612" s="331" t="s">
        <v>1516</v>
      </c>
      <c r="B612">
        <v>57.716212425706601</v>
      </c>
    </row>
    <row r="613" spans="1:2" x14ac:dyDescent="0.25">
      <c r="A613" s="331" t="s">
        <v>1517</v>
      </c>
      <c r="B613">
        <v>57.951608958633102</v>
      </c>
    </row>
    <row r="614" spans="1:2" x14ac:dyDescent="0.25">
      <c r="A614" s="331" t="s">
        <v>1518</v>
      </c>
      <c r="B614">
        <v>58.1839838556836</v>
      </c>
    </row>
    <row r="615" spans="1:2" x14ac:dyDescent="0.25">
      <c r="A615" s="331" t="s">
        <v>1519</v>
      </c>
      <c r="B615">
        <v>58.212300262295301</v>
      </c>
    </row>
    <row r="616" spans="1:2" x14ac:dyDescent="0.25">
      <c r="A616" s="331" t="s">
        <v>1520</v>
      </c>
      <c r="B616">
        <v>58.213195794480299</v>
      </c>
    </row>
    <row r="617" spans="1:2" x14ac:dyDescent="0.25">
      <c r="A617" s="331" t="s">
        <v>1521</v>
      </c>
      <c r="B617">
        <v>58.462238199751098</v>
      </c>
    </row>
    <row r="618" spans="1:2" x14ac:dyDescent="0.25">
      <c r="A618" s="331" t="s">
        <v>1522</v>
      </c>
      <c r="B618">
        <v>58.596748809141097</v>
      </c>
    </row>
    <row r="619" spans="1:2" x14ac:dyDescent="0.25">
      <c r="A619" s="331" t="s">
        <v>1523</v>
      </c>
      <c r="B619">
        <v>58.663731545388501</v>
      </c>
    </row>
    <row r="620" spans="1:2" x14ac:dyDescent="0.25">
      <c r="A620" s="331" t="s">
        <v>1524</v>
      </c>
      <c r="B620">
        <v>58.7037122063605</v>
      </c>
    </row>
    <row r="621" spans="1:2" x14ac:dyDescent="0.25">
      <c r="A621" s="331" t="s">
        <v>1525</v>
      </c>
      <c r="B621">
        <v>59.021600306103103</v>
      </c>
    </row>
    <row r="622" spans="1:2" x14ac:dyDescent="0.25">
      <c r="A622" s="331" t="s">
        <v>1526</v>
      </c>
      <c r="B622">
        <v>59.4097908233651</v>
      </c>
    </row>
    <row r="623" spans="1:2" x14ac:dyDescent="0.25">
      <c r="A623" s="331" t="s">
        <v>1527</v>
      </c>
      <c r="B623">
        <v>59.827050887712502</v>
      </c>
    </row>
    <row r="624" spans="1:2" x14ac:dyDescent="0.25">
      <c r="A624" s="331" t="s">
        <v>1528</v>
      </c>
      <c r="B624">
        <v>60.094937858791297</v>
      </c>
    </row>
    <row r="625" spans="1:2" x14ac:dyDescent="0.25">
      <c r="A625" s="331" t="s">
        <v>1529</v>
      </c>
      <c r="B625">
        <v>60.291943073524799</v>
      </c>
    </row>
    <row r="626" spans="1:2" x14ac:dyDescent="0.25">
      <c r="A626" s="331" t="s">
        <v>1530</v>
      </c>
      <c r="B626">
        <v>60.475413397689103</v>
      </c>
    </row>
    <row r="627" spans="1:2" x14ac:dyDescent="0.25">
      <c r="A627" s="331" t="s">
        <v>1531</v>
      </c>
      <c r="B627">
        <v>60.725243145364203</v>
      </c>
    </row>
    <row r="628" spans="1:2" x14ac:dyDescent="0.25">
      <c r="A628" s="331" t="s">
        <v>1532</v>
      </c>
      <c r="B628">
        <v>60.963500076493602</v>
      </c>
    </row>
    <row r="629" spans="1:2" x14ac:dyDescent="0.25">
      <c r="A629" s="331" t="s">
        <v>1533</v>
      </c>
      <c r="B629">
        <v>61.137972500893902</v>
      </c>
    </row>
    <row r="630" spans="1:2" x14ac:dyDescent="0.25">
      <c r="A630" s="331" t="s">
        <v>1534</v>
      </c>
      <c r="B630">
        <v>61.049566792063899</v>
      </c>
    </row>
    <row r="631" spans="1:2" x14ac:dyDescent="0.25">
      <c r="A631" s="331" t="s">
        <v>1535</v>
      </c>
      <c r="B631">
        <v>61.1942444488486</v>
      </c>
    </row>
    <row r="632" spans="1:2" x14ac:dyDescent="0.25">
      <c r="A632" s="331" t="s">
        <v>1536</v>
      </c>
      <c r="B632">
        <v>61.3324118728275</v>
      </c>
    </row>
    <row r="633" spans="1:2" x14ac:dyDescent="0.25">
      <c r="A633" s="331" t="s">
        <v>1537</v>
      </c>
      <c r="B633">
        <v>61.8025523100032</v>
      </c>
    </row>
    <row r="634" spans="1:2" x14ac:dyDescent="0.25">
      <c r="A634" s="331" t="s">
        <v>1538</v>
      </c>
      <c r="B634">
        <v>62.526884986012703</v>
      </c>
    </row>
    <row r="635" spans="1:2" x14ac:dyDescent="0.25">
      <c r="A635" s="331" t="s">
        <v>1539</v>
      </c>
      <c r="B635">
        <v>63.285330248886801</v>
      </c>
    </row>
    <row r="636" spans="1:2" x14ac:dyDescent="0.25">
      <c r="A636" s="331" t="s">
        <v>1540</v>
      </c>
      <c r="B636">
        <v>63.8546793189985</v>
      </c>
    </row>
    <row r="637" spans="1:2" x14ac:dyDescent="0.25">
      <c r="A637" s="331" t="s">
        <v>1541</v>
      </c>
      <c r="B637">
        <v>64.045981187290806</v>
      </c>
    </row>
    <row r="638" spans="1:2" x14ac:dyDescent="0.25">
      <c r="A638" s="331" t="s">
        <v>1542</v>
      </c>
      <c r="B638">
        <v>64.124389462382297</v>
      </c>
    </row>
    <row r="639" spans="1:2" x14ac:dyDescent="0.25">
      <c r="A639" s="331" t="s">
        <v>1543</v>
      </c>
      <c r="B639">
        <v>64.230167658003793</v>
      </c>
    </row>
    <row r="640" spans="1:2" x14ac:dyDescent="0.25">
      <c r="A640" s="331" t="s">
        <v>1544</v>
      </c>
      <c r="B640">
        <v>64.144427605771398</v>
      </c>
    </row>
    <row r="641" spans="1:2" x14ac:dyDescent="0.25">
      <c r="A641" s="331" t="s">
        <v>1545</v>
      </c>
      <c r="B641">
        <v>64.197929197340798</v>
      </c>
    </row>
    <row r="642" spans="1:2" x14ac:dyDescent="0.25">
      <c r="A642" s="331" t="s">
        <v>1546</v>
      </c>
      <c r="B642">
        <v>64.201739571618404</v>
      </c>
    </row>
    <row r="643" spans="1:2" x14ac:dyDescent="0.25">
      <c r="A643" s="331" t="s">
        <v>1547</v>
      </c>
      <c r="B643">
        <v>64.506122794730999</v>
      </c>
    </row>
    <row r="644" spans="1:2" x14ac:dyDescent="0.25">
      <c r="A644" s="331" t="s">
        <v>1548</v>
      </c>
      <c r="B644">
        <v>64.824717967040598</v>
      </c>
    </row>
    <row r="645" spans="1:2" x14ac:dyDescent="0.25">
      <c r="A645" s="331" t="s">
        <v>1549</v>
      </c>
      <c r="B645">
        <v>65.508879428464198</v>
      </c>
    </row>
    <row r="646" spans="1:2" x14ac:dyDescent="0.25">
      <c r="A646" s="331" t="s">
        <v>1550</v>
      </c>
      <c r="B646">
        <v>66.498597448622505</v>
      </c>
    </row>
    <row r="647" spans="1:2" x14ac:dyDescent="0.25">
      <c r="A647" s="331" t="s">
        <v>1551</v>
      </c>
      <c r="B647">
        <v>67.035588700313099</v>
      </c>
    </row>
    <row r="648" spans="1:2" x14ac:dyDescent="0.25">
      <c r="A648" s="331" t="s">
        <v>1552</v>
      </c>
      <c r="B648">
        <v>67.5122756662211</v>
      </c>
    </row>
    <row r="649" spans="1:2" x14ac:dyDescent="0.25">
      <c r="A649" s="331" t="s">
        <v>1553</v>
      </c>
      <c r="B649">
        <v>68.141286165418094</v>
      </c>
    </row>
    <row r="650" spans="1:2" x14ac:dyDescent="0.25">
      <c r="A650" s="331" t="s">
        <v>1554</v>
      </c>
      <c r="B650">
        <v>68.728779010758103</v>
      </c>
    </row>
    <row r="651" spans="1:2" x14ac:dyDescent="0.25">
      <c r="A651" s="331" t="s">
        <v>1555</v>
      </c>
      <c r="B651">
        <v>69.060012843453194</v>
      </c>
    </row>
    <row r="652" spans="1:2" x14ac:dyDescent="0.25">
      <c r="A652" s="331" t="s">
        <v>1556</v>
      </c>
      <c r="B652">
        <v>69.192123733706694</v>
      </c>
    </row>
    <row r="653" spans="1:2" x14ac:dyDescent="0.25">
      <c r="A653" s="331" t="s">
        <v>1557</v>
      </c>
      <c r="B653">
        <v>69.060099395277803</v>
      </c>
    </row>
    <row r="654" spans="1:2" x14ac:dyDescent="0.25">
      <c r="A654" s="331" t="s">
        <v>1558</v>
      </c>
      <c r="B654">
        <v>69.299152044794496</v>
      </c>
    </row>
    <row r="655" spans="1:2" x14ac:dyDescent="0.25">
      <c r="A655" s="331" t="s">
        <v>1559</v>
      </c>
      <c r="B655">
        <v>69.492506726926507</v>
      </c>
    </row>
    <row r="656" spans="1:2" x14ac:dyDescent="0.25">
      <c r="A656" s="331" t="s">
        <v>1560</v>
      </c>
      <c r="B656">
        <v>69.799858538022704</v>
      </c>
    </row>
    <row r="657" spans="1:2" x14ac:dyDescent="0.25">
      <c r="A657" s="331" t="s">
        <v>1561</v>
      </c>
      <c r="B657">
        <v>70.211208648347693</v>
      </c>
    </row>
    <row r="658" spans="1:2" x14ac:dyDescent="0.25">
      <c r="A658" s="331" t="s">
        <v>1562</v>
      </c>
      <c r="B658">
        <v>70.798893443298596</v>
      </c>
    </row>
    <row r="659" spans="1:2" x14ac:dyDescent="0.25">
      <c r="A659" s="331" t="s">
        <v>1563</v>
      </c>
      <c r="B659">
        <v>71.152107251447305</v>
      </c>
    </row>
    <row r="660" spans="1:2" x14ac:dyDescent="0.25">
      <c r="A660" s="331" t="s">
        <v>1564</v>
      </c>
      <c r="B660">
        <v>71.380638968286604</v>
      </c>
    </row>
    <row r="661" spans="1:2" x14ac:dyDescent="0.25">
      <c r="A661" s="331" t="s">
        <v>1565</v>
      </c>
      <c r="B661">
        <v>71.390687355921699</v>
      </c>
    </row>
    <row r="662" spans="1:2" x14ac:dyDescent="0.25">
      <c r="A662" s="331" t="s">
        <v>1566</v>
      </c>
      <c r="B662">
        <v>71.350687150989302</v>
      </c>
    </row>
    <row r="663" spans="1:2" x14ac:dyDescent="0.25">
      <c r="A663" s="331" t="s">
        <v>1567</v>
      </c>
      <c r="B663">
        <v>71.322941707220494</v>
      </c>
    </row>
    <row r="664" spans="1:2" x14ac:dyDescent="0.25">
      <c r="A664" s="331" t="s">
        <v>1568</v>
      </c>
      <c r="B664">
        <v>71.354392127480594</v>
      </c>
    </row>
    <row r="665" spans="1:2" x14ac:dyDescent="0.25">
      <c r="A665" s="331" t="s">
        <v>1569</v>
      </c>
      <c r="B665">
        <v>71.276208607933498</v>
      </c>
    </row>
    <row r="666" spans="1:2" x14ac:dyDescent="0.25">
      <c r="A666" s="331" t="s">
        <v>1570</v>
      </c>
      <c r="B666">
        <v>71.185193780391401</v>
      </c>
    </row>
    <row r="667" spans="1:2" x14ac:dyDescent="0.25">
      <c r="A667" s="331" t="s">
        <v>1571</v>
      </c>
      <c r="B667">
        <v>71.138450211125701</v>
      </c>
    </row>
    <row r="668" spans="1:2" x14ac:dyDescent="0.25">
      <c r="A668" s="331" t="s">
        <v>1572</v>
      </c>
      <c r="B668">
        <v>71.197117690225497</v>
      </c>
    </row>
    <row r="669" spans="1:2" x14ac:dyDescent="0.25">
      <c r="A669" s="331" t="s">
        <v>1573</v>
      </c>
      <c r="B669">
        <v>71.685380264673498</v>
      </c>
    </row>
    <row r="670" spans="1:2" x14ac:dyDescent="0.25">
      <c r="A670" s="331" t="s">
        <v>1574</v>
      </c>
      <c r="B670">
        <v>72.279252817083901</v>
      </c>
    </row>
    <row r="671" spans="1:2" x14ac:dyDescent="0.25">
      <c r="A671" s="331" t="s">
        <v>1575</v>
      </c>
      <c r="B671">
        <v>72.460955808829993</v>
      </c>
    </row>
    <row r="672" spans="1:2" x14ac:dyDescent="0.25">
      <c r="A672" s="331" t="s">
        <v>1576</v>
      </c>
      <c r="B672">
        <v>72.794576098688495</v>
      </c>
    </row>
    <row r="673" spans="1:2" x14ac:dyDescent="0.25">
      <c r="A673" s="331" t="s">
        <v>1577</v>
      </c>
      <c r="B673">
        <v>72.869757526319802</v>
      </c>
    </row>
    <row r="674" spans="1:2" x14ac:dyDescent="0.25">
      <c r="A674" s="331" t="s">
        <v>1578</v>
      </c>
      <c r="B674">
        <v>72.952605770412902</v>
      </c>
    </row>
    <row r="675" spans="1:2" x14ac:dyDescent="0.25">
      <c r="A675" s="331" t="s">
        <v>1579</v>
      </c>
      <c r="B675">
        <v>72.921861724721296</v>
      </c>
    </row>
    <row r="676" spans="1:2" x14ac:dyDescent="0.25">
      <c r="A676" s="331" t="s">
        <v>1580</v>
      </c>
      <c r="B676">
        <v>73.003703454854303</v>
      </c>
    </row>
    <row r="677" spans="1:2" x14ac:dyDescent="0.25">
      <c r="A677" s="331" t="s">
        <v>1581</v>
      </c>
      <c r="B677">
        <v>72.904612085680796</v>
      </c>
    </row>
    <row r="678" spans="1:2" x14ac:dyDescent="0.25">
      <c r="A678" s="331" t="s">
        <v>1582</v>
      </c>
      <c r="B678">
        <v>72.840301986016797</v>
      </c>
    </row>
    <row r="679" spans="1:2" x14ac:dyDescent="0.25">
      <c r="A679" s="331" t="s">
        <v>1583</v>
      </c>
      <c r="B679">
        <v>72.981634833580301</v>
      </c>
    </row>
    <row r="680" spans="1:2" x14ac:dyDescent="0.25">
      <c r="A680" s="331" t="s">
        <v>1584</v>
      </c>
      <c r="B680">
        <v>73.454936506349298</v>
      </c>
    </row>
    <row r="681" spans="1:2" x14ac:dyDescent="0.25">
      <c r="A681" s="331" t="s">
        <v>1585</v>
      </c>
      <c r="B681">
        <v>74.122234321950103</v>
      </c>
    </row>
    <row r="682" spans="1:2" x14ac:dyDescent="0.25">
      <c r="A682" s="331" t="s">
        <v>1586</v>
      </c>
      <c r="B682">
        <v>74.568876636749096</v>
      </c>
    </row>
    <row r="683" spans="1:2" x14ac:dyDescent="0.25">
      <c r="A683" s="331" t="s">
        <v>1587</v>
      </c>
      <c r="B683">
        <v>74.769883477372602</v>
      </c>
    </row>
    <row r="684" spans="1:2" x14ac:dyDescent="0.25">
      <c r="A684" s="331" t="s">
        <v>1588</v>
      </c>
      <c r="B684">
        <v>74.858994862772306</v>
      </c>
    </row>
    <row r="685" spans="1:2" x14ac:dyDescent="0.25">
      <c r="A685" s="331" t="s">
        <v>1589</v>
      </c>
      <c r="B685">
        <v>75.072202718668194</v>
      </c>
    </row>
    <row r="686" spans="1:2" x14ac:dyDescent="0.25">
      <c r="A686" s="331" t="s">
        <v>1590</v>
      </c>
      <c r="B686">
        <v>75.310864488977103</v>
      </c>
    </row>
    <row r="687" spans="1:2" x14ac:dyDescent="0.25">
      <c r="A687" s="331" t="s">
        <v>1591</v>
      </c>
      <c r="B687">
        <v>75.415515416883196</v>
      </c>
    </row>
    <row r="688" spans="1:2" x14ac:dyDescent="0.25">
      <c r="A688" s="331" t="s">
        <v>1592</v>
      </c>
      <c r="B688">
        <v>75.392161082214997</v>
      </c>
    </row>
    <row r="689" spans="1:2" x14ac:dyDescent="0.25">
      <c r="A689" s="331" t="s">
        <v>1593</v>
      </c>
      <c r="B689">
        <v>75.624934536457701</v>
      </c>
    </row>
    <row r="690" spans="1:2" x14ac:dyDescent="0.25">
      <c r="A690" s="331" t="s">
        <v>1594</v>
      </c>
      <c r="B690">
        <v>75.768445139607607</v>
      </c>
    </row>
    <row r="691" spans="1:2" x14ac:dyDescent="0.25">
      <c r="A691" s="331" t="s">
        <v>1595</v>
      </c>
      <c r="B691">
        <v>75.873877825929299</v>
      </c>
    </row>
    <row r="692" spans="1:2" x14ac:dyDescent="0.25">
      <c r="A692" s="331" t="s">
        <v>1596</v>
      </c>
      <c r="B692">
        <v>76.191710783783606</v>
      </c>
    </row>
    <row r="693" spans="1:2" x14ac:dyDescent="0.25">
      <c r="A693" s="331" t="s">
        <v>1597</v>
      </c>
      <c r="B693">
        <v>76.748456093439003</v>
      </c>
    </row>
    <row r="694" spans="1:2" x14ac:dyDescent="0.25">
      <c r="A694" s="331" t="s">
        <v>1598</v>
      </c>
      <c r="B694">
        <v>77.217211003422804</v>
      </c>
    </row>
    <row r="695" spans="1:2" x14ac:dyDescent="0.25">
      <c r="A695" s="331" t="s">
        <v>1599</v>
      </c>
      <c r="B695">
        <v>77.311465242399606</v>
      </c>
    </row>
    <row r="696" spans="1:2" x14ac:dyDescent="0.25">
      <c r="A696" s="331" t="s">
        <v>1600</v>
      </c>
      <c r="B696">
        <v>77.423080102192003</v>
      </c>
    </row>
    <row r="697" spans="1:2" x14ac:dyDescent="0.25">
      <c r="A697" s="331" t="s">
        <v>1601</v>
      </c>
      <c r="B697">
        <v>77.655383105388196</v>
      </c>
    </row>
    <row r="698" spans="1:2" x14ac:dyDescent="0.25">
      <c r="A698" s="331" t="s">
        <v>1602</v>
      </c>
      <c r="B698">
        <v>77.719670171098898</v>
      </c>
    </row>
    <row r="699" spans="1:2" x14ac:dyDescent="0.25">
      <c r="A699" s="331" t="s">
        <v>1603</v>
      </c>
      <c r="B699">
        <v>77.702887493112001</v>
      </c>
    </row>
    <row r="700" spans="1:2" x14ac:dyDescent="0.25">
      <c r="A700" s="331" t="s">
        <v>1604</v>
      </c>
      <c r="B700">
        <v>77.734755316526105</v>
      </c>
    </row>
    <row r="701" spans="1:2" x14ac:dyDescent="0.25">
      <c r="A701" s="331" t="s">
        <v>1605</v>
      </c>
      <c r="B701">
        <v>77.957328917440606</v>
      </c>
    </row>
    <row r="702" spans="1:2" x14ac:dyDescent="0.25">
      <c r="A702" s="331" t="s">
        <v>1606</v>
      </c>
      <c r="B702">
        <v>78.084697605305095</v>
      </c>
    </row>
    <row r="703" spans="1:2" x14ac:dyDescent="0.25">
      <c r="A703" s="331" t="s">
        <v>1607</v>
      </c>
      <c r="B703">
        <v>77.977945003658405</v>
      </c>
    </row>
    <row r="704" spans="1:2" x14ac:dyDescent="0.25">
      <c r="A704" s="331" t="s">
        <v>1608</v>
      </c>
      <c r="B704">
        <v>78.047241605216399</v>
      </c>
    </row>
    <row r="705" spans="1:2" x14ac:dyDescent="0.25">
      <c r="A705" s="331" t="s">
        <v>1609</v>
      </c>
      <c r="B705">
        <v>78.279811941870705</v>
      </c>
    </row>
    <row r="706" spans="1:2" x14ac:dyDescent="0.25">
      <c r="A706" s="331" t="s">
        <v>1610</v>
      </c>
      <c r="B706">
        <v>78.627482245254299</v>
      </c>
    </row>
    <row r="707" spans="1:2" x14ac:dyDescent="0.25">
      <c r="A707" s="331" t="s">
        <v>1611</v>
      </c>
      <c r="B707">
        <v>78.789250397402</v>
      </c>
    </row>
    <row r="708" spans="1:2" x14ac:dyDescent="0.25">
      <c r="A708" s="331" t="s">
        <v>1612</v>
      </c>
      <c r="B708">
        <v>78.988538067509694</v>
      </c>
    </row>
    <row r="709" spans="1:2" x14ac:dyDescent="0.25">
      <c r="A709" s="331" t="s">
        <v>1613</v>
      </c>
      <c r="B709">
        <v>79.208688915334406</v>
      </c>
    </row>
    <row r="710" spans="1:2" x14ac:dyDescent="0.25">
      <c r="A710" s="331" t="s">
        <v>1614</v>
      </c>
      <c r="B710">
        <v>79.394698558352303</v>
      </c>
    </row>
    <row r="711" spans="1:2" x14ac:dyDescent="0.25">
      <c r="A711" s="331" t="s">
        <v>1615</v>
      </c>
      <c r="B711">
        <v>79.430333480131793</v>
      </c>
    </row>
    <row r="712" spans="1:2" x14ac:dyDescent="0.25">
      <c r="A712" s="331" t="s">
        <v>1616</v>
      </c>
      <c r="B712">
        <v>79.496581921867403</v>
      </c>
    </row>
    <row r="713" spans="1:2" x14ac:dyDescent="0.25">
      <c r="A713" s="331" t="s">
        <v>1617</v>
      </c>
      <c r="B713">
        <v>79.729436343946006</v>
      </c>
    </row>
    <row r="714" spans="1:2" x14ac:dyDescent="0.25">
      <c r="A714" s="331" t="s">
        <v>1618</v>
      </c>
      <c r="B714">
        <v>79.522476273387795</v>
      </c>
    </row>
    <row r="715" spans="1:2" x14ac:dyDescent="0.25">
      <c r="A715" s="331" t="s">
        <v>1619</v>
      </c>
      <c r="B715">
        <v>79.350515247897803</v>
      </c>
    </row>
    <row r="716" spans="1:2" x14ac:dyDescent="0.25">
      <c r="A716" s="331" t="s">
        <v>1620</v>
      </c>
      <c r="B716">
        <v>79.559653074042302</v>
      </c>
    </row>
    <row r="717" spans="1:2" x14ac:dyDescent="0.25">
      <c r="A717" s="331" t="s">
        <v>1621</v>
      </c>
      <c r="B717">
        <v>79.946510414006298</v>
      </c>
    </row>
    <row r="718" spans="1:2" x14ac:dyDescent="0.25">
      <c r="A718" s="331" t="s">
        <v>1622</v>
      </c>
      <c r="B718">
        <v>80.450785774001503</v>
      </c>
    </row>
    <row r="719" spans="1:2" x14ac:dyDescent="0.25">
      <c r="A719" s="331" t="s">
        <v>1623</v>
      </c>
      <c r="B719">
        <v>80.767915149281706</v>
      </c>
    </row>
    <row r="720" spans="1:2" x14ac:dyDescent="0.25">
      <c r="A720" s="331" t="s">
        <v>1624</v>
      </c>
      <c r="B720">
        <v>81.137598234052405</v>
      </c>
    </row>
    <row r="721" spans="1:2" x14ac:dyDescent="0.25">
      <c r="A721" s="331" t="s">
        <v>1625</v>
      </c>
      <c r="B721">
        <v>81.530110060556595</v>
      </c>
    </row>
    <row r="722" spans="1:2" x14ac:dyDescent="0.25">
      <c r="A722" s="331" t="s">
        <v>1626</v>
      </c>
      <c r="B722">
        <v>81.606092092565305</v>
      </c>
    </row>
    <row r="723" spans="1:2" x14ac:dyDescent="0.25">
      <c r="A723" s="331" t="s">
        <v>1627</v>
      </c>
      <c r="B723">
        <v>81.7295589683374</v>
      </c>
    </row>
    <row r="724" spans="1:2" x14ac:dyDescent="0.25">
      <c r="A724" s="331" t="s">
        <v>1628</v>
      </c>
      <c r="B724">
        <v>81.895607247810702</v>
      </c>
    </row>
    <row r="725" spans="1:2" x14ac:dyDescent="0.25">
      <c r="A725" s="331" t="s">
        <v>1629</v>
      </c>
      <c r="B725">
        <v>82.006862638331697</v>
      </c>
    </row>
    <row r="726" spans="1:2" x14ac:dyDescent="0.25">
      <c r="A726" s="331" t="s">
        <v>1630</v>
      </c>
      <c r="B726">
        <v>82.142004936441495</v>
      </c>
    </row>
    <row r="727" spans="1:2" x14ac:dyDescent="0.25">
      <c r="A727" s="331" t="s">
        <v>1631</v>
      </c>
      <c r="B727">
        <v>82.250267309028303</v>
      </c>
    </row>
    <row r="728" spans="1:2" x14ac:dyDescent="0.25">
      <c r="A728" s="331" t="s">
        <v>1632</v>
      </c>
      <c r="B728">
        <v>82.469690144328396</v>
      </c>
    </row>
    <row r="729" spans="1:2" x14ac:dyDescent="0.25">
      <c r="A729" s="331" t="s">
        <v>1633</v>
      </c>
      <c r="B729">
        <v>83.001032493467505</v>
      </c>
    </row>
    <row r="730" spans="1:2" x14ac:dyDescent="0.25">
      <c r="A730" s="331" t="s">
        <v>1634</v>
      </c>
      <c r="B730">
        <v>83.955218895637003</v>
      </c>
    </row>
    <row r="731" spans="1:2" x14ac:dyDescent="0.25">
      <c r="A731" s="331" t="s">
        <v>1635</v>
      </c>
      <c r="B731">
        <v>84.447054524843594</v>
      </c>
    </row>
    <row r="732" spans="1:2" x14ac:dyDescent="0.25">
      <c r="A732" s="331" t="s">
        <v>1636</v>
      </c>
      <c r="B732">
        <v>84.900615401620797</v>
      </c>
    </row>
    <row r="733" spans="1:2" x14ac:dyDescent="0.25">
      <c r="A733" s="331" t="s">
        <v>1637</v>
      </c>
      <c r="B733">
        <v>85.123952612987694</v>
      </c>
    </row>
    <row r="734" spans="1:2" x14ac:dyDescent="0.25">
      <c r="A734" s="331" t="s">
        <v>1638</v>
      </c>
      <c r="B734">
        <v>85.213311787885303</v>
      </c>
    </row>
    <row r="735" spans="1:2" x14ac:dyDescent="0.25">
      <c r="A735" s="331" t="s">
        <v>1639</v>
      </c>
      <c r="B735">
        <v>85.371164167968999</v>
      </c>
    </row>
    <row r="736" spans="1:2" x14ac:dyDescent="0.25">
      <c r="A736" s="331" t="s">
        <v>1640</v>
      </c>
      <c r="B736">
        <v>85.780961929440096</v>
      </c>
    </row>
    <row r="737" spans="1:2" x14ac:dyDescent="0.25">
      <c r="A737" s="331" t="s">
        <v>1641</v>
      </c>
      <c r="B737">
        <v>86.394781885423498</v>
      </c>
    </row>
    <row r="738" spans="1:2" x14ac:dyDescent="0.25">
      <c r="A738" s="331" t="s">
        <v>1642</v>
      </c>
      <c r="B738">
        <v>86.984086735091097</v>
      </c>
    </row>
    <row r="739" spans="1:2" x14ac:dyDescent="0.25">
      <c r="A739" s="331" t="s">
        <v>1643</v>
      </c>
      <c r="B739">
        <v>87.5086026580652</v>
      </c>
    </row>
    <row r="740" spans="1:2" x14ac:dyDescent="0.25">
      <c r="A740" s="331" t="s">
        <v>1644</v>
      </c>
      <c r="B740">
        <v>88.052136948495104</v>
      </c>
    </row>
    <row r="741" spans="1:2" x14ac:dyDescent="0.25">
      <c r="A741" s="331" t="s">
        <v>1645</v>
      </c>
      <c r="B741">
        <v>89.188544257361102</v>
      </c>
    </row>
    <row r="742" spans="1:2" x14ac:dyDescent="0.25">
      <c r="A742" s="331" t="s">
        <v>1646</v>
      </c>
      <c r="B742">
        <v>90.329817314365897</v>
      </c>
    </row>
    <row r="743" spans="1:2" x14ac:dyDescent="0.25">
      <c r="A743" s="331" t="s">
        <v>1647</v>
      </c>
      <c r="B743">
        <v>91.182242502772795</v>
      </c>
    </row>
    <row r="744" spans="1:2" x14ac:dyDescent="0.25">
      <c r="A744" s="331" t="s">
        <v>1648</v>
      </c>
      <c r="B744">
        <v>91.634595841997296</v>
      </c>
    </row>
    <row r="745" spans="1:2" x14ac:dyDescent="0.25">
      <c r="A745" s="331" t="s">
        <v>1649</v>
      </c>
      <c r="B745">
        <v>92.101740469244703</v>
      </c>
    </row>
    <row r="746" spans="1:2" x14ac:dyDescent="0.25">
      <c r="A746" s="331" t="s">
        <v>1650</v>
      </c>
      <c r="B746">
        <v>92.543524713889397</v>
      </c>
    </row>
    <row r="747" spans="1:2" x14ac:dyDescent="0.25">
      <c r="A747" s="331" t="s">
        <v>1651</v>
      </c>
      <c r="B747">
        <v>93.024731220637804</v>
      </c>
    </row>
    <row r="748" spans="1:2" x14ac:dyDescent="0.25">
      <c r="A748" s="331" t="s">
        <v>1652</v>
      </c>
      <c r="B748">
        <v>92.727131147777897</v>
      </c>
    </row>
    <row r="749" spans="1:2" x14ac:dyDescent="0.25">
      <c r="A749" s="331" t="s">
        <v>1653</v>
      </c>
      <c r="B749">
        <v>92.678143513060107</v>
      </c>
    </row>
    <row r="750" spans="1:2" x14ac:dyDescent="0.25">
      <c r="A750" s="331" t="s">
        <v>1654</v>
      </c>
      <c r="B750">
        <v>92.622628195571906</v>
      </c>
    </row>
    <row r="751" spans="1:2" x14ac:dyDescent="0.25">
      <c r="A751" s="331" t="s">
        <v>1655</v>
      </c>
      <c r="B751">
        <v>92.726306113449994</v>
      </c>
    </row>
    <row r="752" spans="1:2" x14ac:dyDescent="0.25">
      <c r="A752" s="331" t="s">
        <v>1656</v>
      </c>
      <c r="B752">
        <v>93.112852844043502</v>
      </c>
    </row>
    <row r="753" spans="1:2" x14ac:dyDescent="0.25">
      <c r="A753" s="331" t="s">
        <v>1657</v>
      </c>
      <c r="B753">
        <v>94.066435477436599</v>
      </c>
    </row>
    <row r="754" spans="1:2" x14ac:dyDescent="0.25">
      <c r="A754" s="331" t="s">
        <v>1658</v>
      </c>
      <c r="B754">
        <v>95.012497176072301</v>
      </c>
    </row>
    <row r="755" spans="1:2" x14ac:dyDescent="0.25">
      <c r="A755" s="331" t="s">
        <v>1659</v>
      </c>
      <c r="B755">
        <v>95.455093891070305</v>
      </c>
    </row>
    <row r="756" spans="1:2" x14ac:dyDescent="0.25">
      <c r="A756" s="331" t="s">
        <v>1660</v>
      </c>
      <c r="B756">
        <v>95.907287388618798</v>
      </c>
    </row>
    <row r="757" spans="1:2" x14ac:dyDescent="0.25">
      <c r="A757" s="331" t="s">
        <v>1661</v>
      </c>
      <c r="B757">
        <v>96.123383562661004</v>
      </c>
    </row>
    <row r="758" spans="1:2" x14ac:dyDescent="0.25">
      <c r="A758" s="331" t="s">
        <v>1662</v>
      </c>
      <c r="B758">
        <v>96.233580089327901</v>
      </c>
    </row>
    <row r="759" spans="1:2" x14ac:dyDescent="0.25">
      <c r="A759" s="331" t="s">
        <v>1663</v>
      </c>
      <c r="B759">
        <v>96.184355135091195</v>
      </c>
    </row>
    <row r="760" spans="1:2" x14ac:dyDescent="0.25">
      <c r="A760" s="331" t="s">
        <v>1664</v>
      </c>
      <c r="B760">
        <v>96.319067466072397</v>
      </c>
    </row>
    <row r="761" spans="1:2" x14ac:dyDescent="0.25">
      <c r="A761" s="331" t="s">
        <v>1665</v>
      </c>
      <c r="B761">
        <v>96.357860133452107</v>
      </c>
    </row>
    <row r="762" spans="1:2" x14ac:dyDescent="0.25">
      <c r="A762" s="331" t="s">
        <v>1666</v>
      </c>
      <c r="B762">
        <v>96.373970638801197</v>
      </c>
    </row>
    <row r="763" spans="1:2" x14ac:dyDescent="0.25">
      <c r="A763" s="331" t="s">
        <v>1667</v>
      </c>
      <c r="B763">
        <v>96.548251811589097</v>
      </c>
    </row>
    <row r="764" spans="1:2" x14ac:dyDescent="0.25">
      <c r="A764" s="331" t="s">
        <v>1668</v>
      </c>
      <c r="B764">
        <v>96.9198851044073</v>
      </c>
    </row>
    <row r="765" spans="1:2" x14ac:dyDescent="0.25">
      <c r="A765" s="331" t="s">
        <v>1669</v>
      </c>
      <c r="B765">
        <v>97.527634566693607</v>
      </c>
    </row>
    <row r="766" spans="1:2" x14ac:dyDescent="0.25">
      <c r="A766" s="331" t="s">
        <v>1670</v>
      </c>
      <c r="B766">
        <v>98.216431436722701</v>
      </c>
    </row>
    <row r="767" spans="1:2" x14ac:dyDescent="0.25">
      <c r="A767" s="331" t="s">
        <v>1671</v>
      </c>
      <c r="B767">
        <v>98.452250258793498</v>
      </c>
    </row>
    <row r="768" spans="1:2" x14ac:dyDescent="0.25">
      <c r="A768" s="331" t="s">
        <v>1672</v>
      </c>
      <c r="B768">
        <v>98.906895825372402</v>
      </c>
    </row>
    <row r="769" spans="1:2" x14ac:dyDescent="0.25">
      <c r="A769" s="331" t="s">
        <v>1673</v>
      </c>
      <c r="B769">
        <v>99.157791416887306</v>
      </c>
    </row>
    <row r="770" spans="1:2" x14ac:dyDescent="0.25">
      <c r="A770" s="331" t="s">
        <v>1674</v>
      </c>
      <c r="B770">
        <v>99.3111507800769</v>
      </c>
    </row>
    <row r="771" spans="1:2" x14ac:dyDescent="0.25">
      <c r="A771" s="331" t="s">
        <v>1675</v>
      </c>
      <c r="B771">
        <v>99.184494050769601</v>
      </c>
    </row>
    <row r="772" spans="1:2" x14ac:dyDescent="0.25">
      <c r="A772" s="331" t="s">
        <v>1676</v>
      </c>
      <c r="B772">
        <v>99.303264094060694</v>
      </c>
    </row>
    <row r="773" spans="1:2" x14ac:dyDescent="0.25">
      <c r="A773" s="331" t="s">
        <v>1677</v>
      </c>
      <c r="B773">
        <v>99.467112979991498</v>
      </c>
    </row>
    <row r="774" spans="1:2" x14ac:dyDescent="0.25">
      <c r="A774" s="331" t="s">
        <v>1678</v>
      </c>
      <c r="B774">
        <v>99.586837885347407</v>
      </c>
    </row>
    <row r="775" spans="1:2" x14ac:dyDescent="0.25">
      <c r="A775" s="331" t="s">
        <v>1679</v>
      </c>
      <c r="B775">
        <v>99.703542550824395</v>
      </c>
    </row>
    <row r="776" spans="1:2" x14ac:dyDescent="0.25">
      <c r="A776" s="331" t="s">
        <v>1680</v>
      </c>
      <c r="B776">
        <v>100</v>
      </c>
    </row>
    <row r="777" spans="1:2" x14ac:dyDescent="0.25">
      <c r="A777" s="331" t="s">
        <v>1681</v>
      </c>
      <c r="B777">
        <v>100.59854</v>
      </c>
    </row>
    <row r="778" spans="1:2" x14ac:dyDescent="0.25">
      <c r="A778" s="331" t="s">
        <v>1682</v>
      </c>
      <c r="B778">
        <v>101.17675</v>
      </c>
    </row>
    <row r="779" spans="1:2" x14ac:dyDescent="0.25">
      <c r="A779" s="331" t="s">
        <v>1683</v>
      </c>
      <c r="B779">
        <v>101.61572</v>
      </c>
    </row>
    <row r="780" spans="1:2" x14ac:dyDescent="0.25">
      <c r="A780" s="331" t="s">
        <v>1684</v>
      </c>
      <c r="B780">
        <v>102.11886</v>
      </c>
    </row>
    <row r="781" spans="1:2" x14ac:dyDescent="0.25">
      <c r="A781" s="331" t="s">
        <v>1685</v>
      </c>
      <c r="B781">
        <v>102.43926999999999</v>
      </c>
    </row>
    <row r="782" spans="1:2" x14ac:dyDescent="0.25">
      <c r="A782" s="331" t="s">
        <v>1686</v>
      </c>
      <c r="B782">
        <v>102.71377</v>
      </c>
    </row>
    <row r="783" spans="1:2" x14ac:dyDescent="0.25">
      <c r="A783" s="331" t="s">
        <v>1687</v>
      </c>
      <c r="B783">
        <v>102.93898</v>
      </c>
    </row>
    <row r="784" spans="1:2" x14ac:dyDescent="0.25">
      <c r="A784" s="331" t="s">
        <v>1688</v>
      </c>
      <c r="B784">
        <v>103.02736</v>
      </c>
    </row>
    <row r="785" spans="1:2" x14ac:dyDescent="0.25">
      <c r="A785" s="331" t="s">
        <v>1689</v>
      </c>
      <c r="B785">
        <v>103.26273999999999</v>
      </c>
    </row>
    <row r="786" spans="1:2" x14ac:dyDescent="0.25">
      <c r="A786" s="331" t="s">
        <v>1690</v>
      </c>
      <c r="B786">
        <v>103.42652</v>
      </c>
    </row>
    <row r="787" spans="1:2" x14ac:dyDescent="0.25">
      <c r="A787" s="331" t="s">
        <v>1691</v>
      </c>
      <c r="B787">
        <v>103.53506</v>
      </c>
    </row>
    <row r="788" spans="1:2" x14ac:dyDescent="0.25">
      <c r="A788" s="331" t="s">
        <v>1692</v>
      </c>
      <c r="B788">
        <v>103.8043</v>
      </c>
    </row>
    <row r="789" spans="1:2" x14ac:dyDescent="0.25">
      <c r="A789" s="331" t="s">
        <v>1693</v>
      </c>
      <c r="B789">
        <v>104.24251</v>
      </c>
    </row>
    <row r="790" spans="1:2" x14ac:dyDescent="0.25">
      <c r="A790" s="331" t="s">
        <v>1694</v>
      </c>
      <c r="B790">
        <v>104.94058</v>
      </c>
    </row>
    <row r="791" spans="1:2" x14ac:dyDescent="0.25">
      <c r="A791" s="331" t="s">
        <v>1695</v>
      </c>
      <c r="B791">
        <v>105.53395</v>
      </c>
    </row>
    <row r="792" spans="1:2" x14ac:dyDescent="0.25">
      <c r="A792" s="331" t="s">
        <v>1696</v>
      </c>
      <c r="B792">
        <v>105.69958</v>
      </c>
    </row>
    <row r="793" spans="1:2" x14ac:dyDescent="0.25">
      <c r="A793" s="331" t="s">
        <v>1697</v>
      </c>
      <c r="B793">
        <v>105.36296</v>
      </c>
    </row>
    <row r="794" spans="1:2" x14ac:dyDescent="0.25">
      <c r="A794" s="331" t="s">
        <v>1698</v>
      </c>
      <c r="B794">
        <v>104.9666</v>
      </c>
    </row>
    <row r="795" spans="1:2" x14ac:dyDescent="0.25">
      <c r="A795" s="331" t="s">
        <v>1699</v>
      </c>
      <c r="B795">
        <v>104.96809</v>
      </c>
    </row>
    <row r="796" spans="1:2" x14ac:dyDescent="0.25">
      <c r="A796" s="331" t="s">
        <v>1700</v>
      </c>
      <c r="B796">
        <v>104.96232000000001</v>
      </c>
    </row>
    <row r="797" spans="1:2" x14ac:dyDescent="0.25">
      <c r="A797" s="331" t="s">
        <v>1701</v>
      </c>
      <c r="B797">
        <v>105.29436</v>
      </c>
    </row>
    <row r="798" spans="1:2" x14ac:dyDescent="0.25">
      <c r="A798" s="331" t="s">
        <v>1702</v>
      </c>
      <c r="B798">
        <v>105.23455</v>
      </c>
    </row>
    <row r="799" spans="1:2" x14ac:dyDescent="0.25">
      <c r="A799" s="331" t="s">
        <v>1703</v>
      </c>
      <c r="B799">
        <v>105.07719</v>
      </c>
    </row>
    <row r="800" spans="1:2" x14ac:dyDescent="0.25">
      <c r="A800" s="331" t="s">
        <v>1704</v>
      </c>
      <c r="B800">
        <v>105.47602000000001</v>
      </c>
    </row>
    <row r="801" spans="1:2" x14ac:dyDescent="0.25">
      <c r="A801" s="331" t="s">
        <v>1705</v>
      </c>
      <c r="B801">
        <v>105.90748000000001</v>
      </c>
    </row>
    <row r="802" spans="1:2" x14ac:dyDescent="0.25">
      <c r="A802" s="331" t="s">
        <v>1706</v>
      </c>
      <c r="B802">
        <v>106.58091</v>
      </c>
    </row>
    <row r="803" spans="1:2" x14ac:dyDescent="0.25">
      <c r="A803" s="331" t="s">
        <v>1707</v>
      </c>
      <c r="B803">
        <v>107.12387</v>
      </c>
    </row>
    <row r="804" spans="1:2" x14ac:dyDescent="0.25">
      <c r="A804" s="331" t="s">
        <v>1733</v>
      </c>
      <c r="B804">
        <v>107.75837</v>
      </c>
    </row>
    <row r="805" spans="1:2" x14ac:dyDescent="0.25">
      <c r="A805" s="331" t="s">
        <v>101</v>
      </c>
    </row>
    <row r="806" spans="1:2" x14ac:dyDescent="0.25">
      <c r="A806" s="331" t="s">
        <v>101</v>
      </c>
    </row>
    <row r="807" spans="1:2" x14ac:dyDescent="0.25">
      <c r="A807" s="331" t="s">
        <v>1734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2"/>
  <sheetViews>
    <sheetView workbookViewId="0">
      <selection sqref="A1:F1"/>
    </sheetView>
  </sheetViews>
  <sheetFormatPr baseColWidth="10" defaultColWidth="9.140625" defaultRowHeight="15" x14ac:dyDescent="0.25"/>
  <cols>
    <col min="1" max="1" width="33.28515625" customWidth="1"/>
    <col min="2" max="2" width="19.28515625" customWidth="1"/>
    <col min="3" max="3" width="27.85546875" customWidth="1"/>
    <col min="4" max="4" width="30.85546875" customWidth="1"/>
    <col min="5" max="5" width="25" customWidth="1"/>
    <col min="6" max="6" width="41" customWidth="1"/>
  </cols>
  <sheetData>
    <row r="1" spans="1:6" x14ac:dyDescent="0.25">
      <c r="A1" s="682" t="s">
        <v>99</v>
      </c>
      <c r="B1" s="682"/>
      <c r="C1" s="682"/>
      <c r="D1" s="682"/>
      <c r="E1" s="682"/>
      <c r="F1" s="682"/>
    </row>
    <row r="2" spans="1:6" ht="15.75" thickBot="1" x14ac:dyDescent="0.3">
      <c r="A2" s="683" t="s">
        <v>100</v>
      </c>
      <c r="B2" s="683"/>
      <c r="C2" s="683"/>
      <c r="D2" s="683"/>
      <c r="E2" s="683"/>
      <c r="F2" s="683"/>
    </row>
    <row r="3" spans="1:6" ht="15.75" thickTop="1" x14ac:dyDescent="0.25">
      <c r="A3" s="280" t="s">
        <v>101</v>
      </c>
    </row>
    <row r="4" spans="1:6" ht="24" x14ac:dyDescent="0.25">
      <c r="A4" s="281" t="s">
        <v>102</v>
      </c>
    </row>
    <row r="5" spans="1:6" x14ac:dyDescent="0.25">
      <c r="A5" s="281" t="s">
        <v>103</v>
      </c>
    </row>
    <row r="6" spans="1:6" x14ac:dyDescent="0.25">
      <c r="A6" s="281" t="s">
        <v>3</v>
      </c>
    </row>
    <row r="7" spans="1:6" ht="48" x14ac:dyDescent="0.25">
      <c r="A7" s="281" t="s">
        <v>104</v>
      </c>
    </row>
    <row r="8" spans="1:6" x14ac:dyDescent="0.25">
      <c r="A8" s="280" t="s">
        <v>101</v>
      </c>
    </row>
    <row r="9" spans="1:6" ht="16.149999999999999" customHeight="1" x14ac:dyDescent="0.25">
      <c r="A9" s="282" t="s">
        <v>105</v>
      </c>
      <c r="B9" s="283" t="s">
        <v>106</v>
      </c>
      <c r="C9" s="283" t="s">
        <v>107</v>
      </c>
      <c r="D9" s="283" t="s">
        <v>108</v>
      </c>
      <c r="E9" s="284" t="s">
        <v>109</v>
      </c>
    </row>
    <row r="10" spans="1:6" ht="16.149999999999999" customHeight="1" x14ac:dyDescent="0.25">
      <c r="A10" s="285" t="s">
        <v>110</v>
      </c>
      <c r="B10" s="286">
        <v>3.7700999999999998E-2</v>
      </c>
      <c r="C10" s="287"/>
      <c r="D10" s="287"/>
      <c r="E10" s="288"/>
    </row>
    <row r="11" spans="1:6" ht="16.149999999999999" customHeight="1" x14ac:dyDescent="0.25">
      <c r="A11" s="285" t="s">
        <v>111</v>
      </c>
      <c r="B11" s="289">
        <v>3.7414999999999997E-2</v>
      </c>
      <c r="C11" s="290">
        <v>-7.6E-3</v>
      </c>
      <c r="D11" s="290">
        <v>-7.6E-3</v>
      </c>
      <c r="E11" s="291"/>
    </row>
    <row r="12" spans="1:6" ht="16.149999999999999" customHeight="1" x14ac:dyDescent="0.25">
      <c r="A12" s="285" t="s">
        <v>112</v>
      </c>
      <c r="B12" s="286">
        <v>3.6903999999999999E-2</v>
      </c>
      <c r="C12" s="292">
        <v>-1.37E-2</v>
      </c>
      <c r="D12" s="292">
        <v>-2.12E-2</v>
      </c>
      <c r="E12" s="288"/>
    </row>
    <row r="13" spans="1:6" ht="16.149999999999999" customHeight="1" x14ac:dyDescent="0.25">
      <c r="A13" s="285" t="s">
        <v>113</v>
      </c>
      <c r="B13" s="289">
        <v>3.7027999999999998E-2</v>
      </c>
      <c r="C13" s="290">
        <v>3.3999999999999998E-3</v>
      </c>
      <c r="D13" s="290">
        <v>-1.7899999999999999E-2</v>
      </c>
      <c r="E13" s="291"/>
    </row>
    <row r="14" spans="1:6" ht="16.149999999999999" customHeight="1" x14ac:dyDescent="0.25">
      <c r="A14" s="285" t="s">
        <v>114</v>
      </c>
      <c r="B14" s="286">
        <v>3.7127E-2</v>
      </c>
      <c r="C14" s="292">
        <v>2.7000000000000001E-3</v>
      </c>
      <c r="D14" s="292">
        <v>-1.52E-2</v>
      </c>
      <c r="E14" s="288"/>
    </row>
    <row r="15" spans="1:6" ht="16.149999999999999" customHeight="1" x14ac:dyDescent="0.25">
      <c r="A15" s="285" t="s">
        <v>115</v>
      </c>
      <c r="B15" s="289">
        <v>3.7325999999999998E-2</v>
      </c>
      <c r="C15" s="290">
        <v>5.4000000000000003E-3</v>
      </c>
      <c r="D15" s="290">
        <v>-0.01</v>
      </c>
      <c r="E15" s="291"/>
    </row>
    <row r="16" spans="1:6" ht="16.149999999999999" customHeight="1" x14ac:dyDescent="0.25">
      <c r="A16" s="285" t="s">
        <v>116</v>
      </c>
      <c r="B16" s="286">
        <v>3.7263999999999999E-2</v>
      </c>
      <c r="C16" s="292">
        <v>-1.6999999999999999E-3</v>
      </c>
      <c r="D16" s="292">
        <v>-1.6999999999999999E-3</v>
      </c>
      <c r="E16" s="288"/>
    </row>
    <row r="17" spans="1:5" ht="16.149999999999999" customHeight="1" x14ac:dyDescent="0.25">
      <c r="A17" s="285" t="s">
        <v>117</v>
      </c>
      <c r="B17" s="289">
        <v>3.7239000000000001E-2</v>
      </c>
      <c r="C17" s="290">
        <v>-6.9999999999999999E-4</v>
      </c>
      <c r="D17" s="290">
        <v>-2.3E-3</v>
      </c>
      <c r="E17" s="291"/>
    </row>
    <row r="18" spans="1:5" ht="16.149999999999999" customHeight="1" x14ac:dyDescent="0.25">
      <c r="A18" s="285" t="s">
        <v>118</v>
      </c>
      <c r="B18" s="286">
        <v>3.7387999999999998E-2</v>
      </c>
      <c r="C18" s="292">
        <v>4.0000000000000001E-3</v>
      </c>
      <c r="D18" s="292">
        <v>1.6999999999999999E-3</v>
      </c>
      <c r="E18" s="288"/>
    </row>
    <row r="19" spans="1:5" ht="16.149999999999999" customHeight="1" x14ac:dyDescent="0.25">
      <c r="A19" s="285" t="s">
        <v>119</v>
      </c>
      <c r="B19" s="289">
        <v>3.7650000000000003E-2</v>
      </c>
      <c r="C19" s="290">
        <v>7.0000000000000001E-3</v>
      </c>
      <c r="D19" s="290">
        <v>8.6999999999999994E-3</v>
      </c>
      <c r="E19" s="291"/>
    </row>
    <row r="20" spans="1:5" ht="16.149999999999999" customHeight="1" x14ac:dyDescent="0.25">
      <c r="A20" s="285" t="s">
        <v>120</v>
      </c>
      <c r="B20" s="286">
        <v>3.7488E-2</v>
      </c>
      <c r="C20" s="292">
        <v>-4.3E-3</v>
      </c>
      <c r="D20" s="292">
        <v>4.3E-3</v>
      </c>
      <c r="E20" s="288"/>
    </row>
    <row r="21" spans="1:5" ht="16.149999999999999" customHeight="1" x14ac:dyDescent="0.25">
      <c r="A21" s="285" t="s">
        <v>121</v>
      </c>
      <c r="B21" s="289">
        <v>3.7462000000000002E-2</v>
      </c>
      <c r="C21" s="290">
        <v>-6.9999999999999999E-4</v>
      </c>
      <c r="D21" s="290">
        <v>3.7000000000000002E-3</v>
      </c>
      <c r="E21" s="291"/>
    </row>
    <row r="22" spans="1:5" ht="16.149999999999999" customHeight="1" x14ac:dyDescent="0.25">
      <c r="A22" s="285" t="s">
        <v>122</v>
      </c>
      <c r="B22" s="286">
        <v>3.7374999999999999E-2</v>
      </c>
      <c r="C22" s="292">
        <v>-2.3E-3</v>
      </c>
      <c r="D22" s="292">
        <v>1.2999999999999999E-3</v>
      </c>
      <c r="E22" s="293">
        <v>-8.6999999999999994E-3</v>
      </c>
    </row>
    <row r="23" spans="1:5" ht="16.149999999999999" customHeight="1" x14ac:dyDescent="0.25">
      <c r="A23" s="285" t="s">
        <v>123</v>
      </c>
      <c r="B23" s="289">
        <v>3.7412000000000001E-2</v>
      </c>
      <c r="C23" s="290">
        <v>1E-3</v>
      </c>
      <c r="D23" s="290">
        <v>2.3E-3</v>
      </c>
      <c r="E23" s="294">
        <v>-1E-4</v>
      </c>
    </row>
    <row r="24" spans="1:5" ht="16.149999999999999" customHeight="1" x14ac:dyDescent="0.25">
      <c r="A24" s="285" t="s">
        <v>124</v>
      </c>
      <c r="B24" s="286">
        <v>3.7213000000000003E-2</v>
      </c>
      <c r="C24" s="292">
        <v>-5.3E-3</v>
      </c>
      <c r="D24" s="292">
        <v>-3.0000000000000001E-3</v>
      </c>
      <c r="E24" s="293">
        <v>8.3999999999999995E-3</v>
      </c>
    </row>
    <row r="25" spans="1:5" ht="16.149999999999999" customHeight="1" x14ac:dyDescent="0.25">
      <c r="A25" s="285" t="s">
        <v>125</v>
      </c>
      <c r="B25" s="289">
        <v>3.7311999999999998E-2</v>
      </c>
      <c r="C25" s="290">
        <v>2.7000000000000001E-3</v>
      </c>
      <c r="D25" s="290">
        <v>-4.0000000000000002E-4</v>
      </c>
      <c r="E25" s="294">
        <v>7.7000000000000002E-3</v>
      </c>
    </row>
    <row r="26" spans="1:5" ht="16.149999999999999" customHeight="1" x14ac:dyDescent="0.25">
      <c r="A26" s="285" t="s">
        <v>126</v>
      </c>
      <c r="B26" s="286">
        <v>3.7661E-2</v>
      </c>
      <c r="C26" s="292">
        <v>9.4000000000000004E-3</v>
      </c>
      <c r="D26" s="292">
        <v>8.9999999999999993E-3</v>
      </c>
      <c r="E26" s="293">
        <v>1.44E-2</v>
      </c>
    </row>
    <row r="27" spans="1:5" ht="16.149999999999999" customHeight="1" x14ac:dyDescent="0.25">
      <c r="A27" s="285" t="s">
        <v>127</v>
      </c>
      <c r="B27" s="289">
        <v>3.8084E-2</v>
      </c>
      <c r="C27" s="290">
        <v>1.12E-2</v>
      </c>
      <c r="D27" s="290">
        <v>2.0299999999999999E-2</v>
      </c>
      <c r="E27" s="294">
        <v>2.0299999999999999E-2</v>
      </c>
    </row>
    <row r="28" spans="1:5" ht="16.149999999999999" customHeight="1" x14ac:dyDescent="0.25">
      <c r="A28" s="285" t="s">
        <v>128</v>
      </c>
      <c r="B28" s="286">
        <v>3.8046999999999997E-2</v>
      </c>
      <c r="C28" s="292">
        <v>-1E-3</v>
      </c>
      <c r="D28" s="292">
        <v>-1E-3</v>
      </c>
      <c r="E28" s="293">
        <v>2.1000000000000001E-2</v>
      </c>
    </row>
    <row r="29" spans="1:5" ht="16.149999999999999" customHeight="1" x14ac:dyDescent="0.25">
      <c r="A29" s="285" t="s">
        <v>129</v>
      </c>
      <c r="B29" s="289">
        <v>3.8197000000000002E-2</v>
      </c>
      <c r="C29" s="290">
        <v>3.8999999999999998E-3</v>
      </c>
      <c r="D29" s="290">
        <v>2.8999999999999998E-3</v>
      </c>
      <c r="E29" s="294">
        <v>2.5700000000000001E-2</v>
      </c>
    </row>
    <row r="30" spans="1:5" ht="16.149999999999999" customHeight="1" x14ac:dyDescent="0.25">
      <c r="A30" s="285" t="s">
        <v>130</v>
      </c>
      <c r="B30" s="286">
        <v>3.8545999999999997E-2</v>
      </c>
      <c r="C30" s="292">
        <v>9.1000000000000004E-3</v>
      </c>
      <c r="D30" s="292">
        <v>1.21E-2</v>
      </c>
      <c r="E30" s="293">
        <v>3.1E-2</v>
      </c>
    </row>
    <row r="31" spans="1:5" ht="16.149999999999999" customHeight="1" x14ac:dyDescent="0.25">
      <c r="A31" s="285" t="s">
        <v>131</v>
      </c>
      <c r="B31" s="289">
        <v>3.8795000000000003E-2</v>
      </c>
      <c r="C31" s="290">
        <v>6.4999999999999997E-3</v>
      </c>
      <c r="D31" s="290">
        <v>1.8599999999999998E-2</v>
      </c>
      <c r="E31" s="294">
        <v>3.04E-2</v>
      </c>
    </row>
    <row r="32" spans="1:5" ht="16.149999999999999" customHeight="1" x14ac:dyDescent="0.25">
      <c r="A32" s="285" t="s">
        <v>132</v>
      </c>
      <c r="B32" s="286">
        <v>3.9080999999999998E-2</v>
      </c>
      <c r="C32" s="292">
        <v>7.4000000000000003E-3</v>
      </c>
      <c r="D32" s="292">
        <v>2.6200000000000001E-2</v>
      </c>
      <c r="E32" s="293">
        <v>4.2500000000000003E-2</v>
      </c>
    </row>
    <row r="33" spans="1:5" ht="16.149999999999999" customHeight="1" x14ac:dyDescent="0.25">
      <c r="A33" s="285" t="s">
        <v>133</v>
      </c>
      <c r="B33" s="289">
        <v>3.9441999999999998E-2</v>
      </c>
      <c r="C33" s="290">
        <v>9.1999999999999998E-3</v>
      </c>
      <c r="D33" s="290">
        <v>3.56E-2</v>
      </c>
      <c r="E33" s="294">
        <v>5.28E-2</v>
      </c>
    </row>
    <row r="34" spans="1:5" ht="16.149999999999999" customHeight="1" x14ac:dyDescent="0.25">
      <c r="A34" s="285" t="s">
        <v>134</v>
      </c>
      <c r="B34" s="286">
        <v>3.9752999999999997E-2</v>
      </c>
      <c r="C34" s="292">
        <v>7.9000000000000008E-3</v>
      </c>
      <c r="D34" s="292">
        <v>4.3799999999999999E-2</v>
      </c>
      <c r="E34" s="293">
        <v>6.3600000000000004E-2</v>
      </c>
    </row>
    <row r="35" spans="1:5" ht="16.149999999999999" customHeight="1" x14ac:dyDescent="0.25">
      <c r="A35" s="285" t="s">
        <v>135</v>
      </c>
      <c r="B35" s="289">
        <v>3.9565999999999997E-2</v>
      </c>
      <c r="C35" s="290">
        <v>-4.7000000000000002E-3</v>
      </c>
      <c r="D35" s="290">
        <v>3.8899999999999997E-2</v>
      </c>
      <c r="E35" s="294">
        <v>5.7599999999999998E-2</v>
      </c>
    </row>
    <row r="36" spans="1:5" ht="16.149999999999999" customHeight="1" x14ac:dyDescent="0.25">
      <c r="A36" s="285" t="s">
        <v>136</v>
      </c>
      <c r="B36" s="286">
        <v>3.9914999999999999E-2</v>
      </c>
      <c r="C36" s="292">
        <v>8.8000000000000005E-3</v>
      </c>
      <c r="D36" s="292">
        <v>4.8099999999999997E-2</v>
      </c>
      <c r="E36" s="293">
        <v>7.2599999999999998E-2</v>
      </c>
    </row>
    <row r="37" spans="1:5" ht="16.149999999999999" customHeight="1" x14ac:dyDescent="0.25">
      <c r="A37" s="285" t="s">
        <v>137</v>
      </c>
      <c r="B37" s="289">
        <v>4.0412999999999998E-2</v>
      </c>
      <c r="C37" s="290">
        <v>1.2500000000000001E-2</v>
      </c>
      <c r="D37" s="290">
        <v>6.1100000000000002E-2</v>
      </c>
      <c r="E37" s="294">
        <v>8.3099999999999993E-2</v>
      </c>
    </row>
    <row r="38" spans="1:5" ht="16.149999999999999" customHeight="1" x14ac:dyDescent="0.25">
      <c r="A38" s="285" t="s">
        <v>138</v>
      </c>
      <c r="B38" s="286">
        <v>4.0986000000000002E-2</v>
      </c>
      <c r="C38" s="292">
        <v>1.4200000000000001E-2</v>
      </c>
      <c r="D38" s="292">
        <v>7.6200000000000004E-2</v>
      </c>
      <c r="E38" s="293">
        <v>8.8300000000000003E-2</v>
      </c>
    </row>
    <row r="39" spans="1:5" ht="16.149999999999999" customHeight="1" x14ac:dyDescent="0.25">
      <c r="A39" s="285" t="s">
        <v>139</v>
      </c>
      <c r="B39" s="289">
        <v>4.1098000000000003E-2</v>
      </c>
      <c r="C39" s="290">
        <v>2.7000000000000001E-3</v>
      </c>
      <c r="D39" s="290">
        <v>7.9100000000000004E-2</v>
      </c>
      <c r="E39" s="294">
        <v>7.9100000000000004E-2</v>
      </c>
    </row>
    <row r="40" spans="1:5" ht="16.149999999999999" customHeight="1" x14ac:dyDescent="0.25">
      <c r="A40" s="285" t="s">
        <v>140</v>
      </c>
      <c r="B40" s="286">
        <v>4.1584000000000003E-2</v>
      </c>
      <c r="C40" s="292">
        <v>1.18E-2</v>
      </c>
      <c r="D40" s="292">
        <v>1.18E-2</v>
      </c>
      <c r="E40" s="293">
        <v>9.2999999999999999E-2</v>
      </c>
    </row>
    <row r="41" spans="1:5" ht="16.149999999999999" customHeight="1" x14ac:dyDescent="0.25">
      <c r="A41" s="285" t="s">
        <v>141</v>
      </c>
      <c r="B41" s="289">
        <v>4.2131000000000002E-2</v>
      </c>
      <c r="C41" s="290">
        <v>1.32E-2</v>
      </c>
      <c r="D41" s="290">
        <v>2.52E-2</v>
      </c>
      <c r="E41" s="294">
        <v>0.10299999999999999</v>
      </c>
    </row>
    <row r="42" spans="1:5" ht="16.149999999999999" customHeight="1" x14ac:dyDescent="0.25">
      <c r="A42" s="285" t="s">
        <v>142</v>
      </c>
      <c r="B42" s="286">
        <v>4.2866000000000001E-2</v>
      </c>
      <c r="C42" s="292">
        <v>1.7399999999999999E-2</v>
      </c>
      <c r="D42" s="292">
        <v>4.2999999999999997E-2</v>
      </c>
      <c r="E42" s="293">
        <v>0.11210000000000001</v>
      </c>
    </row>
    <row r="43" spans="1:5" ht="16.149999999999999" customHeight="1" x14ac:dyDescent="0.25">
      <c r="A43" s="285" t="s">
        <v>143</v>
      </c>
      <c r="B43" s="289">
        <v>4.3825000000000003E-2</v>
      </c>
      <c r="C43" s="290">
        <v>2.24E-2</v>
      </c>
      <c r="D43" s="290">
        <v>6.6400000000000001E-2</v>
      </c>
      <c r="E43" s="294">
        <v>0.12970000000000001</v>
      </c>
    </row>
    <row r="44" spans="1:5" ht="16.149999999999999" customHeight="1" x14ac:dyDescent="0.25">
      <c r="A44" s="285" t="s">
        <v>144</v>
      </c>
      <c r="B44" s="286">
        <v>4.4386000000000002E-2</v>
      </c>
      <c r="C44" s="292">
        <v>1.2800000000000001E-2</v>
      </c>
      <c r="D44" s="292">
        <v>0.08</v>
      </c>
      <c r="E44" s="293">
        <v>0.1358</v>
      </c>
    </row>
    <row r="45" spans="1:5" ht="16.149999999999999" customHeight="1" x14ac:dyDescent="0.25">
      <c r="A45" s="285" t="s">
        <v>145</v>
      </c>
      <c r="B45" s="289">
        <v>4.6205000000000003E-2</v>
      </c>
      <c r="C45" s="290">
        <v>4.1000000000000002E-2</v>
      </c>
      <c r="D45" s="290">
        <v>0.12429999999999999</v>
      </c>
      <c r="E45" s="294">
        <v>0.17150000000000001</v>
      </c>
    </row>
    <row r="46" spans="1:5" ht="16.149999999999999" customHeight="1" x14ac:dyDescent="0.25">
      <c r="A46" s="285" t="s">
        <v>146</v>
      </c>
      <c r="B46" s="286">
        <v>4.7461999999999997E-2</v>
      </c>
      <c r="C46" s="292">
        <v>2.7199999999999998E-2</v>
      </c>
      <c r="D46" s="292">
        <v>0.15490000000000001</v>
      </c>
      <c r="E46" s="293">
        <v>0.19389999999999999</v>
      </c>
    </row>
    <row r="47" spans="1:5" ht="16.149999999999999" customHeight="1" x14ac:dyDescent="0.25">
      <c r="A47" s="285" t="s">
        <v>147</v>
      </c>
      <c r="B47" s="289">
        <v>4.8046999999999999E-2</v>
      </c>
      <c r="C47" s="290">
        <v>1.23E-2</v>
      </c>
      <c r="D47" s="290">
        <v>0.1691</v>
      </c>
      <c r="E47" s="294">
        <v>0.21429999999999999</v>
      </c>
    </row>
    <row r="48" spans="1:5" ht="16.149999999999999" customHeight="1" x14ac:dyDescent="0.25">
      <c r="A48" s="285" t="s">
        <v>148</v>
      </c>
      <c r="B48" s="286">
        <v>4.8268999999999999E-2</v>
      </c>
      <c r="C48" s="292">
        <v>4.5999999999999999E-3</v>
      </c>
      <c r="D48" s="292">
        <v>0.17449999999999999</v>
      </c>
      <c r="E48" s="293">
        <v>0.20930000000000001</v>
      </c>
    </row>
    <row r="49" spans="1:5" ht="16.149999999999999" customHeight="1" x14ac:dyDescent="0.25">
      <c r="A49" s="285" t="s">
        <v>149</v>
      </c>
      <c r="B49" s="289">
        <v>4.8966999999999997E-2</v>
      </c>
      <c r="C49" s="290">
        <v>1.44E-2</v>
      </c>
      <c r="D49" s="290">
        <v>0.1915</v>
      </c>
      <c r="E49" s="294">
        <v>0.2117</v>
      </c>
    </row>
    <row r="50" spans="1:5" ht="16.149999999999999" customHeight="1" x14ac:dyDescent="0.25">
      <c r="A50" s="285" t="s">
        <v>150</v>
      </c>
      <c r="B50" s="286">
        <v>4.9116E-2</v>
      </c>
      <c r="C50" s="292">
        <v>3.0999999999999999E-3</v>
      </c>
      <c r="D50" s="292">
        <v>0.1951</v>
      </c>
      <c r="E50" s="293">
        <v>0.19839999999999999</v>
      </c>
    </row>
    <row r="51" spans="1:5" ht="16.149999999999999" customHeight="1" x14ac:dyDescent="0.25">
      <c r="A51" s="285" t="s">
        <v>151</v>
      </c>
      <c r="B51" s="289">
        <v>4.9600999999999999E-2</v>
      </c>
      <c r="C51" s="290">
        <v>9.9000000000000008E-3</v>
      </c>
      <c r="D51" s="290">
        <v>0.2069</v>
      </c>
      <c r="E51" s="294">
        <v>0.2069</v>
      </c>
    </row>
    <row r="52" spans="1:5" ht="16.149999999999999" customHeight="1" x14ac:dyDescent="0.25">
      <c r="A52" s="285" t="s">
        <v>152</v>
      </c>
      <c r="B52" s="286">
        <v>4.9675999999999998E-2</v>
      </c>
      <c r="C52" s="292">
        <v>1.5E-3</v>
      </c>
      <c r="D52" s="292">
        <v>1.5E-3</v>
      </c>
      <c r="E52" s="293">
        <v>0.1946</v>
      </c>
    </row>
    <row r="53" spans="1:5" ht="16.149999999999999" customHeight="1" x14ac:dyDescent="0.25">
      <c r="A53" s="285" t="s">
        <v>153</v>
      </c>
      <c r="B53" s="289">
        <v>4.9737999999999997E-2</v>
      </c>
      <c r="C53" s="290">
        <v>1.1999999999999999E-3</v>
      </c>
      <c r="D53" s="290">
        <v>2.8E-3</v>
      </c>
      <c r="E53" s="294">
        <v>0.18049999999999999</v>
      </c>
    </row>
    <row r="54" spans="1:5" ht="16.149999999999999" customHeight="1" x14ac:dyDescent="0.25">
      <c r="A54" s="285" t="s">
        <v>154</v>
      </c>
      <c r="B54" s="286">
        <v>5.0522999999999998E-2</v>
      </c>
      <c r="C54" s="292">
        <v>1.5800000000000002E-2</v>
      </c>
      <c r="D54" s="292">
        <v>1.8599999999999998E-2</v>
      </c>
      <c r="E54" s="293">
        <v>0.17860000000000001</v>
      </c>
    </row>
    <row r="55" spans="1:5" ht="16.149999999999999" customHeight="1" x14ac:dyDescent="0.25">
      <c r="A55" s="285" t="s">
        <v>155</v>
      </c>
      <c r="B55" s="289">
        <v>5.1381999999999997E-2</v>
      </c>
      <c r="C55" s="290">
        <v>1.7000000000000001E-2</v>
      </c>
      <c r="D55" s="290">
        <v>3.5900000000000001E-2</v>
      </c>
      <c r="E55" s="294">
        <v>0.1724</v>
      </c>
    </row>
    <row r="56" spans="1:5" ht="16.149999999999999" customHeight="1" x14ac:dyDescent="0.25">
      <c r="A56" s="285" t="s">
        <v>156</v>
      </c>
      <c r="B56" s="286">
        <v>5.2402999999999998E-2</v>
      </c>
      <c r="C56" s="292">
        <v>1.9900000000000001E-2</v>
      </c>
      <c r="D56" s="292">
        <v>5.6500000000000002E-2</v>
      </c>
      <c r="E56" s="293">
        <v>0.18060000000000001</v>
      </c>
    </row>
    <row r="57" spans="1:5" ht="16.149999999999999" customHeight="1" x14ac:dyDescent="0.25">
      <c r="A57" s="285" t="s">
        <v>157</v>
      </c>
      <c r="B57" s="289">
        <v>5.2627E-2</v>
      </c>
      <c r="C57" s="290">
        <v>4.3E-3</v>
      </c>
      <c r="D57" s="290">
        <v>6.0999999999999999E-2</v>
      </c>
      <c r="E57" s="294">
        <v>0.13900000000000001</v>
      </c>
    </row>
    <row r="58" spans="1:5" ht="16.149999999999999" customHeight="1" x14ac:dyDescent="0.25">
      <c r="A58" s="285" t="s">
        <v>158</v>
      </c>
      <c r="B58" s="286">
        <v>5.2676000000000001E-2</v>
      </c>
      <c r="C58" s="292">
        <v>8.9999999999999998E-4</v>
      </c>
      <c r="D58" s="292">
        <v>6.2E-2</v>
      </c>
      <c r="E58" s="293">
        <v>0.1099</v>
      </c>
    </row>
    <row r="59" spans="1:5" ht="16.149999999999999" customHeight="1" x14ac:dyDescent="0.25">
      <c r="A59" s="285" t="s">
        <v>159</v>
      </c>
      <c r="B59" s="289">
        <v>5.3074999999999997E-2</v>
      </c>
      <c r="C59" s="290">
        <v>7.6E-3</v>
      </c>
      <c r="D59" s="290">
        <v>7.0000000000000007E-2</v>
      </c>
      <c r="E59" s="294">
        <v>0.1047</v>
      </c>
    </row>
    <row r="60" spans="1:5" ht="16.149999999999999" customHeight="1" x14ac:dyDescent="0.25">
      <c r="A60" s="285" t="s">
        <v>160</v>
      </c>
      <c r="B60" s="286">
        <v>5.3162000000000001E-2</v>
      </c>
      <c r="C60" s="292">
        <v>1.6000000000000001E-3</v>
      </c>
      <c r="D60" s="292">
        <v>7.1800000000000003E-2</v>
      </c>
      <c r="E60" s="293">
        <v>0.1014</v>
      </c>
    </row>
    <row r="61" spans="1:5" ht="16.149999999999999" customHeight="1" x14ac:dyDescent="0.25">
      <c r="A61" s="285" t="s">
        <v>161</v>
      </c>
      <c r="B61" s="289">
        <v>5.3335E-2</v>
      </c>
      <c r="C61" s="290">
        <v>3.3E-3</v>
      </c>
      <c r="D61" s="290">
        <v>7.5300000000000006E-2</v>
      </c>
      <c r="E61" s="294">
        <v>8.9200000000000002E-2</v>
      </c>
    </row>
    <row r="62" spans="1:5" ht="16.149999999999999" customHeight="1" x14ac:dyDescent="0.25">
      <c r="A62" s="285" t="s">
        <v>162</v>
      </c>
      <c r="B62" s="286">
        <v>5.3310000000000003E-2</v>
      </c>
      <c r="C62" s="292">
        <v>-5.0000000000000001E-4</v>
      </c>
      <c r="D62" s="292">
        <v>7.4800000000000005E-2</v>
      </c>
      <c r="E62" s="293">
        <v>8.5400000000000004E-2</v>
      </c>
    </row>
    <row r="63" spans="1:5" ht="16.149999999999999" customHeight="1" x14ac:dyDescent="0.25">
      <c r="A63" s="285" t="s">
        <v>163</v>
      </c>
      <c r="B63" s="289">
        <v>5.3559000000000002E-2</v>
      </c>
      <c r="C63" s="290">
        <v>4.7000000000000002E-3</v>
      </c>
      <c r="D63" s="290">
        <v>7.9799999999999996E-2</v>
      </c>
      <c r="E63" s="294">
        <v>7.9799999999999996E-2</v>
      </c>
    </row>
    <row r="64" spans="1:5" ht="16.149999999999999" customHeight="1" x14ac:dyDescent="0.25">
      <c r="A64" s="285" t="s">
        <v>164</v>
      </c>
      <c r="B64" s="286">
        <v>5.4380999999999999E-2</v>
      </c>
      <c r="C64" s="292">
        <v>1.54E-2</v>
      </c>
      <c r="D64" s="292">
        <v>1.54E-2</v>
      </c>
      <c r="E64" s="293">
        <v>9.4700000000000006E-2</v>
      </c>
    </row>
    <row r="65" spans="1:5" ht="16.149999999999999" customHeight="1" x14ac:dyDescent="0.25">
      <c r="A65" s="285" t="s">
        <v>165</v>
      </c>
      <c r="B65" s="289">
        <v>5.4878999999999997E-2</v>
      </c>
      <c r="C65" s="290">
        <v>9.1999999999999998E-3</v>
      </c>
      <c r="D65" s="290">
        <v>2.47E-2</v>
      </c>
      <c r="E65" s="294">
        <v>0.10340000000000001</v>
      </c>
    </row>
    <row r="66" spans="1:5" ht="16.149999999999999" customHeight="1" x14ac:dyDescent="0.25">
      <c r="A66" s="285" t="s">
        <v>166</v>
      </c>
      <c r="B66" s="286">
        <v>5.5115999999999998E-2</v>
      </c>
      <c r="C66" s="292">
        <v>4.3E-3</v>
      </c>
      <c r="D66" s="292">
        <v>2.9100000000000001E-2</v>
      </c>
      <c r="E66" s="293">
        <v>9.0899999999999995E-2</v>
      </c>
    </row>
    <row r="67" spans="1:5" ht="16.149999999999999" customHeight="1" x14ac:dyDescent="0.25">
      <c r="A67" s="285" t="s">
        <v>167</v>
      </c>
      <c r="B67" s="289">
        <v>5.5988000000000003E-2</v>
      </c>
      <c r="C67" s="290">
        <v>1.5800000000000002E-2</v>
      </c>
      <c r="D67" s="290">
        <v>4.5400000000000003E-2</v>
      </c>
      <c r="E67" s="294">
        <v>8.9599999999999999E-2</v>
      </c>
    </row>
    <row r="68" spans="1:5" ht="16.149999999999999" customHeight="1" x14ac:dyDescent="0.25">
      <c r="A68" s="285" t="s">
        <v>168</v>
      </c>
      <c r="B68" s="286">
        <v>5.6397999999999997E-2</v>
      </c>
      <c r="C68" s="292">
        <v>7.3000000000000001E-3</v>
      </c>
      <c r="D68" s="292">
        <v>5.2999999999999999E-2</v>
      </c>
      <c r="E68" s="293">
        <v>7.6200000000000004E-2</v>
      </c>
    </row>
    <row r="69" spans="1:5" ht="16.149999999999999" customHeight="1" x14ac:dyDescent="0.25">
      <c r="A69" s="285" t="s">
        <v>169</v>
      </c>
      <c r="B69" s="289">
        <v>5.6772000000000003E-2</v>
      </c>
      <c r="C69" s="290">
        <v>6.6E-3</v>
      </c>
      <c r="D69" s="290">
        <v>0.06</v>
      </c>
      <c r="E69" s="294">
        <v>7.8700000000000006E-2</v>
      </c>
    </row>
    <row r="70" spans="1:5" ht="16.149999999999999" customHeight="1" x14ac:dyDescent="0.25">
      <c r="A70" s="285" t="s">
        <v>170</v>
      </c>
      <c r="B70" s="286">
        <v>5.7106999999999998E-2</v>
      </c>
      <c r="C70" s="292">
        <v>5.8999999999999999E-3</v>
      </c>
      <c r="D70" s="292">
        <v>6.6299999999999998E-2</v>
      </c>
      <c r="E70" s="293">
        <v>8.4099999999999994E-2</v>
      </c>
    </row>
    <row r="71" spans="1:5" ht="16.149999999999999" customHeight="1" x14ac:dyDescent="0.25">
      <c r="A71" s="285" t="s">
        <v>171</v>
      </c>
      <c r="B71" s="289">
        <v>5.7206E-2</v>
      </c>
      <c r="C71" s="290">
        <v>1.6999999999999999E-3</v>
      </c>
      <c r="D71" s="290">
        <v>6.8099999999999994E-2</v>
      </c>
      <c r="E71" s="294">
        <v>7.7799999999999994E-2</v>
      </c>
    </row>
    <row r="72" spans="1:5" ht="16.149999999999999" customHeight="1" x14ac:dyDescent="0.25">
      <c r="A72" s="285" t="s">
        <v>172</v>
      </c>
      <c r="B72" s="286">
        <v>5.7006000000000001E-2</v>
      </c>
      <c r="C72" s="292">
        <v>-3.5000000000000001E-3</v>
      </c>
      <c r="D72" s="292">
        <v>6.4399999999999999E-2</v>
      </c>
      <c r="E72" s="293">
        <v>7.2300000000000003E-2</v>
      </c>
    </row>
    <row r="73" spans="1:5" ht="16.149999999999999" customHeight="1" x14ac:dyDescent="0.25">
      <c r="A73" s="285" t="s">
        <v>173</v>
      </c>
      <c r="B73" s="289">
        <v>5.7141999999999998E-2</v>
      </c>
      <c r="C73" s="290">
        <v>2.3999999999999998E-3</v>
      </c>
      <c r="D73" s="290">
        <v>6.6900000000000001E-2</v>
      </c>
      <c r="E73" s="294">
        <v>7.1400000000000005E-2</v>
      </c>
    </row>
    <row r="74" spans="1:5" ht="16.149999999999999" customHeight="1" x14ac:dyDescent="0.25">
      <c r="A74" s="285" t="s">
        <v>174</v>
      </c>
      <c r="B74" s="286">
        <v>5.7266999999999998E-2</v>
      </c>
      <c r="C74" s="292">
        <v>2.2000000000000001E-3</v>
      </c>
      <c r="D74" s="292">
        <v>6.9199999999999998E-2</v>
      </c>
      <c r="E74" s="293">
        <v>7.4200000000000002E-2</v>
      </c>
    </row>
    <row r="75" spans="1:5" ht="16.149999999999999" customHeight="1" x14ac:dyDescent="0.25">
      <c r="A75" s="285" t="s">
        <v>175</v>
      </c>
      <c r="B75" s="289">
        <v>5.774E-2</v>
      </c>
      <c r="C75" s="290">
        <v>8.3000000000000001E-3</v>
      </c>
      <c r="D75" s="290">
        <v>7.8100000000000003E-2</v>
      </c>
      <c r="E75" s="294">
        <v>7.8100000000000003E-2</v>
      </c>
    </row>
    <row r="76" spans="1:5" ht="16.149999999999999" customHeight="1" x14ac:dyDescent="0.25">
      <c r="A76" s="285" t="s">
        <v>176</v>
      </c>
      <c r="B76" s="286">
        <v>5.7926999999999999E-2</v>
      </c>
      <c r="C76" s="292">
        <v>3.2000000000000002E-3</v>
      </c>
      <c r="D76" s="292">
        <v>3.2000000000000002E-3</v>
      </c>
      <c r="E76" s="293">
        <v>6.5199999999999994E-2</v>
      </c>
    </row>
    <row r="77" spans="1:5" ht="16.149999999999999" customHeight="1" x14ac:dyDescent="0.25">
      <c r="A77" s="285" t="s">
        <v>177</v>
      </c>
      <c r="B77" s="289">
        <v>5.7751999999999998E-2</v>
      </c>
      <c r="C77" s="290">
        <v>-3.0000000000000001E-3</v>
      </c>
      <c r="D77" s="290">
        <v>2.0000000000000001E-4</v>
      </c>
      <c r="E77" s="294">
        <v>5.2400000000000002E-2</v>
      </c>
    </row>
    <row r="78" spans="1:5" ht="16.149999999999999" customHeight="1" x14ac:dyDescent="0.25">
      <c r="A78" s="285" t="s">
        <v>178</v>
      </c>
      <c r="B78" s="286">
        <v>5.8500000000000003E-2</v>
      </c>
      <c r="C78" s="292">
        <v>1.29E-2</v>
      </c>
      <c r="D78" s="292">
        <v>1.32E-2</v>
      </c>
      <c r="E78" s="293">
        <v>6.1400000000000003E-2</v>
      </c>
    </row>
    <row r="79" spans="1:5" ht="16.149999999999999" customHeight="1" x14ac:dyDescent="0.25">
      <c r="A79" s="285" t="s">
        <v>179</v>
      </c>
      <c r="B79" s="289">
        <v>5.9061000000000002E-2</v>
      </c>
      <c r="C79" s="290">
        <v>9.5999999999999992E-3</v>
      </c>
      <c r="D79" s="290">
        <v>2.29E-2</v>
      </c>
      <c r="E79" s="294">
        <v>5.4899999999999997E-2</v>
      </c>
    </row>
    <row r="80" spans="1:5" ht="16.149999999999999" customHeight="1" x14ac:dyDescent="0.25">
      <c r="A80" s="285" t="s">
        <v>180</v>
      </c>
      <c r="B80" s="286">
        <v>5.9508999999999999E-2</v>
      </c>
      <c r="C80" s="292">
        <v>7.6E-3</v>
      </c>
      <c r="D80" s="292">
        <v>3.0599999999999999E-2</v>
      </c>
      <c r="E80" s="293">
        <v>5.5199999999999999E-2</v>
      </c>
    </row>
    <row r="81" spans="1:5" ht="16.149999999999999" customHeight="1" x14ac:dyDescent="0.25">
      <c r="A81" s="285" t="s">
        <v>181</v>
      </c>
      <c r="B81" s="289">
        <v>5.9570999999999999E-2</v>
      </c>
      <c r="C81" s="290">
        <v>1E-3</v>
      </c>
      <c r="D81" s="290">
        <v>3.1699999999999999E-2</v>
      </c>
      <c r="E81" s="294">
        <v>4.9299999999999997E-2</v>
      </c>
    </row>
    <row r="82" spans="1:5" ht="16.149999999999999" customHeight="1" x14ac:dyDescent="0.25">
      <c r="A82" s="285" t="s">
        <v>182</v>
      </c>
      <c r="B82" s="286">
        <v>5.9844000000000001E-2</v>
      </c>
      <c r="C82" s="292">
        <v>4.5999999999999999E-3</v>
      </c>
      <c r="D82" s="292">
        <v>3.6400000000000002E-2</v>
      </c>
      <c r="E82" s="293">
        <v>4.7899999999999998E-2</v>
      </c>
    </row>
    <row r="83" spans="1:5" ht="16.149999999999999" customHeight="1" x14ac:dyDescent="0.25">
      <c r="A83" s="285" t="s">
        <v>183</v>
      </c>
      <c r="B83" s="289">
        <v>6.0042999999999999E-2</v>
      </c>
      <c r="C83" s="290">
        <v>3.3E-3</v>
      </c>
      <c r="D83" s="290">
        <v>3.9899999999999998E-2</v>
      </c>
      <c r="E83" s="294">
        <v>4.9599999999999998E-2</v>
      </c>
    </row>
    <row r="84" spans="1:5" ht="16.149999999999999" customHeight="1" x14ac:dyDescent="0.25">
      <c r="A84" s="285" t="s">
        <v>184</v>
      </c>
      <c r="B84" s="286">
        <v>6.0179999999999997E-2</v>
      </c>
      <c r="C84" s="292">
        <v>2.3E-3</v>
      </c>
      <c r="D84" s="292">
        <v>4.2299999999999997E-2</v>
      </c>
      <c r="E84" s="293">
        <v>5.57E-2</v>
      </c>
    </row>
    <row r="85" spans="1:5" ht="16.149999999999999" customHeight="1" x14ac:dyDescent="0.25">
      <c r="A85" s="285" t="s">
        <v>185</v>
      </c>
      <c r="B85" s="289">
        <v>6.0641E-2</v>
      </c>
      <c r="C85" s="290">
        <v>7.7000000000000002E-3</v>
      </c>
      <c r="D85" s="290">
        <v>5.0200000000000002E-2</v>
      </c>
      <c r="E85" s="294">
        <v>6.1199999999999997E-2</v>
      </c>
    </row>
    <row r="86" spans="1:5" ht="16.149999999999999" customHeight="1" x14ac:dyDescent="0.25">
      <c r="A86" s="285" t="s">
        <v>186</v>
      </c>
      <c r="B86" s="286">
        <v>6.1351000000000003E-2</v>
      </c>
      <c r="C86" s="292">
        <v>1.17E-2</v>
      </c>
      <c r="D86" s="292">
        <v>6.25E-2</v>
      </c>
      <c r="E86" s="293">
        <v>7.1300000000000002E-2</v>
      </c>
    </row>
    <row r="87" spans="1:5" ht="16.149999999999999" customHeight="1" x14ac:dyDescent="0.25">
      <c r="A87" s="285" t="s">
        <v>187</v>
      </c>
      <c r="B87" s="289">
        <v>6.1985999999999999E-2</v>
      </c>
      <c r="C87" s="290">
        <v>1.04E-2</v>
      </c>
      <c r="D87" s="290">
        <v>7.3499999999999996E-2</v>
      </c>
      <c r="E87" s="294">
        <v>7.3499999999999996E-2</v>
      </c>
    </row>
    <row r="88" spans="1:5" ht="16.149999999999999" customHeight="1" x14ac:dyDescent="0.25">
      <c r="A88" s="285" t="s">
        <v>188</v>
      </c>
      <c r="B88" s="286">
        <v>6.2322000000000002E-2</v>
      </c>
      <c r="C88" s="292">
        <v>5.4000000000000003E-3</v>
      </c>
      <c r="D88" s="292">
        <v>5.4000000000000003E-3</v>
      </c>
      <c r="E88" s="293">
        <v>7.5899999999999995E-2</v>
      </c>
    </row>
    <row r="89" spans="1:5" ht="16.149999999999999" customHeight="1" x14ac:dyDescent="0.25">
      <c r="A89" s="285" t="s">
        <v>189</v>
      </c>
      <c r="B89" s="289">
        <v>6.2583E-2</v>
      </c>
      <c r="C89" s="290">
        <v>4.1999999999999997E-3</v>
      </c>
      <c r="D89" s="290">
        <v>9.5999999999999992E-3</v>
      </c>
      <c r="E89" s="294">
        <v>8.3599999999999994E-2</v>
      </c>
    </row>
    <row r="90" spans="1:5" ht="16.149999999999999" customHeight="1" x14ac:dyDescent="0.25">
      <c r="A90" s="285" t="s">
        <v>190</v>
      </c>
      <c r="B90" s="286">
        <v>6.3591999999999996E-2</v>
      </c>
      <c r="C90" s="292">
        <v>1.61E-2</v>
      </c>
      <c r="D90" s="292">
        <v>2.5899999999999999E-2</v>
      </c>
      <c r="E90" s="293">
        <v>8.6999999999999994E-2</v>
      </c>
    </row>
    <row r="91" spans="1:5" ht="16.149999999999999" customHeight="1" x14ac:dyDescent="0.25">
      <c r="A91" s="285" t="s">
        <v>191</v>
      </c>
      <c r="B91" s="289">
        <v>6.4889000000000002E-2</v>
      </c>
      <c r="C91" s="290">
        <v>2.0400000000000001E-2</v>
      </c>
      <c r="D91" s="290">
        <v>4.6800000000000001E-2</v>
      </c>
      <c r="E91" s="294">
        <v>9.8699999999999996E-2</v>
      </c>
    </row>
    <row r="92" spans="1:5" ht="16.149999999999999" customHeight="1" x14ac:dyDescent="0.25">
      <c r="A92" s="285" t="s">
        <v>192</v>
      </c>
      <c r="B92" s="286">
        <v>6.5599000000000005E-2</v>
      </c>
      <c r="C92" s="292">
        <v>1.0999999999999999E-2</v>
      </c>
      <c r="D92" s="292">
        <v>5.8299999999999998E-2</v>
      </c>
      <c r="E92" s="293">
        <v>0.1023</v>
      </c>
    </row>
    <row r="93" spans="1:5" ht="16.149999999999999" customHeight="1" x14ac:dyDescent="0.25">
      <c r="A93" s="285" t="s">
        <v>193</v>
      </c>
      <c r="B93" s="289">
        <v>6.5685999999999994E-2</v>
      </c>
      <c r="C93" s="290">
        <v>1.2999999999999999E-3</v>
      </c>
      <c r="D93" s="290">
        <v>5.9700000000000003E-2</v>
      </c>
      <c r="E93" s="294">
        <v>0.1027</v>
      </c>
    </row>
    <row r="94" spans="1:5" ht="16.149999999999999" customHeight="1" x14ac:dyDescent="0.25">
      <c r="A94" s="285" t="s">
        <v>194</v>
      </c>
      <c r="B94" s="286">
        <v>6.5847000000000003E-2</v>
      </c>
      <c r="C94" s="292">
        <v>2.3999999999999998E-3</v>
      </c>
      <c r="D94" s="292">
        <v>6.2300000000000001E-2</v>
      </c>
      <c r="E94" s="293">
        <v>0.1003</v>
      </c>
    </row>
    <row r="95" spans="1:5" ht="16.149999999999999" customHeight="1" x14ac:dyDescent="0.25">
      <c r="A95" s="285" t="s">
        <v>195</v>
      </c>
      <c r="B95" s="289">
        <v>6.5085000000000004E-2</v>
      </c>
      <c r="C95" s="290">
        <v>-1.1599999999999999E-2</v>
      </c>
      <c r="D95" s="290">
        <v>0.05</v>
      </c>
      <c r="E95" s="294">
        <v>8.4000000000000005E-2</v>
      </c>
    </row>
    <row r="96" spans="1:5" ht="16.149999999999999" customHeight="1" x14ac:dyDescent="0.25">
      <c r="A96" s="285" t="s">
        <v>196</v>
      </c>
      <c r="B96" s="286">
        <v>6.4672999999999994E-2</v>
      </c>
      <c r="C96" s="292">
        <v>-6.3E-3</v>
      </c>
      <c r="D96" s="292">
        <v>4.3400000000000001E-2</v>
      </c>
      <c r="E96" s="293">
        <v>7.4700000000000003E-2</v>
      </c>
    </row>
    <row r="97" spans="1:5" ht="16.149999999999999" customHeight="1" x14ac:dyDescent="0.25">
      <c r="A97" s="285" t="s">
        <v>197</v>
      </c>
      <c r="B97" s="289">
        <v>6.4772999999999997E-2</v>
      </c>
      <c r="C97" s="290">
        <v>1.5E-3</v>
      </c>
      <c r="D97" s="290">
        <v>4.4999999999999998E-2</v>
      </c>
      <c r="E97" s="294">
        <v>6.8099999999999994E-2</v>
      </c>
    </row>
    <row r="98" spans="1:5" ht="16.149999999999999" customHeight="1" x14ac:dyDescent="0.25">
      <c r="A98" s="285" t="s">
        <v>198</v>
      </c>
      <c r="B98" s="286">
        <v>6.5109E-2</v>
      </c>
      <c r="C98" s="292">
        <v>5.1999999999999998E-3</v>
      </c>
      <c r="D98" s="292">
        <v>5.04E-2</v>
      </c>
      <c r="E98" s="293">
        <v>6.13E-2</v>
      </c>
    </row>
    <row r="99" spans="1:5" ht="16.149999999999999" customHeight="1" x14ac:dyDescent="0.25">
      <c r="A99" s="285" t="s">
        <v>199</v>
      </c>
      <c r="B99" s="289">
        <v>6.5544000000000005E-2</v>
      </c>
      <c r="C99" s="290">
        <v>6.7000000000000002E-3</v>
      </c>
      <c r="D99" s="290">
        <v>5.74E-2</v>
      </c>
      <c r="E99" s="294">
        <v>5.74E-2</v>
      </c>
    </row>
    <row r="100" spans="1:5" ht="16.149999999999999" customHeight="1" x14ac:dyDescent="0.25">
      <c r="A100" s="285" t="s">
        <v>200</v>
      </c>
      <c r="B100" s="286">
        <v>6.5831000000000001E-2</v>
      </c>
      <c r="C100" s="292">
        <v>4.4000000000000003E-3</v>
      </c>
      <c r="D100" s="292">
        <v>4.4000000000000003E-3</v>
      </c>
      <c r="E100" s="293">
        <v>5.6300000000000003E-2</v>
      </c>
    </row>
    <row r="101" spans="1:5" ht="16.149999999999999" customHeight="1" x14ac:dyDescent="0.25">
      <c r="A101" s="285" t="s">
        <v>201</v>
      </c>
      <c r="B101" s="289">
        <v>6.5892000000000006E-2</v>
      </c>
      <c r="C101" s="290">
        <v>8.9999999999999998E-4</v>
      </c>
      <c r="D101" s="290">
        <v>5.3E-3</v>
      </c>
      <c r="E101" s="294">
        <v>5.2900000000000003E-2</v>
      </c>
    </row>
    <row r="102" spans="1:5" ht="16.149999999999999" customHeight="1" x14ac:dyDescent="0.25">
      <c r="A102" s="285" t="s">
        <v>202</v>
      </c>
      <c r="B102" s="286">
        <v>6.6476999999999994E-2</v>
      </c>
      <c r="C102" s="292">
        <v>8.8999999999999999E-3</v>
      </c>
      <c r="D102" s="292">
        <v>1.4200000000000001E-2</v>
      </c>
      <c r="E102" s="293">
        <v>4.5400000000000003E-2</v>
      </c>
    </row>
    <row r="103" spans="1:5" ht="16.149999999999999" customHeight="1" x14ac:dyDescent="0.25">
      <c r="A103" s="285" t="s">
        <v>203</v>
      </c>
      <c r="B103" s="289">
        <v>6.7263000000000003E-2</v>
      </c>
      <c r="C103" s="290">
        <v>1.18E-2</v>
      </c>
      <c r="D103" s="290">
        <v>2.6200000000000001E-2</v>
      </c>
      <c r="E103" s="294">
        <v>3.6600000000000001E-2</v>
      </c>
    </row>
    <row r="104" spans="1:5" ht="16.149999999999999" customHeight="1" x14ac:dyDescent="0.25">
      <c r="A104" s="285" t="s">
        <v>204</v>
      </c>
      <c r="B104" s="286">
        <v>6.7323999999999995E-2</v>
      </c>
      <c r="C104" s="292">
        <v>8.9999999999999998E-4</v>
      </c>
      <c r="D104" s="292">
        <v>2.7199999999999998E-2</v>
      </c>
      <c r="E104" s="293">
        <v>2.63E-2</v>
      </c>
    </row>
    <row r="105" spans="1:5" ht="16.149999999999999" customHeight="1" x14ac:dyDescent="0.25">
      <c r="A105" s="285" t="s">
        <v>205</v>
      </c>
      <c r="B105" s="289">
        <v>6.7373000000000002E-2</v>
      </c>
      <c r="C105" s="290">
        <v>6.9999999999999999E-4</v>
      </c>
      <c r="D105" s="290">
        <v>2.7900000000000001E-2</v>
      </c>
      <c r="E105" s="294">
        <v>2.5700000000000001E-2</v>
      </c>
    </row>
    <row r="106" spans="1:5" ht="16.149999999999999" customHeight="1" x14ac:dyDescent="0.25">
      <c r="A106" s="285" t="s">
        <v>206</v>
      </c>
      <c r="B106" s="286">
        <v>6.8019999999999997E-2</v>
      </c>
      <c r="C106" s="292">
        <v>9.5999999999999992E-3</v>
      </c>
      <c r="D106" s="292">
        <v>3.78E-2</v>
      </c>
      <c r="E106" s="293">
        <v>3.3000000000000002E-2</v>
      </c>
    </row>
    <row r="107" spans="1:5" ht="16.149999999999999" customHeight="1" x14ac:dyDescent="0.25">
      <c r="A107" s="285" t="s">
        <v>207</v>
      </c>
      <c r="B107" s="289">
        <v>6.8044999999999994E-2</v>
      </c>
      <c r="C107" s="290">
        <v>4.0000000000000002E-4</v>
      </c>
      <c r="D107" s="290">
        <v>3.8199999999999998E-2</v>
      </c>
      <c r="E107" s="294">
        <v>4.5499999999999999E-2</v>
      </c>
    </row>
    <row r="108" spans="1:5" ht="16.149999999999999" customHeight="1" x14ac:dyDescent="0.25">
      <c r="A108" s="285" t="s">
        <v>208</v>
      </c>
      <c r="B108" s="286">
        <v>6.8456000000000003E-2</v>
      </c>
      <c r="C108" s="292">
        <v>6.0000000000000001E-3</v>
      </c>
      <c r="D108" s="292">
        <v>4.4400000000000002E-2</v>
      </c>
      <c r="E108" s="293">
        <v>5.8500000000000003E-2</v>
      </c>
    </row>
    <row r="109" spans="1:5" ht="16.149999999999999" customHeight="1" x14ac:dyDescent="0.25">
      <c r="A109" s="285" t="s">
        <v>209</v>
      </c>
      <c r="B109" s="289">
        <v>6.8667000000000006E-2</v>
      </c>
      <c r="C109" s="290">
        <v>3.0999999999999999E-3</v>
      </c>
      <c r="D109" s="290">
        <v>4.7600000000000003E-2</v>
      </c>
      <c r="E109" s="294">
        <v>6.0100000000000001E-2</v>
      </c>
    </row>
    <row r="110" spans="1:5" ht="16.149999999999999" customHeight="1" x14ac:dyDescent="0.25">
      <c r="A110" s="285" t="s">
        <v>210</v>
      </c>
      <c r="B110" s="286">
        <v>6.9114999999999996E-2</v>
      </c>
      <c r="C110" s="292">
        <v>6.4999999999999997E-3</v>
      </c>
      <c r="D110" s="292">
        <v>5.45E-2</v>
      </c>
      <c r="E110" s="293">
        <v>6.1499999999999999E-2</v>
      </c>
    </row>
    <row r="111" spans="1:5" ht="16.149999999999999" customHeight="1" x14ac:dyDescent="0.25">
      <c r="A111" s="285" t="s">
        <v>211</v>
      </c>
      <c r="B111" s="289">
        <v>6.9675000000000001E-2</v>
      </c>
      <c r="C111" s="290">
        <v>8.0999999999999996E-3</v>
      </c>
      <c r="D111" s="290">
        <v>6.3E-2</v>
      </c>
      <c r="E111" s="294">
        <v>6.3E-2</v>
      </c>
    </row>
    <row r="112" spans="1:5" ht="16.149999999999999" customHeight="1" x14ac:dyDescent="0.25">
      <c r="A112" s="285" t="s">
        <v>212</v>
      </c>
      <c r="B112" s="286">
        <v>7.2277999999999995E-2</v>
      </c>
      <c r="C112" s="292">
        <v>3.7400000000000003E-2</v>
      </c>
      <c r="D112" s="292">
        <v>3.7400000000000003E-2</v>
      </c>
      <c r="E112" s="293">
        <v>9.7900000000000001E-2</v>
      </c>
    </row>
    <row r="113" spans="1:5" ht="16.149999999999999" customHeight="1" x14ac:dyDescent="0.25">
      <c r="A113" s="285" t="s">
        <v>213</v>
      </c>
      <c r="B113" s="289">
        <v>7.6661000000000007E-2</v>
      </c>
      <c r="C113" s="290">
        <v>6.0600000000000001E-2</v>
      </c>
      <c r="D113" s="290">
        <v>0.1003</v>
      </c>
      <c r="E113" s="294">
        <v>0.16339999999999999</v>
      </c>
    </row>
    <row r="114" spans="1:5" ht="16.149999999999999" customHeight="1" x14ac:dyDescent="0.25">
      <c r="A114" s="285" t="s">
        <v>214</v>
      </c>
      <c r="B114" s="286">
        <v>8.0631999999999995E-2</v>
      </c>
      <c r="C114" s="292">
        <v>5.1799999999999999E-2</v>
      </c>
      <c r="D114" s="292">
        <v>0.1573</v>
      </c>
      <c r="E114" s="293">
        <v>0.21290000000000001</v>
      </c>
    </row>
    <row r="115" spans="1:5" ht="16.149999999999999" customHeight="1" x14ac:dyDescent="0.25">
      <c r="A115" s="285" t="s">
        <v>215</v>
      </c>
      <c r="B115" s="289">
        <v>8.4130999999999997E-2</v>
      </c>
      <c r="C115" s="290">
        <v>4.3400000000000001E-2</v>
      </c>
      <c r="D115" s="290">
        <v>0.20749999999999999</v>
      </c>
      <c r="E115" s="294">
        <v>0.25080000000000002</v>
      </c>
    </row>
    <row r="116" spans="1:5" ht="16.149999999999999" customHeight="1" x14ac:dyDescent="0.25">
      <c r="A116" s="285" t="s">
        <v>216</v>
      </c>
      <c r="B116" s="286">
        <v>8.5177000000000003E-2</v>
      </c>
      <c r="C116" s="292">
        <v>1.24E-2</v>
      </c>
      <c r="D116" s="292">
        <v>0.2225</v>
      </c>
      <c r="E116" s="293">
        <v>0.26519999999999999</v>
      </c>
    </row>
    <row r="117" spans="1:5" ht="16.149999999999999" customHeight="1" x14ac:dyDescent="0.25">
      <c r="A117" s="285" t="s">
        <v>217</v>
      </c>
      <c r="B117" s="289">
        <v>8.7069999999999995E-2</v>
      </c>
      <c r="C117" s="290">
        <v>2.2200000000000001E-2</v>
      </c>
      <c r="D117" s="290">
        <v>0.24970000000000001</v>
      </c>
      <c r="E117" s="294">
        <v>0.29239999999999999</v>
      </c>
    </row>
    <row r="118" spans="1:5" ht="16.149999999999999" customHeight="1" x14ac:dyDescent="0.25">
      <c r="A118" s="285" t="s">
        <v>218</v>
      </c>
      <c r="B118" s="286">
        <v>8.7742000000000001E-2</v>
      </c>
      <c r="C118" s="292">
        <v>7.7000000000000002E-3</v>
      </c>
      <c r="D118" s="292">
        <v>0.25929999999999997</v>
      </c>
      <c r="E118" s="293">
        <v>0.28989999999999999</v>
      </c>
    </row>
    <row r="119" spans="1:5" ht="16.149999999999999" customHeight="1" x14ac:dyDescent="0.25">
      <c r="A119" s="285" t="s">
        <v>219</v>
      </c>
      <c r="B119" s="289">
        <v>8.7966000000000003E-2</v>
      </c>
      <c r="C119" s="290">
        <v>2.5999999999999999E-3</v>
      </c>
      <c r="D119" s="290">
        <v>0.26250000000000001</v>
      </c>
      <c r="E119" s="294">
        <v>0.2928</v>
      </c>
    </row>
    <row r="120" spans="1:5" ht="16.149999999999999" customHeight="1" x14ac:dyDescent="0.25">
      <c r="A120" s="285" t="s">
        <v>220</v>
      </c>
      <c r="B120" s="286">
        <v>8.8873999999999995E-2</v>
      </c>
      <c r="C120" s="292">
        <v>1.03E-2</v>
      </c>
      <c r="D120" s="292">
        <v>0.27560000000000001</v>
      </c>
      <c r="E120" s="293">
        <v>0.29830000000000001</v>
      </c>
    </row>
    <row r="121" spans="1:5" ht="16.149999999999999" customHeight="1" x14ac:dyDescent="0.25">
      <c r="A121" s="285" t="s">
        <v>221</v>
      </c>
      <c r="B121" s="289">
        <v>9.0332999999999997E-2</v>
      </c>
      <c r="C121" s="290">
        <v>1.6400000000000001E-2</v>
      </c>
      <c r="D121" s="290">
        <v>0.29649999999999999</v>
      </c>
      <c r="E121" s="294">
        <v>0.3155</v>
      </c>
    </row>
    <row r="122" spans="1:5" ht="16.149999999999999" customHeight="1" x14ac:dyDescent="0.25">
      <c r="A122" s="285" t="s">
        <v>222</v>
      </c>
      <c r="B122" s="286">
        <v>9.2228000000000004E-2</v>
      </c>
      <c r="C122" s="292">
        <v>2.1000000000000001E-2</v>
      </c>
      <c r="D122" s="292">
        <v>0.32369999999999999</v>
      </c>
      <c r="E122" s="293">
        <v>0.33439999999999998</v>
      </c>
    </row>
    <row r="123" spans="1:5" ht="16.149999999999999" customHeight="1" x14ac:dyDescent="0.25">
      <c r="A123" s="285" t="s">
        <v>223</v>
      </c>
      <c r="B123" s="289">
        <v>9.3087000000000003E-2</v>
      </c>
      <c r="C123" s="290">
        <v>9.2999999999999992E-3</v>
      </c>
      <c r="D123" s="290">
        <v>0.33600000000000002</v>
      </c>
      <c r="E123" s="294">
        <v>0.33600000000000002</v>
      </c>
    </row>
    <row r="124" spans="1:5" ht="16.149999999999999" customHeight="1" x14ac:dyDescent="0.25">
      <c r="A124" s="285" t="s">
        <v>224</v>
      </c>
      <c r="B124" s="286">
        <v>9.4444E-2</v>
      </c>
      <c r="C124" s="292">
        <v>1.46E-2</v>
      </c>
      <c r="D124" s="292">
        <v>1.46E-2</v>
      </c>
      <c r="E124" s="293">
        <v>0.30669999999999997</v>
      </c>
    </row>
    <row r="125" spans="1:5" ht="16.149999999999999" customHeight="1" x14ac:dyDescent="0.25">
      <c r="A125" s="285" t="s">
        <v>225</v>
      </c>
      <c r="B125" s="289">
        <v>9.4964999999999994E-2</v>
      </c>
      <c r="C125" s="290">
        <v>5.4999999999999997E-3</v>
      </c>
      <c r="D125" s="290">
        <v>2.0199999999999999E-2</v>
      </c>
      <c r="E125" s="294">
        <v>0.23880000000000001</v>
      </c>
    </row>
    <row r="126" spans="1:5" ht="16.149999999999999" customHeight="1" x14ac:dyDescent="0.25">
      <c r="A126" s="285" t="s">
        <v>226</v>
      </c>
      <c r="B126" s="286">
        <v>9.7169000000000005E-2</v>
      </c>
      <c r="C126" s="292">
        <v>2.3199999999999998E-2</v>
      </c>
      <c r="D126" s="292">
        <v>4.3900000000000002E-2</v>
      </c>
      <c r="E126" s="293">
        <v>0.2051</v>
      </c>
    </row>
    <row r="127" spans="1:5" ht="16.149999999999999" customHeight="1" x14ac:dyDescent="0.25">
      <c r="A127" s="285" t="s">
        <v>227</v>
      </c>
      <c r="B127" s="289">
        <v>9.9423999999999998E-2</v>
      </c>
      <c r="C127" s="290">
        <v>2.3199999999999998E-2</v>
      </c>
      <c r="D127" s="290">
        <v>6.8099999999999994E-2</v>
      </c>
      <c r="E127" s="294">
        <v>0.18179999999999999</v>
      </c>
    </row>
    <row r="128" spans="1:5" ht="16.149999999999999" customHeight="1" x14ac:dyDescent="0.25">
      <c r="A128" s="285" t="s">
        <v>228</v>
      </c>
      <c r="B128" s="286">
        <v>0.102578</v>
      </c>
      <c r="C128" s="292">
        <v>3.1699999999999999E-2</v>
      </c>
      <c r="D128" s="292">
        <v>0.10199999999999999</v>
      </c>
      <c r="E128" s="293">
        <v>0.20430000000000001</v>
      </c>
    </row>
    <row r="129" spans="1:5" ht="16.149999999999999" customHeight="1" x14ac:dyDescent="0.25">
      <c r="A129" s="285" t="s">
        <v>229</v>
      </c>
      <c r="B129" s="289">
        <v>0.10412299999999999</v>
      </c>
      <c r="C129" s="290">
        <v>1.5100000000000001E-2</v>
      </c>
      <c r="D129" s="290">
        <v>0.1186</v>
      </c>
      <c r="E129" s="294">
        <v>0.1958</v>
      </c>
    </row>
    <row r="130" spans="1:5" ht="16.149999999999999" customHeight="1" x14ac:dyDescent="0.25">
      <c r="A130" s="285" t="s">
        <v>230</v>
      </c>
      <c r="B130" s="286">
        <v>0.10324800000000001</v>
      </c>
      <c r="C130" s="292">
        <v>-8.3999999999999995E-3</v>
      </c>
      <c r="D130" s="292">
        <v>0.10920000000000001</v>
      </c>
      <c r="E130" s="293">
        <v>0.1767</v>
      </c>
    </row>
    <row r="131" spans="1:5" ht="16.149999999999999" customHeight="1" x14ac:dyDescent="0.25">
      <c r="A131" s="285" t="s">
        <v>231</v>
      </c>
      <c r="B131" s="289">
        <v>0.101714</v>
      </c>
      <c r="C131" s="290">
        <v>-1.49E-2</v>
      </c>
      <c r="D131" s="290">
        <v>9.2700000000000005E-2</v>
      </c>
      <c r="E131" s="294">
        <v>0.15629999999999999</v>
      </c>
    </row>
    <row r="132" spans="1:5" ht="16.149999999999999" customHeight="1" x14ac:dyDescent="0.25">
      <c r="A132" s="285" t="s">
        <v>232</v>
      </c>
      <c r="B132" s="286">
        <v>0.101053</v>
      </c>
      <c r="C132" s="292">
        <v>-6.4999999999999997E-3</v>
      </c>
      <c r="D132" s="292">
        <v>8.5599999999999996E-2</v>
      </c>
      <c r="E132" s="293">
        <v>0.13700000000000001</v>
      </c>
    </row>
    <row r="133" spans="1:5" ht="16.149999999999999" customHeight="1" x14ac:dyDescent="0.25">
      <c r="A133" s="285" t="s">
        <v>233</v>
      </c>
      <c r="B133" s="289">
        <v>0.10027899999999999</v>
      </c>
      <c r="C133" s="290">
        <v>-7.7000000000000002E-3</v>
      </c>
      <c r="D133" s="290">
        <v>7.7299999999999994E-2</v>
      </c>
      <c r="E133" s="294">
        <v>0.1101</v>
      </c>
    </row>
    <row r="134" spans="1:5" ht="16.149999999999999" customHeight="1" x14ac:dyDescent="0.25">
      <c r="A134" s="285" t="s">
        <v>234</v>
      </c>
      <c r="B134" s="286">
        <v>0.101102</v>
      </c>
      <c r="C134" s="292">
        <v>8.2000000000000007E-3</v>
      </c>
      <c r="D134" s="292">
        <v>8.6099999999999996E-2</v>
      </c>
      <c r="E134" s="293">
        <v>9.6199999999999994E-2</v>
      </c>
    </row>
    <row r="135" spans="1:5" ht="16.149999999999999" customHeight="1" x14ac:dyDescent="0.25">
      <c r="A135" s="285" t="s">
        <v>235</v>
      </c>
      <c r="B135" s="289">
        <v>0.101275</v>
      </c>
      <c r="C135" s="290">
        <v>1.6999999999999999E-3</v>
      </c>
      <c r="D135" s="290">
        <v>8.7999999999999995E-2</v>
      </c>
      <c r="E135" s="294">
        <v>8.7999999999999995E-2</v>
      </c>
    </row>
    <row r="136" spans="1:5" ht="16.149999999999999" customHeight="1" x14ac:dyDescent="0.25">
      <c r="A136" s="285" t="s">
        <v>236</v>
      </c>
      <c r="B136" s="286">
        <v>0.10270799999999999</v>
      </c>
      <c r="C136" s="292">
        <v>1.41E-2</v>
      </c>
      <c r="D136" s="292">
        <v>1.41E-2</v>
      </c>
      <c r="E136" s="293">
        <v>8.7499999999999994E-2</v>
      </c>
    </row>
    <row r="137" spans="1:5" ht="16.149999999999999" customHeight="1" x14ac:dyDescent="0.25">
      <c r="A137" s="285" t="s">
        <v>237</v>
      </c>
      <c r="B137" s="289">
        <v>0.10170999999999999</v>
      </c>
      <c r="C137" s="290">
        <v>-9.7000000000000003E-3</v>
      </c>
      <c r="D137" s="290">
        <v>4.3E-3</v>
      </c>
      <c r="E137" s="294">
        <v>7.0999999999999994E-2</v>
      </c>
    </row>
    <row r="138" spans="1:5" ht="16.149999999999999" customHeight="1" x14ac:dyDescent="0.25">
      <c r="A138" s="285" t="s">
        <v>238</v>
      </c>
      <c r="B138" s="286">
        <v>0.10315299999999999</v>
      </c>
      <c r="C138" s="292">
        <v>1.4200000000000001E-2</v>
      </c>
      <c r="D138" s="292">
        <v>1.8499999999999999E-2</v>
      </c>
      <c r="E138" s="293">
        <v>6.1600000000000002E-2</v>
      </c>
    </row>
    <row r="139" spans="1:5" ht="16.149999999999999" customHeight="1" x14ac:dyDescent="0.25">
      <c r="A139" s="285" t="s">
        <v>239</v>
      </c>
      <c r="B139" s="289">
        <v>0.104958</v>
      </c>
      <c r="C139" s="290">
        <v>1.7500000000000002E-2</v>
      </c>
      <c r="D139" s="290">
        <v>3.6400000000000002E-2</v>
      </c>
      <c r="E139" s="294">
        <v>5.57E-2</v>
      </c>
    </row>
    <row r="140" spans="1:5" ht="16.149999999999999" customHeight="1" x14ac:dyDescent="0.25">
      <c r="A140" s="285" t="s">
        <v>240</v>
      </c>
      <c r="B140" s="286">
        <v>0.106266</v>
      </c>
      <c r="C140" s="292">
        <v>1.2500000000000001E-2</v>
      </c>
      <c r="D140" s="292">
        <v>4.9299999999999997E-2</v>
      </c>
      <c r="E140" s="293">
        <v>3.5999999999999997E-2</v>
      </c>
    </row>
    <row r="141" spans="1:5" ht="16.149999999999999" customHeight="1" x14ac:dyDescent="0.25">
      <c r="A141" s="285" t="s">
        <v>241</v>
      </c>
      <c r="B141" s="289">
        <v>0.10788499999999999</v>
      </c>
      <c r="C141" s="290">
        <v>1.52E-2</v>
      </c>
      <c r="D141" s="290">
        <v>6.5299999999999997E-2</v>
      </c>
      <c r="E141" s="294">
        <v>3.61E-2</v>
      </c>
    </row>
    <row r="142" spans="1:5" ht="16.149999999999999" customHeight="1" x14ac:dyDescent="0.25">
      <c r="A142" s="285" t="s">
        <v>242</v>
      </c>
      <c r="B142" s="286">
        <v>0.10797</v>
      </c>
      <c r="C142" s="292">
        <v>8.0000000000000004E-4</v>
      </c>
      <c r="D142" s="292">
        <v>6.6100000000000006E-2</v>
      </c>
      <c r="E142" s="293">
        <v>4.5699999999999998E-2</v>
      </c>
    </row>
    <row r="143" spans="1:5" ht="16.149999999999999" customHeight="1" x14ac:dyDescent="0.25">
      <c r="A143" s="285" t="s">
        <v>243</v>
      </c>
      <c r="B143" s="289">
        <v>0.108193</v>
      </c>
      <c r="C143" s="290">
        <v>2.0999999999999999E-3</v>
      </c>
      <c r="D143" s="290">
        <v>6.83E-2</v>
      </c>
      <c r="E143" s="294">
        <v>6.3700000000000007E-2</v>
      </c>
    </row>
    <row r="144" spans="1:5" ht="16.149999999999999" customHeight="1" x14ac:dyDescent="0.25">
      <c r="A144" s="285" t="s">
        <v>244</v>
      </c>
      <c r="B144" s="286">
        <v>0.10918700000000001</v>
      </c>
      <c r="C144" s="292">
        <v>9.1999999999999998E-3</v>
      </c>
      <c r="D144" s="292">
        <v>7.8100000000000003E-2</v>
      </c>
      <c r="E144" s="293">
        <v>8.0500000000000002E-2</v>
      </c>
    </row>
    <row r="145" spans="1:5" ht="16.149999999999999" customHeight="1" x14ac:dyDescent="0.25">
      <c r="A145" s="285" t="s">
        <v>245</v>
      </c>
      <c r="B145" s="289">
        <v>0.11154</v>
      </c>
      <c r="C145" s="290">
        <v>2.1600000000000001E-2</v>
      </c>
      <c r="D145" s="290">
        <v>0.1014</v>
      </c>
      <c r="E145" s="294">
        <v>0.1123</v>
      </c>
    </row>
    <row r="146" spans="1:5" ht="16.149999999999999" customHeight="1" x14ac:dyDescent="0.25">
      <c r="A146" s="285" t="s">
        <v>246</v>
      </c>
      <c r="B146" s="286">
        <v>0.113097</v>
      </c>
      <c r="C146" s="292">
        <v>1.4E-2</v>
      </c>
      <c r="D146" s="292">
        <v>0.1167</v>
      </c>
      <c r="E146" s="293">
        <v>0.1186</v>
      </c>
    </row>
    <row r="147" spans="1:5" ht="16.149999999999999" customHeight="1" x14ac:dyDescent="0.25">
      <c r="A147" s="285" t="s">
        <v>247</v>
      </c>
      <c r="B147" s="289">
        <v>0.1159</v>
      </c>
      <c r="C147" s="290">
        <v>2.4799999999999999E-2</v>
      </c>
      <c r="D147" s="290">
        <v>0.1444</v>
      </c>
      <c r="E147" s="294">
        <v>0.1444</v>
      </c>
    </row>
    <row r="148" spans="1:5" ht="16.149999999999999" customHeight="1" x14ac:dyDescent="0.25">
      <c r="A148" s="285" t="s">
        <v>248</v>
      </c>
      <c r="B148" s="286">
        <v>0.117393</v>
      </c>
      <c r="C148" s="292">
        <v>1.29E-2</v>
      </c>
      <c r="D148" s="292">
        <v>1.29E-2</v>
      </c>
      <c r="E148" s="293">
        <v>0.14299999999999999</v>
      </c>
    </row>
    <row r="149" spans="1:5" ht="16.149999999999999" customHeight="1" x14ac:dyDescent="0.25">
      <c r="A149" s="285" t="s">
        <v>249</v>
      </c>
      <c r="B149" s="289">
        <v>0.118899</v>
      </c>
      <c r="C149" s="290">
        <v>1.2800000000000001E-2</v>
      </c>
      <c r="D149" s="290">
        <v>2.5899999999999999E-2</v>
      </c>
      <c r="E149" s="294">
        <v>0.16900000000000001</v>
      </c>
    </row>
    <row r="150" spans="1:5" ht="16.149999999999999" customHeight="1" x14ac:dyDescent="0.25">
      <c r="A150" s="285" t="s">
        <v>250</v>
      </c>
      <c r="B150" s="286">
        <v>0.121812</v>
      </c>
      <c r="C150" s="292">
        <v>2.4500000000000001E-2</v>
      </c>
      <c r="D150" s="292">
        <v>5.0999999999999997E-2</v>
      </c>
      <c r="E150" s="293">
        <v>0.18090000000000001</v>
      </c>
    </row>
    <row r="151" spans="1:5" ht="16.149999999999999" customHeight="1" x14ac:dyDescent="0.25">
      <c r="A151" s="285" t="s">
        <v>251</v>
      </c>
      <c r="B151" s="289">
        <v>0.12543699999999999</v>
      </c>
      <c r="C151" s="290">
        <v>2.98E-2</v>
      </c>
      <c r="D151" s="290">
        <v>8.2299999999999998E-2</v>
      </c>
      <c r="E151" s="294">
        <v>0.1951</v>
      </c>
    </row>
    <row r="152" spans="1:5" ht="16.149999999999999" customHeight="1" x14ac:dyDescent="0.25">
      <c r="A152" s="285" t="s">
        <v>252</v>
      </c>
      <c r="B152" s="286">
        <v>0.12690599999999999</v>
      </c>
      <c r="C152" s="292">
        <v>1.17E-2</v>
      </c>
      <c r="D152" s="292">
        <v>9.5000000000000001E-2</v>
      </c>
      <c r="E152" s="293">
        <v>0.19420000000000001</v>
      </c>
    </row>
    <row r="153" spans="1:5" ht="16.149999999999999" customHeight="1" x14ac:dyDescent="0.25">
      <c r="A153" s="285" t="s">
        <v>253</v>
      </c>
      <c r="B153" s="289">
        <v>0.126831</v>
      </c>
      <c r="C153" s="290">
        <v>-5.9999999999999995E-4</v>
      </c>
      <c r="D153" s="290">
        <v>9.4299999999999995E-2</v>
      </c>
      <c r="E153" s="294">
        <v>0.17560000000000001</v>
      </c>
    </row>
    <row r="154" spans="1:5" ht="16.149999999999999" customHeight="1" x14ac:dyDescent="0.25">
      <c r="A154" s="285" t="s">
        <v>254</v>
      </c>
      <c r="B154" s="286">
        <v>0.12695200000000001</v>
      </c>
      <c r="C154" s="292">
        <v>1E-3</v>
      </c>
      <c r="D154" s="292">
        <v>9.5399999999999999E-2</v>
      </c>
      <c r="E154" s="293">
        <v>0.17580000000000001</v>
      </c>
    </row>
    <row r="155" spans="1:5" ht="16.149999999999999" customHeight="1" x14ac:dyDescent="0.25">
      <c r="A155" s="285" t="s">
        <v>255</v>
      </c>
      <c r="B155" s="289">
        <v>0.12662599999999999</v>
      </c>
      <c r="C155" s="290">
        <v>-2.5999999999999999E-3</v>
      </c>
      <c r="D155" s="290">
        <v>9.2600000000000002E-2</v>
      </c>
      <c r="E155" s="294">
        <v>0.1704</v>
      </c>
    </row>
    <row r="156" spans="1:5" ht="16.149999999999999" customHeight="1" x14ac:dyDescent="0.25">
      <c r="A156" s="285" t="s">
        <v>256</v>
      </c>
      <c r="B156" s="286">
        <v>0.12800700000000001</v>
      </c>
      <c r="C156" s="292">
        <v>1.09E-2</v>
      </c>
      <c r="D156" s="292">
        <v>0.1045</v>
      </c>
      <c r="E156" s="293">
        <v>0.1724</v>
      </c>
    </row>
    <row r="157" spans="1:5" ht="16.149999999999999" customHeight="1" x14ac:dyDescent="0.25">
      <c r="A157" s="285" t="s">
        <v>257</v>
      </c>
      <c r="B157" s="289">
        <v>0.129389</v>
      </c>
      <c r="C157" s="290">
        <v>1.0800000000000001E-2</v>
      </c>
      <c r="D157" s="290">
        <v>0.1164</v>
      </c>
      <c r="E157" s="294">
        <v>0.16</v>
      </c>
    </row>
    <row r="158" spans="1:5" ht="16.149999999999999" customHeight="1" x14ac:dyDescent="0.25">
      <c r="A158" s="285" t="s">
        <v>258</v>
      </c>
      <c r="B158" s="286">
        <v>0.12972600000000001</v>
      </c>
      <c r="C158" s="292">
        <v>2.5999999999999999E-3</v>
      </c>
      <c r="D158" s="292">
        <v>0.1193</v>
      </c>
      <c r="E158" s="293">
        <v>0.14699999999999999</v>
      </c>
    </row>
    <row r="159" spans="1:5" ht="16.149999999999999" customHeight="1" x14ac:dyDescent="0.25">
      <c r="A159" s="285" t="s">
        <v>259</v>
      </c>
      <c r="B159" s="289">
        <v>0.13081000000000001</v>
      </c>
      <c r="C159" s="290">
        <v>8.3999999999999995E-3</v>
      </c>
      <c r="D159" s="290">
        <v>0.12859999999999999</v>
      </c>
      <c r="E159" s="294">
        <v>0.12859999999999999</v>
      </c>
    </row>
    <row r="160" spans="1:5" ht="16.149999999999999" customHeight="1" x14ac:dyDescent="0.25">
      <c r="A160" s="285" t="s">
        <v>260</v>
      </c>
      <c r="B160" s="286">
        <v>0.131493</v>
      </c>
      <c r="C160" s="292">
        <v>5.1999999999999998E-3</v>
      </c>
      <c r="D160" s="292">
        <v>5.1999999999999998E-3</v>
      </c>
      <c r="E160" s="293">
        <v>0.1201</v>
      </c>
    </row>
    <row r="161" spans="1:5" ht="16.149999999999999" customHeight="1" x14ac:dyDescent="0.25">
      <c r="A161" s="285" t="s">
        <v>261</v>
      </c>
      <c r="B161" s="289">
        <v>0.13209000000000001</v>
      </c>
      <c r="C161" s="290">
        <v>4.4999999999999997E-3</v>
      </c>
      <c r="D161" s="290">
        <v>9.7999999999999997E-3</v>
      </c>
      <c r="E161" s="294">
        <v>0.1109</v>
      </c>
    </row>
    <row r="162" spans="1:5" ht="16.149999999999999" customHeight="1" x14ac:dyDescent="0.25">
      <c r="A162" s="285" t="s">
        <v>262</v>
      </c>
      <c r="B162" s="286">
        <v>0.13353499999999999</v>
      </c>
      <c r="C162" s="292">
        <v>1.09E-2</v>
      </c>
      <c r="D162" s="292">
        <v>2.0799999999999999E-2</v>
      </c>
      <c r="E162" s="293">
        <v>9.6199999999999994E-2</v>
      </c>
    </row>
    <row r="163" spans="1:5" ht="16.149999999999999" customHeight="1" x14ac:dyDescent="0.25">
      <c r="A163" s="285" t="s">
        <v>263</v>
      </c>
      <c r="B163" s="289">
        <v>0.13405800000000001</v>
      </c>
      <c r="C163" s="290">
        <v>3.8999999999999998E-3</v>
      </c>
      <c r="D163" s="290">
        <v>2.4799999999999999E-2</v>
      </c>
      <c r="E163" s="294">
        <v>6.8699999999999997E-2</v>
      </c>
    </row>
    <row r="164" spans="1:5" ht="16.149999999999999" customHeight="1" x14ac:dyDescent="0.25">
      <c r="A164" s="285" t="s">
        <v>264</v>
      </c>
      <c r="B164" s="286">
        <v>0.134904</v>
      </c>
      <c r="C164" s="292">
        <v>6.3E-3</v>
      </c>
      <c r="D164" s="292">
        <v>3.1300000000000001E-2</v>
      </c>
      <c r="E164" s="293">
        <v>6.3E-2</v>
      </c>
    </row>
    <row r="165" spans="1:5" ht="16.149999999999999" customHeight="1" x14ac:dyDescent="0.25">
      <c r="A165" s="285" t="s">
        <v>265</v>
      </c>
      <c r="B165" s="289">
        <v>0.13728299999999999</v>
      </c>
      <c r="C165" s="290">
        <v>1.7600000000000001E-2</v>
      </c>
      <c r="D165" s="290">
        <v>4.9500000000000002E-2</v>
      </c>
      <c r="E165" s="294">
        <v>8.2400000000000001E-2</v>
      </c>
    </row>
    <row r="166" spans="1:5" ht="16.149999999999999" customHeight="1" x14ac:dyDescent="0.25">
      <c r="A166" s="285" t="s">
        <v>266</v>
      </c>
      <c r="B166" s="286">
        <v>0.137492</v>
      </c>
      <c r="C166" s="292">
        <v>1.5E-3</v>
      </c>
      <c r="D166" s="292">
        <v>5.11E-2</v>
      </c>
      <c r="E166" s="293">
        <v>8.3000000000000004E-2</v>
      </c>
    </row>
    <row r="167" spans="1:5" ht="16.149999999999999" customHeight="1" x14ac:dyDescent="0.25">
      <c r="A167" s="285" t="s">
        <v>267</v>
      </c>
      <c r="B167" s="289">
        <v>0.137267</v>
      </c>
      <c r="C167" s="290">
        <v>-1.6000000000000001E-3</v>
      </c>
      <c r="D167" s="290">
        <v>4.9399999999999999E-2</v>
      </c>
      <c r="E167" s="294">
        <v>8.4000000000000005E-2</v>
      </c>
    </row>
    <row r="168" spans="1:5" ht="16.149999999999999" customHeight="1" x14ac:dyDescent="0.25">
      <c r="A168" s="285" t="s">
        <v>268</v>
      </c>
      <c r="B168" s="286">
        <v>0.137739</v>
      </c>
      <c r="C168" s="292">
        <v>3.3999999999999998E-3</v>
      </c>
      <c r="D168" s="292">
        <v>5.2999999999999999E-2</v>
      </c>
      <c r="E168" s="293">
        <v>7.5999999999999998E-2</v>
      </c>
    </row>
    <row r="169" spans="1:5" ht="16.149999999999999" customHeight="1" x14ac:dyDescent="0.25">
      <c r="A169" s="285" t="s">
        <v>269</v>
      </c>
      <c r="B169" s="289">
        <v>0.13880899999999999</v>
      </c>
      <c r="C169" s="290">
        <v>7.7999999999999996E-3</v>
      </c>
      <c r="D169" s="290">
        <v>6.1199999999999997E-2</v>
      </c>
      <c r="E169" s="294">
        <v>7.2800000000000004E-2</v>
      </c>
    </row>
    <row r="170" spans="1:5" ht="16.149999999999999" customHeight="1" x14ac:dyDescent="0.25">
      <c r="A170" s="285" t="s">
        <v>270</v>
      </c>
      <c r="B170" s="286">
        <v>0.13958200000000001</v>
      </c>
      <c r="C170" s="292">
        <v>5.5999999999999999E-3</v>
      </c>
      <c r="D170" s="292">
        <v>6.7100000000000007E-2</v>
      </c>
      <c r="E170" s="293">
        <v>7.5999999999999998E-2</v>
      </c>
    </row>
    <row r="171" spans="1:5" ht="16.149999999999999" customHeight="1" x14ac:dyDescent="0.25">
      <c r="A171" s="285" t="s">
        <v>271</v>
      </c>
      <c r="B171" s="289">
        <v>0.14019200000000001</v>
      </c>
      <c r="C171" s="290">
        <v>4.4000000000000003E-3</v>
      </c>
      <c r="D171" s="290">
        <v>7.17E-2</v>
      </c>
      <c r="E171" s="294">
        <v>7.17E-2</v>
      </c>
    </row>
    <row r="172" spans="1:5" ht="16.149999999999999" customHeight="1" x14ac:dyDescent="0.25">
      <c r="A172" s="285" t="s">
        <v>272</v>
      </c>
      <c r="B172" s="286">
        <v>0.14158699999999999</v>
      </c>
      <c r="C172" s="292">
        <v>9.9000000000000008E-3</v>
      </c>
      <c r="D172" s="292">
        <v>9.9000000000000008E-3</v>
      </c>
      <c r="E172" s="293">
        <v>7.6799999999999993E-2</v>
      </c>
    </row>
    <row r="173" spans="1:5" ht="16.149999999999999" customHeight="1" x14ac:dyDescent="0.25">
      <c r="A173" s="285" t="s">
        <v>273</v>
      </c>
      <c r="B173" s="289">
        <v>0.14157400000000001</v>
      </c>
      <c r="C173" s="290">
        <v>-1E-4</v>
      </c>
      <c r="D173" s="290">
        <v>9.9000000000000008E-3</v>
      </c>
      <c r="E173" s="294">
        <v>7.1800000000000003E-2</v>
      </c>
    </row>
    <row r="174" spans="1:5" ht="16.149999999999999" customHeight="1" x14ac:dyDescent="0.25">
      <c r="A174" s="285" t="s">
        <v>274</v>
      </c>
      <c r="B174" s="286">
        <v>0.143067</v>
      </c>
      <c r="C174" s="292">
        <v>1.0500000000000001E-2</v>
      </c>
      <c r="D174" s="292">
        <v>2.0500000000000001E-2</v>
      </c>
      <c r="E174" s="293">
        <v>7.1400000000000005E-2</v>
      </c>
    </row>
    <row r="175" spans="1:5" ht="16.149999999999999" customHeight="1" x14ac:dyDescent="0.25">
      <c r="A175" s="285" t="s">
        <v>275</v>
      </c>
      <c r="B175" s="289">
        <v>0.14541999999999999</v>
      </c>
      <c r="C175" s="290">
        <v>1.6400000000000001E-2</v>
      </c>
      <c r="D175" s="290">
        <v>3.73E-2</v>
      </c>
      <c r="E175" s="294">
        <v>8.48E-2</v>
      </c>
    </row>
    <row r="176" spans="1:5" ht="16.149999999999999" customHeight="1" x14ac:dyDescent="0.25">
      <c r="A176" s="285" t="s">
        <v>276</v>
      </c>
      <c r="B176" s="286">
        <v>0.14639099999999999</v>
      </c>
      <c r="C176" s="292">
        <v>6.7000000000000002E-3</v>
      </c>
      <c r="D176" s="292">
        <v>4.4200000000000003E-2</v>
      </c>
      <c r="E176" s="293">
        <v>8.5199999999999998E-2</v>
      </c>
    </row>
    <row r="177" spans="1:5" ht="16.149999999999999" customHeight="1" x14ac:dyDescent="0.25">
      <c r="A177" s="285" t="s">
        <v>277</v>
      </c>
      <c r="B177" s="289">
        <v>0.146952</v>
      </c>
      <c r="C177" s="290">
        <v>3.8E-3</v>
      </c>
      <c r="D177" s="290">
        <v>4.82E-2</v>
      </c>
      <c r="E177" s="294">
        <v>7.0400000000000004E-2</v>
      </c>
    </row>
    <row r="178" spans="1:5" ht="16.149999999999999" customHeight="1" x14ac:dyDescent="0.25">
      <c r="A178" s="285" t="s">
        <v>278</v>
      </c>
      <c r="B178" s="286">
        <v>0.148122</v>
      </c>
      <c r="C178" s="292">
        <v>8.0000000000000002E-3</v>
      </c>
      <c r="D178" s="292">
        <v>5.6599999999999998E-2</v>
      </c>
      <c r="E178" s="293">
        <v>7.7299999999999994E-2</v>
      </c>
    </row>
    <row r="179" spans="1:5" ht="16.149999999999999" customHeight="1" x14ac:dyDescent="0.25">
      <c r="A179" s="285" t="s">
        <v>279</v>
      </c>
      <c r="B179" s="289">
        <v>0.14777199999999999</v>
      </c>
      <c r="C179" s="290">
        <v>-2.3999999999999998E-3</v>
      </c>
      <c r="D179" s="290">
        <v>5.4100000000000002E-2</v>
      </c>
      <c r="E179" s="294">
        <v>7.6499999999999999E-2</v>
      </c>
    </row>
    <row r="180" spans="1:5" ht="16.149999999999999" customHeight="1" x14ac:dyDescent="0.25">
      <c r="A180" s="285" t="s">
        <v>280</v>
      </c>
      <c r="B180" s="286">
        <v>0.14797099999999999</v>
      </c>
      <c r="C180" s="292">
        <v>1.2999999999999999E-3</v>
      </c>
      <c r="D180" s="292">
        <v>5.5500000000000001E-2</v>
      </c>
      <c r="E180" s="293">
        <v>7.4300000000000005E-2</v>
      </c>
    </row>
    <row r="181" spans="1:5" ht="16.149999999999999" customHeight="1" x14ac:dyDescent="0.25">
      <c r="A181" s="285" t="s">
        <v>281</v>
      </c>
      <c r="B181" s="289">
        <v>0.148482</v>
      </c>
      <c r="C181" s="290">
        <v>3.5000000000000001E-3</v>
      </c>
      <c r="D181" s="290">
        <v>5.91E-2</v>
      </c>
      <c r="E181" s="294">
        <v>6.9699999999999998E-2</v>
      </c>
    </row>
    <row r="182" spans="1:5" ht="16.149999999999999" customHeight="1" x14ac:dyDescent="0.25">
      <c r="A182" s="285" t="s">
        <v>282</v>
      </c>
      <c r="B182" s="286">
        <v>0.14951500000000001</v>
      </c>
      <c r="C182" s="292">
        <v>7.0000000000000001E-3</v>
      </c>
      <c r="D182" s="292">
        <v>6.6500000000000004E-2</v>
      </c>
      <c r="E182" s="293">
        <v>7.1199999999999999E-2</v>
      </c>
    </row>
    <row r="183" spans="1:5" ht="16.149999999999999" customHeight="1" x14ac:dyDescent="0.25">
      <c r="A183" s="285" t="s">
        <v>283</v>
      </c>
      <c r="B183" s="289">
        <v>0.149315</v>
      </c>
      <c r="C183" s="290">
        <v>-1.2999999999999999E-3</v>
      </c>
      <c r="D183" s="290">
        <v>6.5100000000000005E-2</v>
      </c>
      <c r="E183" s="294">
        <v>6.5100000000000005E-2</v>
      </c>
    </row>
    <row r="184" spans="1:5" ht="16.149999999999999" customHeight="1" x14ac:dyDescent="0.25">
      <c r="A184" s="285" t="s">
        <v>284</v>
      </c>
      <c r="B184" s="286">
        <v>0.15108199999999999</v>
      </c>
      <c r="C184" s="292">
        <v>1.18E-2</v>
      </c>
      <c r="D184" s="292">
        <v>1.18E-2</v>
      </c>
      <c r="E184" s="293">
        <v>6.7100000000000007E-2</v>
      </c>
    </row>
    <row r="185" spans="1:5" ht="16.149999999999999" customHeight="1" x14ac:dyDescent="0.25">
      <c r="A185" s="285" t="s">
        <v>285</v>
      </c>
      <c r="B185" s="289">
        <v>0.150645</v>
      </c>
      <c r="C185" s="290">
        <v>-2.8999999999999998E-3</v>
      </c>
      <c r="D185" s="290">
        <v>8.8999999999999999E-3</v>
      </c>
      <c r="E185" s="294">
        <v>6.4100000000000004E-2</v>
      </c>
    </row>
    <row r="186" spans="1:5" ht="16.149999999999999" customHeight="1" x14ac:dyDescent="0.25">
      <c r="A186" s="285" t="s">
        <v>286</v>
      </c>
      <c r="B186" s="286">
        <v>0.15189</v>
      </c>
      <c r="C186" s="292">
        <v>8.3000000000000001E-3</v>
      </c>
      <c r="D186" s="292">
        <v>1.72E-2</v>
      </c>
      <c r="E186" s="293">
        <v>6.1699999999999998E-2</v>
      </c>
    </row>
    <row r="187" spans="1:5" ht="16.149999999999999" customHeight="1" x14ac:dyDescent="0.25">
      <c r="A187" s="285" t="s">
        <v>287</v>
      </c>
      <c r="B187" s="289">
        <v>0.15440699999999999</v>
      </c>
      <c r="C187" s="290">
        <v>1.66E-2</v>
      </c>
      <c r="D187" s="290">
        <v>3.4099999999999998E-2</v>
      </c>
      <c r="E187" s="294">
        <v>6.1800000000000001E-2</v>
      </c>
    </row>
    <row r="188" spans="1:5" ht="16.149999999999999" customHeight="1" x14ac:dyDescent="0.25">
      <c r="A188" s="285" t="s">
        <v>288</v>
      </c>
      <c r="B188" s="286">
        <v>0.15578900000000001</v>
      </c>
      <c r="C188" s="292">
        <v>8.8999999999999999E-3</v>
      </c>
      <c r="D188" s="292">
        <v>4.3400000000000001E-2</v>
      </c>
      <c r="E188" s="293">
        <v>6.4199999999999993E-2</v>
      </c>
    </row>
    <row r="189" spans="1:5" ht="16.149999999999999" customHeight="1" x14ac:dyDescent="0.25">
      <c r="A189" s="285" t="s">
        <v>289</v>
      </c>
      <c r="B189" s="289">
        <v>0.15662300000000001</v>
      </c>
      <c r="C189" s="290">
        <v>5.4000000000000003E-3</v>
      </c>
      <c r="D189" s="290">
        <v>4.8899999999999999E-2</v>
      </c>
      <c r="E189" s="294">
        <v>6.5799999999999997E-2</v>
      </c>
    </row>
    <row r="190" spans="1:5" ht="16.149999999999999" customHeight="1" x14ac:dyDescent="0.25">
      <c r="A190" s="285" t="s">
        <v>290</v>
      </c>
      <c r="B190" s="286">
        <v>0.15724399999999999</v>
      </c>
      <c r="C190" s="292">
        <v>4.0000000000000001E-3</v>
      </c>
      <c r="D190" s="292">
        <v>5.3100000000000001E-2</v>
      </c>
      <c r="E190" s="293">
        <v>6.1600000000000002E-2</v>
      </c>
    </row>
    <row r="191" spans="1:5" ht="16.149999999999999" customHeight="1" x14ac:dyDescent="0.25">
      <c r="A191" s="285" t="s">
        <v>291</v>
      </c>
      <c r="B191" s="289">
        <v>0.157829</v>
      </c>
      <c r="C191" s="290">
        <v>3.7000000000000002E-3</v>
      </c>
      <c r="D191" s="290">
        <v>5.7000000000000002E-2</v>
      </c>
      <c r="E191" s="294">
        <v>6.8099999999999994E-2</v>
      </c>
    </row>
    <row r="192" spans="1:5" ht="16.149999999999999" customHeight="1" x14ac:dyDescent="0.25">
      <c r="A192" s="285" t="s">
        <v>292</v>
      </c>
      <c r="B192" s="286">
        <v>0.15884999999999999</v>
      </c>
      <c r="C192" s="292">
        <v>6.4999999999999997E-3</v>
      </c>
      <c r="D192" s="292">
        <v>6.3899999999999998E-2</v>
      </c>
      <c r="E192" s="293">
        <v>7.3499999999999996E-2</v>
      </c>
    </row>
    <row r="193" spans="1:5" ht="16.149999999999999" customHeight="1" x14ac:dyDescent="0.25">
      <c r="A193" s="285" t="s">
        <v>293</v>
      </c>
      <c r="B193" s="289">
        <v>0.16090599999999999</v>
      </c>
      <c r="C193" s="290">
        <v>1.29E-2</v>
      </c>
      <c r="D193" s="290">
        <v>7.7600000000000002E-2</v>
      </c>
      <c r="E193" s="294">
        <v>8.3699999999999997E-2</v>
      </c>
    </row>
    <row r="194" spans="1:5" ht="16.149999999999999" customHeight="1" x14ac:dyDescent="0.25">
      <c r="A194" s="285" t="s">
        <v>294</v>
      </c>
      <c r="B194" s="286">
        <v>0.16131499999999999</v>
      </c>
      <c r="C194" s="292">
        <v>2.5000000000000001E-3</v>
      </c>
      <c r="D194" s="292">
        <v>8.0399999999999999E-2</v>
      </c>
      <c r="E194" s="293">
        <v>7.8899999999999998E-2</v>
      </c>
    </row>
    <row r="195" spans="1:5" ht="16.149999999999999" customHeight="1" x14ac:dyDescent="0.25">
      <c r="A195" s="285" t="s">
        <v>295</v>
      </c>
      <c r="B195" s="289">
        <v>0.16219800000000001</v>
      </c>
      <c r="C195" s="290">
        <v>5.4999999999999997E-3</v>
      </c>
      <c r="D195" s="290">
        <v>8.6300000000000002E-2</v>
      </c>
      <c r="E195" s="294">
        <v>8.6300000000000002E-2</v>
      </c>
    </row>
    <row r="196" spans="1:5" ht="16.149999999999999" customHeight="1" x14ac:dyDescent="0.25">
      <c r="A196" s="285" t="s">
        <v>296</v>
      </c>
      <c r="B196" s="286">
        <v>0.16219500000000001</v>
      </c>
      <c r="C196" s="292">
        <v>0</v>
      </c>
      <c r="D196" s="292">
        <v>0</v>
      </c>
      <c r="E196" s="293">
        <v>7.3599999999999999E-2</v>
      </c>
    </row>
    <row r="197" spans="1:5" ht="16.149999999999999" customHeight="1" x14ac:dyDescent="0.25">
      <c r="A197" s="285" t="s">
        <v>297</v>
      </c>
      <c r="B197" s="289">
        <v>0.16223199999999999</v>
      </c>
      <c r="C197" s="290">
        <v>2.0000000000000001E-4</v>
      </c>
      <c r="D197" s="290">
        <v>2.0000000000000001E-4</v>
      </c>
      <c r="E197" s="294">
        <v>7.6899999999999996E-2</v>
      </c>
    </row>
    <row r="198" spans="1:5" ht="16.149999999999999" customHeight="1" x14ac:dyDescent="0.25">
      <c r="A198" s="285" t="s">
        <v>298</v>
      </c>
      <c r="B198" s="286">
        <v>0.16361200000000001</v>
      </c>
      <c r="C198" s="292">
        <v>8.5000000000000006E-3</v>
      </c>
      <c r="D198" s="292">
        <v>8.6999999999999994E-3</v>
      </c>
      <c r="E198" s="293">
        <v>7.7200000000000005E-2</v>
      </c>
    </row>
    <row r="199" spans="1:5" ht="16.149999999999999" customHeight="1" x14ac:dyDescent="0.25">
      <c r="A199" s="285" t="s">
        <v>299</v>
      </c>
      <c r="B199" s="289">
        <v>0.165881</v>
      </c>
      <c r="C199" s="290">
        <v>1.3899999999999999E-2</v>
      </c>
      <c r="D199" s="290">
        <v>2.2700000000000001E-2</v>
      </c>
      <c r="E199" s="294">
        <v>7.4300000000000005E-2</v>
      </c>
    </row>
    <row r="200" spans="1:5" ht="16.149999999999999" customHeight="1" x14ac:dyDescent="0.25">
      <c r="A200" s="285" t="s">
        <v>300</v>
      </c>
      <c r="B200" s="286">
        <v>0.166714</v>
      </c>
      <c r="C200" s="292">
        <v>5.0000000000000001E-3</v>
      </c>
      <c r="D200" s="292">
        <v>2.7799999999999998E-2</v>
      </c>
      <c r="E200" s="293">
        <v>7.0099999999999996E-2</v>
      </c>
    </row>
    <row r="201" spans="1:5" ht="16.149999999999999" customHeight="1" x14ac:dyDescent="0.25">
      <c r="A201" s="285" t="s">
        <v>301</v>
      </c>
      <c r="B201" s="289">
        <v>0.16847100000000001</v>
      </c>
      <c r="C201" s="290">
        <v>1.0500000000000001E-2</v>
      </c>
      <c r="D201" s="290">
        <v>3.8699999999999998E-2</v>
      </c>
      <c r="E201" s="294">
        <v>7.5600000000000001E-2</v>
      </c>
    </row>
    <row r="202" spans="1:5" ht="16.149999999999999" customHeight="1" x14ac:dyDescent="0.25">
      <c r="A202" s="285" t="s">
        <v>302</v>
      </c>
      <c r="B202" s="286">
        <v>0.16894400000000001</v>
      </c>
      <c r="C202" s="292">
        <v>2.8E-3</v>
      </c>
      <c r="D202" s="292">
        <v>4.1599999999999998E-2</v>
      </c>
      <c r="E202" s="293">
        <v>7.4399999999999994E-2</v>
      </c>
    </row>
    <row r="203" spans="1:5" ht="16.149999999999999" customHeight="1" x14ac:dyDescent="0.25">
      <c r="A203" s="285" t="s">
        <v>303</v>
      </c>
      <c r="B203" s="289">
        <v>0.16797000000000001</v>
      </c>
      <c r="C203" s="290">
        <v>-5.7999999999999996E-3</v>
      </c>
      <c r="D203" s="290">
        <v>3.56E-2</v>
      </c>
      <c r="E203" s="294">
        <v>6.4299999999999996E-2</v>
      </c>
    </row>
    <row r="204" spans="1:5" ht="16.149999999999999" customHeight="1" x14ac:dyDescent="0.25">
      <c r="A204" s="285" t="s">
        <v>304</v>
      </c>
      <c r="B204" s="286">
        <v>0.16919000000000001</v>
      </c>
      <c r="C204" s="292">
        <v>7.3000000000000001E-3</v>
      </c>
      <c r="D204" s="292">
        <v>4.3099999999999999E-2</v>
      </c>
      <c r="E204" s="293">
        <v>6.5100000000000005E-2</v>
      </c>
    </row>
    <row r="205" spans="1:5" ht="16.149999999999999" customHeight="1" x14ac:dyDescent="0.25">
      <c r="A205" s="285" t="s">
        <v>305</v>
      </c>
      <c r="B205" s="289">
        <v>0.16930100000000001</v>
      </c>
      <c r="C205" s="290">
        <v>6.9999999999999999E-4</v>
      </c>
      <c r="D205" s="290">
        <v>4.3799999999999999E-2</v>
      </c>
      <c r="E205" s="294">
        <v>5.2200000000000003E-2</v>
      </c>
    </row>
    <row r="206" spans="1:5" ht="16.149999999999999" customHeight="1" x14ac:dyDescent="0.25">
      <c r="A206" s="285" t="s">
        <v>306</v>
      </c>
      <c r="B206" s="286">
        <v>0.17119300000000001</v>
      </c>
      <c r="C206" s="292">
        <v>1.12E-2</v>
      </c>
      <c r="D206" s="292">
        <v>5.5500000000000001E-2</v>
      </c>
      <c r="E206" s="293">
        <v>6.1199999999999997E-2</v>
      </c>
    </row>
    <row r="207" spans="1:5" ht="16.149999999999999" customHeight="1" x14ac:dyDescent="0.25">
      <c r="A207" s="285" t="s">
        <v>307</v>
      </c>
      <c r="B207" s="289">
        <v>0.172873</v>
      </c>
      <c r="C207" s="290">
        <v>9.7999999999999997E-3</v>
      </c>
      <c r="D207" s="290">
        <v>6.5799999999999997E-2</v>
      </c>
      <c r="E207" s="294">
        <v>6.5799999999999997E-2</v>
      </c>
    </row>
    <row r="208" spans="1:5" ht="16.149999999999999" customHeight="1" x14ac:dyDescent="0.25">
      <c r="A208" s="285" t="s">
        <v>308</v>
      </c>
      <c r="B208" s="286">
        <v>0.17560100000000001</v>
      </c>
      <c r="C208" s="292">
        <v>1.5800000000000002E-2</v>
      </c>
      <c r="D208" s="292">
        <v>1.5800000000000002E-2</v>
      </c>
      <c r="E208" s="293">
        <v>8.2600000000000007E-2</v>
      </c>
    </row>
    <row r="209" spans="1:5" ht="16.149999999999999" customHeight="1" x14ac:dyDescent="0.25">
      <c r="A209" s="285" t="s">
        <v>309</v>
      </c>
      <c r="B209" s="289">
        <v>0.17708199999999999</v>
      </c>
      <c r="C209" s="290">
        <v>8.3999999999999995E-3</v>
      </c>
      <c r="D209" s="290">
        <v>2.4299999999999999E-2</v>
      </c>
      <c r="E209" s="294">
        <v>9.1499999999999998E-2</v>
      </c>
    </row>
    <row r="210" spans="1:5" ht="16.149999999999999" customHeight="1" x14ac:dyDescent="0.25">
      <c r="A210" s="285" t="s">
        <v>310</v>
      </c>
      <c r="B210" s="286">
        <v>0.17883499999999999</v>
      </c>
      <c r="C210" s="292">
        <v>9.9000000000000008E-3</v>
      </c>
      <c r="D210" s="292">
        <v>3.4500000000000003E-2</v>
      </c>
      <c r="E210" s="293">
        <v>9.2999999999999999E-2</v>
      </c>
    </row>
    <row r="211" spans="1:5" ht="16.149999999999999" customHeight="1" x14ac:dyDescent="0.25">
      <c r="A211" s="285" t="s">
        <v>311</v>
      </c>
      <c r="B211" s="289">
        <v>0.18210100000000001</v>
      </c>
      <c r="C211" s="290">
        <v>1.83E-2</v>
      </c>
      <c r="D211" s="290">
        <v>5.3400000000000003E-2</v>
      </c>
      <c r="E211" s="294">
        <v>9.7799999999999998E-2</v>
      </c>
    </row>
    <row r="212" spans="1:5" ht="16.149999999999999" customHeight="1" x14ac:dyDescent="0.25">
      <c r="A212" s="285" t="s">
        <v>312</v>
      </c>
      <c r="B212" s="286">
        <v>0.184281</v>
      </c>
      <c r="C212" s="292">
        <v>1.2E-2</v>
      </c>
      <c r="D212" s="292">
        <v>6.6000000000000003E-2</v>
      </c>
      <c r="E212" s="293">
        <v>0.10539999999999999</v>
      </c>
    </row>
    <row r="213" spans="1:5" ht="16.149999999999999" customHeight="1" x14ac:dyDescent="0.25">
      <c r="A213" s="285" t="s">
        <v>313</v>
      </c>
      <c r="B213" s="289">
        <v>0.18531400000000001</v>
      </c>
      <c r="C213" s="290">
        <v>5.5999999999999999E-3</v>
      </c>
      <c r="D213" s="290">
        <v>7.1999999999999995E-2</v>
      </c>
      <c r="E213" s="294">
        <v>0.1</v>
      </c>
    </row>
    <row r="214" spans="1:5" ht="16.149999999999999" customHeight="1" x14ac:dyDescent="0.25">
      <c r="A214" s="285" t="s">
        <v>314</v>
      </c>
      <c r="B214" s="286">
        <v>0.18785299999999999</v>
      </c>
      <c r="C214" s="292">
        <v>1.37E-2</v>
      </c>
      <c r="D214" s="292">
        <v>8.6699999999999999E-2</v>
      </c>
      <c r="E214" s="293">
        <v>0.1119</v>
      </c>
    </row>
    <row r="215" spans="1:5" ht="16.149999999999999" customHeight="1" x14ac:dyDescent="0.25">
      <c r="A215" s="285" t="s">
        <v>315</v>
      </c>
      <c r="B215" s="289">
        <v>0.189858</v>
      </c>
      <c r="C215" s="290">
        <v>1.0699999999999999E-2</v>
      </c>
      <c r="D215" s="290">
        <v>9.8299999999999998E-2</v>
      </c>
      <c r="E215" s="294">
        <v>0.1303</v>
      </c>
    </row>
    <row r="216" spans="1:5" ht="16.149999999999999" customHeight="1" x14ac:dyDescent="0.25">
      <c r="A216" s="285" t="s">
        <v>316</v>
      </c>
      <c r="B216" s="286">
        <v>0.191415</v>
      </c>
      <c r="C216" s="292">
        <v>8.2000000000000007E-3</v>
      </c>
      <c r="D216" s="292">
        <v>0.10730000000000001</v>
      </c>
      <c r="E216" s="293">
        <v>0.13139999999999999</v>
      </c>
    </row>
    <row r="217" spans="1:5" ht="16.149999999999999" customHeight="1" x14ac:dyDescent="0.25">
      <c r="A217" s="285" t="s">
        <v>317</v>
      </c>
      <c r="B217" s="289">
        <v>0.194106</v>
      </c>
      <c r="C217" s="290">
        <v>1.41E-2</v>
      </c>
      <c r="D217" s="290">
        <v>0.12280000000000001</v>
      </c>
      <c r="E217" s="294">
        <v>0.14649999999999999</v>
      </c>
    </row>
    <row r="218" spans="1:5" ht="16.149999999999999" customHeight="1" x14ac:dyDescent="0.25">
      <c r="A218" s="285" t="s">
        <v>318</v>
      </c>
      <c r="B218" s="286">
        <v>0.196185</v>
      </c>
      <c r="C218" s="292">
        <v>1.0699999999999999E-2</v>
      </c>
      <c r="D218" s="292">
        <v>0.13489999999999999</v>
      </c>
      <c r="E218" s="293">
        <v>0.14599999999999999</v>
      </c>
    </row>
    <row r="219" spans="1:5" ht="16.149999999999999" customHeight="1" x14ac:dyDescent="0.25">
      <c r="A219" s="285" t="s">
        <v>319</v>
      </c>
      <c r="B219" s="289">
        <v>0.197131</v>
      </c>
      <c r="C219" s="290">
        <v>4.7999999999999996E-3</v>
      </c>
      <c r="D219" s="290">
        <v>0.14030000000000001</v>
      </c>
      <c r="E219" s="294">
        <v>0.14030000000000001</v>
      </c>
    </row>
    <row r="220" spans="1:5" ht="16.149999999999999" customHeight="1" x14ac:dyDescent="0.25">
      <c r="A220" s="285" t="s">
        <v>320</v>
      </c>
      <c r="B220" s="286">
        <v>0.19930700000000001</v>
      </c>
      <c r="C220" s="292">
        <v>1.0999999999999999E-2</v>
      </c>
      <c r="D220" s="292">
        <v>1.0999999999999999E-2</v>
      </c>
      <c r="E220" s="293">
        <v>0.13500000000000001</v>
      </c>
    </row>
    <row r="221" spans="1:5" ht="16.149999999999999" customHeight="1" x14ac:dyDescent="0.25">
      <c r="A221" s="285" t="s">
        <v>321</v>
      </c>
      <c r="B221" s="289">
        <v>0.201597</v>
      </c>
      <c r="C221" s="290">
        <v>1.15E-2</v>
      </c>
      <c r="D221" s="290">
        <v>2.2700000000000001E-2</v>
      </c>
      <c r="E221" s="294">
        <v>0.1384</v>
      </c>
    </row>
    <row r="222" spans="1:5" ht="16.149999999999999" customHeight="1" x14ac:dyDescent="0.25">
      <c r="A222" s="285" t="s">
        <v>322</v>
      </c>
      <c r="B222" s="286">
        <v>0.20357500000000001</v>
      </c>
      <c r="C222" s="292">
        <v>9.7999999999999997E-3</v>
      </c>
      <c r="D222" s="292">
        <v>3.27E-2</v>
      </c>
      <c r="E222" s="293">
        <v>0.13830000000000001</v>
      </c>
    </row>
    <row r="223" spans="1:5" ht="16.149999999999999" customHeight="1" x14ac:dyDescent="0.25">
      <c r="A223" s="285" t="s">
        <v>323</v>
      </c>
      <c r="B223" s="289">
        <v>0.20661299999999999</v>
      </c>
      <c r="C223" s="290">
        <v>1.49E-2</v>
      </c>
      <c r="D223" s="290">
        <v>4.8099999999999997E-2</v>
      </c>
      <c r="E223" s="294">
        <v>0.1346</v>
      </c>
    </row>
    <row r="224" spans="1:5" ht="16.149999999999999" customHeight="1" x14ac:dyDescent="0.25">
      <c r="A224" s="285" t="s">
        <v>324</v>
      </c>
      <c r="B224" s="286">
        <v>0.20827100000000001</v>
      </c>
      <c r="C224" s="292">
        <v>8.0000000000000002E-3</v>
      </c>
      <c r="D224" s="292">
        <v>5.6500000000000002E-2</v>
      </c>
      <c r="E224" s="293">
        <v>0.13020000000000001</v>
      </c>
    </row>
    <row r="225" spans="1:5" ht="16.149999999999999" customHeight="1" x14ac:dyDescent="0.25">
      <c r="A225" s="285" t="s">
        <v>325</v>
      </c>
      <c r="B225" s="289">
        <v>0.21046200000000001</v>
      </c>
      <c r="C225" s="290">
        <v>1.0500000000000001E-2</v>
      </c>
      <c r="D225" s="290">
        <v>6.7599999999999993E-2</v>
      </c>
      <c r="E225" s="294">
        <v>0.13569999999999999</v>
      </c>
    </row>
    <row r="226" spans="1:5" ht="16.149999999999999" customHeight="1" x14ac:dyDescent="0.25">
      <c r="A226" s="285" t="s">
        <v>326</v>
      </c>
      <c r="B226" s="286">
        <v>0.21291499999999999</v>
      </c>
      <c r="C226" s="292">
        <v>1.17E-2</v>
      </c>
      <c r="D226" s="292">
        <v>8.0100000000000005E-2</v>
      </c>
      <c r="E226" s="293">
        <v>0.13339999999999999</v>
      </c>
    </row>
    <row r="227" spans="1:5" ht="16.149999999999999" customHeight="1" x14ac:dyDescent="0.25">
      <c r="A227" s="285" t="s">
        <v>327</v>
      </c>
      <c r="B227" s="289">
        <v>0.21435699999999999</v>
      </c>
      <c r="C227" s="290">
        <v>6.7999999999999996E-3</v>
      </c>
      <c r="D227" s="290">
        <v>8.7400000000000005E-2</v>
      </c>
      <c r="E227" s="294">
        <v>0.129</v>
      </c>
    </row>
    <row r="228" spans="1:5" ht="16.149999999999999" customHeight="1" x14ac:dyDescent="0.25">
      <c r="A228" s="285" t="s">
        <v>328</v>
      </c>
      <c r="B228" s="286">
        <v>0.21745600000000001</v>
      </c>
      <c r="C228" s="292">
        <v>1.4500000000000001E-2</v>
      </c>
      <c r="D228" s="292">
        <v>0.1031</v>
      </c>
      <c r="E228" s="293">
        <v>0.13600000000000001</v>
      </c>
    </row>
    <row r="229" spans="1:5" ht="16.149999999999999" customHeight="1" x14ac:dyDescent="0.25">
      <c r="A229" s="285" t="s">
        <v>329</v>
      </c>
      <c r="B229" s="289">
        <v>0.22174199999999999</v>
      </c>
      <c r="C229" s="290">
        <v>1.9699999999999999E-2</v>
      </c>
      <c r="D229" s="290">
        <v>0.12479999999999999</v>
      </c>
      <c r="E229" s="294">
        <v>0.1424</v>
      </c>
    </row>
    <row r="230" spans="1:5" ht="16.149999999999999" customHeight="1" x14ac:dyDescent="0.25">
      <c r="A230" s="285" t="s">
        <v>330</v>
      </c>
      <c r="B230" s="286">
        <v>0.22425700000000001</v>
      </c>
      <c r="C230" s="292">
        <v>1.1299999999999999E-2</v>
      </c>
      <c r="D230" s="292">
        <v>0.1376</v>
      </c>
      <c r="E230" s="293">
        <v>0.1431</v>
      </c>
    </row>
    <row r="231" spans="1:5" ht="16.149999999999999" customHeight="1" x14ac:dyDescent="0.25">
      <c r="A231" s="285" t="s">
        <v>331</v>
      </c>
      <c r="B231" s="289">
        <v>0.224714</v>
      </c>
      <c r="C231" s="290">
        <v>2E-3</v>
      </c>
      <c r="D231" s="290">
        <v>0.1399</v>
      </c>
      <c r="E231" s="294">
        <v>0.1399</v>
      </c>
    </row>
    <row r="232" spans="1:5" ht="16.149999999999999" customHeight="1" x14ac:dyDescent="0.25">
      <c r="A232" s="285" t="s">
        <v>332</v>
      </c>
      <c r="B232" s="286">
        <v>0.22711400000000001</v>
      </c>
      <c r="C232" s="292">
        <v>1.0699999999999999E-2</v>
      </c>
      <c r="D232" s="292">
        <v>1.0699999999999999E-2</v>
      </c>
      <c r="E232" s="293">
        <v>0.13950000000000001</v>
      </c>
    </row>
    <row r="233" spans="1:5" ht="16.149999999999999" customHeight="1" x14ac:dyDescent="0.25">
      <c r="A233" s="285" t="s">
        <v>333</v>
      </c>
      <c r="B233" s="289">
        <v>0.231707</v>
      </c>
      <c r="C233" s="290">
        <v>2.0199999999999999E-2</v>
      </c>
      <c r="D233" s="290">
        <v>3.1099999999999999E-2</v>
      </c>
      <c r="E233" s="294">
        <v>0.14940000000000001</v>
      </c>
    </row>
    <row r="234" spans="1:5" ht="16.149999999999999" customHeight="1" x14ac:dyDescent="0.25">
      <c r="A234" s="285" t="s">
        <v>334</v>
      </c>
      <c r="B234" s="286">
        <v>0.23971600000000001</v>
      </c>
      <c r="C234" s="292">
        <v>3.4599999999999999E-2</v>
      </c>
      <c r="D234" s="292">
        <v>6.6799999999999998E-2</v>
      </c>
      <c r="E234" s="293">
        <v>0.17749999999999999</v>
      </c>
    </row>
    <row r="235" spans="1:5" ht="16.149999999999999" customHeight="1" x14ac:dyDescent="0.25">
      <c r="A235" s="285" t="s">
        <v>335</v>
      </c>
      <c r="B235" s="289">
        <v>0.24812400000000001</v>
      </c>
      <c r="C235" s="290">
        <v>3.5099999999999999E-2</v>
      </c>
      <c r="D235" s="290">
        <v>0.1042</v>
      </c>
      <c r="E235" s="294">
        <v>0.2009</v>
      </c>
    </row>
    <row r="236" spans="1:5" ht="16.149999999999999" customHeight="1" x14ac:dyDescent="0.25">
      <c r="A236" s="285" t="s">
        <v>336</v>
      </c>
      <c r="B236" s="286">
        <v>0.25555299999999997</v>
      </c>
      <c r="C236" s="292">
        <v>2.9899999999999999E-2</v>
      </c>
      <c r="D236" s="292">
        <v>0.13719999999999999</v>
      </c>
      <c r="E236" s="293">
        <v>0.22700000000000001</v>
      </c>
    </row>
    <row r="237" spans="1:5" ht="16.149999999999999" customHeight="1" x14ac:dyDescent="0.25">
      <c r="A237" s="285" t="s">
        <v>337</v>
      </c>
      <c r="B237" s="289">
        <v>0.26048900000000003</v>
      </c>
      <c r="C237" s="290">
        <v>1.9300000000000001E-2</v>
      </c>
      <c r="D237" s="290">
        <v>0.15920000000000001</v>
      </c>
      <c r="E237" s="294">
        <v>0.23769999999999999</v>
      </c>
    </row>
    <row r="238" spans="1:5" ht="16.149999999999999" customHeight="1" x14ac:dyDescent="0.25">
      <c r="A238" s="285" t="s">
        <v>338</v>
      </c>
      <c r="B238" s="286">
        <v>0.26567299999999999</v>
      </c>
      <c r="C238" s="292">
        <v>1.9900000000000001E-2</v>
      </c>
      <c r="D238" s="292">
        <v>0.18229999999999999</v>
      </c>
      <c r="E238" s="293">
        <v>0.24779999999999999</v>
      </c>
    </row>
    <row r="239" spans="1:5" ht="16.149999999999999" customHeight="1" x14ac:dyDescent="0.25">
      <c r="A239" s="285" t="s">
        <v>339</v>
      </c>
      <c r="B239" s="289">
        <v>0.26459199999999999</v>
      </c>
      <c r="C239" s="290">
        <v>-4.1000000000000003E-3</v>
      </c>
      <c r="D239" s="290">
        <v>0.17749999999999999</v>
      </c>
      <c r="E239" s="294">
        <v>0.2344</v>
      </c>
    </row>
    <row r="240" spans="1:5" ht="16.149999999999999" customHeight="1" x14ac:dyDescent="0.25">
      <c r="A240" s="285" t="s">
        <v>340</v>
      </c>
      <c r="B240" s="286">
        <v>0.26825199999999999</v>
      </c>
      <c r="C240" s="292">
        <v>1.38E-2</v>
      </c>
      <c r="D240" s="292">
        <v>0.19370000000000001</v>
      </c>
      <c r="E240" s="293">
        <v>0.2336</v>
      </c>
    </row>
    <row r="241" spans="1:5" ht="16.149999999999999" customHeight="1" x14ac:dyDescent="0.25">
      <c r="A241" s="285" t="s">
        <v>341</v>
      </c>
      <c r="B241" s="289">
        <v>0.269731</v>
      </c>
      <c r="C241" s="290">
        <v>5.4999999999999997E-3</v>
      </c>
      <c r="D241" s="290">
        <v>0.20030000000000001</v>
      </c>
      <c r="E241" s="294">
        <v>0.21640000000000001</v>
      </c>
    </row>
    <row r="242" spans="1:5" ht="16.149999999999999" customHeight="1" x14ac:dyDescent="0.25">
      <c r="A242" s="285" t="s">
        <v>342</v>
      </c>
      <c r="B242" s="286">
        <v>0.275584</v>
      </c>
      <c r="C242" s="292">
        <v>2.1700000000000001E-2</v>
      </c>
      <c r="D242" s="292">
        <v>0.22639999999999999</v>
      </c>
      <c r="E242" s="293">
        <v>0.22889999999999999</v>
      </c>
    </row>
    <row r="243" spans="1:5" ht="16.149999999999999" customHeight="1" x14ac:dyDescent="0.25">
      <c r="A243" s="285" t="s">
        <v>343</v>
      </c>
      <c r="B243" s="289">
        <v>0.278833</v>
      </c>
      <c r="C243" s="290">
        <v>1.18E-2</v>
      </c>
      <c r="D243" s="290">
        <v>0.24079999999999999</v>
      </c>
      <c r="E243" s="294">
        <v>0.24079999999999999</v>
      </c>
    </row>
    <row r="244" spans="1:5" ht="16.149999999999999" customHeight="1" x14ac:dyDescent="0.25">
      <c r="A244" s="285" t="s">
        <v>344</v>
      </c>
      <c r="B244" s="286">
        <v>0.28679199999999999</v>
      </c>
      <c r="C244" s="292">
        <v>2.8500000000000001E-2</v>
      </c>
      <c r="D244" s="292">
        <v>2.8500000000000001E-2</v>
      </c>
      <c r="E244" s="293">
        <v>0.26279999999999998</v>
      </c>
    </row>
    <row r="245" spans="1:5" ht="16.149999999999999" customHeight="1" x14ac:dyDescent="0.25">
      <c r="A245" s="285" t="s">
        <v>345</v>
      </c>
      <c r="B245" s="289">
        <v>0.29406399999999999</v>
      </c>
      <c r="C245" s="290">
        <v>2.5399999999999999E-2</v>
      </c>
      <c r="D245" s="290">
        <v>5.4600000000000003E-2</v>
      </c>
      <c r="E245" s="294">
        <v>0.26910000000000001</v>
      </c>
    </row>
    <row r="246" spans="1:5" ht="16.149999999999999" customHeight="1" x14ac:dyDescent="0.25">
      <c r="A246" s="285" t="s">
        <v>346</v>
      </c>
      <c r="B246" s="286">
        <v>0.303728</v>
      </c>
      <c r="C246" s="292">
        <v>3.2899999999999999E-2</v>
      </c>
      <c r="D246" s="292">
        <v>8.9300000000000004E-2</v>
      </c>
      <c r="E246" s="293">
        <v>0.26700000000000002</v>
      </c>
    </row>
    <row r="247" spans="1:5" ht="16.149999999999999" customHeight="1" x14ac:dyDescent="0.25">
      <c r="A247" s="285" t="s">
        <v>347</v>
      </c>
      <c r="B247" s="289">
        <v>0.311975</v>
      </c>
      <c r="C247" s="290">
        <v>2.7199999999999998E-2</v>
      </c>
      <c r="D247" s="290">
        <v>0.11890000000000001</v>
      </c>
      <c r="E247" s="294">
        <v>0.25729999999999997</v>
      </c>
    </row>
    <row r="248" spans="1:5" ht="16.149999999999999" customHeight="1" x14ac:dyDescent="0.25">
      <c r="A248" s="285" t="s">
        <v>348</v>
      </c>
      <c r="B248" s="286">
        <v>0.31567299999999998</v>
      </c>
      <c r="C248" s="292">
        <v>1.1900000000000001E-2</v>
      </c>
      <c r="D248" s="292">
        <v>0.1321</v>
      </c>
      <c r="E248" s="293">
        <v>0.23530000000000001</v>
      </c>
    </row>
    <row r="249" spans="1:5" ht="16.149999999999999" customHeight="1" x14ac:dyDescent="0.25">
      <c r="A249" s="285" t="s">
        <v>349</v>
      </c>
      <c r="B249" s="289">
        <v>0.318967</v>
      </c>
      <c r="C249" s="290">
        <v>1.04E-2</v>
      </c>
      <c r="D249" s="290">
        <v>0.1439</v>
      </c>
      <c r="E249" s="294">
        <v>0.22450000000000001</v>
      </c>
    </row>
    <row r="250" spans="1:5" ht="16.149999999999999" customHeight="1" x14ac:dyDescent="0.25">
      <c r="A250" s="285" t="s">
        <v>350</v>
      </c>
      <c r="B250" s="286">
        <v>0.32199800000000001</v>
      </c>
      <c r="C250" s="292">
        <v>9.4999999999999998E-3</v>
      </c>
      <c r="D250" s="292">
        <v>0.15479999999999999</v>
      </c>
      <c r="E250" s="293">
        <v>0.21199999999999999</v>
      </c>
    </row>
    <row r="251" spans="1:5" ht="16.149999999999999" customHeight="1" x14ac:dyDescent="0.25">
      <c r="A251" s="285" t="s">
        <v>351</v>
      </c>
      <c r="B251" s="289">
        <v>0.32296599999999998</v>
      </c>
      <c r="C251" s="290">
        <v>3.0000000000000001E-3</v>
      </c>
      <c r="D251" s="290">
        <v>0.1583</v>
      </c>
      <c r="E251" s="294">
        <v>0.22059999999999999</v>
      </c>
    </row>
    <row r="252" spans="1:5" ht="16.149999999999999" customHeight="1" x14ac:dyDescent="0.25">
      <c r="A252" s="285" t="s">
        <v>352</v>
      </c>
      <c r="B252" s="286">
        <v>0.327961</v>
      </c>
      <c r="C252" s="292">
        <v>1.55E-2</v>
      </c>
      <c r="D252" s="292">
        <v>0.1762</v>
      </c>
      <c r="E252" s="293">
        <v>0.22259999999999999</v>
      </c>
    </row>
    <row r="253" spans="1:5" ht="16.149999999999999" customHeight="1" x14ac:dyDescent="0.25">
      <c r="A253" s="285" t="s">
        <v>353</v>
      </c>
      <c r="B253" s="289">
        <v>0.34174599999999999</v>
      </c>
      <c r="C253" s="290">
        <v>4.2000000000000003E-2</v>
      </c>
      <c r="D253" s="290">
        <v>0.22559999999999999</v>
      </c>
      <c r="E253" s="294">
        <v>0.26700000000000002</v>
      </c>
    </row>
    <row r="254" spans="1:5" ht="16.149999999999999" customHeight="1" x14ac:dyDescent="0.25">
      <c r="A254" s="285" t="s">
        <v>354</v>
      </c>
      <c r="B254" s="286">
        <v>0.34564499999999998</v>
      </c>
      <c r="C254" s="292">
        <v>1.14E-2</v>
      </c>
      <c r="D254" s="292">
        <v>0.23960000000000001</v>
      </c>
      <c r="E254" s="293">
        <v>0.25419999999999998</v>
      </c>
    </row>
    <row r="255" spans="1:5" ht="16.149999999999999" customHeight="1" x14ac:dyDescent="0.25">
      <c r="A255" s="285" t="s">
        <v>355</v>
      </c>
      <c r="B255" s="289">
        <v>0.35230600000000001</v>
      </c>
      <c r="C255" s="290">
        <v>1.9300000000000001E-2</v>
      </c>
      <c r="D255" s="290">
        <v>0.26350000000000001</v>
      </c>
      <c r="E255" s="294">
        <v>0.26350000000000001</v>
      </c>
    </row>
    <row r="256" spans="1:5" ht="16.149999999999999" customHeight="1" x14ac:dyDescent="0.25">
      <c r="A256" s="285" t="s">
        <v>356</v>
      </c>
      <c r="B256" s="286">
        <v>0.3624</v>
      </c>
      <c r="C256" s="292">
        <v>2.86E-2</v>
      </c>
      <c r="D256" s="292">
        <v>2.86E-2</v>
      </c>
      <c r="E256" s="293">
        <v>0.2636</v>
      </c>
    </row>
    <row r="257" spans="1:5" ht="16.149999999999999" customHeight="1" x14ac:dyDescent="0.25">
      <c r="A257" s="285" t="s">
        <v>357</v>
      </c>
      <c r="B257" s="289">
        <v>0.36843700000000001</v>
      </c>
      <c r="C257" s="290">
        <v>1.67E-2</v>
      </c>
      <c r="D257" s="290">
        <v>4.58E-2</v>
      </c>
      <c r="E257" s="294">
        <v>0.25290000000000001</v>
      </c>
    </row>
    <row r="258" spans="1:5" ht="16.149999999999999" customHeight="1" x14ac:dyDescent="0.25">
      <c r="A258" s="285" t="s">
        <v>358</v>
      </c>
      <c r="B258" s="286">
        <v>0.378548</v>
      </c>
      <c r="C258" s="292">
        <v>2.7400000000000001E-2</v>
      </c>
      <c r="D258" s="292">
        <v>7.4499999999999997E-2</v>
      </c>
      <c r="E258" s="293">
        <v>0.24629999999999999</v>
      </c>
    </row>
    <row r="259" spans="1:5" ht="16.149999999999999" customHeight="1" x14ac:dyDescent="0.25">
      <c r="A259" s="285" t="s">
        <v>359</v>
      </c>
      <c r="B259" s="289">
        <v>0.38805299999999998</v>
      </c>
      <c r="C259" s="290">
        <v>2.5100000000000001E-2</v>
      </c>
      <c r="D259" s="290">
        <v>0.10150000000000001</v>
      </c>
      <c r="E259" s="294">
        <v>0.24390000000000001</v>
      </c>
    </row>
    <row r="260" spans="1:5" ht="16.149999999999999" customHeight="1" x14ac:dyDescent="0.25">
      <c r="A260" s="285" t="s">
        <v>360</v>
      </c>
      <c r="B260" s="286">
        <v>0.39515299999999998</v>
      </c>
      <c r="C260" s="292">
        <v>1.83E-2</v>
      </c>
      <c r="D260" s="292">
        <v>0.1216</v>
      </c>
      <c r="E260" s="293">
        <v>0.25180000000000002</v>
      </c>
    </row>
    <row r="261" spans="1:5" ht="16.149999999999999" customHeight="1" x14ac:dyDescent="0.25">
      <c r="A261" s="285" t="s">
        <v>361</v>
      </c>
      <c r="B261" s="289">
        <v>0.39806399999999997</v>
      </c>
      <c r="C261" s="290">
        <v>7.4000000000000003E-3</v>
      </c>
      <c r="D261" s="290">
        <v>0.12989999999999999</v>
      </c>
      <c r="E261" s="294">
        <v>0.248</v>
      </c>
    </row>
    <row r="262" spans="1:5" ht="16.149999999999999" customHeight="1" x14ac:dyDescent="0.25">
      <c r="A262" s="285" t="s">
        <v>362</v>
      </c>
      <c r="B262" s="286">
        <v>0.40043699999999999</v>
      </c>
      <c r="C262" s="292">
        <v>6.0000000000000001E-3</v>
      </c>
      <c r="D262" s="292">
        <v>0.1366</v>
      </c>
      <c r="E262" s="293">
        <v>0.24360000000000001</v>
      </c>
    </row>
    <row r="263" spans="1:5" ht="16.149999999999999" customHeight="1" x14ac:dyDescent="0.25">
      <c r="A263" s="285" t="s">
        <v>363</v>
      </c>
      <c r="B263" s="289">
        <v>0.40044200000000002</v>
      </c>
      <c r="C263" s="290">
        <v>0</v>
      </c>
      <c r="D263" s="290">
        <v>0.1366</v>
      </c>
      <c r="E263" s="294">
        <v>0.2399</v>
      </c>
    </row>
    <row r="264" spans="1:5" ht="16.149999999999999" customHeight="1" x14ac:dyDescent="0.25">
      <c r="A264" s="285" t="s">
        <v>364</v>
      </c>
      <c r="B264" s="286">
        <v>0.40585599999999999</v>
      </c>
      <c r="C264" s="292">
        <v>1.35E-2</v>
      </c>
      <c r="D264" s="292">
        <v>0.152</v>
      </c>
      <c r="E264" s="293">
        <v>0.23749999999999999</v>
      </c>
    </row>
    <row r="265" spans="1:5" ht="16.149999999999999" customHeight="1" x14ac:dyDescent="0.25">
      <c r="A265" s="285" t="s">
        <v>365</v>
      </c>
      <c r="B265" s="289">
        <v>0.40980299999999997</v>
      </c>
      <c r="C265" s="290">
        <v>9.7000000000000003E-3</v>
      </c>
      <c r="D265" s="290">
        <v>0.16320000000000001</v>
      </c>
      <c r="E265" s="294">
        <v>0.1991</v>
      </c>
    </row>
    <row r="266" spans="1:5" ht="16.149999999999999" customHeight="1" x14ac:dyDescent="0.25">
      <c r="A266" s="285" t="s">
        <v>366</v>
      </c>
      <c r="B266" s="286">
        <v>0.412192</v>
      </c>
      <c r="C266" s="292">
        <v>5.7999999999999996E-3</v>
      </c>
      <c r="D266" s="292">
        <v>0.17</v>
      </c>
      <c r="E266" s="293">
        <v>0.1925</v>
      </c>
    </row>
    <row r="267" spans="1:5" ht="16.149999999999999" customHeight="1" x14ac:dyDescent="0.25">
      <c r="A267" s="285" t="s">
        <v>367</v>
      </c>
      <c r="B267" s="289">
        <v>0.41491699999999998</v>
      </c>
      <c r="C267" s="290">
        <v>6.6E-3</v>
      </c>
      <c r="D267" s="290">
        <v>0.1777</v>
      </c>
      <c r="E267" s="294">
        <v>0.1777</v>
      </c>
    </row>
    <row r="268" spans="1:5" ht="16.149999999999999" customHeight="1" x14ac:dyDescent="0.25">
      <c r="A268" s="285" t="s">
        <v>368</v>
      </c>
      <c r="B268" s="286">
        <v>0.42441600000000002</v>
      </c>
      <c r="C268" s="292">
        <v>2.29E-2</v>
      </c>
      <c r="D268" s="292">
        <v>2.29E-2</v>
      </c>
      <c r="E268" s="293">
        <v>0.1711</v>
      </c>
    </row>
    <row r="269" spans="1:5" ht="16.149999999999999" customHeight="1" x14ac:dyDescent="0.25">
      <c r="A269" s="285" t="s">
        <v>369</v>
      </c>
      <c r="B269" s="289">
        <v>0.43422500000000003</v>
      </c>
      <c r="C269" s="290">
        <v>2.3099999999999999E-2</v>
      </c>
      <c r="D269" s="290">
        <v>4.65E-2</v>
      </c>
      <c r="E269" s="294">
        <v>0.17860000000000001</v>
      </c>
    </row>
    <row r="270" spans="1:5" ht="16.149999999999999" customHeight="1" x14ac:dyDescent="0.25">
      <c r="A270" s="285" t="s">
        <v>370</v>
      </c>
      <c r="B270" s="286">
        <v>0.44337100000000002</v>
      </c>
      <c r="C270" s="292">
        <v>2.1100000000000001E-2</v>
      </c>
      <c r="D270" s="292">
        <v>6.8599999999999994E-2</v>
      </c>
      <c r="E270" s="293">
        <v>0.17119999999999999</v>
      </c>
    </row>
    <row r="271" spans="1:5" ht="16.149999999999999" customHeight="1" x14ac:dyDescent="0.25">
      <c r="A271" s="285" t="s">
        <v>371</v>
      </c>
      <c r="B271" s="289">
        <v>0.45148899999999997</v>
      </c>
      <c r="C271" s="290">
        <v>1.83E-2</v>
      </c>
      <c r="D271" s="290">
        <v>8.8099999999999998E-2</v>
      </c>
      <c r="E271" s="294">
        <v>0.16350000000000001</v>
      </c>
    </row>
    <row r="272" spans="1:5" ht="16.149999999999999" customHeight="1" x14ac:dyDescent="0.25">
      <c r="A272" s="285" t="s">
        <v>372</v>
      </c>
      <c r="B272" s="286">
        <v>0.45714500000000002</v>
      </c>
      <c r="C272" s="292">
        <v>1.2500000000000001E-2</v>
      </c>
      <c r="D272" s="292">
        <v>0.1018</v>
      </c>
      <c r="E272" s="293">
        <v>0.15690000000000001</v>
      </c>
    </row>
    <row r="273" spans="1:5" ht="16.149999999999999" customHeight="1" x14ac:dyDescent="0.25">
      <c r="A273" s="285" t="s">
        <v>373</v>
      </c>
      <c r="B273" s="289">
        <v>0.46864099999999997</v>
      </c>
      <c r="C273" s="290">
        <v>2.5100000000000001E-2</v>
      </c>
      <c r="D273" s="290">
        <v>0.1295</v>
      </c>
      <c r="E273" s="294">
        <v>0.17730000000000001</v>
      </c>
    </row>
    <row r="274" spans="1:5" ht="16.149999999999999" customHeight="1" x14ac:dyDescent="0.25">
      <c r="A274" s="285" t="s">
        <v>374</v>
      </c>
      <c r="B274" s="286">
        <v>0.48085099999999997</v>
      </c>
      <c r="C274" s="292">
        <v>2.6100000000000002E-2</v>
      </c>
      <c r="D274" s="292">
        <v>0.15890000000000001</v>
      </c>
      <c r="E274" s="293">
        <v>0.20080000000000001</v>
      </c>
    </row>
    <row r="275" spans="1:5" ht="16.149999999999999" customHeight="1" x14ac:dyDescent="0.25">
      <c r="A275" s="285" t="s">
        <v>375</v>
      </c>
      <c r="B275" s="289">
        <v>0.48780899999999999</v>
      </c>
      <c r="C275" s="290">
        <v>1.4500000000000001E-2</v>
      </c>
      <c r="D275" s="290">
        <v>0.1757</v>
      </c>
      <c r="E275" s="294">
        <v>0.21820000000000001</v>
      </c>
    </row>
    <row r="276" spans="1:5" ht="16.149999999999999" customHeight="1" x14ac:dyDescent="0.25">
      <c r="A276" s="285" t="s">
        <v>376</v>
      </c>
      <c r="B276" s="286">
        <v>0.496222</v>
      </c>
      <c r="C276" s="292">
        <v>1.72E-2</v>
      </c>
      <c r="D276" s="292">
        <v>0.19600000000000001</v>
      </c>
      <c r="E276" s="293">
        <v>0.22270000000000001</v>
      </c>
    </row>
    <row r="277" spans="1:5" ht="16.149999999999999" customHeight="1" x14ac:dyDescent="0.25">
      <c r="A277" s="285" t="s">
        <v>377</v>
      </c>
      <c r="B277" s="289">
        <v>0.50423099999999998</v>
      </c>
      <c r="C277" s="290">
        <v>1.61E-2</v>
      </c>
      <c r="D277" s="290">
        <v>0.21529999999999999</v>
      </c>
      <c r="E277" s="294">
        <v>0.23039999999999999</v>
      </c>
    </row>
    <row r="278" spans="1:5" ht="16.149999999999999" customHeight="1" x14ac:dyDescent="0.25">
      <c r="A278" s="285" t="s">
        <v>378</v>
      </c>
      <c r="B278" s="286">
        <v>0.516513</v>
      </c>
      <c r="C278" s="292">
        <v>2.4400000000000002E-2</v>
      </c>
      <c r="D278" s="292">
        <v>0.24490000000000001</v>
      </c>
      <c r="E278" s="293">
        <v>0.25309999999999999</v>
      </c>
    </row>
    <row r="279" spans="1:5" ht="16.149999999999999" customHeight="1" x14ac:dyDescent="0.25">
      <c r="A279" s="285" t="s">
        <v>379</v>
      </c>
      <c r="B279" s="289">
        <v>0.52181200000000005</v>
      </c>
      <c r="C279" s="290">
        <v>1.03E-2</v>
      </c>
      <c r="D279" s="290">
        <v>0.2576</v>
      </c>
      <c r="E279" s="294">
        <v>0.2576</v>
      </c>
    </row>
    <row r="280" spans="1:5" ht="16.149999999999999" customHeight="1" x14ac:dyDescent="0.25">
      <c r="A280" s="285" t="s">
        <v>380</v>
      </c>
      <c r="B280" s="286">
        <v>0.533578</v>
      </c>
      <c r="C280" s="292">
        <v>2.2499999999999999E-2</v>
      </c>
      <c r="D280" s="292">
        <v>2.2499999999999999E-2</v>
      </c>
      <c r="E280" s="293">
        <v>0.25719999999999998</v>
      </c>
    </row>
    <row r="281" spans="1:5" ht="16.149999999999999" customHeight="1" x14ac:dyDescent="0.25">
      <c r="A281" s="285" t="s">
        <v>381</v>
      </c>
      <c r="B281" s="289">
        <v>0.55378400000000005</v>
      </c>
      <c r="C281" s="290">
        <v>3.7900000000000003E-2</v>
      </c>
      <c r="D281" s="290">
        <v>6.13E-2</v>
      </c>
      <c r="E281" s="294">
        <v>0.27529999999999999</v>
      </c>
    </row>
    <row r="282" spans="1:5" ht="16.149999999999999" customHeight="1" x14ac:dyDescent="0.25">
      <c r="A282" s="285" t="s">
        <v>382</v>
      </c>
      <c r="B282" s="286">
        <v>0.57599800000000001</v>
      </c>
      <c r="C282" s="292">
        <v>4.0099999999999997E-2</v>
      </c>
      <c r="D282" s="292">
        <v>0.1038</v>
      </c>
      <c r="E282" s="293">
        <v>0.29909999999999998</v>
      </c>
    </row>
    <row r="283" spans="1:5" ht="16.149999999999999" customHeight="1" x14ac:dyDescent="0.25">
      <c r="A283" s="285" t="s">
        <v>383</v>
      </c>
      <c r="B283" s="289">
        <v>0.61688799999999999</v>
      </c>
      <c r="C283" s="290">
        <v>7.0999999999999994E-2</v>
      </c>
      <c r="D283" s="290">
        <v>0.1822</v>
      </c>
      <c r="E283" s="294">
        <v>0.36630000000000001</v>
      </c>
    </row>
    <row r="284" spans="1:5" ht="16.149999999999999" customHeight="1" x14ac:dyDescent="0.25">
      <c r="A284" s="285" t="s">
        <v>384</v>
      </c>
      <c r="B284" s="286">
        <v>0.64388599999999996</v>
      </c>
      <c r="C284" s="292">
        <v>4.3799999999999999E-2</v>
      </c>
      <c r="D284" s="292">
        <v>0.2339</v>
      </c>
      <c r="E284" s="293">
        <v>0.40849999999999997</v>
      </c>
    </row>
    <row r="285" spans="1:5" ht="16.149999999999999" customHeight="1" x14ac:dyDescent="0.25">
      <c r="A285" s="285" t="s">
        <v>385</v>
      </c>
      <c r="B285" s="289">
        <v>0.66381100000000004</v>
      </c>
      <c r="C285" s="290">
        <v>3.09E-2</v>
      </c>
      <c r="D285" s="290">
        <v>0.27210000000000001</v>
      </c>
      <c r="E285" s="294">
        <v>0.41649999999999998</v>
      </c>
    </row>
    <row r="286" spans="1:5" ht="16.149999999999999" customHeight="1" x14ac:dyDescent="0.25">
      <c r="A286" s="285" t="s">
        <v>386</v>
      </c>
      <c r="B286" s="286">
        <v>0.67052400000000001</v>
      </c>
      <c r="C286" s="292">
        <v>1.01E-2</v>
      </c>
      <c r="D286" s="292">
        <v>0.28499999999999998</v>
      </c>
      <c r="E286" s="293">
        <v>0.39450000000000002</v>
      </c>
    </row>
    <row r="287" spans="1:5" ht="16.149999999999999" customHeight="1" x14ac:dyDescent="0.25">
      <c r="A287" s="285" t="s">
        <v>387</v>
      </c>
      <c r="B287" s="289">
        <v>0.66835100000000003</v>
      </c>
      <c r="C287" s="290">
        <v>-3.2000000000000002E-3</v>
      </c>
      <c r="D287" s="290">
        <v>0.28079999999999999</v>
      </c>
      <c r="E287" s="294">
        <v>0.37009999999999998</v>
      </c>
    </row>
    <row r="288" spans="1:5" ht="16.149999999999999" customHeight="1" x14ac:dyDescent="0.25">
      <c r="A288" s="285" t="s">
        <v>388</v>
      </c>
      <c r="B288" s="286">
        <v>0.66925400000000002</v>
      </c>
      <c r="C288" s="292">
        <v>1.4E-3</v>
      </c>
      <c r="D288" s="292">
        <v>0.28260000000000002</v>
      </c>
      <c r="E288" s="293">
        <v>0.34870000000000001</v>
      </c>
    </row>
    <row r="289" spans="1:5" ht="16.149999999999999" customHeight="1" x14ac:dyDescent="0.25">
      <c r="A289" s="285" t="s">
        <v>389</v>
      </c>
      <c r="B289" s="289">
        <v>0.66762200000000005</v>
      </c>
      <c r="C289" s="290">
        <v>-2.3999999999999998E-3</v>
      </c>
      <c r="D289" s="290">
        <v>0.27939999999999998</v>
      </c>
      <c r="E289" s="294">
        <v>0.32400000000000001</v>
      </c>
    </row>
    <row r="290" spans="1:5" ht="16.149999999999999" customHeight="1" x14ac:dyDescent="0.25">
      <c r="A290" s="285" t="s">
        <v>390</v>
      </c>
      <c r="B290" s="286">
        <v>0.66858799999999996</v>
      </c>
      <c r="C290" s="292">
        <v>1.4E-3</v>
      </c>
      <c r="D290" s="292">
        <v>0.28129999999999999</v>
      </c>
      <c r="E290" s="293">
        <v>0.2944</v>
      </c>
    </row>
    <row r="291" spans="1:5" ht="16.149999999999999" customHeight="1" x14ac:dyDescent="0.25">
      <c r="A291" s="285" t="s">
        <v>391</v>
      </c>
      <c r="B291" s="289">
        <v>0.67163300000000004</v>
      </c>
      <c r="C291" s="290">
        <v>4.5999999999999999E-3</v>
      </c>
      <c r="D291" s="290">
        <v>0.28710000000000002</v>
      </c>
      <c r="E291" s="294">
        <v>0.28710000000000002</v>
      </c>
    </row>
    <row r="292" spans="1:5" ht="16.149999999999999" customHeight="1" x14ac:dyDescent="0.25">
      <c r="A292" s="285" t="s">
        <v>392</v>
      </c>
      <c r="B292" s="286">
        <v>0.67879400000000001</v>
      </c>
      <c r="C292" s="292">
        <v>1.0699999999999999E-2</v>
      </c>
      <c r="D292" s="292">
        <v>1.0699999999999999E-2</v>
      </c>
      <c r="E292" s="293">
        <v>0.2722</v>
      </c>
    </row>
    <row r="293" spans="1:5" ht="16.149999999999999" customHeight="1" x14ac:dyDescent="0.25">
      <c r="A293" s="285" t="s">
        <v>393</v>
      </c>
      <c r="B293" s="289">
        <v>0.688697</v>
      </c>
      <c r="C293" s="290">
        <v>1.46E-2</v>
      </c>
      <c r="D293" s="290">
        <v>2.5399999999999999E-2</v>
      </c>
      <c r="E293" s="294">
        <v>0.24360000000000001</v>
      </c>
    </row>
    <row r="294" spans="1:5" ht="16.149999999999999" customHeight="1" x14ac:dyDescent="0.25">
      <c r="A294" s="285" t="s">
        <v>394</v>
      </c>
      <c r="B294" s="286">
        <v>0.71075900000000003</v>
      </c>
      <c r="C294" s="292">
        <v>3.2000000000000001E-2</v>
      </c>
      <c r="D294" s="292">
        <v>5.8299999999999998E-2</v>
      </c>
      <c r="E294" s="293">
        <v>0.23400000000000001</v>
      </c>
    </row>
    <row r="295" spans="1:5" ht="16.149999999999999" customHeight="1" x14ac:dyDescent="0.25">
      <c r="A295" s="285" t="s">
        <v>395</v>
      </c>
      <c r="B295" s="289">
        <v>0.72225600000000001</v>
      </c>
      <c r="C295" s="290">
        <v>1.6199999999999999E-2</v>
      </c>
      <c r="D295" s="290">
        <v>7.5399999999999995E-2</v>
      </c>
      <c r="E295" s="294">
        <v>0.17080000000000001</v>
      </c>
    </row>
    <row r="296" spans="1:5" ht="16.149999999999999" customHeight="1" x14ac:dyDescent="0.25">
      <c r="A296" s="285" t="s">
        <v>396</v>
      </c>
      <c r="B296" s="286">
        <v>0.73885599999999996</v>
      </c>
      <c r="C296" s="292">
        <v>2.3E-2</v>
      </c>
      <c r="D296" s="292">
        <v>0.10009999999999999</v>
      </c>
      <c r="E296" s="293">
        <v>0.14749999999999999</v>
      </c>
    </row>
    <row r="297" spans="1:5" ht="16.149999999999999" customHeight="1" x14ac:dyDescent="0.25">
      <c r="A297" s="285" t="s">
        <v>397</v>
      </c>
      <c r="B297" s="289">
        <v>0.75762099999999999</v>
      </c>
      <c r="C297" s="290">
        <v>2.5399999999999999E-2</v>
      </c>
      <c r="D297" s="290">
        <v>0.128</v>
      </c>
      <c r="E297" s="294">
        <v>0.14130000000000001</v>
      </c>
    </row>
    <row r="298" spans="1:5" ht="16.149999999999999" customHeight="1" x14ac:dyDescent="0.25">
      <c r="A298" s="285" t="s">
        <v>398</v>
      </c>
      <c r="B298" s="286">
        <v>0.75561299999999998</v>
      </c>
      <c r="C298" s="292">
        <v>-2.7000000000000001E-3</v>
      </c>
      <c r="D298" s="292">
        <v>0.125</v>
      </c>
      <c r="E298" s="293">
        <v>0.12690000000000001</v>
      </c>
    </row>
    <row r="299" spans="1:5" ht="16.149999999999999" customHeight="1" x14ac:dyDescent="0.25">
      <c r="A299" s="285" t="s">
        <v>399</v>
      </c>
      <c r="B299" s="289">
        <v>0.75664500000000001</v>
      </c>
      <c r="C299" s="290">
        <v>1.4E-3</v>
      </c>
      <c r="D299" s="290">
        <v>0.12659999999999999</v>
      </c>
      <c r="E299" s="294">
        <v>0.1321</v>
      </c>
    </row>
    <row r="300" spans="1:5" ht="16.149999999999999" customHeight="1" x14ac:dyDescent="0.25">
      <c r="A300" s="285" t="s">
        <v>400</v>
      </c>
      <c r="B300" s="286">
        <v>0.75980000000000003</v>
      </c>
      <c r="C300" s="292">
        <v>4.1999999999999997E-3</v>
      </c>
      <c r="D300" s="292">
        <v>0.1313</v>
      </c>
      <c r="E300" s="293">
        <v>0.1353</v>
      </c>
    </row>
    <row r="301" spans="1:5" ht="16.149999999999999" customHeight="1" x14ac:dyDescent="0.25">
      <c r="A301" s="285" t="s">
        <v>401</v>
      </c>
      <c r="B301" s="289">
        <v>0.77551599999999998</v>
      </c>
      <c r="C301" s="290">
        <v>2.07E-2</v>
      </c>
      <c r="D301" s="290">
        <v>0.1547</v>
      </c>
      <c r="E301" s="294">
        <v>0.16159999999999999</v>
      </c>
    </row>
    <row r="302" spans="1:5" ht="16.149999999999999" customHeight="1" x14ac:dyDescent="0.25">
      <c r="A302" s="285" t="s">
        <v>402</v>
      </c>
      <c r="B302" s="286">
        <v>0.786385</v>
      </c>
      <c r="C302" s="292">
        <v>1.4E-2</v>
      </c>
      <c r="D302" s="292">
        <v>0.1709</v>
      </c>
      <c r="E302" s="293">
        <v>0.1762</v>
      </c>
    </row>
    <row r="303" spans="1:5" ht="16.149999999999999" customHeight="1" x14ac:dyDescent="0.25">
      <c r="A303" s="285" t="s">
        <v>403</v>
      </c>
      <c r="B303" s="289">
        <v>0.79536899999999999</v>
      </c>
      <c r="C303" s="290">
        <v>1.14E-2</v>
      </c>
      <c r="D303" s="290">
        <v>0.1842</v>
      </c>
      <c r="E303" s="294">
        <v>0.1842</v>
      </c>
    </row>
    <row r="304" spans="1:5" ht="16.149999999999999" customHeight="1" x14ac:dyDescent="0.25">
      <c r="A304" s="285" t="s">
        <v>404</v>
      </c>
      <c r="B304" s="286">
        <v>0.82161499999999998</v>
      </c>
      <c r="C304" s="292">
        <v>3.3000000000000002E-2</v>
      </c>
      <c r="D304" s="292">
        <v>3.3000000000000002E-2</v>
      </c>
      <c r="E304" s="293">
        <v>0.2104</v>
      </c>
    </row>
    <row r="305" spans="1:5" ht="16.149999999999999" customHeight="1" x14ac:dyDescent="0.25">
      <c r="A305" s="285" t="s">
        <v>405</v>
      </c>
      <c r="B305" s="289">
        <v>0.83672800000000003</v>
      </c>
      <c r="C305" s="290">
        <v>1.84E-2</v>
      </c>
      <c r="D305" s="290">
        <v>5.1999999999999998E-2</v>
      </c>
      <c r="E305" s="294">
        <v>0.21490000000000001</v>
      </c>
    </row>
    <row r="306" spans="1:5" ht="16.149999999999999" customHeight="1" x14ac:dyDescent="0.25">
      <c r="A306" s="285" t="s">
        <v>406</v>
      </c>
      <c r="B306" s="286">
        <v>0.87092899999999995</v>
      </c>
      <c r="C306" s="292">
        <v>4.0899999999999999E-2</v>
      </c>
      <c r="D306" s="292">
        <v>9.5000000000000001E-2</v>
      </c>
      <c r="E306" s="293">
        <v>0.2253</v>
      </c>
    </row>
    <row r="307" spans="1:5" ht="16.149999999999999" customHeight="1" x14ac:dyDescent="0.25">
      <c r="A307" s="285" t="s">
        <v>407</v>
      </c>
      <c r="B307" s="289">
        <v>0.88683599999999996</v>
      </c>
      <c r="C307" s="290">
        <v>1.83E-2</v>
      </c>
      <c r="D307" s="290">
        <v>0.115</v>
      </c>
      <c r="E307" s="294">
        <v>0.22789999999999999</v>
      </c>
    </row>
    <row r="308" spans="1:5" ht="16.149999999999999" customHeight="1" x14ac:dyDescent="0.25">
      <c r="A308" s="285" t="s">
        <v>408</v>
      </c>
      <c r="B308" s="286">
        <v>0.90592499999999998</v>
      </c>
      <c r="C308" s="292">
        <v>2.1499999999999998E-2</v>
      </c>
      <c r="D308" s="292">
        <v>0.13900000000000001</v>
      </c>
      <c r="E308" s="293">
        <v>0.2261</v>
      </c>
    </row>
    <row r="309" spans="1:5" ht="16.149999999999999" customHeight="1" x14ac:dyDescent="0.25">
      <c r="A309" s="285" t="s">
        <v>409</v>
      </c>
      <c r="B309" s="289">
        <v>0.92103699999999999</v>
      </c>
      <c r="C309" s="290">
        <v>1.67E-2</v>
      </c>
      <c r="D309" s="290">
        <v>0.158</v>
      </c>
      <c r="E309" s="294">
        <v>0.2157</v>
      </c>
    </row>
    <row r="310" spans="1:5" ht="16.149999999999999" customHeight="1" x14ac:dyDescent="0.25">
      <c r="A310" s="285" t="s">
        <v>410</v>
      </c>
      <c r="B310" s="286">
        <v>0.93296699999999999</v>
      </c>
      <c r="C310" s="292">
        <v>1.29E-2</v>
      </c>
      <c r="D310" s="292">
        <v>0.17299999999999999</v>
      </c>
      <c r="E310" s="293">
        <v>0.23469999999999999</v>
      </c>
    </row>
    <row r="311" spans="1:5" ht="16.149999999999999" customHeight="1" x14ac:dyDescent="0.25">
      <c r="A311" s="285" t="s">
        <v>411</v>
      </c>
      <c r="B311" s="289">
        <v>0.94967000000000001</v>
      </c>
      <c r="C311" s="290">
        <v>1.7899999999999999E-2</v>
      </c>
      <c r="D311" s="290">
        <v>0.19400000000000001</v>
      </c>
      <c r="E311" s="294">
        <v>0.25509999999999999</v>
      </c>
    </row>
    <row r="312" spans="1:5" ht="16.149999999999999" customHeight="1" x14ac:dyDescent="0.25">
      <c r="A312" s="285" t="s">
        <v>412</v>
      </c>
      <c r="B312" s="286">
        <v>0.97034900000000002</v>
      </c>
      <c r="C312" s="292">
        <v>2.18E-2</v>
      </c>
      <c r="D312" s="292">
        <v>0.22</v>
      </c>
      <c r="E312" s="293">
        <v>0.27710000000000001</v>
      </c>
    </row>
    <row r="313" spans="1:5" ht="16.149999999999999" customHeight="1" x14ac:dyDescent="0.25">
      <c r="A313" s="285" t="s">
        <v>413</v>
      </c>
      <c r="B313" s="289">
        <v>0.98387100000000005</v>
      </c>
      <c r="C313" s="290">
        <v>1.3899999999999999E-2</v>
      </c>
      <c r="D313" s="290">
        <v>0.23699999999999999</v>
      </c>
      <c r="E313" s="294">
        <v>0.26869999999999999</v>
      </c>
    </row>
    <row r="314" spans="1:5" ht="16.149999999999999" customHeight="1" x14ac:dyDescent="0.25">
      <c r="A314" s="285" t="s">
        <v>414</v>
      </c>
      <c r="B314" s="286">
        <v>1.0077320000000001</v>
      </c>
      <c r="C314" s="292">
        <v>2.4199999999999999E-2</v>
      </c>
      <c r="D314" s="292">
        <v>0.26700000000000002</v>
      </c>
      <c r="E314" s="293">
        <v>0.28149999999999997</v>
      </c>
    </row>
    <row r="315" spans="1:5" ht="16.149999999999999" customHeight="1" x14ac:dyDescent="0.25">
      <c r="A315" s="285" t="s">
        <v>415</v>
      </c>
      <c r="B315" s="289">
        <v>1.0244340000000001</v>
      </c>
      <c r="C315" s="290">
        <v>1.66E-2</v>
      </c>
      <c r="D315" s="290">
        <v>0.28799999999999998</v>
      </c>
      <c r="E315" s="294">
        <v>0.28799999999999998</v>
      </c>
    </row>
    <row r="316" spans="1:5" ht="16.149999999999999" customHeight="1" x14ac:dyDescent="0.25">
      <c r="A316" s="285" t="s">
        <v>416</v>
      </c>
      <c r="B316" s="286">
        <v>1.0482959999999999</v>
      </c>
      <c r="C316" s="292">
        <v>2.3300000000000001E-2</v>
      </c>
      <c r="D316" s="292">
        <v>2.3300000000000001E-2</v>
      </c>
      <c r="E316" s="293">
        <v>0.27589999999999998</v>
      </c>
    </row>
    <row r="317" spans="1:5" ht="16.149999999999999" customHeight="1" x14ac:dyDescent="0.25">
      <c r="A317" s="285" t="s">
        <v>417</v>
      </c>
      <c r="B317" s="289">
        <v>1.059431</v>
      </c>
      <c r="C317" s="290">
        <v>1.06E-2</v>
      </c>
      <c r="D317" s="290">
        <v>3.4200000000000001E-2</v>
      </c>
      <c r="E317" s="294">
        <v>0.26619999999999999</v>
      </c>
    </row>
    <row r="318" spans="1:5" ht="16.149999999999999" customHeight="1" x14ac:dyDescent="0.25">
      <c r="A318" s="285" t="s">
        <v>418</v>
      </c>
      <c r="B318" s="286">
        <v>1.081701</v>
      </c>
      <c r="C318" s="292">
        <v>2.1000000000000001E-2</v>
      </c>
      <c r="D318" s="292">
        <v>5.5899999999999998E-2</v>
      </c>
      <c r="E318" s="293">
        <v>0.24199999999999999</v>
      </c>
    </row>
    <row r="319" spans="1:5" ht="16.149999999999999" customHeight="1" x14ac:dyDescent="0.25">
      <c r="A319" s="285" t="s">
        <v>419</v>
      </c>
      <c r="B319" s="289">
        <v>1.1230610000000001</v>
      </c>
      <c r="C319" s="290">
        <v>3.8199999999999998E-2</v>
      </c>
      <c r="D319" s="290">
        <v>9.6299999999999997E-2</v>
      </c>
      <c r="E319" s="294">
        <v>0.26640000000000003</v>
      </c>
    </row>
    <row r="320" spans="1:5" ht="16.149999999999999" customHeight="1" x14ac:dyDescent="0.25">
      <c r="A320" s="285" t="s">
        <v>420</v>
      </c>
      <c r="B320" s="286">
        <v>1.1620330000000001</v>
      </c>
      <c r="C320" s="292">
        <v>3.4700000000000002E-2</v>
      </c>
      <c r="D320" s="292">
        <v>0.1343</v>
      </c>
      <c r="E320" s="293">
        <v>0.28270000000000001</v>
      </c>
    </row>
    <row r="321" spans="1:5" ht="16.149999999999999" customHeight="1" x14ac:dyDescent="0.25">
      <c r="A321" s="285" t="s">
        <v>421</v>
      </c>
      <c r="B321" s="289">
        <v>1.17635</v>
      </c>
      <c r="C321" s="290">
        <v>1.23E-2</v>
      </c>
      <c r="D321" s="290">
        <v>0.14829999999999999</v>
      </c>
      <c r="E321" s="294">
        <v>0.2772</v>
      </c>
    </row>
    <row r="322" spans="1:5" ht="16.149999999999999" customHeight="1" x14ac:dyDescent="0.25">
      <c r="A322" s="285" t="s">
        <v>422</v>
      </c>
      <c r="B322" s="286">
        <v>1.1882809999999999</v>
      </c>
      <c r="C322" s="292">
        <v>1.01E-2</v>
      </c>
      <c r="D322" s="292">
        <v>0.15989999999999999</v>
      </c>
      <c r="E322" s="293">
        <v>0.2737</v>
      </c>
    </row>
    <row r="323" spans="1:5" ht="16.149999999999999" customHeight="1" x14ac:dyDescent="0.25">
      <c r="A323" s="285" t="s">
        <v>423</v>
      </c>
      <c r="B323" s="289">
        <v>1.1978249999999999</v>
      </c>
      <c r="C323" s="290">
        <v>8.0000000000000002E-3</v>
      </c>
      <c r="D323" s="290">
        <v>0.16919999999999999</v>
      </c>
      <c r="E323" s="294">
        <v>0.26129999999999998</v>
      </c>
    </row>
    <row r="324" spans="1:5" ht="16.149999999999999" customHeight="1" x14ac:dyDescent="0.25">
      <c r="A324" s="285" t="s">
        <v>424</v>
      </c>
      <c r="B324" s="286">
        <v>1.2177089999999999</v>
      </c>
      <c r="C324" s="292">
        <v>1.66E-2</v>
      </c>
      <c r="D324" s="292">
        <v>0.18870000000000001</v>
      </c>
      <c r="E324" s="293">
        <v>0.25490000000000002</v>
      </c>
    </row>
    <row r="325" spans="1:5" ht="16.149999999999999" customHeight="1" x14ac:dyDescent="0.25">
      <c r="A325" s="285" t="s">
        <v>425</v>
      </c>
      <c r="B325" s="289">
        <v>1.2447520000000001</v>
      </c>
      <c r="C325" s="290">
        <v>2.2200000000000001E-2</v>
      </c>
      <c r="D325" s="290">
        <v>0.21510000000000001</v>
      </c>
      <c r="E325" s="294">
        <v>0.26519999999999999</v>
      </c>
    </row>
    <row r="326" spans="1:5" ht="16.149999999999999" customHeight="1" x14ac:dyDescent="0.25">
      <c r="A326" s="285" t="s">
        <v>426</v>
      </c>
      <c r="B326" s="286">
        <v>1.2717940000000001</v>
      </c>
      <c r="C326" s="292">
        <v>2.1700000000000001E-2</v>
      </c>
      <c r="D326" s="292">
        <v>0.24149999999999999</v>
      </c>
      <c r="E326" s="293">
        <v>0.26200000000000001</v>
      </c>
    </row>
    <row r="327" spans="1:5" ht="16.149999999999999" customHeight="1" x14ac:dyDescent="0.25">
      <c r="A327" s="285" t="s">
        <v>427</v>
      </c>
      <c r="B327" s="289">
        <v>1.2892920000000001</v>
      </c>
      <c r="C327" s="290">
        <v>1.37E-2</v>
      </c>
      <c r="D327" s="290">
        <v>0.25850000000000001</v>
      </c>
      <c r="E327" s="294">
        <v>0.25850000000000001</v>
      </c>
    </row>
    <row r="328" spans="1:5" ht="16.149999999999999" customHeight="1" x14ac:dyDescent="0.25">
      <c r="A328" s="285" t="s">
        <v>428</v>
      </c>
      <c r="B328" s="286">
        <v>1.317369</v>
      </c>
      <c r="C328" s="292">
        <v>2.0899999999999998E-2</v>
      </c>
      <c r="D328" s="292">
        <v>2.0899999999999998E-2</v>
      </c>
      <c r="E328" s="293">
        <v>0.25669999999999998</v>
      </c>
    </row>
    <row r="329" spans="1:5" ht="16.149999999999999" customHeight="1" x14ac:dyDescent="0.25">
      <c r="A329" s="285" t="s">
        <v>429</v>
      </c>
      <c r="B329" s="289">
        <v>1.356023</v>
      </c>
      <c r="C329" s="290">
        <v>2.93E-2</v>
      </c>
      <c r="D329" s="290">
        <v>5.0799999999999998E-2</v>
      </c>
      <c r="E329" s="294">
        <v>0.28000000000000003</v>
      </c>
    </row>
    <row r="330" spans="1:5" ht="16.149999999999999" customHeight="1" x14ac:dyDescent="0.25">
      <c r="A330" s="285" t="s">
        <v>430</v>
      </c>
      <c r="B330" s="286">
        <v>1.3934059999999999</v>
      </c>
      <c r="C330" s="292">
        <v>2.75E-2</v>
      </c>
      <c r="D330" s="292">
        <v>7.9799999999999996E-2</v>
      </c>
      <c r="E330" s="293">
        <v>0.28820000000000001</v>
      </c>
    </row>
    <row r="331" spans="1:5" ht="16.149999999999999" customHeight="1" x14ac:dyDescent="0.25">
      <c r="A331" s="285" t="s">
        <v>431</v>
      </c>
      <c r="B331" s="289">
        <v>1.426812</v>
      </c>
      <c r="C331" s="290">
        <v>2.3800000000000002E-2</v>
      </c>
      <c r="D331" s="290">
        <v>0.1057</v>
      </c>
      <c r="E331" s="294">
        <v>0.27050000000000002</v>
      </c>
    </row>
    <row r="332" spans="1:5" ht="16.149999999999999" customHeight="1" x14ac:dyDescent="0.25">
      <c r="A332" s="285" t="s">
        <v>432</v>
      </c>
      <c r="B332" s="286">
        <v>1.464353</v>
      </c>
      <c r="C332" s="292">
        <v>2.63E-2</v>
      </c>
      <c r="D332" s="292">
        <v>0.1348</v>
      </c>
      <c r="E332" s="293">
        <v>0.26019999999999999</v>
      </c>
    </row>
    <row r="333" spans="1:5" ht="16.149999999999999" customHeight="1" x14ac:dyDescent="0.25">
      <c r="A333" s="285" t="s">
        <v>433</v>
      </c>
      <c r="B333" s="289">
        <v>1.5042009999999999</v>
      </c>
      <c r="C333" s="290">
        <v>2.7199999999999998E-2</v>
      </c>
      <c r="D333" s="290">
        <v>0.1658</v>
      </c>
      <c r="E333" s="294">
        <v>0.2787</v>
      </c>
    </row>
    <row r="334" spans="1:5" ht="16.149999999999999" customHeight="1" x14ac:dyDescent="0.25">
      <c r="A334" s="285" t="s">
        <v>434</v>
      </c>
      <c r="B334" s="286">
        <v>1.5320389999999999</v>
      </c>
      <c r="C334" s="292">
        <v>1.8499999999999999E-2</v>
      </c>
      <c r="D334" s="292">
        <v>0.18729999999999999</v>
      </c>
      <c r="E334" s="293">
        <v>0.2893</v>
      </c>
    </row>
    <row r="335" spans="1:5" ht="16.149999999999999" customHeight="1" x14ac:dyDescent="0.25">
      <c r="A335" s="285" t="s">
        <v>435</v>
      </c>
      <c r="B335" s="289">
        <v>1.5514460000000001</v>
      </c>
      <c r="C335" s="290">
        <v>1.2699999999999999E-2</v>
      </c>
      <c r="D335" s="290">
        <v>0.2024</v>
      </c>
      <c r="E335" s="294">
        <v>0.29520000000000002</v>
      </c>
    </row>
    <row r="336" spans="1:5" ht="16.149999999999999" customHeight="1" x14ac:dyDescent="0.25">
      <c r="A336" s="285" t="s">
        <v>436</v>
      </c>
      <c r="B336" s="286">
        <v>1.5626599999999999</v>
      </c>
      <c r="C336" s="292">
        <v>7.1999999999999998E-3</v>
      </c>
      <c r="D336" s="292">
        <v>0.21110000000000001</v>
      </c>
      <c r="E336" s="293">
        <v>0.2833</v>
      </c>
    </row>
    <row r="337" spans="1:5" ht="16.149999999999999" customHeight="1" x14ac:dyDescent="0.25">
      <c r="A337" s="285" t="s">
        <v>437</v>
      </c>
      <c r="B337" s="289">
        <v>1.5820669999999999</v>
      </c>
      <c r="C337" s="290">
        <v>1.24E-2</v>
      </c>
      <c r="D337" s="290">
        <v>0.2261</v>
      </c>
      <c r="E337" s="294">
        <v>0.27100000000000002</v>
      </c>
    </row>
    <row r="338" spans="1:5" ht="16.149999999999999" customHeight="1" x14ac:dyDescent="0.25">
      <c r="A338" s="285" t="s">
        <v>438</v>
      </c>
      <c r="B338" s="286">
        <v>1.606962</v>
      </c>
      <c r="C338" s="292">
        <v>1.5699999999999999E-2</v>
      </c>
      <c r="D338" s="292">
        <v>0.24540000000000001</v>
      </c>
      <c r="E338" s="293">
        <v>0.26350000000000001</v>
      </c>
    </row>
    <row r="339" spans="1:5" ht="16.149999999999999" customHeight="1" x14ac:dyDescent="0.25">
      <c r="A339" s="285" t="s">
        <v>439</v>
      </c>
      <c r="B339" s="289">
        <v>1.6304259999999999</v>
      </c>
      <c r="C339" s="290">
        <v>1.46E-2</v>
      </c>
      <c r="D339" s="290">
        <v>0.2636</v>
      </c>
      <c r="E339" s="294">
        <v>0.2636</v>
      </c>
    </row>
    <row r="340" spans="1:5" ht="16.149999999999999" customHeight="1" x14ac:dyDescent="0.25">
      <c r="A340" s="285" t="s">
        <v>440</v>
      </c>
      <c r="B340" s="286">
        <v>1.6603319999999999</v>
      </c>
      <c r="C340" s="292">
        <v>1.83E-2</v>
      </c>
      <c r="D340" s="292">
        <v>1.83E-2</v>
      </c>
      <c r="E340" s="293">
        <v>0.26029999999999998</v>
      </c>
    </row>
    <row r="341" spans="1:5" ht="16.149999999999999" customHeight="1" x14ac:dyDescent="0.25">
      <c r="A341" s="285" t="s">
        <v>441</v>
      </c>
      <c r="B341" s="289">
        <v>1.6964410000000001</v>
      </c>
      <c r="C341" s="290">
        <v>2.1700000000000001E-2</v>
      </c>
      <c r="D341" s="290">
        <v>4.0500000000000001E-2</v>
      </c>
      <c r="E341" s="294">
        <v>0.251</v>
      </c>
    </row>
    <row r="342" spans="1:5" ht="16.149999999999999" customHeight="1" x14ac:dyDescent="0.25">
      <c r="A342" s="285" t="s">
        <v>442</v>
      </c>
      <c r="B342" s="286">
        <v>1.7354940000000001</v>
      </c>
      <c r="C342" s="292">
        <v>2.3E-2</v>
      </c>
      <c r="D342" s="292">
        <v>6.4399999999999999E-2</v>
      </c>
      <c r="E342" s="293">
        <v>0.2455</v>
      </c>
    </row>
    <row r="343" spans="1:5" ht="16.149999999999999" customHeight="1" x14ac:dyDescent="0.25">
      <c r="A343" s="285" t="s">
        <v>443</v>
      </c>
      <c r="B343" s="289">
        <v>1.780273</v>
      </c>
      <c r="C343" s="290">
        <v>2.58E-2</v>
      </c>
      <c r="D343" s="290">
        <v>9.1899999999999996E-2</v>
      </c>
      <c r="E343" s="294">
        <v>0.2477</v>
      </c>
    </row>
    <row r="344" spans="1:5" ht="16.149999999999999" customHeight="1" x14ac:dyDescent="0.25">
      <c r="A344" s="285" t="s">
        <v>444</v>
      </c>
      <c r="B344" s="286">
        <v>1.8272790000000001</v>
      </c>
      <c r="C344" s="292">
        <v>2.64E-2</v>
      </c>
      <c r="D344" s="292">
        <v>0.1207</v>
      </c>
      <c r="E344" s="293">
        <v>0.24779999999999999</v>
      </c>
    </row>
    <row r="345" spans="1:5" ht="16.149999999999999" customHeight="1" x14ac:dyDescent="0.25">
      <c r="A345" s="285" t="s">
        <v>445</v>
      </c>
      <c r="B345" s="289">
        <v>1.868082</v>
      </c>
      <c r="C345" s="290">
        <v>2.23E-2</v>
      </c>
      <c r="D345" s="290">
        <v>0.14580000000000001</v>
      </c>
      <c r="E345" s="294">
        <v>0.2419</v>
      </c>
    </row>
    <row r="346" spans="1:5" ht="16.149999999999999" customHeight="1" x14ac:dyDescent="0.25">
      <c r="A346" s="285" t="s">
        <v>446</v>
      </c>
      <c r="B346" s="286">
        <v>1.8926590000000001</v>
      </c>
      <c r="C346" s="292">
        <v>1.32E-2</v>
      </c>
      <c r="D346" s="292">
        <v>0.1608</v>
      </c>
      <c r="E346" s="293">
        <v>0.2354</v>
      </c>
    </row>
    <row r="347" spans="1:5" ht="16.149999999999999" customHeight="1" x14ac:dyDescent="0.25">
      <c r="A347" s="285" t="s">
        <v>447</v>
      </c>
      <c r="B347" s="289">
        <v>1.9154070000000001</v>
      </c>
      <c r="C347" s="290">
        <v>1.2E-2</v>
      </c>
      <c r="D347" s="290">
        <v>0.17480000000000001</v>
      </c>
      <c r="E347" s="294">
        <v>0.2346</v>
      </c>
    </row>
    <row r="348" spans="1:5" ht="16.149999999999999" customHeight="1" x14ac:dyDescent="0.25">
      <c r="A348" s="285" t="s">
        <v>448</v>
      </c>
      <c r="B348" s="286">
        <v>1.9458690000000001</v>
      </c>
      <c r="C348" s="292">
        <v>1.5900000000000001E-2</v>
      </c>
      <c r="D348" s="292">
        <v>0.19350000000000001</v>
      </c>
      <c r="E348" s="293">
        <v>0.2452</v>
      </c>
    </row>
    <row r="349" spans="1:5" ht="16.149999999999999" customHeight="1" x14ac:dyDescent="0.25">
      <c r="A349" s="285" t="s">
        <v>449</v>
      </c>
      <c r="B349" s="289">
        <v>1.9817400000000001</v>
      </c>
      <c r="C349" s="290">
        <v>1.84E-2</v>
      </c>
      <c r="D349" s="290">
        <v>0.2155</v>
      </c>
      <c r="E349" s="294">
        <v>0.25259999999999999</v>
      </c>
    </row>
    <row r="350" spans="1:5" ht="16.149999999999999" customHeight="1" x14ac:dyDescent="0.25">
      <c r="A350" s="285" t="s">
        <v>450</v>
      </c>
      <c r="B350" s="286">
        <v>2.0052829999999999</v>
      </c>
      <c r="C350" s="292">
        <v>1.1900000000000001E-2</v>
      </c>
      <c r="D350" s="292">
        <v>0.22989999999999999</v>
      </c>
      <c r="E350" s="293">
        <v>0.24790000000000001</v>
      </c>
    </row>
    <row r="351" spans="1:5" ht="16.149999999999999" customHeight="1" x14ac:dyDescent="0.25">
      <c r="A351" s="285" t="s">
        <v>451</v>
      </c>
      <c r="B351" s="289">
        <v>2.022224</v>
      </c>
      <c r="C351" s="290">
        <v>8.3999999999999995E-3</v>
      </c>
      <c r="D351" s="290">
        <v>0.24030000000000001</v>
      </c>
      <c r="E351" s="294">
        <v>0.24030000000000001</v>
      </c>
    </row>
    <row r="352" spans="1:5" ht="16.149999999999999" customHeight="1" x14ac:dyDescent="0.25">
      <c r="A352" s="285" t="s">
        <v>452</v>
      </c>
      <c r="B352" s="286">
        <v>2.0434610000000002</v>
      </c>
      <c r="C352" s="292">
        <v>1.0500000000000001E-2</v>
      </c>
      <c r="D352" s="292">
        <v>1.0500000000000001E-2</v>
      </c>
      <c r="E352" s="293">
        <v>0.23080000000000001</v>
      </c>
    </row>
    <row r="353" spans="1:5" ht="16.149999999999999" customHeight="1" x14ac:dyDescent="0.25">
      <c r="A353" s="285" t="s">
        <v>453</v>
      </c>
      <c r="B353" s="289">
        <v>2.0676399999999999</v>
      </c>
      <c r="C353" s="290">
        <v>1.18E-2</v>
      </c>
      <c r="D353" s="290">
        <v>2.2499999999999999E-2</v>
      </c>
      <c r="E353" s="294">
        <v>0.21879999999999999</v>
      </c>
    </row>
    <row r="354" spans="1:5" ht="16.149999999999999" customHeight="1" x14ac:dyDescent="0.25">
      <c r="A354" s="285" t="s">
        <v>454</v>
      </c>
      <c r="B354" s="286">
        <v>2.114646</v>
      </c>
      <c r="C354" s="292">
        <v>2.2700000000000001E-2</v>
      </c>
      <c r="D354" s="292">
        <v>4.5699999999999998E-2</v>
      </c>
      <c r="E354" s="293">
        <v>0.2185</v>
      </c>
    </row>
    <row r="355" spans="1:5" ht="16.149999999999999" customHeight="1" x14ac:dyDescent="0.25">
      <c r="A355" s="285" t="s">
        <v>455</v>
      </c>
      <c r="B355" s="289">
        <v>2.179389</v>
      </c>
      <c r="C355" s="290">
        <v>3.0599999999999999E-2</v>
      </c>
      <c r="D355" s="290">
        <v>7.7700000000000005E-2</v>
      </c>
      <c r="E355" s="294">
        <v>0.22420000000000001</v>
      </c>
    </row>
    <row r="356" spans="1:5" ht="16.149999999999999" customHeight="1" x14ac:dyDescent="0.25">
      <c r="A356" s="285" t="s">
        <v>456</v>
      </c>
      <c r="B356" s="286">
        <v>2.2343489999999999</v>
      </c>
      <c r="C356" s="292">
        <v>2.52E-2</v>
      </c>
      <c r="D356" s="292">
        <v>0.10489999999999999</v>
      </c>
      <c r="E356" s="293">
        <v>0.2228</v>
      </c>
    </row>
    <row r="357" spans="1:5" ht="16.149999999999999" customHeight="1" x14ac:dyDescent="0.25">
      <c r="A357" s="285" t="s">
        <v>457</v>
      </c>
      <c r="B357" s="289">
        <v>2.2503359999999999</v>
      </c>
      <c r="C357" s="290">
        <v>7.1999999999999998E-3</v>
      </c>
      <c r="D357" s="290">
        <v>0.1128</v>
      </c>
      <c r="E357" s="294">
        <v>0.2046</v>
      </c>
    </row>
    <row r="358" spans="1:5" ht="16.149999999999999" customHeight="1" x14ac:dyDescent="0.25">
      <c r="A358" s="285" t="s">
        <v>458</v>
      </c>
      <c r="B358" s="286">
        <v>2.2678340000000001</v>
      </c>
      <c r="C358" s="292">
        <v>7.9000000000000008E-3</v>
      </c>
      <c r="D358" s="292">
        <v>0.1215</v>
      </c>
      <c r="E358" s="293">
        <v>0.19819999999999999</v>
      </c>
    </row>
    <row r="359" spans="1:5" ht="16.149999999999999" customHeight="1" x14ac:dyDescent="0.25">
      <c r="A359" s="285" t="s">
        <v>459</v>
      </c>
      <c r="B359" s="289">
        <v>2.2662429999999998</v>
      </c>
      <c r="C359" s="290">
        <v>-8.0000000000000004E-4</v>
      </c>
      <c r="D359" s="290">
        <v>0.1207</v>
      </c>
      <c r="E359" s="294">
        <v>0.1832</v>
      </c>
    </row>
    <row r="360" spans="1:5" ht="16.149999999999999" customHeight="1" x14ac:dyDescent="0.25">
      <c r="A360" s="285" t="s">
        <v>460</v>
      </c>
      <c r="B360" s="286">
        <v>2.2849349999999999</v>
      </c>
      <c r="C360" s="292">
        <v>8.2000000000000007E-3</v>
      </c>
      <c r="D360" s="292">
        <v>0.12089999999999999</v>
      </c>
      <c r="E360" s="293">
        <v>0.17419999999999999</v>
      </c>
    </row>
    <row r="361" spans="1:5" ht="16.149999999999999" customHeight="1" x14ac:dyDescent="0.25">
      <c r="A361" s="285" t="s">
        <v>461</v>
      </c>
      <c r="B361" s="289">
        <v>2.322635</v>
      </c>
      <c r="C361" s="290">
        <v>1.6500000000000001E-2</v>
      </c>
      <c r="D361" s="290">
        <v>0.14860000000000001</v>
      </c>
      <c r="E361" s="294">
        <v>0.17199999999999999</v>
      </c>
    </row>
    <row r="362" spans="1:5" ht="16.149999999999999" customHeight="1" x14ac:dyDescent="0.25">
      <c r="A362" s="285" t="s">
        <v>462</v>
      </c>
      <c r="B362" s="286">
        <v>2.3470529999999998</v>
      </c>
      <c r="C362" s="292">
        <v>1.0500000000000001E-2</v>
      </c>
      <c r="D362" s="292">
        <v>0.16059999999999999</v>
      </c>
      <c r="E362" s="293">
        <v>0.1704</v>
      </c>
    </row>
    <row r="363" spans="1:5" ht="16.149999999999999" customHeight="1" x14ac:dyDescent="0.25">
      <c r="A363" s="285" t="s">
        <v>463</v>
      </c>
      <c r="B363" s="289">
        <v>2.3586649999999998</v>
      </c>
      <c r="C363" s="290">
        <v>4.8999999999999998E-3</v>
      </c>
      <c r="D363" s="290">
        <v>0.16639999999999999</v>
      </c>
      <c r="E363" s="294">
        <v>0.16639999999999999</v>
      </c>
    </row>
    <row r="364" spans="1:5" ht="16.149999999999999" customHeight="1" x14ac:dyDescent="0.25">
      <c r="A364" s="285" t="s">
        <v>464</v>
      </c>
      <c r="B364" s="286">
        <v>2.3913549999999999</v>
      </c>
      <c r="C364" s="292">
        <v>1.3899999999999999E-2</v>
      </c>
      <c r="D364" s="292">
        <v>1.3899999999999999E-2</v>
      </c>
      <c r="E364" s="293">
        <v>0.17019999999999999</v>
      </c>
    </row>
    <row r="365" spans="1:5" ht="16.149999999999999" customHeight="1" x14ac:dyDescent="0.25">
      <c r="A365" s="285" t="s">
        <v>465</v>
      </c>
      <c r="B365" s="289">
        <v>2.4233289999999998</v>
      </c>
      <c r="C365" s="290">
        <v>1.34E-2</v>
      </c>
      <c r="D365" s="290">
        <v>2.7400000000000001E-2</v>
      </c>
      <c r="E365" s="294">
        <v>0.17199999999999999</v>
      </c>
    </row>
    <row r="366" spans="1:5" ht="16.149999999999999" customHeight="1" x14ac:dyDescent="0.25">
      <c r="A366" s="285" t="s">
        <v>466</v>
      </c>
      <c r="B366" s="286">
        <v>2.466437</v>
      </c>
      <c r="C366" s="292">
        <v>1.78E-2</v>
      </c>
      <c r="D366" s="292">
        <v>4.5699999999999998E-2</v>
      </c>
      <c r="E366" s="293">
        <v>0.16639999999999999</v>
      </c>
    </row>
    <row r="367" spans="1:5" ht="16.149999999999999" customHeight="1" x14ac:dyDescent="0.25">
      <c r="A367" s="285" t="s">
        <v>467</v>
      </c>
      <c r="B367" s="289">
        <v>2.5154320000000001</v>
      </c>
      <c r="C367" s="290">
        <v>1.9900000000000001E-2</v>
      </c>
      <c r="D367" s="290">
        <v>6.6500000000000004E-2</v>
      </c>
      <c r="E367" s="294">
        <v>0.1542</v>
      </c>
    </row>
    <row r="368" spans="1:5" ht="16.149999999999999" customHeight="1" x14ac:dyDescent="0.25">
      <c r="A368" s="285" t="s">
        <v>468</v>
      </c>
      <c r="B368" s="286">
        <v>2.5507469999999999</v>
      </c>
      <c r="C368" s="292">
        <v>1.4E-2</v>
      </c>
      <c r="D368" s="292">
        <v>8.14E-2</v>
      </c>
      <c r="E368" s="293">
        <v>0.1416</v>
      </c>
    </row>
    <row r="369" spans="1:5" ht="16.149999999999999" customHeight="1" x14ac:dyDescent="0.25">
      <c r="A369" s="285" t="s">
        <v>469</v>
      </c>
      <c r="B369" s="289">
        <v>2.5917080000000001</v>
      </c>
      <c r="C369" s="290">
        <v>1.61E-2</v>
      </c>
      <c r="D369" s="290">
        <v>9.8799999999999999E-2</v>
      </c>
      <c r="E369" s="294">
        <v>0.1517</v>
      </c>
    </row>
    <row r="370" spans="1:5" ht="16.149999999999999" customHeight="1" x14ac:dyDescent="0.25">
      <c r="A370" s="285" t="s">
        <v>470</v>
      </c>
      <c r="B370" s="286">
        <v>2.6232839999999999</v>
      </c>
      <c r="C370" s="292">
        <v>1.2200000000000001E-2</v>
      </c>
      <c r="D370" s="292">
        <v>0.11219999999999999</v>
      </c>
      <c r="E370" s="293">
        <v>0.15670000000000001</v>
      </c>
    </row>
    <row r="371" spans="1:5" ht="16.149999999999999" customHeight="1" x14ac:dyDescent="0.25">
      <c r="A371" s="285" t="s">
        <v>471</v>
      </c>
      <c r="B371" s="289">
        <v>2.6331470000000001</v>
      </c>
      <c r="C371" s="290">
        <v>3.8E-3</v>
      </c>
      <c r="D371" s="290">
        <v>0.1164</v>
      </c>
      <c r="E371" s="294">
        <v>0.16189999999999999</v>
      </c>
    </row>
    <row r="372" spans="1:5" ht="16.149999999999999" customHeight="1" x14ac:dyDescent="0.25">
      <c r="A372" s="285" t="s">
        <v>472</v>
      </c>
      <c r="B372" s="286">
        <v>2.6621769999999998</v>
      </c>
      <c r="C372" s="292">
        <v>1.0999999999999999E-2</v>
      </c>
      <c r="D372" s="292">
        <v>0.12870000000000001</v>
      </c>
      <c r="E372" s="293">
        <v>0.1651</v>
      </c>
    </row>
    <row r="373" spans="1:5" ht="16.149999999999999" customHeight="1" x14ac:dyDescent="0.25">
      <c r="A373" s="285" t="s">
        <v>473</v>
      </c>
      <c r="B373" s="289">
        <v>2.6772900000000002</v>
      </c>
      <c r="C373" s="290">
        <v>5.7000000000000002E-3</v>
      </c>
      <c r="D373" s="290">
        <v>0.1351</v>
      </c>
      <c r="E373" s="294">
        <v>0.1527</v>
      </c>
    </row>
    <row r="374" spans="1:5" ht="16.149999999999999" customHeight="1" x14ac:dyDescent="0.25">
      <c r="A374" s="285" t="s">
        <v>474</v>
      </c>
      <c r="B374" s="286">
        <v>2.7318519999999999</v>
      </c>
      <c r="C374" s="292">
        <v>2.0400000000000001E-2</v>
      </c>
      <c r="D374" s="292">
        <v>0.15820000000000001</v>
      </c>
      <c r="E374" s="293">
        <v>0.16389999999999999</v>
      </c>
    </row>
    <row r="375" spans="1:5" ht="16.149999999999999" customHeight="1" x14ac:dyDescent="0.25">
      <c r="A375" s="285" t="s">
        <v>475</v>
      </c>
      <c r="B375" s="289">
        <v>2.789914</v>
      </c>
      <c r="C375" s="290">
        <v>2.1299999999999999E-2</v>
      </c>
      <c r="D375" s="290">
        <v>0.18279999999999999</v>
      </c>
      <c r="E375" s="294">
        <v>0.18279999999999999</v>
      </c>
    </row>
    <row r="376" spans="1:5" ht="16.149999999999999" customHeight="1" x14ac:dyDescent="0.25">
      <c r="A376" s="285" t="s">
        <v>476</v>
      </c>
      <c r="B376" s="286">
        <v>2.852271</v>
      </c>
      <c r="C376" s="292">
        <v>2.24E-2</v>
      </c>
      <c r="D376" s="292">
        <v>2.24E-2</v>
      </c>
      <c r="E376" s="293">
        <v>0.19270000000000001</v>
      </c>
    </row>
    <row r="377" spans="1:5" ht="16.149999999999999" customHeight="1" x14ac:dyDescent="0.25">
      <c r="A377" s="285" t="s">
        <v>477</v>
      </c>
      <c r="B377" s="289">
        <v>2.937932</v>
      </c>
      <c r="C377" s="290">
        <v>0.03</v>
      </c>
      <c r="D377" s="290">
        <v>5.3100000000000001E-2</v>
      </c>
      <c r="E377" s="294">
        <v>0.21240000000000001</v>
      </c>
    </row>
    <row r="378" spans="1:5" ht="16.149999999999999" customHeight="1" x14ac:dyDescent="0.25">
      <c r="A378" s="285" t="s">
        <v>478</v>
      </c>
      <c r="B378" s="286">
        <v>3.0291610000000002</v>
      </c>
      <c r="C378" s="292">
        <v>3.1099999999999999E-2</v>
      </c>
      <c r="D378" s="292">
        <v>8.5800000000000001E-2</v>
      </c>
      <c r="E378" s="293">
        <v>0.22819999999999999</v>
      </c>
    </row>
    <row r="379" spans="1:5" ht="16.149999999999999" customHeight="1" x14ac:dyDescent="0.25">
      <c r="A379" s="285" t="s">
        <v>479</v>
      </c>
      <c r="B379" s="289">
        <v>3.1144240000000001</v>
      </c>
      <c r="C379" s="290">
        <v>2.81E-2</v>
      </c>
      <c r="D379" s="290">
        <v>0.1163</v>
      </c>
      <c r="E379" s="294">
        <v>0.23810000000000001</v>
      </c>
    </row>
    <row r="380" spans="1:5" ht="16.149999999999999" customHeight="1" x14ac:dyDescent="0.25">
      <c r="A380" s="285" t="s">
        <v>480</v>
      </c>
      <c r="B380" s="286">
        <v>3.255045</v>
      </c>
      <c r="C380" s="292">
        <v>4.5199999999999997E-2</v>
      </c>
      <c r="D380" s="292">
        <v>0.16669999999999999</v>
      </c>
      <c r="E380" s="293">
        <v>0.27610000000000001</v>
      </c>
    </row>
    <row r="381" spans="1:5" ht="16.149999999999999" customHeight="1" x14ac:dyDescent="0.25">
      <c r="A381" s="285" t="s">
        <v>481</v>
      </c>
      <c r="B381" s="289">
        <v>3.315096</v>
      </c>
      <c r="C381" s="290">
        <v>1.84E-2</v>
      </c>
      <c r="D381" s="290">
        <v>0.18820000000000001</v>
      </c>
      <c r="E381" s="294">
        <v>0.27910000000000001</v>
      </c>
    </row>
    <row r="382" spans="1:5" ht="16.149999999999999" customHeight="1" x14ac:dyDescent="0.25">
      <c r="A382" s="285" t="s">
        <v>482</v>
      </c>
      <c r="B382" s="286">
        <v>3.2957679999999998</v>
      </c>
      <c r="C382" s="292">
        <v>-5.7999999999999996E-3</v>
      </c>
      <c r="D382" s="292">
        <v>0.18129999999999999</v>
      </c>
      <c r="E382" s="293">
        <v>0.25640000000000002</v>
      </c>
    </row>
    <row r="383" spans="1:5" ht="16.149999999999999" customHeight="1" x14ac:dyDescent="0.25">
      <c r="A383" s="285" t="s">
        <v>483</v>
      </c>
      <c r="B383" s="289">
        <v>3.2826439999999999</v>
      </c>
      <c r="C383" s="290">
        <v>-4.0000000000000001E-3</v>
      </c>
      <c r="D383" s="290">
        <v>0.17660000000000001</v>
      </c>
      <c r="E383" s="294">
        <v>0.2467</v>
      </c>
    </row>
    <row r="384" spans="1:5" ht="16.149999999999999" customHeight="1" x14ac:dyDescent="0.25">
      <c r="A384" s="285" t="s">
        <v>484</v>
      </c>
      <c r="B384" s="286">
        <v>3.3117549999999998</v>
      </c>
      <c r="C384" s="292">
        <v>8.8999999999999999E-3</v>
      </c>
      <c r="D384" s="292">
        <v>0.187</v>
      </c>
      <c r="E384" s="293">
        <v>0.24399999999999999</v>
      </c>
    </row>
    <row r="385" spans="1:5" ht="16.149999999999999" customHeight="1" x14ac:dyDescent="0.25">
      <c r="A385" s="285" t="s">
        <v>485</v>
      </c>
      <c r="B385" s="289">
        <v>3.340468</v>
      </c>
      <c r="C385" s="290">
        <v>8.6999999999999994E-3</v>
      </c>
      <c r="D385" s="290">
        <v>0.1973</v>
      </c>
      <c r="E385" s="294">
        <v>0.2477</v>
      </c>
    </row>
    <row r="386" spans="1:5" ht="16.149999999999999" customHeight="1" x14ac:dyDescent="0.25">
      <c r="A386" s="285" t="s">
        <v>486</v>
      </c>
      <c r="B386" s="286">
        <v>3.3736350000000002</v>
      </c>
      <c r="C386" s="292">
        <v>9.9000000000000008E-3</v>
      </c>
      <c r="D386" s="292">
        <v>0.2092</v>
      </c>
      <c r="E386" s="293">
        <v>0.2349</v>
      </c>
    </row>
    <row r="387" spans="1:5" ht="16.149999999999999" customHeight="1" x14ac:dyDescent="0.25">
      <c r="A387" s="285" t="s">
        <v>487</v>
      </c>
      <c r="B387" s="289">
        <v>3.4162659999999998</v>
      </c>
      <c r="C387" s="290">
        <v>1.26E-2</v>
      </c>
      <c r="D387" s="290">
        <v>0.22450000000000001</v>
      </c>
      <c r="E387" s="294">
        <v>0.22450000000000001</v>
      </c>
    </row>
    <row r="388" spans="1:5" ht="16.149999999999999" customHeight="1" x14ac:dyDescent="0.25">
      <c r="A388" s="285" t="s">
        <v>488</v>
      </c>
      <c r="B388" s="286">
        <v>3.5238800000000001</v>
      </c>
      <c r="C388" s="292">
        <v>3.15E-2</v>
      </c>
      <c r="D388" s="292">
        <v>3.15E-2</v>
      </c>
      <c r="E388" s="293">
        <v>0.23549999999999999</v>
      </c>
    </row>
    <row r="389" spans="1:5" ht="16.149999999999999" customHeight="1" x14ac:dyDescent="0.25">
      <c r="A389" s="285" t="s">
        <v>489</v>
      </c>
      <c r="B389" s="289">
        <v>3.6349130000000001</v>
      </c>
      <c r="C389" s="290">
        <v>3.15E-2</v>
      </c>
      <c r="D389" s="290">
        <v>6.4000000000000001E-2</v>
      </c>
      <c r="E389" s="294">
        <v>0.23719999999999999</v>
      </c>
    </row>
    <row r="390" spans="1:5" ht="16.149999999999999" customHeight="1" x14ac:dyDescent="0.25">
      <c r="A390" s="285" t="s">
        <v>490</v>
      </c>
      <c r="B390" s="286">
        <v>3.715246</v>
      </c>
      <c r="C390" s="292">
        <v>2.2100000000000002E-2</v>
      </c>
      <c r="D390" s="292">
        <v>8.7499999999999994E-2</v>
      </c>
      <c r="E390" s="293">
        <v>0.22650000000000001</v>
      </c>
    </row>
    <row r="391" spans="1:5" ht="16.149999999999999" customHeight="1" x14ac:dyDescent="0.25">
      <c r="A391" s="285" t="s">
        <v>491</v>
      </c>
      <c r="B391" s="289">
        <v>3.8164959999999999</v>
      </c>
      <c r="C391" s="290">
        <v>2.7300000000000001E-2</v>
      </c>
      <c r="D391" s="290">
        <v>0.1172</v>
      </c>
      <c r="E391" s="294">
        <v>0.22539999999999999</v>
      </c>
    </row>
    <row r="392" spans="1:5" ht="16.149999999999999" customHeight="1" x14ac:dyDescent="0.25">
      <c r="A392" s="285" t="s">
        <v>492</v>
      </c>
      <c r="B392" s="286">
        <v>3.7889759999999999</v>
      </c>
      <c r="C392" s="292">
        <v>-7.1999999999999998E-3</v>
      </c>
      <c r="D392" s="292">
        <v>0.1091</v>
      </c>
      <c r="E392" s="293">
        <v>0.16400000000000001</v>
      </c>
    </row>
    <row r="393" spans="1:5" ht="16.149999999999999" customHeight="1" x14ac:dyDescent="0.25">
      <c r="A393" s="285" t="s">
        <v>493</v>
      </c>
      <c r="B393" s="289">
        <v>3.7612969999999999</v>
      </c>
      <c r="C393" s="290">
        <v>-7.3000000000000001E-3</v>
      </c>
      <c r="D393" s="290">
        <v>0.10100000000000001</v>
      </c>
      <c r="E393" s="294">
        <v>0.1346</v>
      </c>
    </row>
    <row r="394" spans="1:5" ht="16.149999999999999" customHeight="1" x14ac:dyDescent="0.25">
      <c r="A394" s="285" t="s">
        <v>494</v>
      </c>
      <c r="B394" s="286">
        <v>3.7607409999999999</v>
      </c>
      <c r="C394" s="292">
        <v>-1E-4</v>
      </c>
      <c r="D394" s="292">
        <v>0.1008</v>
      </c>
      <c r="E394" s="293">
        <v>0.1411</v>
      </c>
    </row>
    <row r="395" spans="1:5" ht="16.149999999999999" customHeight="1" x14ac:dyDescent="0.25">
      <c r="A395" s="285" t="s">
        <v>495</v>
      </c>
      <c r="B395" s="289">
        <v>3.8133940000000002</v>
      </c>
      <c r="C395" s="290">
        <v>1.4E-2</v>
      </c>
      <c r="D395" s="290">
        <v>0.1162</v>
      </c>
      <c r="E395" s="294">
        <v>0.16170000000000001</v>
      </c>
    </row>
    <row r="396" spans="1:5" ht="16.149999999999999" customHeight="1" x14ac:dyDescent="0.25">
      <c r="A396" s="285" t="s">
        <v>496</v>
      </c>
      <c r="B396" s="286">
        <v>3.8677969999999999</v>
      </c>
      <c r="C396" s="292">
        <v>1.43E-2</v>
      </c>
      <c r="D396" s="292">
        <v>0.13220000000000001</v>
      </c>
      <c r="E396" s="293">
        <v>0.16789999999999999</v>
      </c>
    </row>
    <row r="397" spans="1:5" ht="16.149999999999999" customHeight="1" x14ac:dyDescent="0.25">
      <c r="A397" s="285" t="s">
        <v>497</v>
      </c>
      <c r="B397" s="289">
        <v>3.9474140000000002</v>
      </c>
      <c r="C397" s="290">
        <v>2.06E-2</v>
      </c>
      <c r="D397" s="290">
        <v>0.1555</v>
      </c>
      <c r="E397" s="294">
        <v>0.1817</v>
      </c>
    </row>
    <row r="398" spans="1:5" ht="16.149999999999999" customHeight="1" x14ac:dyDescent="0.25">
      <c r="A398" s="285" t="s">
        <v>498</v>
      </c>
      <c r="B398" s="286">
        <v>4.032915</v>
      </c>
      <c r="C398" s="292">
        <v>2.1700000000000001E-2</v>
      </c>
      <c r="D398" s="292">
        <v>0.18049999999999999</v>
      </c>
      <c r="E398" s="293">
        <v>0.19539999999999999</v>
      </c>
    </row>
    <row r="399" spans="1:5" ht="16.149999999999999" customHeight="1" x14ac:dyDescent="0.25">
      <c r="A399" s="285" t="s">
        <v>499</v>
      </c>
      <c r="B399" s="289">
        <v>4.1318590000000004</v>
      </c>
      <c r="C399" s="290">
        <v>2.4500000000000001E-2</v>
      </c>
      <c r="D399" s="290">
        <v>0.20949999999999999</v>
      </c>
      <c r="E399" s="294">
        <v>0.20949999999999999</v>
      </c>
    </row>
    <row r="400" spans="1:5" ht="16.149999999999999" customHeight="1" x14ac:dyDescent="0.25">
      <c r="A400" s="285" t="s">
        <v>500</v>
      </c>
      <c r="B400" s="286">
        <v>4.2669129999999997</v>
      </c>
      <c r="C400" s="292">
        <v>3.27E-2</v>
      </c>
      <c r="D400" s="292">
        <v>3.27E-2</v>
      </c>
      <c r="E400" s="293">
        <v>0.2109</v>
      </c>
    </row>
    <row r="401" spans="1:5" ht="16.149999999999999" customHeight="1" x14ac:dyDescent="0.25">
      <c r="A401" s="285" t="s">
        <v>501</v>
      </c>
      <c r="B401" s="289">
        <v>4.3536080000000004</v>
      </c>
      <c r="C401" s="290">
        <v>2.0299999999999999E-2</v>
      </c>
      <c r="D401" s="290">
        <v>5.3699999999999998E-2</v>
      </c>
      <c r="E401" s="294">
        <v>0.19769999999999999</v>
      </c>
    </row>
    <row r="402" spans="1:5" ht="16.149999999999999" customHeight="1" x14ac:dyDescent="0.25">
      <c r="A402" s="285" t="s">
        <v>502</v>
      </c>
      <c r="B402" s="286">
        <v>4.4715610000000003</v>
      </c>
      <c r="C402" s="292">
        <v>2.7099999999999999E-2</v>
      </c>
      <c r="D402" s="292">
        <v>8.2199999999999995E-2</v>
      </c>
      <c r="E402" s="293">
        <v>0.2036</v>
      </c>
    </row>
    <row r="403" spans="1:5" ht="16.149999999999999" customHeight="1" x14ac:dyDescent="0.25">
      <c r="A403" s="285" t="s">
        <v>503</v>
      </c>
      <c r="B403" s="289">
        <v>4.5723349999999998</v>
      </c>
      <c r="C403" s="290">
        <v>2.2499999999999999E-2</v>
      </c>
      <c r="D403" s="290">
        <v>0.1066</v>
      </c>
      <c r="E403" s="294">
        <v>0.19800000000000001</v>
      </c>
    </row>
    <row r="404" spans="1:5" ht="16.149999999999999" customHeight="1" x14ac:dyDescent="0.25">
      <c r="A404" s="285" t="s">
        <v>504</v>
      </c>
      <c r="B404" s="286">
        <v>4.6501210000000004</v>
      </c>
      <c r="C404" s="292">
        <v>1.7000000000000001E-2</v>
      </c>
      <c r="D404" s="292">
        <v>0.12540000000000001</v>
      </c>
      <c r="E404" s="293">
        <v>0.2273</v>
      </c>
    </row>
    <row r="405" spans="1:5" ht="16.149999999999999" customHeight="1" x14ac:dyDescent="0.25">
      <c r="A405" s="285" t="s">
        <v>505</v>
      </c>
      <c r="B405" s="289">
        <v>4.6945829999999997</v>
      </c>
      <c r="C405" s="290">
        <v>9.5999999999999992E-3</v>
      </c>
      <c r="D405" s="290">
        <v>0.13619999999999999</v>
      </c>
      <c r="E405" s="294">
        <v>0.24809999999999999</v>
      </c>
    </row>
    <row r="406" spans="1:5" ht="16.149999999999999" customHeight="1" x14ac:dyDescent="0.25">
      <c r="A406" s="285" t="s">
        <v>506</v>
      </c>
      <c r="B406" s="286">
        <v>4.7631430000000003</v>
      </c>
      <c r="C406" s="292">
        <v>1.46E-2</v>
      </c>
      <c r="D406" s="292">
        <v>0.15279999999999999</v>
      </c>
      <c r="E406" s="293">
        <v>0.26650000000000001</v>
      </c>
    </row>
    <row r="407" spans="1:5" ht="16.149999999999999" customHeight="1" x14ac:dyDescent="0.25">
      <c r="A407" s="285" t="s">
        <v>507</v>
      </c>
      <c r="B407" s="289">
        <v>4.7770630000000001</v>
      </c>
      <c r="C407" s="290">
        <v>2.8999999999999998E-3</v>
      </c>
      <c r="D407" s="290">
        <v>0.15620000000000001</v>
      </c>
      <c r="E407" s="294">
        <v>0.25269999999999998</v>
      </c>
    </row>
    <row r="408" spans="1:5" ht="16.149999999999999" customHeight="1" x14ac:dyDescent="0.25">
      <c r="A408" s="285" t="s">
        <v>508</v>
      </c>
      <c r="B408" s="286">
        <v>4.8352040000000001</v>
      </c>
      <c r="C408" s="292">
        <v>1.2200000000000001E-2</v>
      </c>
      <c r="D408" s="292">
        <v>0.17019999999999999</v>
      </c>
      <c r="E408" s="293">
        <v>0.25009999999999999</v>
      </c>
    </row>
    <row r="409" spans="1:5" ht="16.149999999999999" customHeight="1" x14ac:dyDescent="0.25">
      <c r="A409" s="285" t="s">
        <v>509</v>
      </c>
      <c r="B409" s="289">
        <v>4.9262740000000003</v>
      </c>
      <c r="C409" s="290">
        <v>1.8800000000000001E-2</v>
      </c>
      <c r="D409" s="290">
        <v>0.1923</v>
      </c>
      <c r="E409" s="294">
        <v>0.248</v>
      </c>
    </row>
    <row r="410" spans="1:5" ht="16.149999999999999" customHeight="1" x14ac:dyDescent="0.25">
      <c r="A410" s="285" t="s">
        <v>510</v>
      </c>
      <c r="B410" s="286">
        <v>5.0302280000000001</v>
      </c>
      <c r="C410" s="292">
        <v>2.1100000000000001E-2</v>
      </c>
      <c r="D410" s="292">
        <v>0.21740000000000001</v>
      </c>
      <c r="E410" s="293">
        <v>0.24729999999999999</v>
      </c>
    </row>
    <row r="411" spans="1:5" ht="16.149999999999999" customHeight="1" x14ac:dyDescent="0.25">
      <c r="A411" s="285" t="s">
        <v>511</v>
      </c>
      <c r="B411" s="289">
        <v>5.1243999999999996</v>
      </c>
      <c r="C411" s="290">
        <v>1.8700000000000001E-2</v>
      </c>
      <c r="D411" s="290">
        <v>0.2402</v>
      </c>
      <c r="E411" s="294">
        <v>0.2402</v>
      </c>
    </row>
    <row r="412" spans="1:5" ht="16.149999999999999" customHeight="1" x14ac:dyDescent="0.25">
      <c r="A412" s="285" t="s">
        <v>512</v>
      </c>
      <c r="B412" s="286">
        <v>5.2783829999999998</v>
      </c>
      <c r="C412" s="292">
        <v>0.03</v>
      </c>
      <c r="D412" s="292">
        <v>0.03</v>
      </c>
      <c r="E412" s="293">
        <v>0.23699999999999999</v>
      </c>
    </row>
    <row r="413" spans="1:5" ht="16.149999999999999" customHeight="1" x14ac:dyDescent="0.25">
      <c r="A413" s="285" t="s">
        <v>513</v>
      </c>
      <c r="B413" s="289">
        <v>5.4912239999999999</v>
      </c>
      <c r="C413" s="290">
        <v>4.0300000000000002E-2</v>
      </c>
      <c r="D413" s="290">
        <v>7.1599999999999997E-2</v>
      </c>
      <c r="E413" s="294">
        <v>0.26129999999999998</v>
      </c>
    </row>
    <row r="414" spans="1:5" ht="16.149999999999999" customHeight="1" x14ac:dyDescent="0.25">
      <c r="A414" s="285" t="s">
        <v>514</v>
      </c>
      <c r="B414" s="286">
        <v>5.6501380000000001</v>
      </c>
      <c r="C414" s="292">
        <v>2.8899999999999999E-2</v>
      </c>
      <c r="D414" s="292">
        <v>0.1026</v>
      </c>
      <c r="E414" s="293">
        <v>0.2636</v>
      </c>
    </row>
    <row r="415" spans="1:5" ht="16.149999999999999" customHeight="1" x14ac:dyDescent="0.25">
      <c r="A415" s="285" t="s">
        <v>515</v>
      </c>
      <c r="B415" s="289">
        <v>5.8711710000000004</v>
      </c>
      <c r="C415" s="290">
        <v>3.9100000000000003E-2</v>
      </c>
      <c r="D415" s="290">
        <v>0.1457</v>
      </c>
      <c r="E415" s="294">
        <v>0.28410000000000002</v>
      </c>
    </row>
    <row r="416" spans="1:5" ht="16.149999999999999" customHeight="1" x14ac:dyDescent="0.25">
      <c r="A416" s="285" t="s">
        <v>516</v>
      </c>
      <c r="B416" s="286">
        <v>5.9725809999999999</v>
      </c>
      <c r="C416" s="292">
        <v>1.7299999999999999E-2</v>
      </c>
      <c r="D416" s="292">
        <v>0.16550000000000001</v>
      </c>
      <c r="E416" s="293">
        <v>0.28439999999999999</v>
      </c>
    </row>
    <row r="417" spans="1:5" ht="16.149999999999999" customHeight="1" x14ac:dyDescent="0.25">
      <c r="A417" s="285" t="s">
        <v>517</v>
      </c>
      <c r="B417" s="289">
        <v>6.1157469999999998</v>
      </c>
      <c r="C417" s="290">
        <v>2.4E-2</v>
      </c>
      <c r="D417" s="290">
        <v>0.19350000000000001</v>
      </c>
      <c r="E417" s="294">
        <v>0.30270000000000002</v>
      </c>
    </row>
    <row r="418" spans="1:5" ht="16.149999999999999" customHeight="1" x14ac:dyDescent="0.25">
      <c r="A418" s="285" t="s">
        <v>518</v>
      </c>
      <c r="B418" s="286">
        <v>6.2043509999999999</v>
      </c>
      <c r="C418" s="292">
        <v>1.4500000000000001E-2</v>
      </c>
      <c r="D418" s="292">
        <v>0.2107</v>
      </c>
      <c r="E418" s="293">
        <v>0.30259999999999998</v>
      </c>
    </row>
    <row r="419" spans="1:5" ht="16.149999999999999" customHeight="1" x14ac:dyDescent="0.25">
      <c r="A419" s="285" t="s">
        <v>519</v>
      </c>
      <c r="B419" s="289">
        <v>6.1933749999999996</v>
      </c>
      <c r="C419" s="290">
        <v>-1.8E-3</v>
      </c>
      <c r="D419" s="290">
        <v>0.20860000000000001</v>
      </c>
      <c r="E419" s="294">
        <v>0.29649999999999999</v>
      </c>
    </row>
    <row r="420" spans="1:5" ht="16.149999999999999" customHeight="1" x14ac:dyDescent="0.25">
      <c r="A420" s="285" t="s">
        <v>520</v>
      </c>
      <c r="B420" s="286">
        <v>6.2371999999999996</v>
      </c>
      <c r="C420" s="292">
        <v>7.1000000000000004E-3</v>
      </c>
      <c r="D420" s="292">
        <v>0.2172</v>
      </c>
      <c r="E420" s="293">
        <v>0.28999999999999998</v>
      </c>
    </row>
    <row r="421" spans="1:5" ht="16.149999999999999" customHeight="1" x14ac:dyDescent="0.25">
      <c r="A421" s="285" t="s">
        <v>521</v>
      </c>
      <c r="B421" s="289">
        <v>6.3347920000000002</v>
      </c>
      <c r="C421" s="290">
        <v>1.5599999999999999E-2</v>
      </c>
      <c r="D421" s="290">
        <v>0.23619999999999999</v>
      </c>
      <c r="E421" s="294">
        <v>0.28589999999999999</v>
      </c>
    </row>
    <row r="422" spans="1:5" ht="16.149999999999999" customHeight="1" x14ac:dyDescent="0.25">
      <c r="A422" s="285" t="s">
        <v>522</v>
      </c>
      <c r="B422" s="286">
        <v>6.4226000000000001</v>
      </c>
      <c r="C422" s="292">
        <v>1.3899999999999999E-2</v>
      </c>
      <c r="D422" s="292">
        <v>0.25330000000000003</v>
      </c>
      <c r="E422" s="293">
        <v>0.27679999999999999</v>
      </c>
    </row>
    <row r="423" spans="1:5" ht="16.149999999999999" customHeight="1" x14ac:dyDescent="0.25">
      <c r="A423" s="285" t="s">
        <v>523</v>
      </c>
      <c r="B423" s="289">
        <v>6.565607</v>
      </c>
      <c r="C423" s="290">
        <v>2.23E-2</v>
      </c>
      <c r="D423" s="290">
        <v>0.28120000000000001</v>
      </c>
      <c r="E423" s="294">
        <v>0.28120000000000001</v>
      </c>
    </row>
    <row r="424" spans="1:5" ht="16.149999999999999" customHeight="1" x14ac:dyDescent="0.25">
      <c r="A424" s="285" t="s">
        <v>524</v>
      </c>
      <c r="B424" s="286">
        <v>6.7516170000000004</v>
      </c>
      <c r="C424" s="292">
        <v>2.8299999999999999E-2</v>
      </c>
      <c r="D424" s="292">
        <v>2.8299999999999999E-2</v>
      </c>
      <c r="E424" s="293">
        <v>0.27910000000000001</v>
      </c>
    </row>
    <row r="425" spans="1:5" ht="16.149999999999999" customHeight="1" x14ac:dyDescent="0.25">
      <c r="A425" s="285" t="s">
        <v>525</v>
      </c>
      <c r="B425" s="289">
        <v>6.976057</v>
      </c>
      <c r="C425" s="290">
        <v>3.32E-2</v>
      </c>
      <c r="D425" s="290">
        <v>6.25E-2</v>
      </c>
      <c r="E425" s="294">
        <v>0.27029999999999998</v>
      </c>
    </row>
    <row r="426" spans="1:5" ht="16.149999999999999" customHeight="1" x14ac:dyDescent="0.25">
      <c r="A426" s="285" t="s">
        <v>526</v>
      </c>
      <c r="B426" s="286">
        <v>7.1492899999999997</v>
      </c>
      <c r="C426" s="292">
        <v>2.4799999999999999E-2</v>
      </c>
      <c r="D426" s="292">
        <v>8.8900000000000007E-2</v>
      </c>
      <c r="E426" s="293">
        <v>0.26529999999999998</v>
      </c>
    </row>
    <row r="427" spans="1:5" ht="16.149999999999999" customHeight="1" x14ac:dyDescent="0.25">
      <c r="A427" s="285" t="s">
        <v>527</v>
      </c>
      <c r="B427" s="289">
        <v>7.3303890000000003</v>
      </c>
      <c r="C427" s="290">
        <v>2.53E-2</v>
      </c>
      <c r="D427" s="290">
        <v>0.1164</v>
      </c>
      <c r="E427" s="294">
        <v>0.2485</v>
      </c>
    </row>
    <row r="428" spans="1:5" ht="16.149999999999999" customHeight="1" x14ac:dyDescent="0.25">
      <c r="A428" s="285" t="s">
        <v>528</v>
      </c>
      <c r="B428" s="286">
        <v>7.4588190000000001</v>
      </c>
      <c r="C428" s="292">
        <v>1.7500000000000002E-2</v>
      </c>
      <c r="D428" s="292">
        <v>0.13600000000000001</v>
      </c>
      <c r="E428" s="293">
        <v>0.24879999999999999</v>
      </c>
    </row>
    <row r="429" spans="1:5" ht="16.149999999999999" customHeight="1" x14ac:dyDescent="0.25">
      <c r="A429" s="285" t="s">
        <v>529</v>
      </c>
      <c r="B429" s="289">
        <v>7.5615379999999996</v>
      </c>
      <c r="C429" s="290">
        <v>1.37E-2</v>
      </c>
      <c r="D429" s="290">
        <v>0.15160000000000001</v>
      </c>
      <c r="E429" s="294">
        <v>0.23630000000000001</v>
      </c>
    </row>
    <row r="430" spans="1:5" ht="16.149999999999999" customHeight="1" x14ac:dyDescent="0.25">
      <c r="A430" s="285" t="s">
        <v>530</v>
      </c>
      <c r="B430" s="286">
        <v>7.6787140000000003</v>
      </c>
      <c r="C430" s="292">
        <v>1.54E-2</v>
      </c>
      <c r="D430" s="292">
        <v>0.16950000000000001</v>
      </c>
      <c r="E430" s="293">
        <v>0.23760000000000001</v>
      </c>
    </row>
    <row r="431" spans="1:5" ht="16.149999999999999" customHeight="1" x14ac:dyDescent="0.25">
      <c r="A431" s="285" t="s">
        <v>531</v>
      </c>
      <c r="B431" s="289">
        <v>7.7847419999999996</v>
      </c>
      <c r="C431" s="290">
        <v>1.38E-2</v>
      </c>
      <c r="D431" s="290">
        <v>0.18559999999999999</v>
      </c>
      <c r="E431" s="294">
        <v>0.25690000000000002</v>
      </c>
    </row>
    <row r="432" spans="1:5" ht="16.149999999999999" customHeight="1" x14ac:dyDescent="0.25">
      <c r="A432" s="285" t="s">
        <v>532</v>
      </c>
      <c r="B432" s="286">
        <v>7.8932979999999997</v>
      </c>
      <c r="C432" s="292">
        <v>1.3899999999999999E-2</v>
      </c>
      <c r="D432" s="292">
        <v>0.20219999999999999</v>
      </c>
      <c r="E432" s="293">
        <v>0.26550000000000001</v>
      </c>
    </row>
    <row r="433" spans="1:5" ht="16.149999999999999" customHeight="1" x14ac:dyDescent="0.25">
      <c r="A433" s="285" t="s">
        <v>533</v>
      </c>
      <c r="B433" s="289">
        <v>8.0200010000000006</v>
      </c>
      <c r="C433" s="290">
        <v>1.6E-2</v>
      </c>
      <c r="D433" s="290">
        <v>0.2215</v>
      </c>
      <c r="E433" s="294">
        <v>0.2661</v>
      </c>
    </row>
    <row r="434" spans="1:5" ht="16.149999999999999" customHeight="1" x14ac:dyDescent="0.25">
      <c r="A434" s="285" t="s">
        <v>534</v>
      </c>
      <c r="B434" s="286">
        <v>8.1628880000000006</v>
      </c>
      <c r="C434" s="292">
        <v>1.78E-2</v>
      </c>
      <c r="D434" s="292">
        <v>0.2432</v>
      </c>
      <c r="E434" s="293">
        <v>0.27089999999999997</v>
      </c>
    </row>
    <row r="435" spans="1:5" ht="16.149999999999999" customHeight="1" x14ac:dyDescent="0.25">
      <c r="A435" s="285" t="s">
        <v>535</v>
      </c>
      <c r="B435" s="289">
        <v>8.280735</v>
      </c>
      <c r="C435" s="290">
        <v>1.44E-2</v>
      </c>
      <c r="D435" s="290">
        <v>0.26119999999999999</v>
      </c>
      <c r="E435" s="294">
        <v>0.26119999999999999</v>
      </c>
    </row>
    <row r="436" spans="1:5" ht="16.149999999999999" customHeight="1" x14ac:dyDescent="0.25">
      <c r="A436" s="285" t="s">
        <v>536</v>
      </c>
      <c r="B436" s="286">
        <v>8.5541990000000006</v>
      </c>
      <c r="C436" s="292">
        <v>3.3000000000000002E-2</v>
      </c>
      <c r="D436" s="292">
        <v>3.3000000000000002E-2</v>
      </c>
      <c r="E436" s="293">
        <v>0.26690000000000003</v>
      </c>
    </row>
    <row r="437" spans="1:5" ht="16.149999999999999" customHeight="1" x14ac:dyDescent="0.25">
      <c r="A437" s="285" t="s">
        <v>537</v>
      </c>
      <c r="B437" s="289">
        <v>8.8680869999999992</v>
      </c>
      <c r="C437" s="290">
        <v>3.6600000000000001E-2</v>
      </c>
      <c r="D437" s="290">
        <v>7.0900000000000005E-2</v>
      </c>
      <c r="E437" s="294">
        <v>0.2712</v>
      </c>
    </row>
    <row r="438" spans="1:5" ht="16.149999999999999" customHeight="1" x14ac:dyDescent="0.25">
      <c r="A438" s="285" t="s">
        <v>538</v>
      </c>
      <c r="B438" s="286">
        <v>9.125216</v>
      </c>
      <c r="C438" s="292">
        <v>2.8899999999999999E-2</v>
      </c>
      <c r="D438" s="292">
        <v>0.1019</v>
      </c>
      <c r="E438" s="293">
        <v>0.27629999999999999</v>
      </c>
    </row>
    <row r="439" spans="1:5" ht="16.149999999999999" customHeight="1" x14ac:dyDescent="0.25">
      <c r="A439" s="285" t="s">
        <v>539</v>
      </c>
      <c r="B439" s="289">
        <v>9.3819440000000007</v>
      </c>
      <c r="C439" s="290">
        <v>2.81E-2</v>
      </c>
      <c r="D439" s="290">
        <v>0.13289999999999999</v>
      </c>
      <c r="E439" s="294">
        <v>0.27979999999999999</v>
      </c>
    </row>
    <row r="440" spans="1:5" ht="16.149999999999999" customHeight="1" x14ac:dyDescent="0.25">
      <c r="A440" s="285" t="s">
        <v>540</v>
      </c>
      <c r="B440" s="286">
        <v>9.5653020000000009</v>
      </c>
      <c r="C440" s="292">
        <v>1.95E-2</v>
      </c>
      <c r="D440" s="292">
        <v>0.15509999999999999</v>
      </c>
      <c r="E440" s="293">
        <v>0.28239999999999998</v>
      </c>
    </row>
    <row r="441" spans="1:5" ht="16.149999999999999" customHeight="1" x14ac:dyDescent="0.25">
      <c r="A441" s="285" t="s">
        <v>541</v>
      </c>
      <c r="B441" s="289">
        <v>9.7523499999999999</v>
      </c>
      <c r="C441" s="290">
        <v>1.95E-2</v>
      </c>
      <c r="D441" s="290">
        <v>0.1777</v>
      </c>
      <c r="E441" s="294">
        <v>0.28970000000000001</v>
      </c>
    </row>
    <row r="442" spans="1:5" ht="16.149999999999999" customHeight="1" x14ac:dyDescent="0.25">
      <c r="A442" s="285" t="s">
        <v>542</v>
      </c>
      <c r="B442" s="286">
        <v>9.8846399999999992</v>
      </c>
      <c r="C442" s="292">
        <v>1.35E-2</v>
      </c>
      <c r="D442" s="292">
        <v>0.19359999999999999</v>
      </c>
      <c r="E442" s="293">
        <v>0.28720000000000001</v>
      </c>
    </row>
    <row r="443" spans="1:5" ht="16.149999999999999" customHeight="1" x14ac:dyDescent="0.25">
      <c r="A443" s="285" t="s">
        <v>543</v>
      </c>
      <c r="B443" s="289">
        <v>10.041486000000001</v>
      </c>
      <c r="C443" s="290">
        <v>1.5800000000000002E-2</v>
      </c>
      <c r="D443" s="290">
        <v>0.21260000000000001</v>
      </c>
      <c r="E443" s="294">
        <v>0.2898</v>
      </c>
    </row>
    <row r="444" spans="1:5" ht="16.149999999999999" customHeight="1" x14ac:dyDescent="0.25">
      <c r="A444" s="285" t="s">
        <v>544</v>
      </c>
      <c r="B444" s="286">
        <v>10.280402</v>
      </c>
      <c r="C444" s="292">
        <v>2.3699999999999999E-2</v>
      </c>
      <c r="D444" s="292">
        <v>0.2414</v>
      </c>
      <c r="E444" s="293">
        <v>0.3024</v>
      </c>
    </row>
    <row r="445" spans="1:5" ht="16.149999999999999" customHeight="1" x14ac:dyDescent="0.25">
      <c r="A445" s="285" t="s">
        <v>545</v>
      </c>
      <c r="B445" s="289">
        <v>10.47846</v>
      </c>
      <c r="C445" s="290">
        <v>1.9199999999999998E-2</v>
      </c>
      <c r="D445" s="290">
        <v>0.26540000000000002</v>
      </c>
      <c r="E445" s="294">
        <v>0.30649999999999999</v>
      </c>
    </row>
    <row r="446" spans="1:5" ht="16.149999999999999" customHeight="1" x14ac:dyDescent="0.25">
      <c r="A446" s="285" t="s">
        <v>546</v>
      </c>
      <c r="B446" s="286">
        <v>10.691376</v>
      </c>
      <c r="C446" s="292">
        <v>2.0299999999999999E-2</v>
      </c>
      <c r="D446" s="292">
        <v>0.29110000000000003</v>
      </c>
      <c r="E446" s="293">
        <v>0.30969999999999998</v>
      </c>
    </row>
    <row r="447" spans="1:5" ht="16.149999999999999" customHeight="1" x14ac:dyDescent="0.25">
      <c r="A447" s="285" t="s">
        <v>547</v>
      </c>
      <c r="B447" s="289">
        <v>10.961019</v>
      </c>
      <c r="C447" s="290">
        <v>2.52E-2</v>
      </c>
      <c r="D447" s="290">
        <v>0.3236</v>
      </c>
      <c r="E447" s="294">
        <v>0.3236</v>
      </c>
    </row>
    <row r="448" spans="1:5" ht="16.149999999999999" customHeight="1" x14ac:dyDescent="0.25">
      <c r="A448" s="285" t="s">
        <v>548</v>
      </c>
      <c r="B448" s="286">
        <v>11.290264000000001</v>
      </c>
      <c r="C448" s="292">
        <v>0.03</v>
      </c>
      <c r="D448" s="292">
        <v>0.03</v>
      </c>
      <c r="E448" s="293">
        <v>0.31979999999999997</v>
      </c>
    </row>
    <row r="449" spans="1:5" ht="16.149999999999999" customHeight="1" x14ac:dyDescent="0.25">
      <c r="A449" s="285" t="s">
        <v>549</v>
      </c>
      <c r="B449" s="289">
        <v>11.675566999999999</v>
      </c>
      <c r="C449" s="290">
        <v>3.4099999999999998E-2</v>
      </c>
      <c r="D449" s="290">
        <v>6.5100000000000005E-2</v>
      </c>
      <c r="E449" s="294">
        <v>0.3165</v>
      </c>
    </row>
    <row r="450" spans="1:5" ht="16.149999999999999" customHeight="1" x14ac:dyDescent="0.25">
      <c r="A450" s="285" t="s">
        <v>550</v>
      </c>
      <c r="B450" s="286">
        <v>11.970914</v>
      </c>
      <c r="C450" s="292">
        <v>2.52E-2</v>
      </c>
      <c r="D450" s="292">
        <v>9.2100000000000001E-2</v>
      </c>
      <c r="E450" s="293">
        <v>0.31180000000000002</v>
      </c>
    </row>
    <row r="451" spans="1:5" ht="16.149999999999999" customHeight="1" x14ac:dyDescent="0.25">
      <c r="A451" s="285" t="s">
        <v>551</v>
      </c>
      <c r="B451" s="289">
        <v>12.306134999999999</v>
      </c>
      <c r="C451" s="290">
        <v>2.8000000000000001E-2</v>
      </c>
      <c r="D451" s="290">
        <v>0.1227</v>
      </c>
      <c r="E451" s="294">
        <v>0.31159999999999999</v>
      </c>
    </row>
    <row r="452" spans="1:5" ht="16.149999999999999" customHeight="1" x14ac:dyDescent="0.25">
      <c r="A452" s="285" t="s">
        <v>552</v>
      </c>
      <c r="B452" s="286">
        <v>12.577426000000001</v>
      </c>
      <c r="C452" s="292">
        <v>2.1999999999999999E-2</v>
      </c>
      <c r="D452" s="292">
        <v>0.1474</v>
      </c>
      <c r="E452" s="293">
        <v>0.31490000000000001</v>
      </c>
    </row>
    <row r="453" spans="1:5" ht="16.149999999999999" customHeight="1" x14ac:dyDescent="0.25">
      <c r="A453" s="285" t="s">
        <v>553</v>
      </c>
      <c r="B453" s="289">
        <v>12.776467999999999</v>
      </c>
      <c r="C453" s="290">
        <v>1.5800000000000002E-2</v>
      </c>
      <c r="D453" s="290">
        <v>0.1656</v>
      </c>
      <c r="E453" s="294">
        <v>0.31</v>
      </c>
    </row>
    <row r="454" spans="1:5" ht="16.149999999999999" customHeight="1" x14ac:dyDescent="0.25">
      <c r="A454" s="285" t="s">
        <v>554</v>
      </c>
      <c r="B454" s="286">
        <v>13.008673999999999</v>
      </c>
      <c r="C454" s="292">
        <v>1.8100000000000002E-2</v>
      </c>
      <c r="D454" s="292">
        <v>0.18679999999999999</v>
      </c>
      <c r="E454" s="293">
        <v>0.316</v>
      </c>
    </row>
    <row r="455" spans="1:5" ht="16.149999999999999" customHeight="1" x14ac:dyDescent="0.25">
      <c r="A455" s="285" t="s">
        <v>555</v>
      </c>
      <c r="B455" s="289">
        <v>13.174455999999999</v>
      </c>
      <c r="C455" s="290">
        <v>1.2699999999999999E-2</v>
      </c>
      <c r="D455" s="290">
        <v>0.2019</v>
      </c>
      <c r="E455" s="294">
        <v>0.312</v>
      </c>
    </row>
    <row r="456" spans="1:5" ht="16.149999999999999" customHeight="1" x14ac:dyDescent="0.25">
      <c r="A456" s="285" t="s">
        <v>556</v>
      </c>
      <c r="B456" s="286">
        <v>13.365955</v>
      </c>
      <c r="C456" s="292">
        <v>1.4500000000000001E-2</v>
      </c>
      <c r="D456" s="292">
        <v>0.21940000000000001</v>
      </c>
      <c r="E456" s="293">
        <v>0.30009999999999998</v>
      </c>
    </row>
    <row r="457" spans="1:5" ht="16.149999999999999" customHeight="1" x14ac:dyDescent="0.25">
      <c r="A457" s="285" t="s">
        <v>557</v>
      </c>
      <c r="B457" s="289">
        <v>13.543502</v>
      </c>
      <c r="C457" s="290">
        <v>1.32E-2</v>
      </c>
      <c r="D457" s="290">
        <v>0.2356</v>
      </c>
      <c r="E457" s="294">
        <v>0.29249999999999998</v>
      </c>
    </row>
    <row r="458" spans="1:5" ht="16.149999999999999" customHeight="1" x14ac:dyDescent="0.25">
      <c r="A458" s="285" t="s">
        <v>558</v>
      </c>
      <c r="B458" s="286">
        <v>13.708837000000001</v>
      </c>
      <c r="C458" s="292">
        <v>1.2200000000000001E-2</v>
      </c>
      <c r="D458" s="292">
        <v>0.25059999999999999</v>
      </c>
      <c r="E458" s="293">
        <v>0.28220000000000001</v>
      </c>
    </row>
    <row r="459" spans="1:5" ht="16.149999999999999" customHeight="1" x14ac:dyDescent="0.25">
      <c r="A459" s="285" t="s">
        <v>559</v>
      </c>
      <c r="B459" s="289">
        <v>13.901177000000001</v>
      </c>
      <c r="C459" s="290">
        <v>1.4E-2</v>
      </c>
      <c r="D459" s="290">
        <v>0.26819999999999999</v>
      </c>
      <c r="E459" s="294">
        <v>0.26819999999999999</v>
      </c>
    </row>
    <row r="460" spans="1:5" ht="16.149999999999999" customHeight="1" x14ac:dyDescent="0.25">
      <c r="A460" s="285" t="s">
        <v>560</v>
      </c>
      <c r="B460" s="286">
        <v>14.387596</v>
      </c>
      <c r="C460" s="292">
        <v>3.49E-2</v>
      </c>
      <c r="D460" s="292">
        <v>3.49E-2</v>
      </c>
      <c r="E460" s="293">
        <v>0.27429999999999999</v>
      </c>
    </row>
    <row r="461" spans="1:5" ht="16.149999999999999" customHeight="1" x14ac:dyDescent="0.25">
      <c r="A461" s="285" t="s">
        <v>561</v>
      </c>
      <c r="B461" s="289">
        <v>14.868907999999999</v>
      </c>
      <c r="C461" s="290">
        <v>3.3399999999999999E-2</v>
      </c>
      <c r="D461" s="290">
        <v>6.9599999999999995E-2</v>
      </c>
      <c r="E461" s="294">
        <v>0.27350000000000002</v>
      </c>
    </row>
    <row r="462" spans="1:5" ht="16.149999999999999" customHeight="1" x14ac:dyDescent="0.25">
      <c r="A462" s="285" t="s">
        <v>562</v>
      </c>
      <c r="B462" s="286">
        <v>15.213274</v>
      </c>
      <c r="C462" s="292">
        <v>2.3099999999999999E-2</v>
      </c>
      <c r="D462" s="292">
        <v>9.4299999999999995E-2</v>
      </c>
      <c r="E462" s="293">
        <v>0.27079999999999999</v>
      </c>
    </row>
    <row r="463" spans="1:5" ht="16.149999999999999" customHeight="1" x14ac:dyDescent="0.25">
      <c r="A463" s="285" t="s">
        <v>563</v>
      </c>
      <c r="B463" s="289">
        <v>15.647491</v>
      </c>
      <c r="C463" s="290">
        <v>2.8500000000000001E-2</v>
      </c>
      <c r="D463" s="290">
        <v>0.12559999999999999</v>
      </c>
      <c r="E463" s="294">
        <v>0.27150000000000002</v>
      </c>
    </row>
    <row r="464" spans="1:5" ht="16.149999999999999" customHeight="1" x14ac:dyDescent="0.25">
      <c r="A464" s="285" t="s">
        <v>564</v>
      </c>
      <c r="B464" s="286">
        <v>16.012025999999999</v>
      </c>
      <c r="C464" s="292">
        <v>2.3199999999999998E-2</v>
      </c>
      <c r="D464" s="292">
        <v>0.15179999999999999</v>
      </c>
      <c r="E464" s="293">
        <v>0.27300000000000002</v>
      </c>
    </row>
    <row r="465" spans="1:5" ht="16.149999999999999" customHeight="1" x14ac:dyDescent="0.25">
      <c r="A465" s="285" t="s">
        <v>565</v>
      </c>
      <c r="B465" s="289">
        <v>16.371414999999999</v>
      </c>
      <c r="C465" s="290">
        <v>2.24E-2</v>
      </c>
      <c r="D465" s="290">
        <v>0.17760000000000001</v>
      </c>
      <c r="E465" s="294">
        <v>0.28129999999999999</v>
      </c>
    </row>
    <row r="466" spans="1:5" ht="16.149999999999999" customHeight="1" x14ac:dyDescent="0.25">
      <c r="A466" s="285" t="s">
        <v>566</v>
      </c>
      <c r="B466" s="286">
        <v>16.698775999999999</v>
      </c>
      <c r="C466" s="292">
        <v>1.9900000000000001E-2</v>
      </c>
      <c r="D466" s="292">
        <v>0.20119999999999999</v>
      </c>
      <c r="E466" s="293">
        <v>0.28360000000000002</v>
      </c>
    </row>
    <row r="467" spans="1:5" ht="16.149999999999999" customHeight="1" x14ac:dyDescent="0.25">
      <c r="A467" s="285" t="s">
        <v>567</v>
      </c>
      <c r="B467" s="289">
        <v>16.824579</v>
      </c>
      <c r="C467" s="290">
        <v>7.4999999999999997E-3</v>
      </c>
      <c r="D467" s="290">
        <v>0.2102</v>
      </c>
      <c r="E467" s="294">
        <v>0.27700000000000002</v>
      </c>
    </row>
    <row r="468" spans="1:5" ht="16.149999999999999" customHeight="1" x14ac:dyDescent="0.25">
      <c r="A468" s="285" t="s">
        <v>568</v>
      </c>
      <c r="B468" s="286">
        <v>16.964236</v>
      </c>
      <c r="C468" s="292">
        <v>8.3000000000000001E-3</v>
      </c>
      <c r="D468" s="292">
        <v>0.2203</v>
      </c>
      <c r="E468" s="293">
        <v>0.26919999999999999</v>
      </c>
    </row>
    <row r="469" spans="1:5" ht="16.149999999999999" customHeight="1" x14ac:dyDescent="0.25">
      <c r="A469" s="285" t="s">
        <v>569</v>
      </c>
      <c r="B469" s="289">
        <v>17.108436999999999</v>
      </c>
      <c r="C469" s="290">
        <v>8.5000000000000006E-3</v>
      </c>
      <c r="D469" s="290">
        <v>0.23069999999999999</v>
      </c>
      <c r="E469" s="294">
        <v>0.26319999999999999</v>
      </c>
    </row>
    <row r="470" spans="1:5" ht="16.149999999999999" customHeight="1" x14ac:dyDescent="0.25">
      <c r="A470" s="285" t="s">
        <v>570</v>
      </c>
      <c r="B470" s="286">
        <v>17.233039000000002</v>
      </c>
      <c r="C470" s="292">
        <v>7.1999999999999998E-3</v>
      </c>
      <c r="D470" s="292">
        <v>0.23960000000000001</v>
      </c>
      <c r="E470" s="293">
        <v>0.25700000000000001</v>
      </c>
    </row>
    <row r="471" spans="1:5" ht="16.149999999999999" customHeight="1" x14ac:dyDescent="0.25">
      <c r="A471" s="285" t="s">
        <v>571</v>
      </c>
      <c r="B471" s="289">
        <v>17.395071000000002</v>
      </c>
      <c r="C471" s="290">
        <v>9.4000000000000004E-3</v>
      </c>
      <c r="D471" s="290">
        <v>0.25130000000000002</v>
      </c>
      <c r="E471" s="294">
        <v>0.25130000000000002</v>
      </c>
    </row>
    <row r="472" spans="1:5" ht="16.149999999999999" customHeight="1" x14ac:dyDescent="0.25">
      <c r="A472" s="285" t="s">
        <v>572</v>
      </c>
      <c r="B472" s="286">
        <v>17.958755</v>
      </c>
      <c r="C472" s="292">
        <v>3.2399999999999998E-2</v>
      </c>
      <c r="D472" s="292">
        <v>3.2399999999999998E-2</v>
      </c>
      <c r="E472" s="293">
        <v>0.2482</v>
      </c>
    </row>
    <row r="473" spans="1:5" ht="16.149999999999999" customHeight="1" x14ac:dyDescent="0.25">
      <c r="A473" s="285" t="s">
        <v>573</v>
      </c>
      <c r="B473" s="289">
        <v>18.543790000000001</v>
      </c>
      <c r="C473" s="290">
        <v>3.2500000000000001E-2</v>
      </c>
      <c r="D473" s="290">
        <v>6.6000000000000003E-2</v>
      </c>
      <c r="E473" s="294">
        <v>0.24709999999999999</v>
      </c>
    </row>
    <row r="474" spans="1:5" ht="16.149999999999999" customHeight="1" x14ac:dyDescent="0.25">
      <c r="A474" s="285" t="s">
        <v>574</v>
      </c>
      <c r="B474" s="286">
        <v>18.892187</v>
      </c>
      <c r="C474" s="292">
        <v>1.8700000000000001E-2</v>
      </c>
      <c r="D474" s="292">
        <v>8.5999999999999993E-2</v>
      </c>
      <c r="E474" s="293">
        <v>0.24179999999999999</v>
      </c>
    </row>
    <row r="475" spans="1:5" ht="16.149999999999999" customHeight="1" x14ac:dyDescent="0.25">
      <c r="A475" s="285" t="s">
        <v>575</v>
      </c>
      <c r="B475" s="289">
        <v>19.259243999999999</v>
      </c>
      <c r="C475" s="290">
        <v>1.9400000000000001E-2</v>
      </c>
      <c r="D475" s="290">
        <v>0.1071</v>
      </c>
      <c r="E475" s="294">
        <v>0.23080000000000001</v>
      </c>
    </row>
    <row r="476" spans="1:5" ht="16.149999999999999" customHeight="1" x14ac:dyDescent="0.25">
      <c r="A476" s="285" t="s">
        <v>576</v>
      </c>
      <c r="B476" s="286">
        <v>19.568964000000001</v>
      </c>
      <c r="C476" s="292">
        <v>1.6E-2</v>
      </c>
      <c r="D476" s="292">
        <v>0.1249</v>
      </c>
      <c r="E476" s="293">
        <v>0.22209999999999999</v>
      </c>
    </row>
    <row r="477" spans="1:5" ht="16.149999999999999" customHeight="1" x14ac:dyDescent="0.25">
      <c r="A477" s="285" t="s">
        <v>577</v>
      </c>
      <c r="B477" s="289">
        <v>19.872084999999998</v>
      </c>
      <c r="C477" s="290">
        <v>1.54E-2</v>
      </c>
      <c r="D477" s="290">
        <v>0.14230000000000001</v>
      </c>
      <c r="E477" s="294">
        <v>0.21379999999999999</v>
      </c>
    </row>
    <row r="478" spans="1:5" ht="16.149999999999999" customHeight="1" x14ac:dyDescent="0.25">
      <c r="A478" s="285" t="s">
        <v>578</v>
      </c>
      <c r="B478" s="286">
        <v>20.116851</v>
      </c>
      <c r="C478" s="292">
        <v>1.23E-2</v>
      </c>
      <c r="D478" s="292">
        <v>0.15640000000000001</v>
      </c>
      <c r="E478" s="293">
        <v>0.2046</v>
      </c>
    </row>
    <row r="479" spans="1:5" ht="16.149999999999999" customHeight="1" x14ac:dyDescent="0.25">
      <c r="A479" s="285" t="s">
        <v>579</v>
      </c>
      <c r="B479" s="289">
        <v>20.370139000000002</v>
      </c>
      <c r="C479" s="290">
        <v>1.2500000000000001E-2</v>
      </c>
      <c r="D479" s="290">
        <v>0.17100000000000001</v>
      </c>
      <c r="E479" s="294">
        <v>0.2107</v>
      </c>
    </row>
    <row r="480" spans="1:5" ht="16.149999999999999" customHeight="1" x14ac:dyDescent="0.25">
      <c r="A480" s="285" t="s">
        <v>580</v>
      </c>
      <c r="B480" s="286">
        <v>20.599737999999999</v>
      </c>
      <c r="C480" s="292">
        <v>1.12E-2</v>
      </c>
      <c r="D480" s="292">
        <v>0.1842</v>
      </c>
      <c r="E480" s="293">
        <v>0.21429999999999999</v>
      </c>
    </row>
    <row r="481" spans="1:5" ht="16.149999999999999" customHeight="1" x14ac:dyDescent="0.25">
      <c r="A481" s="285" t="s">
        <v>581</v>
      </c>
      <c r="B481" s="289">
        <v>20.819948</v>
      </c>
      <c r="C481" s="290">
        <v>1.06E-2</v>
      </c>
      <c r="D481" s="290">
        <v>0.1968</v>
      </c>
      <c r="E481" s="294">
        <v>0.21690000000000001</v>
      </c>
    </row>
    <row r="482" spans="1:5" ht="16.149999999999999" customHeight="1" x14ac:dyDescent="0.25">
      <c r="A482" s="285" t="s">
        <v>582</v>
      </c>
      <c r="B482" s="286">
        <v>21.088574000000001</v>
      </c>
      <c r="C482" s="292">
        <v>1.29E-2</v>
      </c>
      <c r="D482" s="292">
        <v>0.21229999999999999</v>
      </c>
      <c r="E482" s="293">
        <v>0.22370000000000001</v>
      </c>
    </row>
    <row r="483" spans="1:5" ht="16.149999999999999" customHeight="1" x14ac:dyDescent="0.25">
      <c r="A483" s="285" t="s">
        <v>583</v>
      </c>
      <c r="B483" s="289">
        <v>21.327739000000001</v>
      </c>
      <c r="C483" s="290">
        <v>1.1299999999999999E-2</v>
      </c>
      <c r="D483" s="290">
        <v>0.22600000000000001</v>
      </c>
      <c r="E483" s="294">
        <v>0.22600000000000001</v>
      </c>
    </row>
    <row r="484" spans="1:5" ht="16.149999999999999" customHeight="1" x14ac:dyDescent="0.25">
      <c r="A484" s="285" t="s">
        <v>584</v>
      </c>
      <c r="B484" s="286">
        <v>22.000346</v>
      </c>
      <c r="C484" s="292">
        <v>3.15E-2</v>
      </c>
      <c r="D484" s="292">
        <v>3.15E-2</v>
      </c>
      <c r="E484" s="293">
        <v>0.22500000000000001</v>
      </c>
    </row>
    <row r="485" spans="1:5" ht="16.149999999999999" customHeight="1" x14ac:dyDescent="0.25">
      <c r="A485" s="285" t="s">
        <v>585</v>
      </c>
      <c r="B485" s="289">
        <v>22.81129</v>
      </c>
      <c r="C485" s="290">
        <v>3.6799999999999999E-2</v>
      </c>
      <c r="D485" s="290">
        <v>6.9500000000000006E-2</v>
      </c>
      <c r="E485" s="294">
        <v>0.2301</v>
      </c>
    </row>
    <row r="486" spans="1:5" ht="16.149999999999999" customHeight="1" x14ac:dyDescent="0.25">
      <c r="A486" s="285" t="s">
        <v>586</v>
      </c>
      <c r="B486" s="286">
        <v>23.316527000000001</v>
      </c>
      <c r="C486" s="292">
        <v>2.2100000000000002E-2</v>
      </c>
      <c r="D486" s="292">
        <v>9.3200000000000005E-2</v>
      </c>
      <c r="E486" s="293">
        <v>0.2341</v>
      </c>
    </row>
    <row r="487" spans="1:5" ht="16.149999999999999" customHeight="1" x14ac:dyDescent="0.25">
      <c r="A487" s="285" t="s">
        <v>587</v>
      </c>
      <c r="B487" s="289">
        <v>23.870244</v>
      </c>
      <c r="C487" s="290">
        <v>2.3699999999999999E-2</v>
      </c>
      <c r="D487" s="290">
        <v>0.1192</v>
      </c>
      <c r="E487" s="294">
        <v>0.2394</v>
      </c>
    </row>
    <row r="488" spans="1:5" ht="16.149999999999999" customHeight="1" x14ac:dyDescent="0.25">
      <c r="A488" s="285" t="s">
        <v>588</v>
      </c>
      <c r="B488" s="286">
        <v>24.239934000000002</v>
      </c>
      <c r="C488" s="292">
        <v>1.54E-2</v>
      </c>
      <c r="D488" s="292">
        <v>0.13650000000000001</v>
      </c>
      <c r="E488" s="293">
        <v>0.23860000000000001</v>
      </c>
    </row>
    <row r="489" spans="1:5" ht="16.149999999999999" customHeight="1" x14ac:dyDescent="0.25">
      <c r="A489" s="285" t="s">
        <v>589</v>
      </c>
      <c r="B489" s="289">
        <v>24.45975</v>
      </c>
      <c r="C489" s="290">
        <v>8.9999999999999993E-3</v>
      </c>
      <c r="D489" s="290">
        <v>0.14680000000000001</v>
      </c>
      <c r="E489" s="294">
        <v>0.23080000000000001</v>
      </c>
    </row>
    <row r="490" spans="1:5" ht="16.149999999999999" customHeight="1" x14ac:dyDescent="0.25">
      <c r="A490" s="285" t="s">
        <v>590</v>
      </c>
      <c r="B490" s="286">
        <v>24.683335</v>
      </c>
      <c r="C490" s="292">
        <v>9.1000000000000004E-3</v>
      </c>
      <c r="D490" s="292">
        <v>0.1573</v>
      </c>
      <c r="E490" s="293">
        <v>0.22689999999999999</v>
      </c>
    </row>
    <row r="491" spans="1:5" ht="16.149999999999999" customHeight="1" x14ac:dyDescent="0.25">
      <c r="A491" s="285" t="s">
        <v>591</v>
      </c>
      <c r="B491" s="289">
        <v>24.924838000000001</v>
      </c>
      <c r="C491" s="290">
        <v>9.7000000000000003E-3</v>
      </c>
      <c r="D491" s="290">
        <v>0.1686</v>
      </c>
      <c r="E491" s="294">
        <v>0.2235</v>
      </c>
    </row>
    <row r="492" spans="1:5" ht="16.149999999999999" customHeight="1" x14ac:dyDescent="0.25">
      <c r="A492" s="285" t="s">
        <v>592</v>
      </c>
      <c r="B492" s="286">
        <v>25.196995999999999</v>
      </c>
      <c r="C492" s="292">
        <v>1.09E-2</v>
      </c>
      <c r="D492" s="292">
        <v>0.18140000000000001</v>
      </c>
      <c r="E492" s="293">
        <v>0.22309999999999999</v>
      </c>
    </row>
    <row r="493" spans="1:5" ht="16.149999999999999" customHeight="1" x14ac:dyDescent="0.25">
      <c r="A493" s="285" t="s">
        <v>593</v>
      </c>
      <c r="B493" s="289">
        <v>25.478529000000002</v>
      </c>
      <c r="C493" s="290">
        <v>1.11E-2</v>
      </c>
      <c r="D493" s="290">
        <v>0.1946</v>
      </c>
      <c r="E493" s="294">
        <v>0.22370000000000001</v>
      </c>
    </row>
    <row r="494" spans="1:5" ht="16.149999999999999" customHeight="1" x14ac:dyDescent="0.25">
      <c r="A494" s="285" t="s">
        <v>594</v>
      </c>
      <c r="B494" s="286">
        <v>25.762715</v>
      </c>
      <c r="C494" s="292">
        <v>1.11E-2</v>
      </c>
      <c r="D494" s="292">
        <v>0.2079</v>
      </c>
      <c r="E494" s="293">
        <v>0.22159999999999999</v>
      </c>
    </row>
    <row r="495" spans="1:5" ht="16.149999999999999" customHeight="1" x14ac:dyDescent="0.25">
      <c r="A495" s="285" t="s">
        <v>595</v>
      </c>
      <c r="B495" s="289">
        <v>26.146920999999999</v>
      </c>
      <c r="C495" s="290">
        <v>1.49E-2</v>
      </c>
      <c r="D495" s="290">
        <v>0.22589999999999999</v>
      </c>
      <c r="E495" s="294">
        <v>0.22589999999999999</v>
      </c>
    </row>
    <row r="496" spans="1:5" ht="16.149999999999999" customHeight="1" x14ac:dyDescent="0.25">
      <c r="A496" s="285" t="s">
        <v>596</v>
      </c>
      <c r="B496" s="286">
        <v>26.630424999999999</v>
      </c>
      <c r="C496" s="292">
        <v>1.84E-2</v>
      </c>
      <c r="D496" s="292">
        <v>1.84E-2</v>
      </c>
      <c r="E496" s="293">
        <v>0.2104</v>
      </c>
    </row>
    <row r="497" spans="1:5" ht="16.149999999999999" customHeight="1" x14ac:dyDescent="0.25">
      <c r="A497" s="285" t="s">
        <v>597</v>
      </c>
      <c r="B497" s="289">
        <v>27.569852000000001</v>
      </c>
      <c r="C497" s="290">
        <v>3.5200000000000002E-2</v>
      </c>
      <c r="D497" s="290">
        <v>5.4399999999999997E-2</v>
      </c>
      <c r="E497" s="294">
        <v>0.20860000000000001</v>
      </c>
    </row>
    <row r="498" spans="1:5" ht="16.149999999999999" customHeight="1" x14ac:dyDescent="0.25">
      <c r="A498" s="285" t="s">
        <v>598</v>
      </c>
      <c r="B498" s="286">
        <v>28.291858999999999</v>
      </c>
      <c r="C498" s="292">
        <v>2.6100000000000002E-2</v>
      </c>
      <c r="D498" s="292">
        <v>8.2000000000000003E-2</v>
      </c>
      <c r="E498" s="293">
        <v>0.21329999999999999</v>
      </c>
    </row>
    <row r="499" spans="1:5" ht="16.149999999999999" customHeight="1" x14ac:dyDescent="0.25">
      <c r="A499" s="285" t="s">
        <v>599</v>
      </c>
      <c r="B499" s="289">
        <v>28.924751000000001</v>
      </c>
      <c r="C499" s="290">
        <v>2.23E-2</v>
      </c>
      <c r="D499" s="290">
        <v>0.1062</v>
      </c>
      <c r="E499" s="294">
        <v>0.2117</v>
      </c>
    </row>
    <row r="500" spans="1:5" ht="16.149999999999999" customHeight="1" x14ac:dyDescent="0.25">
      <c r="A500" s="285" t="s">
        <v>600</v>
      </c>
      <c r="B500" s="286">
        <v>29.404093</v>
      </c>
      <c r="C500" s="292">
        <v>1.6500000000000001E-2</v>
      </c>
      <c r="D500" s="292">
        <v>0.1245</v>
      </c>
      <c r="E500" s="293">
        <v>0.21299999999999999</v>
      </c>
    </row>
    <row r="501" spans="1:5" ht="16.149999999999999" customHeight="1" x14ac:dyDescent="0.25">
      <c r="A501" s="285" t="s">
        <v>601</v>
      </c>
      <c r="B501" s="289">
        <v>29.759665999999999</v>
      </c>
      <c r="C501" s="290">
        <v>1.2E-2</v>
      </c>
      <c r="D501" s="290">
        <v>0.1381</v>
      </c>
      <c r="E501" s="294">
        <v>0.21659999999999999</v>
      </c>
    </row>
    <row r="502" spans="1:5" ht="16.149999999999999" customHeight="1" x14ac:dyDescent="0.25">
      <c r="A502" s="285" t="s">
        <v>602</v>
      </c>
      <c r="B502" s="286">
        <v>29.991510999999999</v>
      </c>
      <c r="C502" s="292">
        <v>7.7000000000000002E-3</v>
      </c>
      <c r="D502" s="292">
        <v>0.14699999999999999</v>
      </c>
      <c r="E502" s="293">
        <v>0.215</v>
      </c>
    </row>
    <row r="503" spans="1:5" ht="16.149999999999999" customHeight="1" x14ac:dyDescent="0.25">
      <c r="A503" s="285" t="s">
        <v>603</v>
      </c>
      <c r="B503" s="289">
        <v>30.182426</v>
      </c>
      <c r="C503" s="290">
        <v>6.3E-3</v>
      </c>
      <c r="D503" s="290">
        <v>0.15429999999999999</v>
      </c>
      <c r="E503" s="294">
        <v>0.2109</v>
      </c>
    </row>
    <row r="504" spans="1:5" ht="16.149999999999999" customHeight="1" x14ac:dyDescent="0.25">
      <c r="A504" s="285" t="s">
        <v>604</v>
      </c>
      <c r="B504" s="286">
        <v>30.436862999999999</v>
      </c>
      <c r="C504" s="292">
        <v>8.3999999999999995E-3</v>
      </c>
      <c r="D504" s="292">
        <v>0.16400000000000001</v>
      </c>
      <c r="E504" s="293">
        <v>0.2079</v>
      </c>
    </row>
    <row r="505" spans="1:5" ht="16.149999999999999" customHeight="1" x14ac:dyDescent="0.25">
      <c r="A505" s="285" t="s">
        <v>605</v>
      </c>
      <c r="B505" s="289">
        <v>30.707149000000001</v>
      </c>
      <c r="C505" s="290">
        <v>8.8000000000000005E-3</v>
      </c>
      <c r="D505" s="290">
        <v>0.1744</v>
      </c>
      <c r="E505" s="294">
        <v>0.20519999999999999</v>
      </c>
    </row>
    <row r="506" spans="1:5" ht="16.149999999999999" customHeight="1" x14ac:dyDescent="0.25">
      <c r="A506" s="285" t="s">
        <v>606</v>
      </c>
      <c r="B506" s="286">
        <v>30.950911000000001</v>
      </c>
      <c r="C506" s="292">
        <v>7.9000000000000008E-3</v>
      </c>
      <c r="D506" s="292">
        <v>0.1837</v>
      </c>
      <c r="E506" s="293">
        <v>0.20130000000000001</v>
      </c>
    </row>
    <row r="507" spans="1:5" ht="16.149999999999999" customHeight="1" x14ac:dyDescent="0.25">
      <c r="A507" s="285" t="s">
        <v>607</v>
      </c>
      <c r="B507" s="289">
        <v>31.237092000000001</v>
      </c>
      <c r="C507" s="290">
        <v>9.1999999999999998E-3</v>
      </c>
      <c r="D507" s="290">
        <v>0.1946</v>
      </c>
      <c r="E507" s="294">
        <v>0.1946</v>
      </c>
    </row>
    <row r="508" spans="1:5" ht="16.149999999999999" customHeight="1" x14ac:dyDescent="0.25">
      <c r="A508" s="285" t="s">
        <v>608</v>
      </c>
      <c r="B508" s="286">
        <v>32.022444</v>
      </c>
      <c r="C508" s="292">
        <v>2.5100000000000001E-2</v>
      </c>
      <c r="D508" s="292">
        <v>2.5100000000000001E-2</v>
      </c>
      <c r="E508" s="293">
        <v>0.2024</v>
      </c>
    </row>
    <row r="509" spans="1:5" ht="16.149999999999999" customHeight="1" x14ac:dyDescent="0.25">
      <c r="A509" s="285" t="s">
        <v>609</v>
      </c>
      <c r="B509" s="289">
        <v>33.307293999999999</v>
      </c>
      <c r="C509" s="290">
        <v>4.0099999999999997E-2</v>
      </c>
      <c r="D509" s="290">
        <v>6.6199999999999995E-2</v>
      </c>
      <c r="E509" s="294">
        <v>0.20810000000000001</v>
      </c>
    </row>
    <row r="510" spans="1:5" ht="16.149999999999999" customHeight="1" x14ac:dyDescent="0.25">
      <c r="A510" s="285" t="s">
        <v>610</v>
      </c>
      <c r="B510" s="286">
        <v>34.009386999999997</v>
      </c>
      <c r="C510" s="292">
        <v>2.1000000000000001E-2</v>
      </c>
      <c r="D510" s="292">
        <v>8.8700000000000001E-2</v>
      </c>
      <c r="E510" s="293">
        <v>0.20200000000000001</v>
      </c>
    </row>
    <row r="511" spans="1:5" ht="16.149999999999999" customHeight="1" x14ac:dyDescent="0.25">
      <c r="A511" s="285" t="s">
        <v>611</v>
      </c>
      <c r="B511" s="289">
        <v>34.681764000000001</v>
      </c>
      <c r="C511" s="290">
        <v>1.9699999999999999E-2</v>
      </c>
      <c r="D511" s="290">
        <v>0.11020000000000001</v>
      </c>
      <c r="E511" s="294">
        <v>0.19900000000000001</v>
      </c>
    </row>
    <row r="512" spans="1:5" ht="16.149999999999999" customHeight="1" x14ac:dyDescent="0.25">
      <c r="A512" s="285" t="s">
        <v>612</v>
      </c>
      <c r="B512" s="286">
        <v>35.220387000000002</v>
      </c>
      <c r="C512" s="292">
        <v>1.55E-2</v>
      </c>
      <c r="D512" s="292">
        <v>0.1275</v>
      </c>
      <c r="E512" s="293">
        <v>0.1978</v>
      </c>
    </row>
    <row r="513" spans="1:5" ht="16.149999999999999" customHeight="1" x14ac:dyDescent="0.25">
      <c r="A513" s="285" t="s">
        <v>613</v>
      </c>
      <c r="B513" s="289">
        <v>35.624158999999999</v>
      </c>
      <c r="C513" s="290">
        <v>1.14E-2</v>
      </c>
      <c r="D513" s="290">
        <v>0.1404</v>
      </c>
      <c r="E513" s="294">
        <v>0.19700000000000001</v>
      </c>
    </row>
    <row r="514" spans="1:5" ht="16.149999999999999" customHeight="1" x14ac:dyDescent="0.25">
      <c r="A514" s="285" t="s">
        <v>614</v>
      </c>
      <c r="B514" s="286">
        <v>36.162275999999999</v>
      </c>
      <c r="C514" s="292">
        <v>1.5100000000000001E-2</v>
      </c>
      <c r="D514" s="292">
        <v>0.15759999999999999</v>
      </c>
      <c r="E514" s="293">
        <v>0.20569999999999999</v>
      </c>
    </row>
    <row r="515" spans="1:5" ht="16.149999999999999" customHeight="1" x14ac:dyDescent="0.25">
      <c r="A515" s="285" t="s">
        <v>615</v>
      </c>
      <c r="B515" s="289">
        <v>36.561301</v>
      </c>
      <c r="C515" s="290">
        <v>1.0999999999999999E-2</v>
      </c>
      <c r="D515" s="290">
        <v>0.1704</v>
      </c>
      <c r="E515" s="294">
        <v>0.21129999999999999</v>
      </c>
    </row>
    <row r="516" spans="1:5" ht="16.149999999999999" customHeight="1" x14ac:dyDescent="0.25">
      <c r="A516" s="285" t="s">
        <v>616</v>
      </c>
      <c r="B516" s="286">
        <v>36.996614000000001</v>
      </c>
      <c r="C516" s="292">
        <v>1.1900000000000001E-2</v>
      </c>
      <c r="D516" s="292">
        <v>0.18429999999999999</v>
      </c>
      <c r="E516" s="293">
        <v>0.2155</v>
      </c>
    </row>
    <row r="517" spans="1:5" ht="16.149999999999999" customHeight="1" x14ac:dyDescent="0.25">
      <c r="A517" s="285" t="s">
        <v>617</v>
      </c>
      <c r="B517" s="289">
        <v>37.423437</v>
      </c>
      <c r="C517" s="290">
        <v>1.15E-2</v>
      </c>
      <c r="D517" s="290">
        <v>0.19800000000000001</v>
      </c>
      <c r="E517" s="294">
        <v>0.21870000000000001</v>
      </c>
    </row>
    <row r="518" spans="1:5" ht="16.149999999999999" customHeight="1" x14ac:dyDescent="0.25">
      <c r="A518" s="285" t="s">
        <v>618</v>
      </c>
      <c r="B518" s="286">
        <v>37.723984000000002</v>
      </c>
      <c r="C518" s="292">
        <v>8.0000000000000002E-3</v>
      </c>
      <c r="D518" s="292">
        <v>0.20760000000000001</v>
      </c>
      <c r="E518" s="293">
        <v>0.21879999999999999</v>
      </c>
    </row>
    <row r="519" spans="1:5" ht="16.149999999999999" customHeight="1" x14ac:dyDescent="0.25">
      <c r="A519" s="285" t="s">
        <v>619</v>
      </c>
      <c r="B519" s="289">
        <v>37.996510000000001</v>
      </c>
      <c r="C519" s="290">
        <v>7.1999999999999998E-3</v>
      </c>
      <c r="D519" s="290">
        <v>0.21629999999999999</v>
      </c>
      <c r="E519" s="294">
        <v>0.21629999999999999</v>
      </c>
    </row>
    <row r="520" spans="1:5" ht="16.149999999999999" customHeight="1" x14ac:dyDescent="0.25">
      <c r="A520" s="285" t="s">
        <v>620</v>
      </c>
      <c r="B520" s="286">
        <v>38.626125000000002</v>
      </c>
      <c r="C520" s="292">
        <v>1.6500000000000001E-2</v>
      </c>
      <c r="D520" s="292">
        <v>1.6500000000000001E-2</v>
      </c>
      <c r="E520" s="293">
        <v>0.20619999999999999</v>
      </c>
    </row>
    <row r="521" spans="1:5" ht="16.149999999999999" customHeight="1" x14ac:dyDescent="0.25">
      <c r="A521" s="285" t="s">
        <v>621</v>
      </c>
      <c r="B521" s="289">
        <v>39.831026000000001</v>
      </c>
      <c r="C521" s="290">
        <v>3.1099999999999999E-2</v>
      </c>
      <c r="D521" s="290">
        <v>4.82E-2</v>
      </c>
      <c r="E521" s="294">
        <v>0.1958</v>
      </c>
    </row>
    <row r="522" spans="1:5" ht="16.149999999999999" customHeight="1" x14ac:dyDescent="0.25">
      <c r="A522" s="285" t="s">
        <v>622</v>
      </c>
      <c r="B522" s="286">
        <v>40.450161999999999</v>
      </c>
      <c r="C522" s="292">
        <v>1.55E-2</v>
      </c>
      <c r="D522" s="292">
        <v>6.4500000000000002E-2</v>
      </c>
      <c r="E522" s="293">
        <v>0.1893</v>
      </c>
    </row>
    <row r="523" spans="1:5" ht="16.149999999999999" customHeight="1" x14ac:dyDescent="0.25">
      <c r="A523" s="285" t="s">
        <v>623</v>
      </c>
      <c r="B523" s="289">
        <v>41.107182999999999</v>
      </c>
      <c r="C523" s="290">
        <v>1.6199999999999999E-2</v>
      </c>
      <c r="D523" s="290">
        <v>8.1799999999999998E-2</v>
      </c>
      <c r="E523" s="294">
        <v>0.1852</v>
      </c>
    </row>
    <row r="524" spans="1:5" ht="16.149999999999999" customHeight="1" x14ac:dyDescent="0.25">
      <c r="A524" s="285" t="s">
        <v>624</v>
      </c>
      <c r="B524" s="286">
        <v>41.774354000000002</v>
      </c>
      <c r="C524" s="292">
        <v>1.6199999999999999E-2</v>
      </c>
      <c r="D524" s="292">
        <v>9.9400000000000002E-2</v>
      </c>
      <c r="E524" s="293">
        <v>0.186</v>
      </c>
    </row>
    <row r="525" spans="1:5" ht="16.149999999999999" customHeight="1" x14ac:dyDescent="0.25">
      <c r="A525" s="285" t="s">
        <v>625</v>
      </c>
      <c r="B525" s="289">
        <v>42.276918000000002</v>
      </c>
      <c r="C525" s="290">
        <v>1.2E-2</v>
      </c>
      <c r="D525" s="290">
        <v>0.11260000000000001</v>
      </c>
      <c r="E525" s="294">
        <v>0.1867</v>
      </c>
    </row>
    <row r="526" spans="1:5" ht="16.149999999999999" customHeight="1" x14ac:dyDescent="0.25">
      <c r="A526" s="285" t="s">
        <v>626</v>
      </c>
      <c r="B526" s="286">
        <v>42.630102000000001</v>
      </c>
      <c r="C526" s="292">
        <v>8.3000000000000001E-3</v>
      </c>
      <c r="D526" s="292">
        <v>0.12189999999999999</v>
      </c>
      <c r="E526" s="293">
        <v>0.17879999999999999</v>
      </c>
    </row>
    <row r="527" spans="1:5" ht="16.149999999999999" customHeight="1" x14ac:dyDescent="0.25">
      <c r="A527" s="285" t="s">
        <v>627</v>
      </c>
      <c r="B527" s="289">
        <v>43.119895999999997</v>
      </c>
      <c r="C527" s="290">
        <v>1.14E-2</v>
      </c>
      <c r="D527" s="290">
        <v>0.1348</v>
      </c>
      <c r="E527" s="294">
        <v>0.17929999999999999</v>
      </c>
    </row>
    <row r="528" spans="1:5" ht="16.149999999999999" customHeight="1" x14ac:dyDescent="0.25">
      <c r="A528" s="285" t="s">
        <v>628</v>
      </c>
      <c r="B528" s="286">
        <v>43.663193999999997</v>
      </c>
      <c r="C528" s="292">
        <v>1.26E-2</v>
      </c>
      <c r="D528" s="292">
        <v>0.14910000000000001</v>
      </c>
      <c r="E528" s="293">
        <v>0.18010000000000001</v>
      </c>
    </row>
    <row r="529" spans="1:5" ht="16.149999999999999" customHeight="1" x14ac:dyDescent="0.25">
      <c r="A529" s="285" t="s">
        <v>629</v>
      </c>
      <c r="B529" s="289">
        <v>44.084955000000001</v>
      </c>
      <c r="C529" s="290">
        <v>9.5999999999999992E-3</v>
      </c>
      <c r="D529" s="290">
        <v>0.16020000000000001</v>
      </c>
      <c r="E529" s="294">
        <v>0.17799999999999999</v>
      </c>
    </row>
    <row r="530" spans="1:5" ht="16.149999999999999" customHeight="1" x14ac:dyDescent="0.25">
      <c r="A530" s="285" t="s">
        <v>630</v>
      </c>
      <c r="B530" s="286">
        <v>44.443390999999998</v>
      </c>
      <c r="C530" s="292">
        <v>8.0999999999999996E-3</v>
      </c>
      <c r="D530" s="292">
        <v>0.1696</v>
      </c>
      <c r="E530" s="293">
        <v>0.17810000000000001</v>
      </c>
    </row>
    <row r="531" spans="1:5" ht="16.149999999999999" customHeight="1" x14ac:dyDescent="0.25">
      <c r="A531" s="285" t="s">
        <v>631</v>
      </c>
      <c r="B531" s="289">
        <v>44.715890000000002</v>
      </c>
      <c r="C531" s="290">
        <v>6.1000000000000004E-3</v>
      </c>
      <c r="D531" s="290">
        <v>0.17680000000000001</v>
      </c>
      <c r="E531" s="294">
        <v>0.17680000000000001</v>
      </c>
    </row>
    <row r="532" spans="1:5" ht="16.149999999999999" customHeight="1" x14ac:dyDescent="0.25">
      <c r="A532" s="285" t="s">
        <v>632</v>
      </c>
      <c r="B532" s="286">
        <v>45.517780999999999</v>
      </c>
      <c r="C532" s="292">
        <v>1.7899999999999999E-2</v>
      </c>
      <c r="D532" s="292">
        <v>1.7899999999999999E-2</v>
      </c>
      <c r="E532" s="293">
        <v>0.1784</v>
      </c>
    </row>
    <row r="533" spans="1:5" ht="16.149999999999999" customHeight="1" x14ac:dyDescent="0.25">
      <c r="A533" s="285" t="s">
        <v>633</v>
      </c>
      <c r="B533" s="289">
        <v>47.012822</v>
      </c>
      <c r="C533" s="290">
        <v>3.2800000000000003E-2</v>
      </c>
      <c r="D533" s="290">
        <v>5.1299999999999998E-2</v>
      </c>
      <c r="E533" s="294">
        <v>0.18029999999999999</v>
      </c>
    </row>
    <row r="534" spans="1:5" ht="16.149999999999999" customHeight="1" x14ac:dyDescent="0.25">
      <c r="A534" s="285" t="s">
        <v>634</v>
      </c>
      <c r="B534" s="286">
        <v>48.235883000000001</v>
      </c>
      <c r="C534" s="292">
        <v>2.5999999999999999E-2</v>
      </c>
      <c r="D534" s="292">
        <v>7.8700000000000006E-2</v>
      </c>
      <c r="E534" s="293">
        <v>0.19239999999999999</v>
      </c>
    </row>
    <row r="535" spans="1:5" ht="16.149999999999999" customHeight="1" x14ac:dyDescent="0.25">
      <c r="A535" s="285" t="s">
        <v>635</v>
      </c>
      <c r="B535" s="289">
        <v>49.636812999999997</v>
      </c>
      <c r="C535" s="290">
        <v>2.9000000000000001E-2</v>
      </c>
      <c r="D535" s="290">
        <v>0.11</v>
      </c>
      <c r="E535" s="294">
        <v>0.2074</v>
      </c>
    </row>
    <row r="536" spans="1:5" ht="16.149999999999999" customHeight="1" x14ac:dyDescent="0.25">
      <c r="A536" s="285" t="s">
        <v>636</v>
      </c>
      <c r="B536" s="286">
        <v>50.412447999999998</v>
      </c>
      <c r="C536" s="292">
        <v>1.5599999999999999E-2</v>
      </c>
      <c r="D536" s="292">
        <v>0.1273</v>
      </c>
      <c r="E536" s="293">
        <v>0.20669999999999999</v>
      </c>
    </row>
    <row r="537" spans="1:5" ht="16.149999999999999" customHeight="1" x14ac:dyDescent="0.25">
      <c r="A537" s="285" t="s">
        <v>637</v>
      </c>
      <c r="B537" s="289">
        <v>51.027993000000002</v>
      </c>
      <c r="C537" s="290">
        <v>1.2200000000000001E-2</v>
      </c>
      <c r="D537" s="290">
        <v>0.1411</v>
      </c>
      <c r="E537" s="294">
        <v>0.2069</v>
      </c>
    </row>
    <row r="538" spans="1:5" ht="16.149999999999999" customHeight="1" x14ac:dyDescent="0.25">
      <c r="A538" s="285" t="s">
        <v>638</v>
      </c>
      <c r="B538" s="286">
        <v>51.271971000000001</v>
      </c>
      <c r="C538" s="292">
        <v>4.7000000000000002E-3</v>
      </c>
      <c r="D538" s="292">
        <v>0.14660000000000001</v>
      </c>
      <c r="E538" s="293">
        <v>0.20269999999999999</v>
      </c>
    </row>
    <row r="539" spans="1:5" ht="16.149999999999999" customHeight="1" x14ac:dyDescent="0.25">
      <c r="A539" s="285" t="s">
        <v>639</v>
      </c>
      <c r="B539" s="289">
        <v>51.288608000000004</v>
      </c>
      <c r="C539" s="290">
        <v>2.9999999999999997E-4</v>
      </c>
      <c r="D539" s="290">
        <v>0.1469</v>
      </c>
      <c r="E539" s="294">
        <v>0.18940000000000001</v>
      </c>
    </row>
    <row r="540" spans="1:5" ht="16.149999999999999" customHeight="1" x14ac:dyDescent="0.25">
      <c r="A540" s="285" t="s">
        <v>640</v>
      </c>
      <c r="B540" s="286">
        <v>51.437351999999997</v>
      </c>
      <c r="C540" s="292">
        <v>2.8999999999999998E-3</v>
      </c>
      <c r="D540" s="292">
        <v>0.15029999999999999</v>
      </c>
      <c r="E540" s="293">
        <v>0.17799999999999999</v>
      </c>
    </row>
    <row r="541" spans="1:5" ht="16.149999999999999" customHeight="1" x14ac:dyDescent="0.25">
      <c r="A541" s="285" t="s">
        <v>641</v>
      </c>
      <c r="B541" s="289">
        <v>51.620887000000003</v>
      </c>
      <c r="C541" s="290">
        <v>3.5000000000000001E-3</v>
      </c>
      <c r="D541" s="290">
        <v>0.15440000000000001</v>
      </c>
      <c r="E541" s="294">
        <v>0.1709</v>
      </c>
    </row>
    <row r="542" spans="1:5" ht="16.149999999999999" customHeight="1" x14ac:dyDescent="0.25">
      <c r="A542" s="285" t="s">
        <v>642</v>
      </c>
      <c r="B542" s="286">
        <v>51.712471000000001</v>
      </c>
      <c r="C542" s="292">
        <v>1.6999999999999999E-3</v>
      </c>
      <c r="D542" s="292">
        <v>0.15640000000000001</v>
      </c>
      <c r="E542" s="293">
        <v>0.16350000000000001</v>
      </c>
    </row>
    <row r="543" spans="1:5" ht="16.149999999999999" customHeight="1" x14ac:dyDescent="0.25">
      <c r="A543" s="285" t="s">
        <v>643</v>
      </c>
      <c r="B543" s="289">
        <v>52.184814000000003</v>
      </c>
      <c r="C543" s="290">
        <v>9.1000000000000004E-3</v>
      </c>
      <c r="D543" s="290">
        <v>0.16700000000000001</v>
      </c>
      <c r="E543" s="294">
        <v>0.16700000000000001</v>
      </c>
    </row>
    <row r="544" spans="1:5" ht="16.149999999999999" customHeight="1" x14ac:dyDescent="0.25">
      <c r="A544" s="285" t="s">
        <v>644</v>
      </c>
      <c r="B544" s="286">
        <v>53.337612</v>
      </c>
      <c r="C544" s="292">
        <v>2.2091E-2</v>
      </c>
      <c r="D544" s="292">
        <v>2.2091E-2</v>
      </c>
      <c r="E544" s="293">
        <v>0.17180699999999999</v>
      </c>
    </row>
    <row r="545" spans="1:5" ht="16.149999999999999" customHeight="1" x14ac:dyDescent="0.25">
      <c r="A545" s="285" t="s">
        <v>645</v>
      </c>
      <c r="B545" s="289">
        <v>54.243440999999997</v>
      </c>
      <c r="C545" s="290">
        <v>1.6983000000000002E-2</v>
      </c>
      <c r="D545" s="290">
        <v>3.9448999999999998E-2</v>
      </c>
      <c r="E545" s="294">
        <v>0.153811</v>
      </c>
    </row>
    <row r="546" spans="1:5" ht="16.149999999999999" customHeight="1" x14ac:dyDescent="0.25">
      <c r="A546" s="285" t="s">
        <v>646</v>
      </c>
      <c r="B546" s="286">
        <v>54.752218999999997</v>
      </c>
      <c r="C546" s="292">
        <v>9.3799999999999994E-3</v>
      </c>
      <c r="D546" s="292">
        <v>4.9197999999999999E-2</v>
      </c>
      <c r="E546" s="293">
        <v>0.1351</v>
      </c>
    </row>
    <row r="547" spans="1:5" ht="16.149999999999999" customHeight="1" x14ac:dyDescent="0.25">
      <c r="A547" s="285" t="s">
        <v>647</v>
      </c>
      <c r="B547" s="289">
        <v>55.181370000000001</v>
      </c>
      <c r="C547" s="290">
        <v>7.8379999999999995E-3</v>
      </c>
      <c r="D547" s="290">
        <v>5.7422000000000001E-2</v>
      </c>
      <c r="E547" s="294">
        <v>0.111705</v>
      </c>
    </row>
    <row r="548" spans="1:5" ht="16.149999999999999" customHeight="1" x14ac:dyDescent="0.25">
      <c r="A548" s="285" t="s">
        <v>648</v>
      </c>
      <c r="B548" s="286">
        <v>55.445425</v>
      </c>
      <c r="C548" s="292">
        <v>4.7850000000000002E-3</v>
      </c>
      <c r="D548" s="292">
        <v>6.2482000000000003E-2</v>
      </c>
      <c r="E548" s="293">
        <v>9.9844000000000002E-2</v>
      </c>
    </row>
    <row r="549" spans="1:5" ht="16.149999999999999" customHeight="1" x14ac:dyDescent="0.25">
      <c r="A549" s="285" t="s">
        <v>649</v>
      </c>
      <c r="B549" s="289">
        <v>55.600332999999999</v>
      </c>
      <c r="C549" s="290">
        <v>2.794E-3</v>
      </c>
      <c r="D549" s="290">
        <v>6.5449999999999994E-2</v>
      </c>
      <c r="E549" s="294">
        <v>8.9606000000000005E-2</v>
      </c>
    </row>
    <row r="550" spans="1:5" ht="16.149999999999999" customHeight="1" x14ac:dyDescent="0.25">
      <c r="A550" s="285" t="s">
        <v>650</v>
      </c>
      <c r="B550" s="286">
        <v>55.773815999999997</v>
      </c>
      <c r="C550" s="292">
        <v>3.1199999999999999E-3</v>
      </c>
      <c r="D550" s="292">
        <v>6.8775000000000003E-2</v>
      </c>
      <c r="E550" s="293">
        <v>8.7813000000000002E-2</v>
      </c>
    </row>
    <row r="551" spans="1:5" ht="16.149999999999999" customHeight="1" x14ac:dyDescent="0.25">
      <c r="A551" s="285" t="s">
        <v>651</v>
      </c>
      <c r="B551" s="289">
        <v>56.049959999999999</v>
      </c>
      <c r="C551" s="290">
        <v>4.9509999999999997E-3</v>
      </c>
      <c r="D551" s="290">
        <v>7.4066000000000007E-2</v>
      </c>
      <c r="E551" s="294">
        <v>9.2835000000000001E-2</v>
      </c>
    </row>
    <row r="552" spans="1:5" ht="16.149999999999999" customHeight="1" x14ac:dyDescent="0.25">
      <c r="A552" s="285" t="s">
        <v>652</v>
      </c>
      <c r="B552" s="286">
        <v>56.235393000000002</v>
      </c>
      <c r="C552" s="292">
        <v>3.3080000000000002E-3</v>
      </c>
      <c r="D552" s="292">
        <v>7.7619999999999995E-2</v>
      </c>
      <c r="E552" s="293">
        <v>9.3286999999999995E-2</v>
      </c>
    </row>
    <row r="553" spans="1:5" ht="16.149999999999999" customHeight="1" x14ac:dyDescent="0.25">
      <c r="A553" s="285" t="s">
        <v>653</v>
      </c>
      <c r="B553" s="289">
        <v>56.432015999999997</v>
      </c>
      <c r="C553" s="290">
        <v>3.496E-3</v>
      </c>
      <c r="D553" s="290">
        <v>8.1388000000000002E-2</v>
      </c>
      <c r="E553" s="294">
        <v>9.3202999999999994E-2</v>
      </c>
    </row>
    <row r="554" spans="1:5" ht="16.149999999999999" customHeight="1" x14ac:dyDescent="0.25">
      <c r="A554" s="285" t="s">
        <v>654</v>
      </c>
      <c r="B554" s="286">
        <v>56.702244999999998</v>
      </c>
      <c r="C554" s="292">
        <v>4.7889999999999999E-3</v>
      </c>
      <c r="D554" s="292">
        <v>8.6566000000000004E-2</v>
      </c>
      <c r="E554" s="293">
        <v>9.6499000000000001E-2</v>
      </c>
    </row>
    <row r="555" spans="1:5" ht="16.149999999999999" customHeight="1" x14ac:dyDescent="0.25">
      <c r="A555" s="285" t="s">
        <v>655</v>
      </c>
      <c r="B555" s="289">
        <v>57.002358000000001</v>
      </c>
      <c r="C555" s="290">
        <v>5.293E-3</v>
      </c>
      <c r="D555" s="290">
        <v>9.2316999999999996E-2</v>
      </c>
      <c r="E555" s="294">
        <v>9.2316999999999996E-2</v>
      </c>
    </row>
    <row r="556" spans="1:5" ht="16.149999999999999" customHeight="1" x14ac:dyDescent="0.25">
      <c r="A556" s="285" t="s">
        <v>656</v>
      </c>
      <c r="B556" s="286">
        <v>57.737287000000002</v>
      </c>
      <c r="C556" s="292">
        <v>1.2893E-2</v>
      </c>
      <c r="D556" s="292">
        <v>1.2893E-2</v>
      </c>
      <c r="E556" s="293">
        <v>8.2487000000000005E-2</v>
      </c>
    </row>
    <row r="557" spans="1:5" ht="16.149999999999999" customHeight="1" x14ac:dyDescent="0.25">
      <c r="A557" s="285" t="s">
        <v>657</v>
      </c>
      <c r="B557" s="289">
        <v>59.066428999999999</v>
      </c>
      <c r="C557" s="290">
        <v>2.3021E-2</v>
      </c>
      <c r="D557" s="290">
        <v>3.6209999999999999E-2</v>
      </c>
      <c r="E557" s="294">
        <v>8.8914000000000007E-2</v>
      </c>
    </row>
    <row r="558" spans="1:5" ht="16.149999999999999" customHeight="1" x14ac:dyDescent="0.25">
      <c r="A558" s="285" t="s">
        <v>658</v>
      </c>
      <c r="B558" s="286">
        <v>60.076974</v>
      </c>
      <c r="C558" s="292">
        <v>1.7108999999999999E-2</v>
      </c>
      <c r="D558" s="292">
        <v>5.3938E-2</v>
      </c>
      <c r="E558" s="293">
        <v>9.7252000000000005E-2</v>
      </c>
    </row>
    <row r="559" spans="1:5" ht="16.149999999999999" customHeight="1" x14ac:dyDescent="0.25">
      <c r="A559" s="285" t="s">
        <v>659</v>
      </c>
      <c r="B559" s="289">
        <v>60.675414000000004</v>
      </c>
      <c r="C559" s="290">
        <v>9.9609999999999994E-3</v>
      </c>
      <c r="D559" s="290">
        <v>6.4436999999999994E-2</v>
      </c>
      <c r="E559" s="294">
        <v>9.9562999999999999E-2</v>
      </c>
    </row>
    <row r="560" spans="1:5" ht="16.149999999999999" customHeight="1" x14ac:dyDescent="0.25">
      <c r="A560" s="285" t="s">
        <v>660</v>
      </c>
      <c r="B560" s="286">
        <v>60.991703000000001</v>
      </c>
      <c r="C560" s="292">
        <v>5.2129999999999998E-3</v>
      </c>
      <c r="D560" s="292">
        <v>6.9986000000000007E-2</v>
      </c>
      <c r="E560" s="293">
        <v>0.10003099999999999</v>
      </c>
    </row>
    <row r="561" spans="1:5" ht="16.149999999999999" customHeight="1" x14ac:dyDescent="0.25">
      <c r="A561" s="285" t="s">
        <v>661</v>
      </c>
      <c r="B561" s="289">
        <v>60.979886</v>
      </c>
      <c r="C561" s="290">
        <v>-1.94E-4</v>
      </c>
      <c r="D561" s="290">
        <v>6.9778000000000007E-2</v>
      </c>
      <c r="E561" s="294">
        <v>9.6754000000000007E-2</v>
      </c>
    </row>
    <row r="562" spans="1:5" ht="16.149999999999999" customHeight="1" x14ac:dyDescent="0.25">
      <c r="A562" s="285" t="s">
        <v>662</v>
      </c>
      <c r="B562" s="286">
        <v>60.956197000000003</v>
      </c>
      <c r="C562" s="292">
        <v>-3.88E-4</v>
      </c>
      <c r="D562" s="292">
        <v>6.9362999999999994E-2</v>
      </c>
      <c r="E562" s="293">
        <v>9.2918000000000001E-2</v>
      </c>
    </row>
    <row r="563" spans="1:5" ht="16.149999999999999" customHeight="1" x14ac:dyDescent="0.25">
      <c r="A563" s="285" t="s">
        <v>663</v>
      </c>
      <c r="B563" s="289">
        <v>61.148598</v>
      </c>
      <c r="C563" s="290">
        <v>3.156E-3</v>
      </c>
      <c r="D563" s="290">
        <v>7.2737999999999997E-2</v>
      </c>
      <c r="E563" s="294">
        <v>9.0966000000000005E-2</v>
      </c>
    </row>
    <row r="564" spans="1:5" ht="16.149999999999999" customHeight="1" x14ac:dyDescent="0.25">
      <c r="A564" s="285" t="s">
        <v>664</v>
      </c>
      <c r="B564" s="286">
        <v>61.409072999999999</v>
      </c>
      <c r="C564" s="292">
        <v>4.2599999999999999E-3</v>
      </c>
      <c r="D564" s="292">
        <v>7.7308000000000002E-2</v>
      </c>
      <c r="E564" s="293">
        <v>9.1999999999999998E-2</v>
      </c>
    </row>
    <row r="565" spans="1:5" ht="16.149999999999999" customHeight="1" x14ac:dyDescent="0.25">
      <c r="A565" s="285" t="s">
        <v>665</v>
      </c>
      <c r="B565" s="289">
        <v>61.503048999999997</v>
      </c>
      <c r="C565" s="290">
        <v>1.5299999999999999E-3</v>
      </c>
      <c r="D565" s="290">
        <v>7.8955999999999998E-2</v>
      </c>
      <c r="E565" s="294">
        <v>8.9860999999999996E-2</v>
      </c>
    </row>
    <row r="566" spans="1:5" ht="16.149999999999999" customHeight="1" x14ac:dyDescent="0.25">
      <c r="A566" s="285" t="s">
        <v>666</v>
      </c>
      <c r="B566" s="286">
        <v>61.705027000000001</v>
      </c>
      <c r="C566" s="292">
        <v>3.284E-3</v>
      </c>
      <c r="D566" s="292">
        <v>8.2500000000000004E-2</v>
      </c>
      <c r="E566" s="293">
        <v>8.8229000000000002E-2</v>
      </c>
    </row>
    <row r="567" spans="1:5" ht="16.149999999999999" customHeight="1" x14ac:dyDescent="0.25">
      <c r="A567" s="285" t="s">
        <v>667</v>
      </c>
      <c r="B567" s="289">
        <v>61.989027</v>
      </c>
      <c r="C567" s="290">
        <v>4.6030000000000003E-3</v>
      </c>
      <c r="D567" s="290">
        <v>8.7482000000000004E-2</v>
      </c>
      <c r="E567" s="294">
        <v>8.7482000000000004E-2</v>
      </c>
    </row>
    <row r="568" spans="1:5" ht="16.149999999999999" customHeight="1" x14ac:dyDescent="0.25">
      <c r="A568" s="285" t="s">
        <v>668</v>
      </c>
      <c r="B568" s="286">
        <v>62.640434999999997</v>
      </c>
      <c r="C568" s="292">
        <v>1.0508E-2</v>
      </c>
      <c r="D568" s="292">
        <v>1.0508E-2</v>
      </c>
      <c r="E568" s="293">
        <v>8.4921999999999997E-2</v>
      </c>
    </row>
    <row r="569" spans="1:5" ht="16.149999999999999" customHeight="1" x14ac:dyDescent="0.25">
      <c r="A569" s="285" t="s">
        <v>669</v>
      </c>
      <c r="B569" s="289">
        <v>63.826157000000002</v>
      </c>
      <c r="C569" s="290">
        <v>1.8929000000000001E-2</v>
      </c>
      <c r="D569" s="290">
        <v>2.9635999999999999E-2</v>
      </c>
      <c r="E569" s="294">
        <v>8.0583000000000002E-2</v>
      </c>
    </row>
    <row r="570" spans="1:5" ht="16.149999999999999" customHeight="1" x14ac:dyDescent="0.25">
      <c r="A570" s="285" t="s">
        <v>670</v>
      </c>
      <c r="B570" s="286">
        <v>64.771566000000007</v>
      </c>
      <c r="C570" s="292">
        <v>1.4812000000000001E-2</v>
      </c>
      <c r="D570" s="292">
        <v>4.4887999999999997E-2</v>
      </c>
      <c r="E570" s="293">
        <v>7.8143000000000004E-2</v>
      </c>
    </row>
    <row r="571" spans="1:5" ht="16.149999999999999" customHeight="1" x14ac:dyDescent="0.25">
      <c r="A571" s="285" t="s">
        <v>671</v>
      </c>
      <c r="B571" s="289">
        <v>65.514843999999997</v>
      </c>
      <c r="C571" s="290">
        <v>1.1475000000000001E-2</v>
      </c>
      <c r="D571" s="290">
        <v>5.6877999999999998E-2</v>
      </c>
      <c r="E571" s="294">
        <v>7.9758999999999997E-2</v>
      </c>
    </row>
    <row r="572" spans="1:5" ht="16.149999999999999" customHeight="1" x14ac:dyDescent="0.25">
      <c r="A572" s="285" t="s">
        <v>672</v>
      </c>
      <c r="B572" s="286">
        <v>65.788951999999995</v>
      </c>
      <c r="C572" s="292">
        <v>4.1840000000000002E-3</v>
      </c>
      <c r="D572" s="292">
        <v>6.13E-2</v>
      </c>
      <c r="E572" s="293">
        <v>7.8654000000000002E-2</v>
      </c>
    </row>
    <row r="573" spans="1:5" ht="16.149999999999999" customHeight="1" x14ac:dyDescent="0.25">
      <c r="A573" s="285" t="s">
        <v>673</v>
      </c>
      <c r="B573" s="289">
        <v>65.815465000000003</v>
      </c>
      <c r="C573" s="290">
        <v>4.0299999999999998E-4</v>
      </c>
      <c r="D573" s="290">
        <v>6.1727999999999998E-2</v>
      </c>
      <c r="E573" s="294">
        <v>7.9297999999999993E-2</v>
      </c>
    </row>
    <row r="574" spans="1:5" ht="16.149999999999999" customHeight="1" x14ac:dyDescent="0.25">
      <c r="A574" s="285" t="s">
        <v>674</v>
      </c>
      <c r="B574" s="286">
        <v>65.887257000000005</v>
      </c>
      <c r="C574" s="292">
        <v>1.091E-3</v>
      </c>
      <c r="D574" s="292">
        <v>6.2885999999999997E-2</v>
      </c>
      <c r="E574" s="293">
        <v>8.0894999999999995E-2</v>
      </c>
    </row>
    <row r="575" spans="1:5" ht="16.149999999999999" customHeight="1" x14ac:dyDescent="0.25">
      <c r="A575" s="285" t="s">
        <v>675</v>
      </c>
      <c r="B575" s="289">
        <v>66.058976000000001</v>
      </c>
      <c r="C575" s="290">
        <v>2.6059999999999998E-3</v>
      </c>
      <c r="D575" s="290">
        <v>6.5656000000000006E-2</v>
      </c>
      <c r="E575" s="294">
        <v>8.0301999999999998E-2</v>
      </c>
    </row>
    <row r="576" spans="1:5" ht="16.149999999999999" customHeight="1" x14ac:dyDescent="0.25">
      <c r="A576" s="285" t="s">
        <v>676</v>
      </c>
      <c r="B576" s="286">
        <v>66.304084000000003</v>
      </c>
      <c r="C576" s="292">
        <v>3.7100000000000002E-3</v>
      </c>
      <c r="D576" s="292">
        <v>6.9610000000000005E-2</v>
      </c>
      <c r="E576" s="293">
        <v>7.9712000000000005E-2</v>
      </c>
    </row>
    <row r="577" spans="1:5" ht="16.149999999999999" customHeight="1" x14ac:dyDescent="0.25">
      <c r="A577" s="285" t="s">
        <v>677</v>
      </c>
      <c r="B577" s="289">
        <v>66.426913999999996</v>
      </c>
      <c r="C577" s="290">
        <v>1.853E-3</v>
      </c>
      <c r="D577" s="290">
        <v>7.1591000000000002E-2</v>
      </c>
      <c r="E577" s="294">
        <v>8.0059000000000005E-2</v>
      </c>
    </row>
    <row r="578" spans="1:5" ht="16.149999999999999" customHeight="1" x14ac:dyDescent="0.25">
      <c r="A578" s="285" t="s">
        <v>678</v>
      </c>
      <c r="B578" s="286">
        <v>66.504552000000004</v>
      </c>
      <c r="C578" s="292">
        <v>1.1689999999999999E-3</v>
      </c>
      <c r="D578" s="292">
        <v>7.2844000000000006E-2</v>
      </c>
      <c r="E578" s="293">
        <v>7.7782000000000004E-2</v>
      </c>
    </row>
    <row r="579" spans="1:5" ht="16.149999999999999" customHeight="1" x14ac:dyDescent="0.25">
      <c r="A579" s="285" t="s">
        <v>679</v>
      </c>
      <c r="B579" s="289">
        <v>66.728927999999996</v>
      </c>
      <c r="C579" s="290">
        <v>3.3739999999999998E-3</v>
      </c>
      <c r="D579" s="290">
        <v>7.6464000000000004E-2</v>
      </c>
      <c r="E579" s="294">
        <v>7.6464000000000004E-2</v>
      </c>
    </row>
    <row r="580" spans="1:5" ht="16.149999999999999" customHeight="1" x14ac:dyDescent="0.25">
      <c r="A580" s="285" t="s">
        <v>680</v>
      </c>
      <c r="B580" s="286">
        <v>67.260015999999993</v>
      </c>
      <c r="C580" s="292">
        <v>7.9590000000000008E-3</v>
      </c>
      <c r="D580" s="292">
        <v>7.9590000000000008E-3</v>
      </c>
      <c r="E580" s="293">
        <v>7.3747999999999994E-2</v>
      </c>
    </row>
    <row r="581" spans="1:5" ht="16.149999999999999" customHeight="1" x14ac:dyDescent="0.25">
      <c r="A581" s="285" t="s">
        <v>681</v>
      </c>
      <c r="B581" s="289">
        <v>68.105198999999999</v>
      </c>
      <c r="C581" s="290">
        <v>1.2566000000000001E-2</v>
      </c>
      <c r="D581" s="290">
        <v>2.0625000000000001E-2</v>
      </c>
      <c r="E581" s="294">
        <v>6.7042000000000004E-2</v>
      </c>
    </row>
    <row r="582" spans="1:5" ht="16.149999999999999" customHeight="1" x14ac:dyDescent="0.25">
      <c r="A582" s="285" t="s">
        <v>682</v>
      </c>
      <c r="B582" s="286">
        <v>68.587605999999994</v>
      </c>
      <c r="C582" s="292">
        <v>7.0829999999999999E-3</v>
      </c>
      <c r="D582" s="292">
        <v>2.7854E-2</v>
      </c>
      <c r="E582" s="293">
        <v>5.8915000000000002E-2</v>
      </c>
    </row>
    <row r="583" spans="1:5" ht="16.149999999999999" customHeight="1" x14ac:dyDescent="0.25">
      <c r="A583" s="285" t="s">
        <v>683</v>
      </c>
      <c r="B583" s="289">
        <v>69.215179000000006</v>
      </c>
      <c r="C583" s="290">
        <v>9.1500000000000001E-3</v>
      </c>
      <c r="D583" s="290">
        <v>3.7259E-2</v>
      </c>
      <c r="E583" s="294">
        <v>5.6481000000000003E-2</v>
      </c>
    </row>
    <row r="584" spans="1:5" ht="16.149999999999999" customHeight="1" x14ac:dyDescent="0.25">
      <c r="A584" s="285" t="s">
        <v>684</v>
      </c>
      <c r="B584" s="286">
        <v>69.629614000000004</v>
      </c>
      <c r="C584" s="292">
        <v>5.9880000000000003E-3</v>
      </c>
      <c r="D584" s="292">
        <v>4.3470000000000002E-2</v>
      </c>
      <c r="E584" s="293">
        <v>5.8379E-2</v>
      </c>
    </row>
    <row r="585" spans="1:5" ht="16.149999999999999" customHeight="1" x14ac:dyDescent="0.25">
      <c r="A585" s="285" t="s">
        <v>685</v>
      </c>
      <c r="B585" s="289">
        <v>69.928205000000005</v>
      </c>
      <c r="C585" s="290">
        <v>4.2880000000000001E-3</v>
      </c>
      <c r="D585" s="290">
        <v>4.7944000000000001E-2</v>
      </c>
      <c r="E585" s="294">
        <v>6.2489000000000003E-2</v>
      </c>
    </row>
    <row r="586" spans="1:5" ht="16.149999999999999" customHeight="1" x14ac:dyDescent="0.25">
      <c r="A586" s="285" t="s">
        <v>686</v>
      </c>
      <c r="B586" s="286">
        <v>69.944001</v>
      </c>
      <c r="C586" s="292">
        <v>2.2599999999999999E-4</v>
      </c>
      <c r="D586" s="292">
        <v>4.8181000000000002E-2</v>
      </c>
      <c r="E586" s="293">
        <v>6.1571000000000001E-2</v>
      </c>
    </row>
    <row r="587" spans="1:5" ht="16.149999999999999" customHeight="1" x14ac:dyDescent="0.25">
      <c r="A587" s="285" t="s">
        <v>687</v>
      </c>
      <c r="B587" s="289">
        <v>70.010013000000001</v>
      </c>
      <c r="C587" s="290">
        <v>9.4399999999999996E-4</v>
      </c>
      <c r="D587" s="290">
        <v>4.9169999999999998E-2</v>
      </c>
      <c r="E587" s="294">
        <v>5.9811000000000003E-2</v>
      </c>
    </row>
    <row r="588" spans="1:5" ht="16.149999999999999" customHeight="1" x14ac:dyDescent="0.25">
      <c r="A588" s="285" t="s">
        <v>688</v>
      </c>
      <c r="B588" s="286">
        <v>70.262203</v>
      </c>
      <c r="C588" s="292">
        <v>3.6020000000000002E-3</v>
      </c>
      <c r="D588" s="292">
        <v>5.2949999999999997E-2</v>
      </c>
      <c r="E588" s="293">
        <v>5.9695999999999999E-2</v>
      </c>
    </row>
    <row r="589" spans="1:5" ht="16.149999999999999" customHeight="1" x14ac:dyDescent="0.25">
      <c r="A589" s="285" t="s">
        <v>689</v>
      </c>
      <c r="B589" s="289">
        <v>70.655052999999995</v>
      </c>
      <c r="C589" s="290">
        <v>5.5909999999999996E-3</v>
      </c>
      <c r="D589" s="290">
        <v>5.8837E-2</v>
      </c>
      <c r="E589" s="294">
        <v>6.3650999999999999E-2</v>
      </c>
    </row>
    <row r="590" spans="1:5" ht="16.149999999999999" customHeight="1" x14ac:dyDescent="0.25">
      <c r="A590" s="285" t="s">
        <v>690</v>
      </c>
      <c r="B590" s="286">
        <v>71.204922999999994</v>
      </c>
      <c r="C590" s="292">
        <v>7.7819999999999999E-3</v>
      </c>
      <c r="D590" s="292">
        <v>6.7076999999999998E-2</v>
      </c>
      <c r="E590" s="293">
        <v>7.0677000000000004E-2</v>
      </c>
    </row>
    <row r="591" spans="1:5" ht="16.149999999999999" customHeight="1" x14ac:dyDescent="0.25">
      <c r="A591" s="285" t="s">
        <v>691</v>
      </c>
      <c r="B591" s="289">
        <v>71.395131000000006</v>
      </c>
      <c r="C591" s="290">
        <v>2.6710000000000002E-3</v>
      </c>
      <c r="D591" s="290">
        <v>6.9928000000000004E-2</v>
      </c>
      <c r="E591" s="294">
        <v>6.9928000000000004E-2</v>
      </c>
    </row>
    <row r="592" spans="1:5" ht="16.149999999999999" customHeight="1" x14ac:dyDescent="0.25">
      <c r="A592" s="285" t="s">
        <v>692</v>
      </c>
      <c r="B592" s="286">
        <v>72.233408999999995</v>
      </c>
      <c r="C592" s="292">
        <v>1.1741E-2</v>
      </c>
      <c r="D592" s="292">
        <v>1.1741E-2</v>
      </c>
      <c r="E592" s="293">
        <v>7.3942999999999995E-2</v>
      </c>
    </row>
    <row r="593" spans="1:5" ht="16.149999999999999" customHeight="1" x14ac:dyDescent="0.25">
      <c r="A593" s="285" t="s">
        <v>693</v>
      </c>
      <c r="B593" s="289">
        <v>73.035578999999998</v>
      </c>
      <c r="C593" s="290">
        <v>1.1105E-2</v>
      </c>
      <c r="D593" s="290">
        <v>2.2977000000000001E-2</v>
      </c>
      <c r="E593" s="294">
        <v>7.2394E-2</v>
      </c>
    </row>
    <row r="594" spans="1:5" ht="16.149999999999999" customHeight="1" x14ac:dyDescent="0.25">
      <c r="A594" s="285" t="s">
        <v>694</v>
      </c>
      <c r="B594" s="286">
        <v>73.800353000000001</v>
      </c>
      <c r="C594" s="292">
        <v>1.0470999999999999E-2</v>
      </c>
      <c r="D594" s="292">
        <v>3.3688999999999997E-2</v>
      </c>
      <c r="E594" s="293">
        <v>7.6000999999999999E-2</v>
      </c>
    </row>
    <row r="595" spans="1:5" ht="16.149999999999999" customHeight="1" x14ac:dyDescent="0.25">
      <c r="A595" s="285" t="s">
        <v>695</v>
      </c>
      <c r="B595" s="289">
        <v>74.647281000000007</v>
      </c>
      <c r="C595" s="290">
        <v>1.1476E-2</v>
      </c>
      <c r="D595" s="290">
        <v>4.5551000000000001E-2</v>
      </c>
      <c r="E595" s="294">
        <v>7.8480999999999995E-2</v>
      </c>
    </row>
    <row r="596" spans="1:5" ht="16.149999999999999" customHeight="1" x14ac:dyDescent="0.25">
      <c r="A596" s="285" t="s">
        <v>696</v>
      </c>
      <c r="B596" s="286">
        <v>75.012961000000004</v>
      </c>
      <c r="C596" s="292">
        <v>4.8989999999999997E-3</v>
      </c>
      <c r="D596" s="292">
        <v>5.0673000000000003E-2</v>
      </c>
      <c r="E596" s="293">
        <v>7.7313999999999994E-2</v>
      </c>
    </row>
    <row r="597" spans="1:5" ht="16.149999999999999" customHeight="1" x14ac:dyDescent="0.25">
      <c r="A597" s="285" t="s">
        <v>697</v>
      </c>
      <c r="B597" s="289">
        <v>74.971948999999995</v>
      </c>
      <c r="C597" s="290">
        <v>-5.4699999999999996E-4</v>
      </c>
      <c r="D597" s="290">
        <v>5.0098999999999998E-2</v>
      </c>
      <c r="E597" s="294">
        <v>7.2126999999999997E-2</v>
      </c>
    </row>
    <row r="598" spans="1:5" ht="16.149999999999999" customHeight="1" x14ac:dyDescent="0.25">
      <c r="A598" s="285" t="s">
        <v>698</v>
      </c>
      <c r="B598" s="286">
        <v>74.864650999999995</v>
      </c>
      <c r="C598" s="292">
        <v>-1.431E-3</v>
      </c>
      <c r="D598" s="292">
        <v>4.8596E-2</v>
      </c>
      <c r="E598" s="293">
        <v>7.0350999999999997E-2</v>
      </c>
    </row>
    <row r="599" spans="1:5" ht="16.149999999999999" customHeight="1" x14ac:dyDescent="0.25">
      <c r="A599" s="285" t="s">
        <v>699</v>
      </c>
      <c r="B599" s="289">
        <v>75.095915000000005</v>
      </c>
      <c r="C599" s="290">
        <v>3.0890000000000002E-3</v>
      </c>
      <c r="D599" s="290">
        <v>5.1834999999999999E-2</v>
      </c>
      <c r="E599" s="294">
        <v>7.2645000000000001E-2</v>
      </c>
    </row>
    <row r="600" spans="1:5" ht="16.149999999999999" customHeight="1" x14ac:dyDescent="0.25">
      <c r="A600" s="285" t="s">
        <v>700</v>
      </c>
      <c r="B600" s="286">
        <v>75.261218999999997</v>
      </c>
      <c r="C600" s="292">
        <v>2.2009999999999998E-3</v>
      </c>
      <c r="D600" s="292">
        <v>5.4150999999999998E-2</v>
      </c>
      <c r="E600" s="293">
        <v>7.1148000000000003E-2</v>
      </c>
    </row>
    <row r="601" spans="1:5" ht="16.149999999999999" customHeight="1" x14ac:dyDescent="0.25">
      <c r="A601" s="285" t="s">
        <v>701</v>
      </c>
      <c r="B601" s="289">
        <v>75.306582000000006</v>
      </c>
      <c r="C601" s="290">
        <v>6.0300000000000002E-4</v>
      </c>
      <c r="D601" s="290">
        <v>5.4786000000000001E-2</v>
      </c>
      <c r="E601" s="294">
        <v>6.5834000000000004E-2</v>
      </c>
    </row>
    <row r="602" spans="1:5" ht="16.149999999999999" customHeight="1" x14ac:dyDescent="0.25">
      <c r="A602" s="285" t="s">
        <v>702</v>
      </c>
      <c r="B602" s="286">
        <v>75.568888999999999</v>
      </c>
      <c r="C602" s="292">
        <v>3.483E-3</v>
      </c>
      <c r="D602" s="292">
        <v>5.8459999999999998E-2</v>
      </c>
      <c r="E602" s="293">
        <v>6.1287000000000001E-2</v>
      </c>
    </row>
    <row r="603" spans="1:5" ht="16.149999999999999" customHeight="1" x14ac:dyDescent="0.25">
      <c r="A603" s="285" t="s">
        <v>703</v>
      </c>
      <c r="B603" s="289">
        <v>76.029129999999995</v>
      </c>
      <c r="C603" s="290">
        <v>6.0899999999999999E-3</v>
      </c>
      <c r="D603" s="290">
        <v>6.4906000000000005E-2</v>
      </c>
      <c r="E603" s="294">
        <v>6.4906000000000005E-2</v>
      </c>
    </row>
    <row r="604" spans="1:5" ht="16.149999999999999" customHeight="1" x14ac:dyDescent="0.25">
      <c r="A604" s="285" t="s">
        <v>704</v>
      </c>
      <c r="B604" s="286">
        <v>76.702883999999997</v>
      </c>
      <c r="C604" s="292">
        <v>8.8620000000000001E-3</v>
      </c>
      <c r="D604" s="292">
        <v>8.8620000000000001E-3</v>
      </c>
      <c r="E604" s="293">
        <v>6.1874999999999999E-2</v>
      </c>
    </row>
    <row r="605" spans="1:5" ht="16.149999999999999" customHeight="1" x14ac:dyDescent="0.25">
      <c r="A605" s="285" t="s">
        <v>705</v>
      </c>
      <c r="B605" s="289">
        <v>77.622878999999998</v>
      </c>
      <c r="C605" s="290">
        <v>1.1993999999999999E-2</v>
      </c>
      <c r="D605" s="290">
        <v>2.0962000000000001E-2</v>
      </c>
      <c r="E605" s="294">
        <v>6.2809000000000004E-2</v>
      </c>
    </row>
    <row r="606" spans="1:5" ht="16.149999999999999" customHeight="1" x14ac:dyDescent="0.25">
      <c r="A606" s="285" t="s">
        <v>706</v>
      </c>
      <c r="B606" s="286">
        <v>78.38691</v>
      </c>
      <c r="C606" s="292">
        <v>9.8429999999999993E-3</v>
      </c>
      <c r="D606" s="292">
        <v>3.1012000000000001E-2</v>
      </c>
      <c r="E606" s="293">
        <v>6.2148000000000002E-2</v>
      </c>
    </row>
    <row r="607" spans="1:5" ht="16.149999999999999" customHeight="1" x14ac:dyDescent="0.25">
      <c r="A607" s="285" t="s">
        <v>707</v>
      </c>
      <c r="B607" s="289">
        <v>78.744445999999996</v>
      </c>
      <c r="C607" s="290">
        <v>4.561E-3</v>
      </c>
      <c r="D607" s="290">
        <v>3.5714000000000003E-2</v>
      </c>
      <c r="E607" s="294">
        <v>5.4886999999999998E-2</v>
      </c>
    </row>
    <row r="608" spans="1:5" ht="16.149999999999999" customHeight="1" x14ac:dyDescent="0.25">
      <c r="A608" s="285" t="s">
        <v>708</v>
      </c>
      <c r="B608" s="286">
        <v>79.044334000000006</v>
      </c>
      <c r="C608" s="292">
        <v>3.8080000000000002E-3</v>
      </c>
      <c r="D608" s="292">
        <v>3.9659E-2</v>
      </c>
      <c r="E608" s="293">
        <v>5.3741999999999998E-2</v>
      </c>
    </row>
    <row r="609" spans="1:5" ht="16.149999999999999" customHeight="1" x14ac:dyDescent="0.25">
      <c r="A609" s="285" t="s">
        <v>709</v>
      </c>
      <c r="B609" s="289">
        <v>79.521332999999998</v>
      </c>
      <c r="C609" s="290">
        <v>6.0350000000000004E-3</v>
      </c>
      <c r="D609" s="290">
        <v>4.5932000000000001E-2</v>
      </c>
      <c r="E609" s="294">
        <v>6.0680999999999999E-2</v>
      </c>
    </row>
    <row r="610" spans="1:5" ht="16.149999999999999" customHeight="1" x14ac:dyDescent="0.25">
      <c r="A610" s="285" t="s">
        <v>710</v>
      </c>
      <c r="B610" s="286">
        <v>79.496753999999996</v>
      </c>
      <c r="C610" s="292">
        <v>-3.0899999999999998E-4</v>
      </c>
      <c r="D610" s="292">
        <v>4.5608999999999997E-2</v>
      </c>
      <c r="E610" s="293">
        <v>6.1872999999999997E-2</v>
      </c>
    </row>
    <row r="611" spans="1:5" ht="16.149999999999999" customHeight="1" x14ac:dyDescent="0.25">
      <c r="A611" s="285" t="s">
        <v>711</v>
      </c>
      <c r="B611" s="289">
        <v>79.520737999999994</v>
      </c>
      <c r="C611" s="290">
        <v>3.0200000000000002E-4</v>
      </c>
      <c r="D611" s="290">
        <v>4.5925000000000001E-2</v>
      </c>
      <c r="E611" s="294">
        <v>5.8922000000000002E-2</v>
      </c>
    </row>
    <row r="612" spans="1:5" ht="16.149999999999999" customHeight="1" x14ac:dyDescent="0.25">
      <c r="A612" s="285" t="s">
        <v>712</v>
      </c>
      <c r="B612" s="286">
        <v>79.756304</v>
      </c>
      <c r="C612" s="292">
        <v>2.9619999999999998E-3</v>
      </c>
      <c r="D612" s="292">
        <v>4.9022999999999997E-2</v>
      </c>
      <c r="E612" s="293">
        <v>5.9726000000000001E-2</v>
      </c>
    </row>
    <row r="613" spans="1:5" ht="16.149999999999999" customHeight="1" x14ac:dyDescent="0.25">
      <c r="A613" s="285" t="s">
        <v>713</v>
      </c>
      <c r="B613" s="289">
        <v>79.748372000000003</v>
      </c>
      <c r="C613" s="290">
        <v>-9.8999999999999994E-5</v>
      </c>
      <c r="D613" s="290">
        <v>4.8918999999999997E-2</v>
      </c>
      <c r="E613" s="294">
        <v>5.8983000000000001E-2</v>
      </c>
    </row>
    <row r="614" spans="1:5" ht="16.149999999999999" customHeight="1" x14ac:dyDescent="0.25">
      <c r="A614" s="285" t="s">
        <v>714</v>
      </c>
      <c r="B614" s="286">
        <v>79.96987</v>
      </c>
      <c r="C614" s="292">
        <v>2.777E-3</v>
      </c>
      <c r="D614" s="292">
        <v>5.1832000000000003E-2</v>
      </c>
      <c r="E614" s="293">
        <v>5.8237999999999998E-2</v>
      </c>
    </row>
    <row r="615" spans="1:5" ht="16.149999999999999" customHeight="1" x14ac:dyDescent="0.25">
      <c r="A615" s="285" t="s">
        <v>715</v>
      </c>
      <c r="B615" s="289">
        <v>80.208849000000001</v>
      </c>
      <c r="C615" s="290">
        <v>2.9880000000000002E-3</v>
      </c>
      <c r="D615" s="290">
        <v>5.4975000000000003E-2</v>
      </c>
      <c r="E615" s="294">
        <v>5.4975000000000003E-2</v>
      </c>
    </row>
    <row r="616" spans="1:5" ht="16.149999999999999" customHeight="1" x14ac:dyDescent="0.25">
      <c r="A616" s="285" t="s">
        <v>716</v>
      </c>
      <c r="B616" s="286">
        <v>80.868219999999994</v>
      </c>
      <c r="C616" s="292">
        <v>8.2209999999999991E-3</v>
      </c>
      <c r="D616" s="292">
        <v>8.2209999999999991E-3</v>
      </c>
      <c r="E616" s="293">
        <v>5.4304999999999999E-2</v>
      </c>
    </row>
    <row r="617" spans="1:5" ht="16.149999999999999" customHeight="1" x14ac:dyDescent="0.25">
      <c r="A617" s="285" t="s">
        <v>717</v>
      </c>
      <c r="B617" s="289">
        <v>81.695069000000004</v>
      </c>
      <c r="C617" s="290">
        <v>1.0225E-2</v>
      </c>
      <c r="D617" s="290">
        <v>1.8529E-2</v>
      </c>
      <c r="E617" s="294">
        <v>5.2461000000000001E-2</v>
      </c>
    </row>
    <row r="618" spans="1:5" ht="16.149999999999999" customHeight="1" x14ac:dyDescent="0.25">
      <c r="A618" s="285" t="s">
        <v>718</v>
      </c>
      <c r="B618" s="286">
        <v>82.326988999999998</v>
      </c>
      <c r="C618" s="292">
        <v>7.7349999999999997E-3</v>
      </c>
      <c r="D618" s="292">
        <v>2.6408000000000001E-2</v>
      </c>
      <c r="E618" s="293">
        <v>5.0264999999999997E-2</v>
      </c>
    </row>
    <row r="619" spans="1:5" ht="16.149999999999999" customHeight="1" x14ac:dyDescent="0.25">
      <c r="A619" s="285" t="s">
        <v>719</v>
      </c>
      <c r="B619" s="289">
        <v>82.688151000000005</v>
      </c>
      <c r="C619" s="290">
        <v>4.3870000000000003E-3</v>
      </c>
      <c r="D619" s="290">
        <v>3.0911000000000001E-2</v>
      </c>
      <c r="E619" s="294">
        <v>5.0082000000000002E-2</v>
      </c>
    </row>
    <row r="620" spans="1:5" ht="16.149999999999999" customHeight="1" x14ac:dyDescent="0.25">
      <c r="A620" s="285" t="s">
        <v>720</v>
      </c>
      <c r="B620" s="286">
        <v>83.025396000000001</v>
      </c>
      <c r="C620" s="292">
        <v>4.0790000000000002E-3</v>
      </c>
      <c r="D620" s="292">
        <v>3.5115E-2</v>
      </c>
      <c r="E620" s="293">
        <v>5.0365E-2</v>
      </c>
    </row>
    <row r="621" spans="1:5" ht="16.149999999999999" customHeight="1" x14ac:dyDescent="0.25">
      <c r="A621" s="285" t="s">
        <v>721</v>
      </c>
      <c r="B621" s="289">
        <v>83.358311999999998</v>
      </c>
      <c r="C621" s="290">
        <v>4.0099999999999997E-3</v>
      </c>
      <c r="D621" s="290">
        <v>3.9266000000000002E-2</v>
      </c>
      <c r="E621" s="294">
        <v>4.8251000000000002E-2</v>
      </c>
    </row>
    <row r="622" spans="1:5" ht="16.149999999999999" customHeight="1" x14ac:dyDescent="0.25">
      <c r="A622" s="285" t="s">
        <v>722</v>
      </c>
      <c r="B622" s="286">
        <v>83.398880000000005</v>
      </c>
      <c r="C622" s="292">
        <v>4.8700000000000002E-4</v>
      </c>
      <c r="D622" s="292">
        <v>3.9772000000000002E-2</v>
      </c>
      <c r="E622" s="293">
        <v>4.9084999999999997E-2</v>
      </c>
    </row>
    <row r="623" spans="1:5" ht="16.149999999999999" customHeight="1" x14ac:dyDescent="0.25">
      <c r="A623" s="285" t="s">
        <v>723</v>
      </c>
      <c r="B623" s="289">
        <v>83.400163000000006</v>
      </c>
      <c r="C623" s="290">
        <v>1.5E-5</v>
      </c>
      <c r="D623" s="290">
        <v>3.9787999999999997E-2</v>
      </c>
      <c r="E623" s="294">
        <v>4.8785000000000002E-2</v>
      </c>
    </row>
    <row r="624" spans="1:5" ht="16.149999999999999" customHeight="1" x14ac:dyDescent="0.25">
      <c r="A624" s="285" t="s">
        <v>724</v>
      </c>
      <c r="B624" s="286">
        <v>83.756957999999997</v>
      </c>
      <c r="C624" s="292">
        <v>4.2779999999999997E-3</v>
      </c>
      <c r="D624" s="292">
        <v>4.4235999999999998E-2</v>
      </c>
      <c r="E624" s="293">
        <v>5.0160999999999997E-2</v>
      </c>
    </row>
    <row r="625" spans="1:5" ht="16.149999999999999" customHeight="1" x14ac:dyDescent="0.25">
      <c r="A625" s="285" t="s">
        <v>725</v>
      </c>
      <c r="B625" s="289">
        <v>83.949667000000005</v>
      </c>
      <c r="C625" s="290">
        <v>2.3010000000000001E-3</v>
      </c>
      <c r="D625" s="290">
        <v>4.6637999999999999E-2</v>
      </c>
      <c r="E625" s="294">
        <v>5.2682E-2</v>
      </c>
    </row>
    <row r="626" spans="1:5" ht="16.149999999999999" customHeight="1" x14ac:dyDescent="0.25">
      <c r="A626" s="285" t="s">
        <v>726</v>
      </c>
      <c r="B626" s="286">
        <v>84.045631</v>
      </c>
      <c r="C626" s="292">
        <v>1.1429999999999999E-3</v>
      </c>
      <c r="D626" s="292">
        <v>4.7835000000000003E-2</v>
      </c>
      <c r="E626" s="293">
        <v>5.0965999999999997E-2</v>
      </c>
    </row>
    <row r="627" spans="1:5" ht="16.149999999999999" customHeight="1" x14ac:dyDescent="0.25">
      <c r="A627" s="285" t="s">
        <v>727</v>
      </c>
      <c r="B627" s="289">
        <v>84.102909999999994</v>
      </c>
      <c r="C627" s="290">
        <v>6.8199999999999999E-4</v>
      </c>
      <c r="D627" s="290">
        <v>4.8549000000000002E-2</v>
      </c>
      <c r="E627" s="294">
        <v>4.8549000000000002E-2</v>
      </c>
    </row>
    <row r="628" spans="1:5" ht="16.149999999999999" customHeight="1" x14ac:dyDescent="0.25">
      <c r="A628" s="285" t="s">
        <v>728</v>
      </c>
      <c r="B628" s="286">
        <v>84.558338000000006</v>
      </c>
      <c r="C628" s="292">
        <v>5.4149999999999997E-3</v>
      </c>
      <c r="D628" s="292">
        <v>5.4149999999999997E-3</v>
      </c>
      <c r="E628" s="293">
        <v>4.5630999999999998E-2</v>
      </c>
    </row>
    <row r="629" spans="1:5" ht="16.149999999999999" customHeight="1" x14ac:dyDescent="0.25">
      <c r="A629" s="285" t="s">
        <v>729</v>
      </c>
      <c r="B629" s="289">
        <v>85.114485999999999</v>
      </c>
      <c r="C629" s="290">
        <v>6.5770000000000004E-3</v>
      </c>
      <c r="D629" s="290">
        <v>1.2028E-2</v>
      </c>
      <c r="E629" s="294">
        <v>4.1855999999999997E-2</v>
      </c>
    </row>
    <row r="630" spans="1:5" ht="16.149999999999999" customHeight="1" x14ac:dyDescent="0.25">
      <c r="A630" s="285" t="s">
        <v>730</v>
      </c>
      <c r="B630" s="286">
        <v>85.712281000000004</v>
      </c>
      <c r="C630" s="292">
        <v>7.0229999999999997E-3</v>
      </c>
      <c r="D630" s="292">
        <v>1.9136E-2</v>
      </c>
      <c r="E630" s="293">
        <v>4.1119999999999997E-2</v>
      </c>
    </row>
    <row r="631" spans="1:5" ht="16.149999999999999" customHeight="1" x14ac:dyDescent="0.25">
      <c r="A631" s="285" t="s">
        <v>731</v>
      </c>
      <c r="B631" s="289">
        <v>86.096074000000002</v>
      </c>
      <c r="C631" s="290">
        <v>4.4780000000000002E-3</v>
      </c>
      <c r="D631" s="290">
        <v>2.3699000000000001E-2</v>
      </c>
      <c r="E631" s="294">
        <v>4.1214000000000001E-2</v>
      </c>
    </row>
    <row r="632" spans="1:5" ht="16.149999999999999" customHeight="1" x14ac:dyDescent="0.25">
      <c r="A632" s="285" t="s">
        <v>732</v>
      </c>
      <c r="B632" s="286">
        <v>86.378316999999996</v>
      </c>
      <c r="C632" s="292">
        <v>3.2780000000000001E-3</v>
      </c>
      <c r="D632" s="292">
        <v>2.7054999999999999E-2</v>
      </c>
      <c r="E632" s="293">
        <v>4.0384000000000003E-2</v>
      </c>
    </row>
    <row r="633" spans="1:5" ht="16.149999999999999" customHeight="1" x14ac:dyDescent="0.25">
      <c r="A633" s="285" t="s">
        <v>733</v>
      </c>
      <c r="B633" s="289">
        <v>86.641169000000005</v>
      </c>
      <c r="C633" s="290">
        <v>3.0430000000000001E-3</v>
      </c>
      <c r="D633" s="290">
        <v>3.0179999999999998E-2</v>
      </c>
      <c r="E633" s="294">
        <v>3.9382E-2</v>
      </c>
    </row>
    <row r="634" spans="1:5" ht="16.149999999999999" customHeight="1" x14ac:dyDescent="0.25">
      <c r="A634" s="285" t="s">
        <v>734</v>
      </c>
      <c r="B634" s="286">
        <v>86.999092000000005</v>
      </c>
      <c r="C634" s="292">
        <v>4.1310000000000001E-3</v>
      </c>
      <c r="D634" s="292">
        <v>3.4436000000000001E-2</v>
      </c>
      <c r="E634" s="293">
        <v>4.3168999999999999E-2</v>
      </c>
    </row>
    <row r="635" spans="1:5" ht="16.149999999999999" customHeight="1" x14ac:dyDescent="0.25">
      <c r="A635" s="285" t="s">
        <v>735</v>
      </c>
      <c r="B635" s="289">
        <v>87.340434999999999</v>
      </c>
      <c r="C635" s="290">
        <v>3.9240000000000004E-3</v>
      </c>
      <c r="D635" s="290">
        <v>3.8495000000000001E-2</v>
      </c>
      <c r="E635" s="294">
        <v>4.7245000000000002E-2</v>
      </c>
    </row>
    <row r="636" spans="1:5" ht="16.149999999999999" customHeight="1" x14ac:dyDescent="0.25">
      <c r="A636" s="285" t="s">
        <v>736</v>
      </c>
      <c r="B636" s="286">
        <v>87.590395999999998</v>
      </c>
      <c r="C636" s="292">
        <v>2.862E-3</v>
      </c>
      <c r="D636" s="292">
        <v>4.1466999999999997E-2</v>
      </c>
      <c r="E636" s="293">
        <v>4.5768999999999997E-2</v>
      </c>
    </row>
    <row r="637" spans="1:5" ht="16.149999999999999" customHeight="1" x14ac:dyDescent="0.25">
      <c r="A637" s="285" t="s">
        <v>737</v>
      </c>
      <c r="B637" s="289">
        <v>87.463740000000001</v>
      </c>
      <c r="C637" s="290">
        <v>-1.446E-3</v>
      </c>
      <c r="D637" s="290">
        <v>3.9961000000000003E-2</v>
      </c>
      <c r="E637" s="294">
        <v>4.1859E-2</v>
      </c>
    </row>
    <row r="638" spans="1:5" ht="16.149999999999999" customHeight="1" x14ac:dyDescent="0.25">
      <c r="A638" s="285" t="s">
        <v>738</v>
      </c>
      <c r="B638" s="286">
        <v>87.671014999999997</v>
      </c>
      <c r="C638" s="292">
        <v>2.3700000000000001E-3</v>
      </c>
      <c r="D638" s="292">
        <v>4.2424999999999997E-2</v>
      </c>
      <c r="E638" s="293">
        <v>4.3136000000000001E-2</v>
      </c>
    </row>
    <row r="639" spans="1:5" ht="16.149999999999999" customHeight="1" x14ac:dyDescent="0.25">
      <c r="A639" s="285" t="s">
        <v>739</v>
      </c>
      <c r="B639" s="289">
        <v>87.868962999999994</v>
      </c>
      <c r="C639" s="290">
        <v>2.258E-3</v>
      </c>
      <c r="D639" s="290">
        <v>4.4778999999999999E-2</v>
      </c>
      <c r="E639" s="294">
        <v>4.4778999999999999E-2</v>
      </c>
    </row>
    <row r="640" spans="1:5" ht="16.149999999999999" customHeight="1" x14ac:dyDescent="0.25">
      <c r="A640" s="285" t="s">
        <v>740</v>
      </c>
      <c r="B640" s="286">
        <v>88.542518000000001</v>
      </c>
      <c r="C640" s="292">
        <v>7.6649999999999999E-3</v>
      </c>
      <c r="D640" s="292">
        <v>7.6649999999999999E-3</v>
      </c>
      <c r="E640" s="293">
        <v>4.7118E-2</v>
      </c>
    </row>
    <row r="641" spans="1:5" ht="16.149999999999999" customHeight="1" x14ac:dyDescent="0.25">
      <c r="A641" s="285" t="s">
        <v>741</v>
      </c>
      <c r="B641" s="289">
        <v>89.580246000000002</v>
      </c>
      <c r="C641" s="290">
        <v>1.172E-2</v>
      </c>
      <c r="D641" s="290">
        <v>1.9474999999999999E-2</v>
      </c>
      <c r="E641" s="294">
        <v>5.2468000000000001E-2</v>
      </c>
    </row>
    <row r="642" spans="1:5" ht="16.149999999999999" customHeight="1" x14ac:dyDescent="0.25">
      <c r="A642" s="285" t="s">
        <v>742</v>
      </c>
      <c r="B642" s="286">
        <v>90.666846000000007</v>
      </c>
      <c r="C642" s="292">
        <v>1.213E-2</v>
      </c>
      <c r="D642" s="292">
        <v>3.1842000000000002E-2</v>
      </c>
      <c r="E642" s="293">
        <v>5.7805000000000002E-2</v>
      </c>
    </row>
    <row r="643" spans="1:5" ht="16.149999999999999" customHeight="1" x14ac:dyDescent="0.25">
      <c r="A643" s="285" t="s">
        <v>743</v>
      </c>
      <c r="B643" s="289">
        <v>91.482534000000001</v>
      </c>
      <c r="C643" s="290">
        <v>8.9969999999999998E-3</v>
      </c>
      <c r="D643" s="290">
        <v>4.1125000000000002E-2</v>
      </c>
      <c r="E643" s="294">
        <v>6.2562999999999994E-2</v>
      </c>
    </row>
    <row r="644" spans="1:5" ht="16.149999999999999" customHeight="1" x14ac:dyDescent="0.25">
      <c r="A644" s="285" t="s">
        <v>744</v>
      </c>
      <c r="B644" s="286">
        <v>91.756606000000005</v>
      </c>
      <c r="C644" s="292">
        <v>2.996E-3</v>
      </c>
      <c r="D644" s="292">
        <v>4.4243999999999999E-2</v>
      </c>
      <c r="E644" s="293">
        <v>6.2264E-2</v>
      </c>
    </row>
    <row r="645" spans="1:5" ht="16.149999999999999" customHeight="1" x14ac:dyDescent="0.25">
      <c r="A645" s="285" t="s">
        <v>745</v>
      </c>
      <c r="B645" s="289">
        <v>91.868938999999997</v>
      </c>
      <c r="C645" s="290">
        <v>1.224E-3</v>
      </c>
      <c r="D645" s="290">
        <v>4.5522E-2</v>
      </c>
      <c r="E645" s="294">
        <v>6.0338000000000003E-2</v>
      </c>
    </row>
    <row r="646" spans="1:5" ht="16.149999999999999" customHeight="1" x14ac:dyDescent="0.25">
      <c r="A646" s="285" t="s">
        <v>746</v>
      </c>
      <c r="B646" s="286">
        <v>92.020483999999996</v>
      </c>
      <c r="C646" s="292">
        <v>1.65E-3</v>
      </c>
      <c r="D646" s="292">
        <v>4.7246999999999997E-2</v>
      </c>
      <c r="E646" s="293">
        <v>5.7717999999999998E-2</v>
      </c>
    </row>
    <row r="647" spans="1:5" ht="16.149999999999999" customHeight="1" x14ac:dyDescent="0.25">
      <c r="A647" s="285" t="s">
        <v>747</v>
      </c>
      <c r="B647" s="289">
        <v>91.897647000000006</v>
      </c>
      <c r="C647" s="290">
        <v>-1.335E-3</v>
      </c>
      <c r="D647" s="290">
        <v>4.5849000000000001E-2</v>
      </c>
      <c r="E647" s="294">
        <v>5.2178000000000002E-2</v>
      </c>
    </row>
    <row r="648" spans="1:5" ht="16.149999999999999" customHeight="1" x14ac:dyDescent="0.25">
      <c r="A648" s="285" t="s">
        <v>748</v>
      </c>
      <c r="B648" s="286">
        <v>91.974297000000007</v>
      </c>
      <c r="C648" s="292">
        <v>8.34E-4</v>
      </c>
      <c r="D648" s="292">
        <v>4.6720999999999999E-2</v>
      </c>
      <c r="E648" s="293">
        <v>5.0049999999999997E-2</v>
      </c>
    </row>
    <row r="649" spans="1:5" ht="16.149999999999999" customHeight="1" x14ac:dyDescent="0.25">
      <c r="A649" s="285" t="s">
        <v>749</v>
      </c>
      <c r="B649" s="289">
        <v>91.979755999999995</v>
      </c>
      <c r="C649" s="290">
        <v>5.8999999999999998E-5</v>
      </c>
      <c r="D649" s="290">
        <v>4.6782999999999998E-2</v>
      </c>
      <c r="E649" s="294">
        <v>5.1632999999999998E-2</v>
      </c>
    </row>
    <row r="650" spans="1:5" ht="16.149999999999999" customHeight="1" x14ac:dyDescent="0.25">
      <c r="A650" s="285" t="s">
        <v>750</v>
      </c>
      <c r="B650" s="286">
        <v>92.415835999999999</v>
      </c>
      <c r="C650" s="292">
        <v>4.7410000000000004E-3</v>
      </c>
      <c r="D650" s="292">
        <v>5.1746E-2</v>
      </c>
      <c r="E650" s="293">
        <v>5.4121000000000002E-2</v>
      </c>
    </row>
    <row r="651" spans="1:5" ht="16.149999999999999" customHeight="1" x14ac:dyDescent="0.25">
      <c r="A651" s="285" t="s">
        <v>751</v>
      </c>
      <c r="B651" s="289">
        <v>92.872276999999997</v>
      </c>
      <c r="C651" s="290">
        <v>4.9389999999999998E-3</v>
      </c>
      <c r="D651" s="290">
        <v>5.6940999999999999E-2</v>
      </c>
      <c r="E651" s="294">
        <v>5.6940999999999999E-2</v>
      </c>
    </row>
    <row r="652" spans="1:5" ht="16.149999999999999" customHeight="1" x14ac:dyDescent="0.25">
      <c r="A652" s="285" t="s">
        <v>752</v>
      </c>
      <c r="B652" s="286">
        <v>93.852452999999997</v>
      </c>
      <c r="C652" s="292">
        <v>1.0553999999999999E-2</v>
      </c>
      <c r="D652" s="292">
        <v>1.0553999999999999E-2</v>
      </c>
      <c r="E652" s="293">
        <v>5.9970000000000002E-2</v>
      </c>
    </row>
    <row r="653" spans="1:5" ht="16.149999999999999" customHeight="1" x14ac:dyDescent="0.25">
      <c r="A653" s="285" t="s">
        <v>753</v>
      </c>
      <c r="B653" s="289">
        <v>95.270390000000006</v>
      </c>
      <c r="C653" s="290">
        <v>1.5108E-2</v>
      </c>
      <c r="D653" s="290">
        <v>2.5822000000000001E-2</v>
      </c>
      <c r="E653" s="294">
        <v>6.3519999999999993E-2</v>
      </c>
    </row>
    <row r="654" spans="1:5" ht="16.149999999999999" customHeight="1" x14ac:dyDescent="0.25">
      <c r="A654" s="285" t="s">
        <v>754</v>
      </c>
      <c r="B654" s="286">
        <v>96.039720000000003</v>
      </c>
      <c r="C654" s="292">
        <v>8.0750000000000006E-3</v>
      </c>
      <c r="D654" s="292">
        <v>3.4105000000000003E-2</v>
      </c>
      <c r="E654" s="293">
        <v>5.926E-2</v>
      </c>
    </row>
    <row r="655" spans="1:5" ht="16.149999999999999" customHeight="1" x14ac:dyDescent="0.25">
      <c r="A655" s="285" t="s">
        <v>755</v>
      </c>
      <c r="B655" s="289">
        <v>96.722654000000006</v>
      </c>
      <c r="C655" s="290">
        <v>7.1110000000000001E-3</v>
      </c>
      <c r="D655" s="290">
        <v>4.1459000000000003E-2</v>
      </c>
      <c r="E655" s="294">
        <v>5.7279999999999998E-2</v>
      </c>
    </row>
    <row r="656" spans="1:5" ht="16.149999999999999" customHeight="1" x14ac:dyDescent="0.25">
      <c r="A656" s="285" t="s">
        <v>756</v>
      </c>
      <c r="B656" s="286">
        <v>97.623817000000003</v>
      </c>
      <c r="C656" s="292">
        <v>9.3170000000000006E-3</v>
      </c>
      <c r="D656" s="292">
        <v>5.1161999999999999E-2</v>
      </c>
      <c r="E656" s="293">
        <v>6.3943E-2</v>
      </c>
    </row>
    <row r="657" spans="1:5" ht="16.149999999999999" customHeight="1" x14ac:dyDescent="0.25">
      <c r="A657" s="285" t="s">
        <v>757</v>
      </c>
      <c r="B657" s="289">
        <v>98.465498999999994</v>
      </c>
      <c r="C657" s="290">
        <v>8.6219999999999995E-3</v>
      </c>
      <c r="D657" s="290">
        <v>6.0225000000000001E-2</v>
      </c>
      <c r="E657" s="294">
        <v>7.1804000000000007E-2</v>
      </c>
    </row>
    <row r="658" spans="1:5" ht="16.149999999999999" customHeight="1" x14ac:dyDescent="0.25">
      <c r="A658" s="285" t="s">
        <v>758</v>
      </c>
      <c r="B658" s="286">
        <v>98.940047000000007</v>
      </c>
      <c r="C658" s="292">
        <v>4.8190000000000004E-3</v>
      </c>
      <c r="D658" s="292">
        <v>6.5335000000000004E-2</v>
      </c>
      <c r="E658" s="293">
        <v>7.5195999999999999E-2</v>
      </c>
    </row>
    <row r="659" spans="1:5" ht="16.149999999999999" customHeight="1" x14ac:dyDescent="0.25">
      <c r="A659" s="285" t="s">
        <v>759</v>
      </c>
      <c r="B659" s="289">
        <v>99.129317999999998</v>
      </c>
      <c r="C659" s="290">
        <v>1.913E-3</v>
      </c>
      <c r="D659" s="290">
        <v>6.7373000000000002E-2</v>
      </c>
      <c r="E659" s="294">
        <v>7.8692999999999999E-2</v>
      </c>
    </row>
    <row r="660" spans="1:5" ht="16.149999999999999" customHeight="1" x14ac:dyDescent="0.25">
      <c r="A660" s="285" t="s">
        <v>760</v>
      </c>
      <c r="B660" s="286">
        <v>98.940171000000007</v>
      </c>
      <c r="C660" s="292">
        <v>-1.908E-3</v>
      </c>
      <c r="D660" s="292">
        <v>6.5336000000000005E-2</v>
      </c>
      <c r="E660" s="293">
        <v>7.5736999999999999E-2</v>
      </c>
    </row>
    <row r="661" spans="1:5" ht="16.149999999999999" customHeight="1" x14ac:dyDescent="0.25">
      <c r="A661" s="285" t="s">
        <v>761</v>
      </c>
      <c r="B661" s="289">
        <v>99.282653999999994</v>
      </c>
      <c r="C661" s="290">
        <v>3.4619999999999998E-3</v>
      </c>
      <c r="D661" s="290">
        <v>6.9024000000000002E-2</v>
      </c>
      <c r="E661" s="294">
        <v>7.9396999999999995E-2</v>
      </c>
    </row>
    <row r="662" spans="1:5" ht="16.149999999999999" customHeight="1" x14ac:dyDescent="0.25">
      <c r="A662" s="285" t="s">
        <v>762</v>
      </c>
      <c r="B662" s="286">
        <v>99.559667000000005</v>
      </c>
      <c r="C662" s="292">
        <v>2.7899999999999999E-3</v>
      </c>
      <c r="D662" s="292">
        <v>7.2006000000000001E-2</v>
      </c>
      <c r="E662" s="293">
        <v>7.7300999999999995E-2</v>
      </c>
    </row>
    <row r="663" spans="1:5" ht="16.149999999999999" customHeight="1" x14ac:dyDescent="0.25">
      <c r="A663" s="285" t="s">
        <v>763</v>
      </c>
      <c r="B663" s="289">
        <v>100</v>
      </c>
      <c r="C663" s="290">
        <v>4.4229999999999998E-3</v>
      </c>
      <c r="D663" s="290">
        <v>7.6747999999999997E-2</v>
      </c>
      <c r="E663" s="294">
        <v>7.6747999999999997E-2</v>
      </c>
    </row>
    <row r="664" spans="1:5" ht="16.149999999999999" customHeight="1" x14ac:dyDescent="0.25">
      <c r="A664" s="285" t="s">
        <v>764</v>
      </c>
      <c r="B664" s="286">
        <v>100.58932799999999</v>
      </c>
      <c r="C664" s="292">
        <v>5.8932799999999999E-3</v>
      </c>
      <c r="D664" s="292">
        <v>5.8932799999999999E-3</v>
      </c>
      <c r="E664" s="293">
        <v>7.1781559999999994E-2</v>
      </c>
    </row>
    <row r="665" spans="1:5" ht="16.149999999999999" customHeight="1" x14ac:dyDescent="0.25">
      <c r="A665" s="285" t="s">
        <v>765</v>
      </c>
      <c r="B665" s="289">
        <v>101.431285</v>
      </c>
      <c r="C665" s="290">
        <v>8.3702499999999992E-3</v>
      </c>
      <c r="D665" s="290">
        <v>1.431285E-2</v>
      </c>
      <c r="E665" s="294">
        <v>6.4667479999999999E-2</v>
      </c>
    </row>
    <row r="666" spans="1:5" ht="16.149999999999999" customHeight="1" x14ac:dyDescent="0.25">
      <c r="A666" s="285" t="s">
        <v>766</v>
      </c>
      <c r="B666" s="286">
        <v>101.93732300000001</v>
      </c>
      <c r="C666" s="292">
        <v>4.9889699999999997E-3</v>
      </c>
      <c r="D666" s="292">
        <v>1.9373230000000002E-2</v>
      </c>
      <c r="E666" s="293">
        <v>6.1407950000000003E-2</v>
      </c>
    </row>
    <row r="667" spans="1:5" ht="16.149999999999999" customHeight="1" x14ac:dyDescent="0.25">
      <c r="A667" s="285" t="s">
        <v>767</v>
      </c>
      <c r="B667" s="289">
        <v>102.26473300000001</v>
      </c>
      <c r="C667" s="290">
        <v>3.2118799999999999E-3</v>
      </c>
      <c r="D667" s="290">
        <v>2.264733E-2</v>
      </c>
      <c r="E667" s="294">
        <v>5.7298670000000003E-2</v>
      </c>
    </row>
    <row r="668" spans="1:5" ht="16.149999999999999" customHeight="1" x14ac:dyDescent="0.25">
      <c r="A668" s="285" t="s">
        <v>768</v>
      </c>
      <c r="B668" s="286">
        <v>102.279129</v>
      </c>
      <c r="C668" s="292">
        <v>1.4077E-4</v>
      </c>
      <c r="D668" s="292">
        <v>2.2791289999999999E-2</v>
      </c>
      <c r="E668" s="293">
        <v>4.7686230000000003E-2</v>
      </c>
    </row>
    <row r="669" spans="1:5" ht="16.149999999999999" customHeight="1" x14ac:dyDescent="0.25">
      <c r="A669" s="285" t="s">
        <v>769</v>
      </c>
      <c r="B669" s="289">
        <v>102.221822</v>
      </c>
      <c r="C669" s="290">
        <v>-5.6030000000000001E-4</v>
      </c>
      <c r="D669" s="290">
        <v>2.221822E-2</v>
      </c>
      <c r="E669" s="294">
        <v>3.8148620000000001E-2</v>
      </c>
    </row>
    <row r="670" spans="1:5" ht="16.149999999999999" customHeight="1" x14ac:dyDescent="0.25">
      <c r="A670" s="285" t="s">
        <v>770</v>
      </c>
      <c r="B670" s="286">
        <v>102.18207200000001</v>
      </c>
      <c r="C670" s="292">
        <v>-3.8885999999999999E-4</v>
      </c>
      <c r="D670" s="292">
        <v>2.1820719999999998E-2</v>
      </c>
      <c r="E670" s="293">
        <v>3.2767570000000003E-2</v>
      </c>
    </row>
    <row r="671" spans="1:5" ht="16.149999999999999" customHeight="1" x14ac:dyDescent="0.25">
      <c r="A671" s="285" t="s">
        <v>771</v>
      </c>
      <c r="B671" s="289">
        <v>102.22713</v>
      </c>
      <c r="C671" s="290">
        <v>4.4096000000000001E-4</v>
      </c>
      <c r="D671" s="290">
        <v>2.2271300000000001E-2</v>
      </c>
      <c r="E671" s="294">
        <v>3.125021E-2</v>
      </c>
    </row>
    <row r="672" spans="1:5" ht="16.149999999999999" customHeight="1" x14ac:dyDescent="0.25">
      <c r="A672" s="285" t="s">
        <v>772</v>
      </c>
      <c r="B672" s="286">
        <v>102.11511900000001</v>
      </c>
      <c r="C672" s="292">
        <v>-1.09571E-3</v>
      </c>
      <c r="D672" s="292">
        <v>2.115119E-2</v>
      </c>
      <c r="E672" s="293">
        <v>3.2089569999999998E-2</v>
      </c>
    </row>
    <row r="673" spans="1:5" ht="16.149999999999999" customHeight="1" x14ac:dyDescent="0.25">
      <c r="A673" s="285" t="s">
        <v>773</v>
      </c>
      <c r="B673" s="289">
        <v>101.984725</v>
      </c>
      <c r="C673" s="290">
        <v>-1.27692E-3</v>
      </c>
      <c r="D673" s="290">
        <v>1.984725E-2</v>
      </c>
      <c r="E673" s="294">
        <v>2.7215949999999999E-2</v>
      </c>
    </row>
    <row r="674" spans="1:5" ht="16.149999999999999" customHeight="1" x14ac:dyDescent="0.25">
      <c r="A674" s="285" t="s">
        <v>774</v>
      </c>
      <c r="B674" s="286">
        <v>101.91775699999999</v>
      </c>
      <c r="C674" s="292">
        <v>-6.5665999999999999E-4</v>
      </c>
      <c r="D674" s="292">
        <v>1.9177570000000001E-2</v>
      </c>
      <c r="E674" s="293">
        <v>2.3685189999999998E-2</v>
      </c>
    </row>
    <row r="675" spans="1:5" ht="16.149999999999999" customHeight="1" x14ac:dyDescent="0.25">
      <c r="A675" s="285" t="s">
        <v>775</v>
      </c>
      <c r="B675" s="289">
        <v>102.001808</v>
      </c>
      <c r="C675" s="290">
        <v>8.2470000000000004E-4</v>
      </c>
      <c r="D675" s="290">
        <v>2.0018080000000001E-2</v>
      </c>
      <c r="E675" s="294">
        <v>2.0018080000000001E-2</v>
      </c>
    </row>
    <row r="676" spans="1:5" ht="16.149999999999999" customHeight="1" x14ac:dyDescent="0.25">
      <c r="A676" s="285" t="s">
        <v>776</v>
      </c>
      <c r="B676" s="286">
        <v>102.70132599999999</v>
      </c>
      <c r="C676" s="292">
        <v>6.8579000000000001E-3</v>
      </c>
      <c r="D676" s="292">
        <v>6.8579000000000001E-3</v>
      </c>
      <c r="E676" s="293">
        <v>2.0996250000000001E-2</v>
      </c>
    </row>
    <row r="677" spans="1:5" ht="16.149999999999999" customHeight="1" x14ac:dyDescent="0.25">
      <c r="A677" s="285" t="s">
        <v>777</v>
      </c>
      <c r="B677" s="289">
        <v>103.552148</v>
      </c>
      <c r="C677" s="290">
        <v>8.2844300000000006E-3</v>
      </c>
      <c r="D677" s="290">
        <v>1.519914E-2</v>
      </c>
      <c r="E677" s="294">
        <v>2.090935E-2</v>
      </c>
    </row>
    <row r="678" spans="1:5" ht="16.149999999999999" customHeight="1" x14ac:dyDescent="0.25">
      <c r="A678" s="285" t="s">
        <v>778</v>
      </c>
      <c r="B678" s="286">
        <v>103.812468</v>
      </c>
      <c r="C678" s="292">
        <v>2.5138999999999999E-3</v>
      </c>
      <c r="D678" s="292">
        <v>1.775125E-2</v>
      </c>
      <c r="E678" s="293">
        <v>1.8395080000000001E-2</v>
      </c>
    </row>
    <row r="679" spans="1:5" ht="16.149999999999999" customHeight="1" x14ac:dyDescent="0.25">
      <c r="A679" s="285" t="s">
        <v>779</v>
      </c>
      <c r="B679" s="289">
        <v>104.290435</v>
      </c>
      <c r="C679" s="290">
        <v>4.6041399999999996E-3</v>
      </c>
      <c r="D679" s="290">
        <v>2.2437120000000001E-2</v>
      </c>
      <c r="E679" s="294">
        <v>1.9808409999999999E-2</v>
      </c>
    </row>
    <row r="680" spans="1:5" ht="16.149999999999999" customHeight="1" x14ac:dyDescent="0.25">
      <c r="A680" s="285" t="s">
        <v>780</v>
      </c>
      <c r="B680" s="286">
        <v>104.398145</v>
      </c>
      <c r="C680" s="292">
        <v>1.03279E-3</v>
      </c>
      <c r="D680" s="292">
        <v>2.349308E-2</v>
      </c>
      <c r="E680" s="293">
        <v>2.0717969999999999E-2</v>
      </c>
    </row>
    <row r="681" spans="1:5" ht="16.149999999999999" customHeight="1" x14ac:dyDescent="0.25">
      <c r="A681" s="285" t="s">
        <v>781</v>
      </c>
      <c r="B681" s="289">
        <v>104.516839</v>
      </c>
      <c r="C681" s="290">
        <v>1.1369399999999999E-3</v>
      </c>
      <c r="D681" s="290">
        <v>2.4656730000000002E-2</v>
      </c>
      <c r="E681" s="294">
        <v>2.245134E-2</v>
      </c>
    </row>
    <row r="682" spans="1:5" ht="16.149999999999999" customHeight="1" x14ac:dyDescent="0.25">
      <c r="A682" s="285" t="s">
        <v>782</v>
      </c>
      <c r="B682" s="286">
        <v>104.472793</v>
      </c>
      <c r="C682" s="292">
        <v>-4.2141999999999999E-4</v>
      </c>
      <c r="D682" s="292">
        <v>2.422492E-2</v>
      </c>
      <c r="E682" s="293">
        <v>2.241804E-2</v>
      </c>
    </row>
    <row r="683" spans="1:5" ht="16.149999999999999" customHeight="1" x14ac:dyDescent="0.25">
      <c r="A683" s="285" t="s">
        <v>783</v>
      </c>
      <c r="B683" s="289">
        <v>104.590045</v>
      </c>
      <c r="C683" s="290">
        <v>1.12232E-3</v>
      </c>
      <c r="D683" s="290">
        <v>2.5374420000000002E-2</v>
      </c>
      <c r="E683" s="294">
        <v>2.3114369999999999E-2</v>
      </c>
    </row>
    <row r="684" spans="1:5" ht="16.149999999999999" customHeight="1" x14ac:dyDescent="0.25">
      <c r="A684" s="285" t="s">
        <v>784</v>
      </c>
      <c r="B684" s="286">
        <v>104.44808</v>
      </c>
      <c r="C684" s="292">
        <v>-1.35735E-3</v>
      </c>
      <c r="D684" s="292">
        <v>2.398264E-2</v>
      </c>
      <c r="E684" s="293">
        <v>2.2846390000000001E-2</v>
      </c>
    </row>
    <row r="685" spans="1:5" ht="16.149999999999999" customHeight="1" x14ac:dyDescent="0.25">
      <c r="A685" s="285" t="s">
        <v>785</v>
      </c>
      <c r="B685" s="289">
        <v>104.35594500000001</v>
      </c>
      <c r="C685" s="290">
        <v>-8.8212000000000002E-4</v>
      </c>
      <c r="D685" s="290">
        <v>2.307936E-2</v>
      </c>
      <c r="E685" s="294">
        <v>2.3250730000000001E-2</v>
      </c>
    </row>
    <row r="686" spans="1:5" ht="16.149999999999999" customHeight="1" x14ac:dyDescent="0.25">
      <c r="A686" s="285" t="s">
        <v>786</v>
      </c>
      <c r="B686" s="286">
        <v>104.55842800000001</v>
      </c>
      <c r="C686" s="292">
        <v>1.9403199999999999E-3</v>
      </c>
      <c r="D686" s="292">
        <v>2.506446E-2</v>
      </c>
      <c r="E686" s="293">
        <v>2.5909829999999998E-2</v>
      </c>
    </row>
    <row r="687" spans="1:5" ht="16.149999999999999" customHeight="1" x14ac:dyDescent="0.25">
      <c r="A687" s="285" t="s">
        <v>787</v>
      </c>
      <c r="B687" s="289">
        <v>105.236512</v>
      </c>
      <c r="C687" s="290">
        <v>6.4852199999999999E-3</v>
      </c>
      <c r="D687" s="290">
        <v>3.1712219999999999E-2</v>
      </c>
      <c r="E687" s="294">
        <v>3.1712219999999999E-2</v>
      </c>
    </row>
    <row r="688" spans="1:5" ht="16.149999999999999" customHeight="1" x14ac:dyDescent="0.25">
      <c r="A688" s="285" t="s">
        <v>788</v>
      </c>
      <c r="B688" s="286">
        <v>106.192528</v>
      </c>
      <c r="C688" s="292">
        <v>9.1000000000000004E-3</v>
      </c>
      <c r="D688" s="292">
        <v>9.1000000000000004E-3</v>
      </c>
      <c r="E688" s="293">
        <v>3.4000000000000002E-2</v>
      </c>
    </row>
    <row r="689" spans="1:5" ht="16.149999999999999" customHeight="1" x14ac:dyDescent="0.25">
      <c r="A689" s="285" t="s">
        <v>789</v>
      </c>
      <c r="B689" s="289">
        <v>106.832418</v>
      </c>
      <c r="C689" s="290">
        <v>6.0257599999999998E-3</v>
      </c>
      <c r="D689" s="290">
        <v>1.516495E-2</v>
      </c>
      <c r="E689" s="294">
        <v>3.1677469999999999E-2</v>
      </c>
    </row>
    <row r="690" spans="1:5" ht="16.149999999999999" customHeight="1" x14ac:dyDescent="0.25">
      <c r="A690" s="285" t="s">
        <v>790</v>
      </c>
      <c r="B690" s="286">
        <v>107.120394</v>
      </c>
      <c r="C690" s="292">
        <v>2.6955799999999999E-3</v>
      </c>
      <c r="D690" s="292">
        <v>1.790141E-2</v>
      </c>
      <c r="E690" s="293">
        <v>3.1864440000000001E-2</v>
      </c>
    </row>
    <row r="691" spans="1:5" ht="16.149999999999999" customHeight="1" x14ac:dyDescent="0.25">
      <c r="A691" s="285" t="s">
        <v>791</v>
      </c>
      <c r="B691" s="289">
        <v>107.24806100000001</v>
      </c>
      <c r="C691" s="290">
        <v>1.19181E-3</v>
      </c>
      <c r="D691" s="290">
        <v>1.9114550000000001E-2</v>
      </c>
      <c r="E691" s="294">
        <v>2.8359519999999999E-2</v>
      </c>
    </row>
    <row r="692" spans="1:5" ht="16.149999999999999" customHeight="1" x14ac:dyDescent="0.25">
      <c r="A692" s="285" t="s">
        <v>792</v>
      </c>
      <c r="B692" s="286">
        <v>107.553517</v>
      </c>
      <c r="C692" s="292">
        <v>2.8481299999999999E-3</v>
      </c>
      <c r="D692" s="292">
        <v>2.2017120000000001E-2</v>
      </c>
      <c r="E692" s="293">
        <v>3.022441E-2</v>
      </c>
    </row>
    <row r="693" spans="1:5" ht="16.149999999999999" customHeight="1" x14ac:dyDescent="0.25">
      <c r="A693" s="285" t="s">
        <v>793</v>
      </c>
      <c r="B693" s="289">
        <v>107.89543999999999</v>
      </c>
      <c r="C693" s="290">
        <v>3.1790999999999998E-3</v>
      </c>
      <c r="D693" s="290">
        <v>2.5266210000000001E-2</v>
      </c>
      <c r="E693" s="294">
        <v>3.2325909999999999E-2</v>
      </c>
    </row>
    <row r="694" spans="1:5" ht="16.149999999999999" customHeight="1" x14ac:dyDescent="0.25">
      <c r="A694" s="285" t="s">
        <v>794</v>
      </c>
      <c r="B694" s="286">
        <v>108.04537000000001</v>
      </c>
      <c r="C694" s="292">
        <v>1.3895800000000001E-3</v>
      </c>
      <c r="D694" s="292">
        <v>2.66909E-2</v>
      </c>
      <c r="E694" s="293">
        <v>3.4196240000000003E-2</v>
      </c>
    </row>
    <row r="695" spans="1:5" ht="16.149999999999999" customHeight="1" x14ac:dyDescent="0.25">
      <c r="A695" s="285" t="s">
        <v>795</v>
      </c>
      <c r="B695" s="289">
        <v>108.011911</v>
      </c>
      <c r="C695" s="290">
        <v>-3.0968E-4</v>
      </c>
      <c r="D695" s="290">
        <v>2.6372960000000001E-2</v>
      </c>
      <c r="E695" s="294">
        <v>3.2716929999999998E-2</v>
      </c>
    </row>
    <row r="696" spans="1:5" ht="16.149999999999999" customHeight="1" x14ac:dyDescent="0.25">
      <c r="A696" s="285" t="s">
        <v>796</v>
      </c>
      <c r="B696" s="286">
        <v>108.345398</v>
      </c>
      <c r="C696" s="292">
        <v>3.0875099999999999E-3</v>
      </c>
      <c r="D696" s="292">
        <v>2.9541899999999999E-2</v>
      </c>
      <c r="E696" s="293">
        <v>3.7313449999999998E-2</v>
      </c>
    </row>
    <row r="697" spans="1:5" ht="16.149999999999999" customHeight="1" x14ac:dyDescent="0.25">
      <c r="A697" s="285" t="s">
        <v>797</v>
      </c>
      <c r="B697" s="289">
        <v>108.551001</v>
      </c>
      <c r="C697" s="290">
        <v>1.89766E-3</v>
      </c>
      <c r="D697" s="290">
        <v>3.1495620000000002E-2</v>
      </c>
      <c r="E697" s="294">
        <v>4.0199499999999999E-2</v>
      </c>
    </row>
    <row r="698" spans="1:5" ht="16.149999999999999" customHeight="1" x14ac:dyDescent="0.25">
      <c r="A698" s="285" t="s">
        <v>798</v>
      </c>
      <c r="B698" s="286">
        <v>108.702051</v>
      </c>
      <c r="C698" s="292">
        <v>1.3915100000000001E-3</v>
      </c>
      <c r="D698" s="292">
        <v>3.2930960000000002E-2</v>
      </c>
      <c r="E698" s="293">
        <v>3.9629730000000002E-2</v>
      </c>
    </row>
    <row r="699" spans="1:5" ht="16.149999999999999" customHeight="1" x14ac:dyDescent="0.25">
      <c r="A699" s="285" t="s">
        <v>799</v>
      </c>
      <c r="B699" s="289">
        <v>109.1574</v>
      </c>
      <c r="C699" s="290">
        <v>4.1889600000000003E-3</v>
      </c>
      <c r="D699" s="290">
        <v>3.7257869999999998E-2</v>
      </c>
      <c r="E699" s="294">
        <v>3.7257869999999998E-2</v>
      </c>
    </row>
    <row r="700" spans="1:5" ht="16.149999999999999" customHeight="1" x14ac:dyDescent="0.25">
      <c r="A700" s="285" t="s">
        <v>800</v>
      </c>
      <c r="B700" s="286">
        <v>109.95503100000001</v>
      </c>
      <c r="C700" s="292">
        <v>7.30716E-3</v>
      </c>
      <c r="D700" s="292">
        <v>7.30716E-3</v>
      </c>
      <c r="E700" s="293">
        <v>3.5430959999999997E-2</v>
      </c>
    </row>
    <row r="701" spans="1:5" ht="16.149999999999999" customHeight="1" x14ac:dyDescent="0.25">
      <c r="A701" s="285" t="s">
        <v>801</v>
      </c>
      <c r="B701" s="289">
        <v>110.62660099999999</v>
      </c>
      <c r="C701" s="290">
        <v>6.1076699999999999E-3</v>
      </c>
      <c r="D701" s="290">
        <v>1.3459469999999999E-2</v>
      </c>
      <c r="E701" s="294">
        <v>3.5515270000000002E-2</v>
      </c>
    </row>
    <row r="702" spans="1:5" ht="16.149999999999999" customHeight="1" x14ac:dyDescent="0.25">
      <c r="A702" s="285" t="s">
        <v>802</v>
      </c>
      <c r="B702" s="286">
        <v>110.761636</v>
      </c>
      <c r="C702" s="292">
        <v>1.22064E-3</v>
      </c>
      <c r="D702" s="292">
        <v>1.4696529999999999E-2</v>
      </c>
      <c r="E702" s="293">
        <v>3.3992050000000003E-2</v>
      </c>
    </row>
    <row r="703" spans="1:5" ht="16.149999999999999" customHeight="1" x14ac:dyDescent="0.25">
      <c r="A703" s="285" t="s">
        <v>803</v>
      </c>
      <c r="B703" s="289">
        <v>110.921543</v>
      </c>
      <c r="C703" s="290">
        <v>1.4437E-3</v>
      </c>
      <c r="D703" s="290">
        <v>1.6161459999999999E-2</v>
      </c>
      <c r="E703" s="294">
        <v>3.4252190000000002E-2</v>
      </c>
    </row>
    <row r="704" spans="1:5" ht="16.149999999999999" customHeight="1" x14ac:dyDescent="0.25">
      <c r="A704" s="285" t="s">
        <v>804</v>
      </c>
      <c r="B704" s="286">
        <v>111.254356</v>
      </c>
      <c r="C704" s="292">
        <v>3.0004400000000001E-3</v>
      </c>
      <c r="D704" s="292">
        <v>1.9210390000000001E-2</v>
      </c>
      <c r="E704" s="293">
        <v>3.440928E-2</v>
      </c>
    </row>
    <row r="705" spans="1:5" ht="16.149999999999999" customHeight="1" x14ac:dyDescent="0.25">
      <c r="A705" s="285" t="s">
        <v>805</v>
      </c>
      <c r="B705" s="289">
        <v>111.346458</v>
      </c>
      <c r="C705" s="290">
        <v>8.2784999999999998E-4</v>
      </c>
      <c r="D705" s="290">
        <v>2.0054140000000002E-2</v>
      </c>
      <c r="E705" s="294">
        <v>3.1984829999999999E-2</v>
      </c>
    </row>
    <row r="706" spans="1:5" ht="16.149999999999999" customHeight="1" x14ac:dyDescent="0.25">
      <c r="A706" s="285" t="s">
        <v>806</v>
      </c>
      <c r="B706" s="286">
        <v>111.32241399999999</v>
      </c>
      <c r="C706" s="292">
        <v>-2.1594E-4</v>
      </c>
      <c r="D706" s="292">
        <v>1.983387E-2</v>
      </c>
      <c r="E706" s="293">
        <v>3.0330260000000001E-2</v>
      </c>
    </row>
    <row r="707" spans="1:5" ht="16.149999999999999" customHeight="1" x14ac:dyDescent="0.25">
      <c r="A707" s="285" t="s">
        <v>807</v>
      </c>
      <c r="B707" s="289">
        <v>111.36807</v>
      </c>
      <c r="C707" s="290">
        <v>4.1012999999999998E-4</v>
      </c>
      <c r="D707" s="290">
        <v>2.025213E-2</v>
      </c>
      <c r="E707" s="294">
        <v>3.1072120000000002E-2</v>
      </c>
    </row>
    <row r="708" spans="1:5" ht="16.149999999999999" customHeight="1" x14ac:dyDescent="0.25">
      <c r="A708" s="285" t="s">
        <v>808</v>
      </c>
      <c r="B708" s="286">
        <v>111.686944</v>
      </c>
      <c r="C708" s="292">
        <v>2.8632499999999999E-3</v>
      </c>
      <c r="D708" s="292">
        <v>2.3173369999999999E-2</v>
      </c>
      <c r="E708" s="293">
        <v>3.0841609999999998E-2</v>
      </c>
    </row>
    <row r="709" spans="1:5" ht="16.149999999999999" customHeight="1" x14ac:dyDescent="0.25">
      <c r="A709" s="285" t="s">
        <v>809</v>
      </c>
      <c r="B709" s="289">
        <v>111.869421</v>
      </c>
      <c r="C709" s="290">
        <v>1.63382E-3</v>
      </c>
      <c r="D709" s="290">
        <v>2.484505E-2</v>
      </c>
      <c r="E709" s="294">
        <v>3.0570150000000001E-2</v>
      </c>
    </row>
    <row r="710" spans="1:5" ht="16.149999999999999" customHeight="1" x14ac:dyDescent="0.25">
      <c r="A710" s="285" t="s">
        <v>810</v>
      </c>
      <c r="B710" s="286">
        <v>111.71648</v>
      </c>
      <c r="C710" s="292">
        <v>-1.36714E-3</v>
      </c>
      <c r="D710" s="292">
        <v>2.344394E-2</v>
      </c>
      <c r="E710" s="293">
        <v>2.773111E-2</v>
      </c>
    </row>
    <row r="711" spans="1:5" ht="16.149999999999999" customHeight="1" x14ac:dyDescent="0.25">
      <c r="A711" s="285" t="s">
        <v>811</v>
      </c>
      <c r="B711" s="289">
        <v>111.815759</v>
      </c>
      <c r="C711" s="290">
        <v>8.8867000000000004E-4</v>
      </c>
      <c r="D711" s="290">
        <v>2.4353449999999999E-2</v>
      </c>
      <c r="E711" s="294">
        <v>2.4353449999999999E-2</v>
      </c>
    </row>
    <row r="712" spans="1:5" ht="16.149999999999999" customHeight="1" x14ac:dyDescent="0.25">
      <c r="A712" s="285" t="s">
        <v>812</v>
      </c>
      <c r="B712" s="286">
        <v>112.148955</v>
      </c>
      <c r="C712" s="292">
        <v>2.97986E-3</v>
      </c>
      <c r="D712" s="292">
        <v>2.97986E-3</v>
      </c>
      <c r="E712" s="293">
        <v>1.9952919999999999E-2</v>
      </c>
    </row>
    <row r="713" spans="1:5" ht="16.149999999999999" customHeight="1" x14ac:dyDescent="0.25">
      <c r="A713" s="285" t="s">
        <v>813</v>
      </c>
      <c r="B713" s="289">
        <v>112.647051</v>
      </c>
      <c r="C713" s="290">
        <v>4.44138E-3</v>
      </c>
      <c r="D713" s="290">
        <v>7.4344800000000003E-3</v>
      </c>
      <c r="E713" s="294">
        <v>1.8263689999999999E-2</v>
      </c>
    </row>
    <row r="714" spans="1:5" ht="16.149999999999999" customHeight="1" x14ac:dyDescent="0.25">
      <c r="A714" s="285" t="s">
        <v>814</v>
      </c>
      <c r="B714" s="286">
        <v>112.878811</v>
      </c>
      <c r="C714" s="292">
        <v>2.0574E-3</v>
      </c>
      <c r="D714" s="292">
        <v>9.5071700000000006E-3</v>
      </c>
      <c r="E714" s="293">
        <v>1.9114699999999998E-2</v>
      </c>
    </row>
    <row r="715" spans="1:5" ht="16.149999999999999" customHeight="1" x14ac:dyDescent="0.25">
      <c r="A715" s="285" t="s">
        <v>815</v>
      </c>
      <c r="B715" s="289">
        <v>113.16432399999999</v>
      </c>
      <c r="C715" s="290">
        <v>2.5293799999999999E-3</v>
      </c>
      <c r="D715" s="290">
        <v>1.2060599999999999E-2</v>
      </c>
      <c r="E715" s="294">
        <v>2.0219529999999999E-2</v>
      </c>
    </row>
    <row r="716" spans="1:5" ht="16.149999999999999" customHeight="1" x14ac:dyDescent="0.25">
      <c r="A716" s="285" t="s">
        <v>816</v>
      </c>
      <c r="B716" s="286">
        <v>113.479727</v>
      </c>
      <c r="C716" s="292">
        <v>2.7871200000000001E-3</v>
      </c>
      <c r="D716" s="292">
        <v>1.488133E-2</v>
      </c>
      <c r="E716" s="293">
        <v>2.0002550000000001E-2</v>
      </c>
    </row>
    <row r="717" spans="1:5" ht="16.149999999999999" customHeight="1" x14ac:dyDescent="0.25">
      <c r="A717" s="285" t="s">
        <v>817</v>
      </c>
      <c r="B717" s="289">
        <v>113.746217</v>
      </c>
      <c r="C717" s="290">
        <v>2.3483499999999999E-3</v>
      </c>
      <c r="D717" s="290">
        <v>1.726463E-2</v>
      </c>
      <c r="E717" s="294">
        <v>2.1552189999999999E-2</v>
      </c>
    </row>
    <row r="718" spans="1:5" ht="16.149999999999999" customHeight="1" x14ac:dyDescent="0.25">
      <c r="A718" s="285" t="s">
        <v>818</v>
      </c>
      <c r="B718" s="286">
        <v>113.797274</v>
      </c>
      <c r="C718" s="292">
        <v>4.4885999999999998E-4</v>
      </c>
      <c r="D718" s="292">
        <v>1.7721250000000001E-2</v>
      </c>
      <c r="E718" s="293">
        <v>2.2231460000000001E-2</v>
      </c>
    </row>
    <row r="719" spans="1:5" ht="16.149999999999999" customHeight="1" x14ac:dyDescent="0.25">
      <c r="A719" s="285" t="s">
        <v>819</v>
      </c>
      <c r="B719" s="289">
        <v>113.89218200000001</v>
      </c>
      <c r="C719" s="290">
        <v>8.3401999999999999E-4</v>
      </c>
      <c r="D719" s="290">
        <v>1.8570039999999999E-2</v>
      </c>
      <c r="E719" s="294">
        <v>2.26646E-2</v>
      </c>
    </row>
    <row r="720" spans="1:5" ht="16.149999999999999" customHeight="1" x14ac:dyDescent="0.25">
      <c r="A720" s="285" t="s">
        <v>820</v>
      </c>
      <c r="B720" s="286">
        <v>114.225785</v>
      </c>
      <c r="C720" s="292">
        <v>2.92911E-3</v>
      </c>
      <c r="D720" s="292">
        <v>2.1553550000000001E-2</v>
      </c>
      <c r="E720" s="293">
        <v>2.273176E-2</v>
      </c>
    </row>
    <row r="721" spans="1:5" ht="16.149999999999999" customHeight="1" x14ac:dyDescent="0.25">
      <c r="A721" s="285" t="s">
        <v>821</v>
      </c>
      <c r="B721" s="289">
        <v>113.92928000000001</v>
      </c>
      <c r="C721" s="290">
        <v>-2.5957799999999998E-3</v>
      </c>
      <c r="D721" s="290">
        <v>1.890182E-2</v>
      </c>
      <c r="E721" s="294">
        <v>1.8413059999999998E-2</v>
      </c>
    </row>
    <row r="722" spans="1:5" ht="16.149999999999999" customHeight="1" x14ac:dyDescent="0.25">
      <c r="A722" s="285" t="s">
        <v>822</v>
      </c>
      <c r="B722" s="286">
        <v>113.682917</v>
      </c>
      <c r="C722" s="292">
        <v>-2.16242E-3</v>
      </c>
      <c r="D722" s="292">
        <v>1.6698520000000001E-2</v>
      </c>
      <c r="E722" s="293">
        <v>1.7602030000000001E-2</v>
      </c>
    </row>
    <row r="723" spans="1:5" ht="16.149999999999999" customHeight="1" x14ac:dyDescent="0.25">
      <c r="A723" s="285" t="s">
        <v>823</v>
      </c>
      <c r="B723" s="289">
        <v>113.982542</v>
      </c>
      <c r="C723" s="290">
        <v>2.63562E-3</v>
      </c>
      <c r="D723" s="290">
        <v>1.937815E-2</v>
      </c>
      <c r="E723" s="294">
        <v>1.937815E-2</v>
      </c>
    </row>
    <row r="724" spans="1:5" ht="16.149999999999999" customHeight="1" x14ac:dyDescent="0.25">
      <c r="A724" s="285" t="s">
        <v>824</v>
      </c>
      <c r="B724" s="286">
        <v>114.53677999999999</v>
      </c>
      <c r="C724" s="292">
        <v>4.8624799999999998E-3</v>
      </c>
      <c r="D724" s="292">
        <v>4.8624799999999998E-3</v>
      </c>
      <c r="E724" s="293">
        <v>2.1291549999999999E-2</v>
      </c>
    </row>
    <row r="725" spans="1:5" ht="16.149999999999999" customHeight="1" x14ac:dyDescent="0.25">
      <c r="A725" s="285" t="s">
        <v>825</v>
      </c>
      <c r="B725" s="289">
        <v>115.25923899999999</v>
      </c>
      <c r="C725" s="290">
        <v>6.3076599999999997E-3</v>
      </c>
      <c r="D725" s="290">
        <v>1.120081E-2</v>
      </c>
      <c r="E725" s="294">
        <v>2.318914E-2</v>
      </c>
    </row>
    <row r="726" spans="1:5" ht="16.149999999999999" customHeight="1" x14ac:dyDescent="0.25">
      <c r="A726" s="285" t="s">
        <v>826</v>
      </c>
      <c r="B726" s="286">
        <v>115.71357999999999</v>
      </c>
      <c r="C726" s="292">
        <v>3.9418999999999999E-3</v>
      </c>
      <c r="D726" s="292">
        <v>1.518687E-2</v>
      </c>
      <c r="E726" s="293">
        <v>2.5113380000000001E-2</v>
      </c>
    </row>
    <row r="727" spans="1:5" ht="16.149999999999999" customHeight="1" x14ac:dyDescent="0.25">
      <c r="A727" s="285" t="s">
        <v>827</v>
      </c>
      <c r="B727" s="289">
        <v>116.243213</v>
      </c>
      <c r="C727" s="290">
        <v>4.5771099999999997E-3</v>
      </c>
      <c r="D727" s="290">
        <v>1.9833489999999999E-2</v>
      </c>
      <c r="E727" s="294">
        <v>2.7207240000000001E-2</v>
      </c>
    </row>
    <row r="728" spans="1:5" ht="16.149999999999999" customHeight="1" x14ac:dyDescent="0.25">
      <c r="A728" s="285" t="s">
        <v>828</v>
      </c>
      <c r="B728" s="286">
        <v>116.80555200000001</v>
      </c>
      <c r="C728" s="292">
        <v>4.8376000000000001E-3</v>
      </c>
      <c r="D728" s="292">
        <v>2.4767040000000001E-2</v>
      </c>
      <c r="E728" s="293">
        <v>2.9307659999999999E-2</v>
      </c>
    </row>
    <row r="729" spans="1:5" ht="16.149999999999999" customHeight="1" x14ac:dyDescent="0.25">
      <c r="A729" s="285" t="s">
        <v>829</v>
      </c>
      <c r="B729" s="289">
        <v>116.91440900000001</v>
      </c>
      <c r="C729" s="290">
        <v>9.3196000000000001E-4</v>
      </c>
      <c r="D729" s="290">
        <v>2.572207E-2</v>
      </c>
      <c r="E729" s="294">
        <v>2.7853159999999998E-2</v>
      </c>
    </row>
    <row r="730" spans="1:5" ht="16.149999999999999" customHeight="1" x14ac:dyDescent="0.25">
      <c r="A730" s="285" t="s">
        <v>830</v>
      </c>
      <c r="B730" s="286">
        <v>117.091296</v>
      </c>
      <c r="C730" s="292">
        <v>1.51296E-3</v>
      </c>
      <c r="D730" s="292">
        <v>2.7273950000000002E-2</v>
      </c>
      <c r="E730" s="293">
        <v>2.8946409999999999E-2</v>
      </c>
    </row>
    <row r="731" spans="1:5" ht="16.149999999999999" customHeight="1" x14ac:dyDescent="0.25">
      <c r="A731" s="285" t="s">
        <v>831</v>
      </c>
      <c r="B731" s="289">
        <v>117.329188</v>
      </c>
      <c r="C731" s="290">
        <v>2.0316800000000001E-3</v>
      </c>
      <c r="D731" s="290">
        <v>2.9361040000000001E-2</v>
      </c>
      <c r="E731" s="294">
        <v>3.0177720000000002E-2</v>
      </c>
    </row>
    <row r="732" spans="1:5" ht="16.149999999999999" customHeight="1" x14ac:dyDescent="0.25">
      <c r="A732" s="285" t="s">
        <v>832</v>
      </c>
      <c r="B732" s="286">
        <v>117.48858</v>
      </c>
      <c r="C732" s="292">
        <v>1.3584999999999999E-3</v>
      </c>
      <c r="D732" s="292">
        <v>3.0759430000000001E-2</v>
      </c>
      <c r="E732" s="293">
        <v>2.8564429999999998E-2</v>
      </c>
    </row>
    <row r="733" spans="1:5" ht="16.149999999999999" customHeight="1" x14ac:dyDescent="0.25">
      <c r="A733" s="285" t="s">
        <v>833</v>
      </c>
      <c r="B733" s="289">
        <v>117.682194</v>
      </c>
      <c r="C733" s="290">
        <v>1.6479400000000001E-3</v>
      </c>
      <c r="D733" s="290">
        <v>3.2458059999999997E-2</v>
      </c>
      <c r="E733" s="294">
        <v>3.2940730000000001E-2</v>
      </c>
    </row>
    <row r="734" spans="1:5" ht="16.149999999999999" customHeight="1" x14ac:dyDescent="0.25">
      <c r="A734" s="285" t="s">
        <v>834</v>
      </c>
      <c r="B734" s="286">
        <v>117.837298</v>
      </c>
      <c r="C734" s="292">
        <v>1.31799E-3</v>
      </c>
      <c r="D734" s="292">
        <v>3.3818830000000001E-2</v>
      </c>
      <c r="E734" s="293">
        <v>3.6543579999999999E-2</v>
      </c>
    </row>
    <row r="735" spans="1:5" ht="16.149999999999999" customHeight="1" x14ac:dyDescent="0.25">
      <c r="A735" s="285" t="s">
        <v>835</v>
      </c>
      <c r="B735" s="289">
        <v>118.151658</v>
      </c>
      <c r="C735" s="290">
        <v>2.66775E-3</v>
      </c>
      <c r="D735" s="290">
        <v>3.65768E-2</v>
      </c>
      <c r="E735" s="294">
        <v>3.65768E-2</v>
      </c>
    </row>
    <row r="736" spans="1:5" ht="16.149999999999999" customHeight="1" x14ac:dyDescent="0.25">
      <c r="A736" s="285" t="s">
        <v>836</v>
      </c>
      <c r="B736" s="286">
        <v>118.91289500000001</v>
      </c>
      <c r="C736" s="292">
        <v>6.4428799999999998E-3</v>
      </c>
      <c r="D736" s="292">
        <v>6.4428799999999998E-3</v>
      </c>
      <c r="E736" s="293">
        <v>3.8207079999999997E-2</v>
      </c>
    </row>
    <row r="737" spans="1:5" ht="16.149999999999999" customHeight="1" x14ac:dyDescent="0.25">
      <c r="A737" s="285" t="s">
        <v>837</v>
      </c>
      <c r="B737" s="289">
        <v>120.279927</v>
      </c>
      <c r="C737" s="290">
        <v>1.1496080000000001E-2</v>
      </c>
      <c r="D737" s="290">
        <v>1.8013020000000001E-2</v>
      </c>
      <c r="E737" s="294">
        <v>4.3559960000000002E-2</v>
      </c>
    </row>
    <row r="738" spans="1:5" ht="16.149999999999999" customHeight="1" x14ac:dyDescent="0.25">
      <c r="A738" s="285" t="s">
        <v>838</v>
      </c>
      <c r="B738" s="286">
        <v>120.98456400000001</v>
      </c>
      <c r="C738" s="292">
        <v>5.8583100000000003E-3</v>
      </c>
      <c r="D738" s="292">
        <v>2.3976859999999999E-2</v>
      </c>
      <c r="E738" s="293">
        <v>4.5552000000000002E-2</v>
      </c>
    </row>
    <row r="739" spans="1:5" ht="16.149999999999999" customHeight="1" x14ac:dyDescent="0.25">
      <c r="A739" s="285" t="s">
        <v>839</v>
      </c>
      <c r="B739" s="289">
        <v>121.634366</v>
      </c>
      <c r="C739" s="290">
        <v>5.3709500000000002E-3</v>
      </c>
      <c r="D739" s="290">
        <v>2.947659E-2</v>
      </c>
      <c r="E739" s="294">
        <v>4.6378219999999998E-2</v>
      </c>
    </row>
    <row r="740" spans="1:5" ht="16.149999999999999" customHeight="1" x14ac:dyDescent="0.25">
      <c r="A740" s="285" t="s">
        <v>840</v>
      </c>
      <c r="B740" s="286">
        <v>121.954334</v>
      </c>
      <c r="C740" s="292">
        <v>2.63057E-3</v>
      </c>
      <c r="D740" s="292">
        <v>3.2184699999999997E-2</v>
      </c>
      <c r="E740" s="293">
        <v>4.4079939999999998E-2</v>
      </c>
    </row>
    <row r="741" spans="1:5" ht="16.149999999999999" customHeight="1" x14ac:dyDescent="0.25">
      <c r="A741" s="285" t="s">
        <v>841</v>
      </c>
      <c r="B741" s="289">
        <v>122.082356</v>
      </c>
      <c r="C741" s="290">
        <v>1.0497600000000001E-3</v>
      </c>
      <c r="D741" s="290">
        <v>3.3268239999999998E-2</v>
      </c>
      <c r="E741" s="294">
        <v>4.4202819999999997E-2</v>
      </c>
    </row>
    <row r="742" spans="1:5" ht="16.149999999999999" customHeight="1" x14ac:dyDescent="0.25">
      <c r="A742" s="285" t="s">
        <v>842</v>
      </c>
      <c r="B742" s="286">
        <v>122.30850599999999</v>
      </c>
      <c r="C742" s="292">
        <v>1.8524399999999999E-3</v>
      </c>
      <c r="D742" s="292">
        <v>3.5182310000000001E-2</v>
      </c>
      <c r="E742" s="293">
        <v>4.4556779999999997E-2</v>
      </c>
    </row>
    <row r="743" spans="1:5" ht="16.149999999999999" customHeight="1" x14ac:dyDescent="0.25">
      <c r="A743" s="285" t="s">
        <v>843</v>
      </c>
      <c r="B743" s="289">
        <v>122.89560899999999</v>
      </c>
      <c r="C743" s="290">
        <v>4.8001700000000003E-3</v>
      </c>
      <c r="D743" s="290">
        <v>4.0151369999999999E-2</v>
      </c>
      <c r="E743" s="294">
        <v>4.744276E-2</v>
      </c>
    </row>
    <row r="744" spans="1:5" ht="16.149999999999999" customHeight="1" x14ac:dyDescent="0.25">
      <c r="A744" s="285" t="s">
        <v>844</v>
      </c>
      <c r="B744" s="286">
        <v>123.775006</v>
      </c>
      <c r="C744" s="292">
        <v>7.1556399999999996E-3</v>
      </c>
      <c r="D744" s="292">
        <v>4.7594320000000002E-2</v>
      </c>
      <c r="E744" s="293">
        <v>5.3506699999999997E-2</v>
      </c>
    </row>
    <row r="745" spans="1:5" ht="16.149999999999999" customHeight="1" x14ac:dyDescent="0.25">
      <c r="A745" s="285" t="s">
        <v>845</v>
      </c>
      <c r="B745" s="289">
        <v>124.619288</v>
      </c>
      <c r="C745" s="290">
        <v>6.82111E-3</v>
      </c>
      <c r="D745" s="290">
        <v>5.4740070000000002E-2</v>
      </c>
      <c r="E745" s="294">
        <v>5.8947699999999999E-2</v>
      </c>
    </row>
    <row r="746" spans="1:5" ht="16.149999999999999" customHeight="1" x14ac:dyDescent="0.25">
      <c r="A746" s="285" t="s">
        <v>846</v>
      </c>
      <c r="B746" s="286">
        <v>125.370745</v>
      </c>
      <c r="C746" s="292">
        <v>6.0300199999999997E-3</v>
      </c>
      <c r="D746" s="292">
        <v>6.1100170000000002E-2</v>
      </c>
      <c r="E746" s="293">
        <v>6.3930920000000002E-2</v>
      </c>
    </row>
    <row r="747" spans="1:5" ht="16.149999999999999" customHeight="1" x14ac:dyDescent="0.25">
      <c r="A747" s="285" t="s">
        <v>847</v>
      </c>
      <c r="B747" s="289">
        <v>126.149449</v>
      </c>
      <c r="C747" s="290">
        <v>6.21121E-3</v>
      </c>
      <c r="D747" s="290">
        <v>6.7690890000000004E-2</v>
      </c>
      <c r="E747" s="294">
        <v>6.7690890000000004E-2</v>
      </c>
    </row>
    <row r="748" spans="1:5" ht="16.149999999999999" customHeight="1" x14ac:dyDescent="0.25">
      <c r="A748" s="285" t="s">
        <v>848</v>
      </c>
      <c r="B748" s="286">
        <v>127.77754299999999</v>
      </c>
      <c r="C748" s="292">
        <v>1.290607E-2</v>
      </c>
      <c r="D748" s="292">
        <v>1.290607E-2</v>
      </c>
      <c r="E748" s="293">
        <v>7.45474E-2</v>
      </c>
    </row>
    <row r="749" spans="1:5" ht="16.149999999999999" customHeight="1" x14ac:dyDescent="0.25">
      <c r="A749" s="285" t="s">
        <v>849</v>
      </c>
      <c r="B749" s="289">
        <v>129.41260800000001</v>
      </c>
      <c r="C749" s="290">
        <v>1.2796190000000001E-2</v>
      </c>
      <c r="D749" s="290">
        <v>2.586741E-2</v>
      </c>
      <c r="E749" s="294">
        <v>7.5928560000000006E-2</v>
      </c>
    </row>
    <row r="750" spans="1:5" ht="16.149999999999999" customHeight="1" x14ac:dyDescent="0.25">
      <c r="A750" s="285" t="s">
        <v>850</v>
      </c>
      <c r="B750" s="286">
        <v>130.63385</v>
      </c>
      <c r="C750" s="292">
        <v>9.4368100000000003E-3</v>
      </c>
      <c r="D750" s="292">
        <v>3.5548320000000001E-2</v>
      </c>
      <c r="E750" s="293">
        <v>7.9756339999999995E-2</v>
      </c>
    </row>
    <row r="751" spans="1:5" ht="16.149999999999999" customHeight="1" x14ac:dyDescent="0.25">
      <c r="A751" s="285" t="s">
        <v>851</v>
      </c>
      <c r="B751" s="289">
        <v>131.28192200000001</v>
      </c>
      <c r="C751" s="290">
        <v>4.9609800000000003E-3</v>
      </c>
      <c r="D751" s="290">
        <v>4.0685649999999997E-2</v>
      </c>
      <c r="E751" s="294">
        <v>7.9316040000000004E-2</v>
      </c>
    </row>
    <row r="752" spans="1:5" ht="16.149999999999999" customHeight="1" x14ac:dyDescent="0.25">
      <c r="A752" s="285" t="s">
        <v>852</v>
      </c>
      <c r="B752" s="286">
        <v>131.95118500000001</v>
      </c>
      <c r="C752" s="292">
        <v>5.0979099999999998E-3</v>
      </c>
      <c r="D752" s="292">
        <v>4.5990969999999999E-2</v>
      </c>
      <c r="E752" s="293">
        <v>8.1972089999999997E-2</v>
      </c>
    </row>
    <row r="753" spans="1:5" ht="16.149999999999999" customHeight="1" x14ac:dyDescent="0.25">
      <c r="A753" s="285" t="s">
        <v>853</v>
      </c>
      <c r="B753" s="289">
        <v>132.584115</v>
      </c>
      <c r="C753" s="290">
        <v>4.7967000000000001E-3</v>
      </c>
      <c r="D753" s="290">
        <v>5.1008280000000003E-2</v>
      </c>
      <c r="E753" s="294">
        <v>8.6021920000000002E-2</v>
      </c>
    </row>
    <row r="754" spans="1:5" ht="16.149999999999999" customHeight="1" x14ac:dyDescent="0.25">
      <c r="A754" s="285" t="s">
        <v>854</v>
      </c>
      <c r="B754" s="286">
        <v>133.27352400000001</v>
      </c>
      <c r="C754" s="292">
        <v>5.1997800000000002E-3</v>
      </c>
      <c r="D754" s="292">
        <v>5.6473290000000002E-2</v>
      </c>
      <c r="E754" s="293">
        <v>8.9650489999999999E-2</v>
      </c>
    </row>
    <row r="755" spans="1:5" ht="16.149999999999999" customHeight="1" x14ac:dyDescent="0.25">
      <c r="A755" s="285" t="s">
        <v>855</v>
      </c>
      <c r="B755" s="289">
        <v>132.847162</v>
      </c>
      <c r="C755" s="290">
        <v>-3.19915E-3</v>
      </c>
      <c r="D755" s="290">
        <v>5.3093479999999998E-2</v>
      </c>
      <c r="E755" s="294">
        <v>8.0975660000000005E-2</v>
      </c>
    </row>
    <row r="756" spans="1:5" ht="16.149999999999999" customHeight="1" x14ac:dyDescent="0.25">
      <c r="A756" s="285" t="s">
        <v>856</v>
      </c>
      <c r="B756" s="286">
        <v>132.77697900000001</v>
      </c>
      <c r="C756" s="292">
        <v>-5.2829999999999999E-4</v>
      </c>
      <c r="D756" s="292">
        <v>5.2537130000000001E-2</v>
      </c>
      <c r="E756" s="293">
        <v>7.2728520000000005E-2</v>
      </c>
    </row>
    <row r="757" spans="1:5" ht="16.149999999999999" customHeight="1" x14ac:dyDescent="0.25">
      <c r="A757" s="285" t="s">
        <v>857</v>
      </c>
      <c r="B757" s="289">
        <v>132.69744399999999</v>
      </c>
      <c r="C757" s="290">
        <v>-5.9900999999999997E-4</v>
      </c>
      <c r="D757" s="290">
        <v>5.1906649999999999E-2</v>
      </c>
      <c r="E757" s="294">
        <v>6.4822679999999994E-2</v>
      </c>
    </row>
    <row r="758" spans="1:5" ht="16.149999999999999" customHeight="1" x14ac:dyDescent="0.25">
      <c r="A758" s="285" t="s">
        <v>858</v>
      </c>
      <c r="B758" s="286">
        <v>132.84598</v>
      </c>
      <c r="C758" s="292">
        <v>1.11936E-3</v>
      </c>
      <c r="D758" s="292">
        <v>5.3084109999999997E-2</v>
      </c>
      <c r="E758" s="293">
        <v>5.9625030000000002E-2</v>
      </c>
    </row>
    <row r="759" spans="1:5" ht="16.149999999999999" customHeight="1" x14ac:dyDescent="0.25">
      <c r="A759" s="285" t="s">
        <v>859</v>
      </c>
      <c r="B759" s="289">
        <v>133.39977300000001</v>
      </c>
      <c r="C759" s="290">
        <v>4.1686900000000001E-3</v>
      </c>
      <c r="D759" s="290">
        <v>5.7474079999999997E-2</v>
      </c>
      <c r="E759" s="294">
        <v>5.7474079999999997E-2</v>
      </c>
    </row>
    <row r="760" spans="1:5" ht="16.149999999999999" customHeight="1" x14ac:dyDescent="0.25">
      <c r="A760" s="285" t="s">
        <v>860</v>
      </c>
      <c r="B760" s="286">
        <v>134.76593800000001</v>
      </c>
      <c r="C760" s="292">
        <v>1.0241139999999999E-2</v>
      </c>
      <c r="D760" s="292">
        <v>1.0241139999999999E-2</v>
      </c>
      <c r="E760" s="293">
        <v>5.469189E-2</v>
      </c>
    </row>
    <row r="761" spans="1:5" ht="16.149999999999999" customHeight="1" x14ac:dyDescent="0.25">
      <c r="A761" s="285" t="s">
        <v>861</v>
      </c>
      <c r="B761" s="289">
        <v>136.121332</v>
      </c>
      <c r="C761" s="290">
        <v>1.0057389999999999E-2</v>
      </c>
      <c r="D761" s="290">
        <v>2.0401530000000001E-2</v>
      </c>
      <c r="E761" s="294">
        <v>5.1839799999999998E-2</v>
      </c>
    </row>
    <row r="762" spans="1:5" ht="16.149999999999999" customHeight="1" x14ac:dyDescent="0.25">
      <c r="A762" s="285" t="s">
        <v>862</v>
      </c>
      <c r="B762" s="286">
        <v>136.755426</v>
      </c>
      <c r="C762" s="292">
        <v>4.6582999999999998E-3</v>
      </c>
      <c r="D762" s="292">
        <v>2.5154869999999999E-2</v>
      </c>
      <c r="E762" s="293">
        <v>4.6860569999999997E-2</v>
      </c>
    </row>
    <row r="763" spans="1:5" ht="16.149999999999999" customHeight="1" x14ac:dyDescent="0.25">
      <c r="A763" s="285" t="s">
        <v>863</v>
      </c>
      <c r="B763" s="289">
        <v>137.40326899999999</v>
      </c>
      <c r="C763" s="290">
        <v>4.7372300000000003E-3</v>
      </c>
      <c r="D763" s="290">
        <v>3.0011260000000001E-2</v>
      </c>
      <c r="E763" s="294">
        <v>4.6627490000000001E-2</v>
      </c>
    </row>
    <row r="764" spans="1:5" ht="16.149999999999999" customHeight="1" x14ac:dyDescent="0.25">
      <c r="A764" s="285" t="s">
        <v>864</v>
      </c>
      <c r="B764" s="286">
        <v>137.712863</v>
      </c>
      <c r="C764" s="292">
        <v>2.25318E-3</v>
      </c>
      <c r="D764" s="292">
        <v>3.2332060000000003E-2</v>
      </c>
      <c r="E764" s="293">
        <v>4.3665219999999998E-2</v>
      </c>
    </row>
    <row r="765" spans="1:5" ht="16.149999999999999" customHeight="1" x14ac:dyDescent="0.25">
      <c r="A765" s="285" t="s">
        <v>865</v>
      </c>
      <c r="B765" s="289">
        <v>137.87073799999999</v>
      </c>
      <c r="C765" s="290">
        <v>1.1464100000000001E-3</v>
      </c>
      <c r="D765" s="290">
        <v>3.3515540000000003E-2</v>
      </c>
      <c r="E765" s="294">
        <v>3.9873730000000003E-2</v>
      </c>
    </row>
    <row r="766" spans="1:5" ht="16.149999999999999" customHeight="1" x14ac:dyDescent="0.25">
      <c r="A766" s="285" t="s">
        <v>866</v>
      </c>
      <c r="B766" s="286">
        <v>137.80021500000001</v>
      </c>
      <c r="C766" s="292">
        <v>-5.1150999999999996E-4</v>
      </c>
      <c r="D766" s="292">
        <v>3.2986880000000003E-2</v>
      </c>
      <c r="E766" s="293">
        <v>3.3965420000000003E-2</v>
      </c>
    </row>
    <row r="767" spans="1:5" ht="16.149999999999999" customHeight="1" x14ac:dyDescent="0.25">
      <c r="A767" s="285" t="s">
        <v>867</v>
      </c>
      <c r="B767" s="289">
        <v>137.993213</v>
      </c>
      <c r="C767" s="290">
        <v>1.4005700000000001E-3</v>
      </c>
      <c r="D767" s="290">
        <v>3.4433650000000003E-2</v>
      </c>
      <c r="E767" s="294">
        <v>3.8736630000000001E-2</v>
      </c>
    </row>
    <row r="768" spans="1:5" ht="16.149999999999999" customHeight="1" x14ac:dyDescent="0.25">
      <c r="A768" s="285" t="s">
        <v>868</v>
      </c>
      <c r="B768" s="286">
        <v>138.04879</v>
      </c>
      <c r="C768" s="292">
        <v>4.0275E-4</v>
      </c>
      <c r="D768" s="292">
        <v>3.4850260000000001E-2</v>
      </c>
      <c r="E768" s="293">
        <v>3.9704259999999998E-2</v>
      </c>
    </row>
    <row r="769" spans="1:5" ht="16.149999999999999" customHeight="1" x14ac:dyDescent="0.25">
      <c r="A769" s="285" t="s">
        <v>869</v>
      </c>
      <c r="B769" s="289">
        <v>138.07187099999999</v>
      </c>
      <c r="C769" s="290">
        <v>1.672E-4</v>
      </c>
      <c r="D769" s="290">
        <v>3.5023289999999999E-2</v>
      </c>
      <c r="E769" s="294">
        <v>4.050136E-2</v>
      </c>
    </row>
    <row r="770" spans="1:5" ht="16.149999999999999" customHeight="1" x14ac:dyDescent="0.25">
      <c r="A770" s="285" t="s">
        <v>870</v>
      </c>
      <c r="B770" s="286">
        <v>138.32155800000001</v>
      </c>
      <c r="C770" s="292">
        <v>1.8083800000000001E-3</v>
      </c>
      <c r="D770" s="292">
        <v>3.6894999999999997E-2</v>
      </c>
      <c r="E770" s="293">
        <v>4.1217490000000002E-2</v>
      </c>
    </row>
    <row r="771" spans="1:5" ht="16.149999999999999" customHeight="1" x14ac:dyDescent="0.25">
      <c r="A771" s="285" t="s">
        <v>871</v>
      </c>
      <c r="B771" s="289">
        <v>138.85398499999999</v>
      </c>
      <c r="C771" s="290">
        <v>3.8492000000000001E-3</v>
      </c>
      <c r="D771" s="290">
        <v>4.0886220000000001E-2</v>
      </c>
      <c r="E771" s="294">
        <v>4.0886220000000001E-2</v>
      </c>
    </row>
    <row r="772" spans="1:5" ht="16.149999999999999" customHeight="1" x14ac:dyDescent="0.25">
      <c r="A772" s="285" t="s">
        <v>872</v>
      </c>
      <c r="B772" s="286">
        <v>139.72468799999999</v>
      </c>
      <c r="C772" s="292">
        <v>6.2706400000000001E-3</v>
      </c>
      <c r="D772" s="292">
        <v>6.2706400000000001E-3</v>
      </c>
      <c r="E772" s="293">
        <v>3.679528E-2</v>
      </c>
    </row>
    <row r="773" spans="1:5" ht="16.149999999999999" customHeight="1" x14ac:dyDescent="0.25">
      <c r="A773" s="285" t="s">
        <v>873</v>
      </c>
      <c r="B773" s="289">
        <v>140.71150499999999</v>
      </c>
      <c r="C773" s="290">
        <v>7.0625799999999997E-3</v>
      </c>
      <c r="D773" s="290">
        <v>1.337751E-2</v>
      </c>
      <c r="E773" s="294">
        <v>3.3721189999999998E-2</v>
      </c>
    </row>
    <row r="774" spans="1:5" ht="16.149999999999999" customHeight="1" x14ac:dyDescent="0.25">
      <c r="A774" s="285" t="s">
        <v>874</v>
      </c>
      <c r="B774" s="286">
        <v>141.04935499999999</v>
      </c>
      <c r="C774" s="292">
        <v>2.4010099999999999E-3</v>
      </c>
      <c r="D774" s="292">
        <v>1.5810640000000001E-2</v>
      </c>
      <c r="E774" s="293">
        <v>3.1398589999999997E-2</v>
      </c>
    </row>
    <row r="775" spans="1:5" ht="16.149999999999999" customHeight="1" x14ac:dyDescent="0.25">
      <c r="A775" s="285" t="s">
        <v>875</v>
      </c>
      <c r="B775" s="289">
        <v>141.70071100000001</v>
      </c>
      <c r="C775" s="290">
        <v>4.6179300000000001E-3</v>
      </c>
      <c r="D775" s="290">
        <v>2.0501579999999998E-2</v>
      </c>
      <c r="E775" s="294">
        <v>3.1276129999999999E-2</v>
      </c>
    </row>
    <row r="776" spans="1:5" ht="16.149999999999999" customHeight="1" x14ac:dyDescent="0.25">
      <c r="A776" s="285" t="s">
        <v>876</v>
      </c>
      <c r="B776" s="286">
        <v>142.06016099999999</v>
      </c>
      <c r="C776" s="292">
        <v>2.5366799999999999E-3</v>
      </c>
      <c r="D776" s="292">
        <v>2.309027E-2</v>
      </c>
      <c r="E776" s="293">
        <v>3.1567850000000001E-2</v>
      </c>
    </row>
    <row r="777" spans="1:5" ht="16.149999999999999" customHeight="1" x14ac:dyDescent="0.25">
      <c r="A777" s="285" t="s">
        <v>877</v>
      </c>
      <c r="B777" s="289">
        <v>142.27987400000001</v>
      </c>
      <c r="C777" s="290">
        <v>1.5466200000000001E-3</v>
      </c>
      <c r="D777" s="290">
        <v>2.4672610000000001E-2</v>
      </c>
      <c r="E777" s="294">
        <v>3.1980219999999997E-2</v>
      </c>
    </row>
    <row r="778" spans="1:5" ht="16.149999999999999" customHeight="1" x14ac:dyDescent="0.25">
      <c r="A778" s="285" t="s">
        <v>878</v>
      </c>
      <c r="B778" s="286">
        <v>142.09841700000001</v>
      </c>
      <c r="C778" s="292">
        <v>-1.27535E-3</v>
      </c>
      <c r="D778" s="292">
        <v>2.3365790000000001E-2</v>
      </c>
      <c r="E778" s="293">
        <v>3.1191549999999998E-2</v>
      </c>
    </row>
    <row r="779" spans="1:5" ht="16.149999999999999" customHeight="1" x14ac:dyDescent="0.25">
      <c r="A779" s="285" t="s">
        <v>879</v>
      </c>
      <c r="B779" s="289">
        <v>142.268575</v>
      </c>
      <c r="C779" s="290">
        <v>1.19747E-3</v>
      </c>
      <c r="D779" s="290">
        <v>2.4591229999999999E-2</v>
      </c>
      <c r="E779" s="294">
        <v>3.0982409999999998E-2</v>
      </c>
    </row>
    <row r="780" spans="1:5" ht="16.149999999999999" customHeight="1" x14ac:dyDescent="0.25">
      <c r="A780" s="285" t="s">
        <v>880</v>
      </c>
      <c r="B780" s="286">
        <v>142.50331600000001</v>
      </c>
      <c r="C780" s="292">
        <v>1.6499799999999999E-3</v>
      </c>
      <c r="D780" s="292">
        <v>2.6281789999999999E-2</v>
      </c>
      <c r="E780" s="293">
        <v>3.2267759999999999E-2</v>
      </c>
    </row>
    <row r="781" spans="1:5" ht="16.149999999999999" customHeight="1" x14ac:dyDescent="0.25">
      <c r="A781" s="285" t="s">
        <v>881</v>
      </c>
      <c r="B781" s="289">
        <v>142.67484200000001</v>
      </c>
      <c r="C781" s="290">
        <v>1.20367E-3</v>
      </c>
      <c r="D781" s="290">
        <v>2.7517090000000001E-2</v>
      </c>
      <c r="E781" s="294">
        <v>3.3337499999999999E-2</v>
      </c>
    </row>
    <row r="782" spans="1:5" ht="16.149999999999999" customHeight="1" x14ac:dyDescent="0.25">
      <c r="A782" s="285" t="s">
        <v>882</v>
      </c>
      <c r="B782" s="286">
        <v>142.84204099999999</v>
      </c>
      <c r="C782" s="292">
        <v>1.1718900000000001E-3</v>
      </c>
      <c r="D782" s="292">
        <v>2.872123E-2</v>
      </c>
      <c r="E782" s="293">
        <v>3.2680969999999997E-2</v>
      </c>
    </row>
    <row r="783" spans="1:5" ht="16.149999999999999" customHeight="1" x14ac:dyDescent="0.25">
      <c r="A783" s="285" t="s">
        <v>883</v>
      </c>
      <c r="B783" s="289">
        <v>143.26676599999999</v>
      </c>
      <c r="C783" s="290">
        <v>2.9733899999999998E-3</v>
      </c>
      <c r="D783" s="290">
        <v>3.1780009999999997E-2</v>
      </c>
      <c r="E783" s="294">
        <v>3.1780009999999997E-2</v>
      </c>
    </row>
    <row r="847" spans="1:6" x14ac:dyDescent="0.25">
      <c r="A847" s="280" t="s">
        <v>101</v>
      </c>
    </row>
    <row r="848" spans="1:6" x14ac:dyDescent="0.25">
      <c r="A848" s="684" t="s">
        <v>884</v>
      </c>
      <c r="B848" s="684"/>
      <c r="C848" s="684"/>
      <c r="D848" s="684"/>
      <c r="E848" s="684"/>
      <c r="F848" s="684"/>
    </row>
    <row r="849" spans="1:6" x14ac:dyDescent="0.25">
      <c r="A849" s="684" t="s">
        <v>101</v>
      </c>
      <c r="B849" s="684"/>
      <c r="C849" s="684"/>
      <c r="D849" s="684"/>
      <c r="E849" s="684"/>
      <c r="F849" s="684"/>
    </row>
    <row r="850" spans="1:6" x14ac:dyDescent="0.25">
      <c r="A850" s="684" t="s">
        <v>885</v>
      </c>
      <c r="B850" s="684"/>
      <c r="C850" s="684"/>
      <c r="D850" s="684"/>
      <c r="E850" s="684"/>
      <c r="F850" s="684"/>
    </row>
    <row r="851" spans="1:6" x14ac:dyDescent="0.25">
      <c r="A851" s="681" t="s">
        <v>3</v>
      </c>
      <c r="B851" s="681"/>
      <c r="C851" s="681"/>
      <c r="D851" s="681"/>
      <c r="E851" s="681"/>
      <c r="F851" s="681"/>
    </row>
    <row r="852" spans="1:6" x14ac:dyDescent="0.25">
      <c r="A852" s="681" t="s">
        <v>104</v>
      </c>
      <c r="B852" s="681"/>
      <c r="C852" s="681"/>
      <c r="D852" s="681"/>
      <c r="E852" s="681"/>
      <c r="F852" s="681"/>
    </row>
  </sheetData>
  <mergeCells count="7">
    <mergeCell ref="A852:F852"/>
    <mergeCell ref="A1:F1"/>
    <mergeCell ref="A2:F2"/>
    <mergeCell ref="A848:F848"/>
    <mergeCell ref="A849:F849"/>
    <mergeCell ref="A850:F850"/>
    <mergeCell ref="A851:F851"/>
  </mergeCells>
  <hyperlinks>
    <hyperlink ref="A850" r:id="rId1" xr:uid="{00000000-0004-0000-0500-000000000000}"/>
    <hyperlink ref="A848" r:id="rId2" xr:uid="{00000000-0004-0000-05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Resol. 21587</vt:lpstr>
      <vt:lpstr>Resol. 49779 </vt:lpstr>
      <vt:lpstr>TOTAL ADEUDADO</vt:lpstr>
      <vt:lpstr>TASAS MORA</vt:lpstr>
      <vt:lpstr>BASE 2018</vt:lpstr>
      <vt:lpstr>base 2008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Karen Ramos Muñoz</cp:lastModifiedBy>
  <cp:lastPrinted>2021-05-26T02:01:41Z</cp:lastPrinted>
  <dcterms:created xsi:type="dcterms:W3CDTF">2014-06-05T01:45:11Z</dcterms:created>
  <dcterms:modified xsi:type="dcterms:W3CDTF">2021-05-26T23:41:23Z</dcterms:modified>
</cp:coreProperties>
</file>